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S:\機構本部\財務部\外付けHDD\03施設整備\□企画室\□01企画\03様式・規格\05_工事関係書類\10_工事関係書類一覧表及び参考書式集（第７版）・作成要領（令和６年４月）\"/>
    </mc:Choice>
  </mc:AlternateContent>
  <bookViews>
    <workbookView xWindow="1155" yWindow="0" windowWidth="18225" windowHeight="10920" tabRatio="783" firstSheet="1" activeTab="1"/>
  </bookViews>
  <sheets>
    <sheet name="表紙" sheetId="1" state="hidden" r:id="rId1"/>
    <sheet name="1" sheetId="3" r:id="rId2"/>
    <sheet name="2-1" sheetId="4" r:id="rId3"/>
    <sheet name="2-2 " sheetId="92" r:id="rId4"/>
    <sheet name="3" sheetId="6" r:id="rId5"/>
    <sheet name="4" sheetId="7" r:id="rId6"/>
    <sheet name="5" sheetId="9" r:id="rId7"/>
    <sheet name="6" sheetId="10" r:id="rId8"/>
    <sheet name="7" sheetId="12" r:id="rId9"/>
    <sheet name="8" sheetId="14" r:id="rId10"/>
    <sheet name="9" sheetId="15" r:id="rId11"/>
    <sheet name="10" sheetId="19" r:id="rId12"/>
    <sheet name="11" sheetId="17" r:id="rId13"/>
    <sheet name="12" sheetId="30" r:id="rId14"/>
    <sheet name="13" sheetId="31" r:id="rId15"/>
    <sheet name="14" sheetId="32" r:id="rId16"/>
    <sheet name="15" sheetId="33" r:id="rId17"/>
    <sheet name="16" sheetId="34" r:id="rId18"/>
    <sheet name="17" sheetId="35" r:id="rId19"/>
    <sheet name="18" sheetId="36" r:id="rId20"/>
    <sheet name="19" sheetId="37" r:id="rId21"/>
    <sheet name="20" sheetId="38" r:id="rId22"/>
    <sheet name="21" sheetId="39" r:id="rId23"/>
    <sheet name="22" sheetId="40" r:id="rId24"/>
    <sheet name="23" sheetId="41" r:id="rId25"/>
    <sheet name="24" sheetId="42" r:id="rId26"/>
    <sheet name="25" sheetId="43" r:id="rId27"/>
    <sheet name="26" sheetId="44" r:id="rId28"/>
    <sheet name="27" sheetId="45" r:id="rId29"/>
    <sheet name="28" sheetId="46" r:id="rId30"/>
    <sheet name="29" sheetId="47" r:id="rId31"/>
    <sheet name="30" sheetId="48" r:id="rId32"/>
    <sheet name="31" sheetId="49" r:id="rId33"/>
    <sheet name="32" sheetId="50" r:id="rId34"/>
    <sheet name="33-1" sheetId="51" r:id="rId35"/>
    <sheet name="33-2" sheetId="84" r:id="rId36"/>
    <sheet name="34" sheetId="52" r:id="rId37"/>
    <sheet name="34 (建替整備)" sheetId="91" r:id="rId38"/>
    <sheet name="35" sheetId="53" r:id="rId39"/>
    <sheet name="36-1" sheetId="57" r:id="rId40"/>
    <sheet name="36-2" sheetId="56" r:id="rId41"/>
    <sheet name="36-3" sheetId="54" r:id="rId42"/>
    <sheet name="36-4" sheetId="55" r:id="rId43"/>
    <sheet name="36-5" sheetId="96" r:id="rId44"/>
    <sheet name="37" sheetId="58" r:id="rId45"/>
    <sheet name="38-1" sheetId="59" r:id="rId46"/>
    <sheet name="38-2" sheetId="60" r:id="rId47"/>
    <sheet name="38-3" sheetId="61" r:id="rId48"/>
    <sheet name="38-4" sheetId="62" r:id="rId49"/>
    <sheet name="40" sheetId="64" r:id="rId50"/>
    <sheet name="41" sheetId="71" r:id="rId51"/>
    <sheet name="42" sheetId="65" r:id="rId52"/>
    <sheet name="43" sheetId="66" r:id="rId53"/>
    <sheet name="44" sheetId="67" r:id="rId54"/>
    <sheet name="45" sheetId="68" r:id="rId55"/>
    <sheet name="46" sheetId="69" r:id="rId56"/>
    <sheet name="47" sheetId="70" r:id="rId57"/>
    <sheet name="48 " sheetId="97" r:id="rId58"/>
    <sheet name="49" sheetId="73" r:id="rId59"/>
    <sheet name="50" sheetId="74" r:id="rId60"/>
    <sheet name="51-1" sheetId="75" r:id="rId61"/>
    <sheet name="51-2" sheetId="76" r:id="rId62"/>
    <sheet name="51-3" sheetId="77" r:id="rId63"/>
    <sheet name="52" sheetId="78" r:id="rId64"/>
    <sheet name="53" sheetId="89" r:id="rId65"/>
    <sheet name="54-1" sheetId="105" r:id="rId66"/>
    <sheet name="54-2" sheetId="106" r:id="rId67"/>
    <sheet name="54-3" sheetId="107" r:id="rId68"/>
    <sheet name="54-4" sheetId="108" r:id="rId69"/>
    <sheet name="54-５" sheetId="109" r:id="rId70"/>
    <sheet name="54-６" sheetId="110" r:id="rId71"/>
    <sheet name="54-7" sheetId="111" r:id="rId72"/>
    <sheet name="18-2" sheetId="23" state="hidden" r:id="rId73"/>
    <sheet name="18-3" sheetId="24" state="hidden" r:id="rId74"/>
    <sheet name="18-4" sheetId="25" state="hidden" r:id="rId75"/>
    <sheet name="18-5" sheetId="26" state="hidden" r:id="rId76"/>
  </sheets>
  <definedNames>
    <definedName name="_xlnm._FilterDatabase" localSheetId="32" hidden="1">'31'!$C$26:$F$37</definedName>
    <definedName name="_xlnm._FilterDatabase" localSheetId="43" hidden="1">'36-5'!$A$4:$O$4</definedName>
    <definedName name="_xlnm.Print_Area" localSheetId="1">'1'!$A$1:$H$54</definedName>
    <definedName name="_xlnm.Print_Area" localSheetId="11">'10'!$A$1:$G$53</definedName>
    <definedName name="_xlnm.Print_Area" localSheetId="12">'11'!$A$1:$G$29</definedName>
    <definedName name="_xlnm.Print_Area" localSheetId="13">'12'!$A$1:$I$52</definedName>
    <definedName name="_xlnm.Print_Area" localSheetId="14">'13'!$A$1:$I$52</definedName>
    <definedName name="_xlnm.Print_Area" localSheetId="15">'14'!$A$1:$F$51</definedName>
    <definedName name="_xlnm.Print_Area" localSheetId="16">'15'!$A$1:$H$41</definedName>
    <definedName name="_xlnm.Print_Area" localSheetId="17">'16'!$A$1:$I$56</definedName>
    <definedName name="_xlnm.Print_Area" localSheetId="18">'17'!$A$1:$H$54</definedName>
    <definedName name="_xlnm.Print_Area" localSheetId="19">'18'!$A$1:$H$28</definedName>
    <definedName name="_xlnm.Print_Area" localSheetId="74">'18-4'!$A$1:$AS$37</definedName>
    <definedName name="_xlnm.Print_Area" localSheetId="75">'18-5'!$A$1:$AC$40</definedName>
    <definedName name="_xlnm.Print_Area" localSheetId="20">'19'!$A$1:$I$30</definedName>
    <definedName name="_xlnm.Print_Area" localSheetId="21">'20'!$A$1:$E$27</definedName>
    <definedName name="_xlnm.Print_Area" localSheetId="22">'21'!$A$1:$H$41</definedName>
    <definedName name="_xlnm.Print_Area" localSheetId="2">'2-1'!$A$1:$I$51</definedName>
    <definedName name="_xlnm.Print_Area" localSheetId="23">'22'!$A$1:$J$50</definedName>
    <definedName name="_xlnm.Print_Area" localSheetId="3">'2-2 '!$A$1:$AG$36</definedName>
    <definedName name="_xlnm.Print_Area" localSheetId="24">'23'!$A$1:$I$55</definedName>
    <definedName name="_xlnm.Print_Area" localSheetId="25">'24'!$A$1:$I$49</definedName>
    <definedName name="_xlnm.Print_Area" localSheetId="26">'25'!$A$1:$S$48</definedName>
    <definedName name="_xlnm.Print_Area" localSheetId="27">'26'!$A$1:$AY$31</definedName>
    <definedName name="_xlnm.Print_Area" localSheetId="28">'27'!$A$1:$F$27</definedName>
    <definedName name="_xlnm.Print_Area" localSheetId="29">'28'!$A$1:$E$27</definedName>
    <definedName name="_xlnm.Print_Area" localSheetId="30">'29'!$A$1:$H$50</definedName>
    <definedName name="_xlnm.Print_Area" localSheetId="4">'3'!$A$1:$AM$35</definedName>
    <definedName name="_xlnm.Print_Area" localSheetId="31">'30'!$A$1:$G$51</definedName>
    <definedName name="_xlnm.Print_Area" localSheetId="32">'31'!$A$1:$F$43</definedName>
    <definedName name="_xlnm.Print_Area" localSheetId="33">'32'!$A$1:$F$27</definedName>
    <definedName name="_xlnm.Print_Area" localSheetId="34">'33-1'!$A$1:$G$42</definedName>
    <definedName name="_xlnm.Print_Area" localSheetId="35">'33-2'!$A$1:$F$41</definedName>
    <definedName name="_xlnm.Print_Area" localSheetId="36">'34'!$A$1:$AM$26</definedName>
    <definedName name="_xlnm.Print_Area" localSheetId="37">'34 (建替整備)'!$A$1:$AM$26</definedName>
    <definedName name="_xlnm.Print_Area" localSheetId="38">'35'!$A$1:$C$37</definedName>
    <definedName name="_xlnm.Print_Area" localSheetId="39">'36-1'!$A$1:$E$39</definedName>
    <definedName name="_xlnm.Print_Area" localSheetId="40">'36-2'!$A$1:$F$18</definedName>
    <definedName name="_xlnm.Print_Area" localSheetId="41">'36-3'!$A$1:$G$45</definedName>
    <definedName name="_xlnm.Print_Area" localSheetId="42">'36-4'!$A$1:$J$24</definedName>
    <definedName name="_xlnm.Print_Area" localSheetId="43">'36-5'!$A$1:$M$60</definedName>
    <definedName name="_xlnm.Print_Area" localSheetId="44">'37'!$A$1:$H$50</definedName>
    <definedName name="_xlnm.Print_Area" localSheetId="45">'38-1'!$A$1:$H$38</definedName>
    <definedName name="_xlnm.Print_Area" localSheetId="46">'38-2'!$A$1:$E$56</definedName>
    <definedName name="_xlnm.Print_Area" localSheetId="47">'38-3'!$A$1:$B$18</definedName>
    <definedName name="_xlnm.Print_Area" localSheetId="48">'38-4'!$A$1:$F$24</definedName>
    <definedName name="_xlnm.Print_Area" localSheetId="5">'4'!$A$1:$G$53</definedName>
    <definedName name="_xlnm.Print_Area" localSheetId="49">'40'!$A$1:$E$27</definedName>
    <definedName name="_xlnm.Print_Area" localSheetId="50">'41'!$A$1:$I$52</definedName>
    <definedName name="_xlnm.Print_Area" localSheetId="51">'42'!$A$1:$H$53</definedName>
    <definedName name="_xlnm.Print_Area" localSheetId="52">'43'!$A$1:$H$53</definedName>
    <definedName name="_xlnm.Print_Area" localSheetId="53">'44'!$A$1:$G$54</definedName>
    <definedName name="_xlnm.Print_Area" localSheetId="54">'45'!$A$1:$H$56</definedName>
    <definedName name="_xlnm.Print_Area" localSheetId="55">'46'!$A$1:$H$53</definedName>
    <definedName name="_xlnm.Print_Area" localSheetId="56">'47'!$A$1:$F$51</definedName>
    <definedName name="_xlnm.Print_Area" localSheetId="57">'48 '!$A$1:$I$53</definedName>
    <definedName name="_xlnm.Print_Area" localSheetId="58">'49'!$A$1:$G$41</definedName>
    <definedName name="_xlnm.Print_Area" localSheetId="6">'5'!$A$1:$G$47</definedName>
    <definedName name="_xlnm.Print_Area" localSheetId="59">'50'!$A$1:$G$41</definedName>
    <definedName name="_xlnm.Print_Area" localSheetId="60">'51-1'!$A$1:$H$94</definedName>
    <definedName name="_xlnm.Print_Area" localSheetId="61">'51-2'!$A$1:$I$21</definedName>
    <definedName name="_xlnm.Print_Area" localSheetId="62">'51-3'!$A$1:$J$21</definedName>
    <definedName name="_xlnm.Print_Area" localSheetId="63">'52'!$A$1:$F$53</definedName>
    <definedName name="_xlnm.Print_Area" localSheetId="64">'53'!$A$1:$G$110</definedName>
    <definedName name="_xlnm.Print_Area" localSheetId="65">'54-1'!$B$2:$Q$48</definedName>
    <definedName name="_xlnm.Print_Area" localSheetId="66">'54-2'!$B$2:$M$61</definedName>
    <definedName name="_xlnm.Print_Area" localSheetId="67">'54-3'!$B$6:$V$73</definedName>
    <definedName name="_xlnm.Print_Area" localSheetId="68">'54-4'!$B$2:$Q$29</definedName>
    <definedName name="_xlnm.Print_Area" localSheetId="69">'54-５'!$B$2:$Q$57</definedName>
    <definedName name="_xlnm.Print_Area" localSheetId="70">'54-６'!$B$2:$F$66</definedName>
    <definedName name="_xlnm.Print_Area" localSheetId="71">'54-7'!$B$2:$I$56</definedName>
    <definedName name="_xlnm.Print_Area" localSheetId="7">'6'!$A$1:$G$53</definedName>
    <definedName name="_xlnm.Print_Area" localSheetId="8">'7'!$A$1:$I$54</definedName>
    <definedName name="_xlnm.Print_Area" localSheetId="9">'8'!$A$1:$H$54</definedName>
    <definedName name="_xlnm.Print_Area" localSheetId="10">'9'!$A$1:$L$50</definedName>
    <definedName name="_xlnm.Print_Area" localSheetId="0">表紙!$A$1:$I$106</definedName>
    <definedName name="_xlnm.Print_Titles" localSheetId="40">'36-2'!$1:$3</definedName>
    <definedName name="_xlnm.Print_Titles" localSheetId="42">'36-4'!$1:$3</definedName>
    <definedName name="_xlnm.Print_Titles" localSheetId="61">'51-2'!$1:$3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0" i="75" l="1"/>
  <c r="A53" i="89"/>
  <c r="A53" i="78"/>
  <c r="A37" i="53"/>
  <c r="Y25" i="111"/>
  <c r="X25" i="111"/>
  <c r="W25" i="111"/>
  <c r="Y24" i="111"/>
  <c r="X24" i="111"/>
  <c r="W24" i="111"/>
  <c r="Y23" i="111"/>
  <c r="X23" i="111"/>
  <c r="W23" i="111"/>
  <c r="Y22" i="111"/>
  <c r="X22" i="111"/>
  <c r="W22" i="111"/>
  <c r="Y21" i="111"/>
  <c r="X21" i="111"/>
  <c r="W21" i="111"/>
  <c r="Y20" i="111"/>
  <c r="X20" i="111"/>
  <c r="W20" i="111"/>
  <c r="Y19" i="111"/>
  <c r="X19" i="111"/>
  <c r="W19" i="111"/>
  <c r="Y18" i="111"/>
  <c r="X18" i="111"/>
  <c r="W18" i="111"/>
  <c r="Y17" i="111"/>
  <c r="X17" i="111"/>
  <c r="W17" i="111"/>
  <c r="Y16" i="111"/>
  <c r="X16" i="111"/>
  <c r="W16" i="111"/>
  <c r="Y15" i="111"/>
  <c r="X15" i="111"/>
  <c r="W15" i="111"/>
  <c r="Y14" i="111"/>
  <c r="X14" i="111"/>
  <c r="W14" i="111"/>
  <c r="Y13" i="111"/>
  <c r="X13" i="111"/>
  <c r="W13" i="111"/>
  <c r="Y12" i="111"/>
  <c r="X12" i="111"/>
  <c r="W12" i="111"/>
  <c r="Y11" i="111"/>
  <c r="X11" i="111"/>
  <c r="W11" i="111"/>
  <c r="B10" i="109"/>
  <c r="B27" i="109" s="1"/>
  <c r="B44" i="109" s="1"/>
  <c r="AH38" i="107"/>
  <c r="AC38" i="107"/>
  <c r="K38" i="107"/>
  <c r="P38" i="107" s="1"/>
  <c r="AH37" i="107"/>
  <c r="AH36" i="107"/>
  <c r="AH35" i="107"/>
  <c r="AC34" i="107"/>
  <c r="AH34" i="107" s="1"/>
  <c r="AH33" i="107"/>
  <c r="K33" i="107"/>
  <c r="P33" i="107" s="1"/>
  <c r="AH32" i="107"/>
  <c r="AH31" i="107"/>
  <c r="O19" i="107"/>
  <c r="M19" i="107"/>
  <c r="B31" i="106"/>
  <c r="B5" i="106"/>
  <c r="B25" i="106" s="1"/>
  <c r="K54" i="96" l="1"/>
  <c r="A1" i="55"/>
  <c r="F16" i="56"/>
  <c r="F17" i="56"/>
  <c r="F18" i="56"/>
  <c r="H24" i="55" l="1"/>
  <c r="E24" i="55"/>
  <c r="D22" i="54"/>
  <c r="E22" i="54"/>
  <c r="B25" i="68" l="1"/>
  <c r="S8" i="52" l="1"/>
  <c r="A39" i="7"/>
  <c r="A36" i="7"/>
  <c r="O12" i="92"/>
  <c r="O13" i="92"/>
  <c r="Z13" i="92" s="1"/>
  <c r="C15" i="4"/>
  <c r="H15" i="4"/>
  <c r="C14" i="4"/>
  <c r="H14" i="4" s="1"/>
  <c r="C18" i="56"/>
  <c r="D18" i="56"/>
  <c r="F48" i="56"/>
  <c r="E48" i="56"/>
  <c r="F47" i="56"/>
  <c r="E47" i="56"/>
  <c r="F46" i="56"/>
  <c r="E46" i="56"/>
  <c r="F45" i="56"/>
  <c r="E45" i="56"/>
  <c r="F44" i="56"/>
  <c r="E44" i="56"/>
  <c r="F43" i="56"/>
  <c r="E43" i="56"/>
  <c r="F42" i="56"/>
  <c r="E42" i="56"/>
  <c r="F41" i="56"/>
  <c r="E41" i="56"/>
  <c r="F40" i="56"/>
  <c r="E40" i="56"/>
  <c r="F39" i="56"/>
  <c r="E39" i="56"/>
  <c r="F38" i="56"/>
  <c r="E38" i="56"/>
  <c r="F37" i="56"/>
  <c r="E37" i="56"/>
  <c r="F36" i="56"/>
  <c r="E36" i="56"/>
  <c r="F35" i="56"/>
  <c r="E35" i="56"/>
  <c r="F34" i="56"/>
  <c r="E34" i="56"/>
  <c r="F33" i="56"/>
  <c r="E33" i="56"/>
  <c r="F32" i="56"/>
  <c r="E32" i="56"/>
  <c r="F31" i="56"/>
  <c r="E31" i="56"/>
  <c r="F30" i="56"/>
  <c r="E30" i="56"/>
  <c r="F29" i="56"/>
  <c r="E29" i="56"/>
  <c r="F28" i="56"/>
  <c r="E28" i="56"/>
  <c r="F27" i="56"/>
  <c r="E27" i="56"/>
  <c r="F26" i="56"/>
  <c r="E26" i="56"/>
  <c r="F25" i="56"/>
  <c r="E25" i="56"/>
  <c r="F24" i="56"/>
  <c r="E24" i="56"/>
  <c r="F23" i="56"/>
  <c r="E23" i="56"/>
  <c r="F22" i="56"/>
  <c r="E22" i="56"/>
  <c r="F21" i="56"/>
  <c r="E21" i="56"/>
  <c r="F20" i="56"/>
  <c r="E20" i="56"/>
  <c r="E6" i="56"/>
  <c r="F6" i="56" s="1"/>
  <c r="E7" i="56"/>
  <c r="F7" i="56" s="1"/>
  <c r="E8" i="56"/>
  <c r="F8" i="56"/>
  <c r="E9" i="56"/>
  <c r="F9" i="56"/>
  <c r="E10" i="56"/>
  <c r="F10" i="56"/>
  <c r="E11" i="56"/>
  <c r="F11" i="56"/>
  <c r="E12" i="56"/>
  <c r="F12" i="56"/>
  <c r="E13" i="56"/>
  <c r="F13" i="56"/>
  <c r="E14" i="56"/>
  <c r="F14" i="56"/>
  <c r="E15" i="56"/>
  <c r="F15" i="56"/>
  <c r="E16" i="56"/>
  <c r="E17" i="56"/>
  <c r="E5" i="56"/>
  <c r="F5" i="56" s="1"/>
  <c r="G13" i="92" l="1"/>
  <c r="H13" i="92"/>
  <c r="E17" i="62"/>
  <c r="A47" i="9" l="1"/>
  <c r="A51" i="70"/>
  <c r="A60" i="96"/>
  <c r="D34" i="57"/>
  <c r="F17" i="67"/>
  <c r="F16" i="9" l="1"/>
  <c r="F18" i="9"/>
  <c r="A7" i="74" l="1"/>
  <c r="A41" i="74"/>
  <c r="A6" i="74"/>
  <c r="A3" i="74" s="1"/>
  <c r="E12" i="78"/>
  <c r="F16" i="68"/>
  <c r="F15" i="67"/>
  <c r="G8" i="71"/>
  <c r="E10" i="51"/>
  <c r="E9" i="49"/>
  <c r="E9" i="48"/>
  <c r="F9" i="47"/>
  <c r="F32" i="43"/>
  <c r="N14" i="43"/>
  <c r="F8" i="39"/>
  <c r="G12" i="34"/>
  <c r="F9" i="33"/>
  <c r="E10" i="32"/>
  <c r="F17" i="19"/>
  <c r="F13" i="19"/>
  <c r="J12" i="15"/>
  <c r="G10" i="12"/>
  <c r="F9" i="10"/>
  <c r="A53" i="69"/>
  <c r="A54" i="67"/>
  <c r="A53" i="66"/>
  <c r="A53" i="65" l="1"/>
  <c r="A38" i="59"/>
  <c r="A50" i="58"/>
  <c r="A45" i="54"/>
  <c r="A41" i="33"/>
  <c r="A20" i="30"/>
  <c r="A52" i="30"/>
  <c r="A54" i="14" l="1"/>
  <c r="A6" i="78" l="1"/>
  <c r="B9" i="68"/>
  <c r="A11" i="43"/>
  <c r="A8" i="43"/>
  <c r="A7" i="15"/>
  <c r="A9" i="9"/>
  <c r="A110" i="89" l="1"/>
  <c r="A94" i="75"/>
  <c r="A41" i="73"/>
  <c r="A56" i="68"/>
  <c r="A52" i="71"/>
  <c r="A27" i="64"/>
  <c r="A24" i="62"/>
  <c r="A56" i="60"/>
  <c r="A42" i="51"/>
  <c r="A43" i="49"/>
  <c r="A51" i="48"/>
  <c r="A50" i="47"/>
  <c r="A31" i="44"/>
  <c r="A48" i="43"/>
  <c r="B50" i="40"/>
  <c r="A41" i="39"/>
  <c r="A54" i="35"/>
  <c r="A56" i="34"/>
  <c r="A51" i="32"/>
  <c r="A53" i="19"/>
  <c r="A50" i="15"/>
  <c r="A54" i="12"/>
  <c r="A53" i="10"/>
  <c r="A53" i="7"/>
  <c r="T35" i="6"/>
  <c r="A51" i="4"/>
  <c r="A54" i="3"/>
  <c r="A8" i="70"/>
  <c r="Z22" i="92" l="1"/>
  <c r="B22" i="40" l="1"/>
  <c r="A52" i="31" l="1"/>
  <c r="B32" i="73" l="1"/>
  <c r="E39" i="97" l="1"/>
  <c r="E37" i="97"/>
  <c r="D35" i="97"/>
  <c r="E33" i="97"/>
  <c r="E31" i="97"/>
  <c r="C29" i="97"/>
  <c r="F15" i="97"/>
  <c r="E15" i="97" s="1"/>
  <c r="F14" i="97"/>
  <c r="E14" i="97" s="1"/>
  <c r="F12" i="97"/>
  <c r="E13" i="97" s="1"/>
  <c r="A8" i="97"/>
  <c r="A7" i="97"/>
  <c r="A4" i="97" s="1"/>
  <c r="A53" i="97"/>
  <c r="A22" i="97"/>
  <c r="G65" i="75" l="1"/>
  <c r="A49" i="42" l="1"/>
  <c r="A55" i="41"/>
  <c r="A4" i="3" l="1"/>
  <c r="F12" i="3"/>
  <c r="F13" i="3"/>
  <c r="F14" i="3"/>
  <c r="C25" i="3"/>
  <c r="C28" i="97" s="1"/>
  <c r="B29" i="3"/>
  <c r="A39" i="57"/>
  <c r="C25" i="47" l="1"/>
  <c r="C24" i="47"/>
  <c r="F19" i="19" l="1"/>
  <c r="A8" i="75" l="1"/>
  <c r="A7" i="59"/>
  <c r="A5" i="60"/>
  <c r="D30" i="57"/>
  <c r="C2" i="96" l="1"/>
  <c r="A27" i="30" l="1"/>
  <c r="A36" i="92" l="1"/>
  <c r="H7" i="92"/>
  <c r="H6" i="92"/>
  <c r="V35" i="92"/>
  <c r="S35" i="92" s="1"/>
  <c r="V34" i="92"/>
  <c r="S34" i="92" s="1"/>
  <c r="V32" i="92"/>
  <c r="S32" i="92" s="1"/>
  <c r="O11" i="92"/>
  <c r="O9" i="92"/>
  <c r="A30" i="92"/>
  <c r="A29" i="92"/>
  <c r="A26" i="92" s="1"/>
  <c r="H12" i="92" l="1"/>
  <c r="G12" i="92"/>
  <c r="Z12" i="92"/>
  <c r="K56" i="96"/>
  <c r="F55" i="96"/>
  <c r="K55" i="96"/>
  <c r="F54" i="96"/>
  <c r="L51" i="96"/>
  <c r="A50" i="96"/>
  <c r="A49" i="96"/>
  <c r="A48" i="96"/>
  <c r="L44" i="96"/>
  <c r="A43" i="96"/>
  <c r="A42" i="96"/>
  <c r="A41" i="96"/>
  <c r="A40" i="96"/>
  <c r="A39" i="96"/>
  <c r="A38" i="96"/>
  <c r="A37" i="96"/>
  <c r="A36" i="96"/>
  <c r="A35" i="96"/>
  <c r="A34" i="96"/>
  <c r="A33" i="96"/>
  <c r="A32" i="96"/>
  <c r="A31" i="96"/>
  <c r="A30" i="96"/>
  <c r="A29" i="96"/>
  <c r="A28" i="96"/>
  <c r="A27" i="96"/>
  <c r="A26" i="96"/>
  <c r="A25" i="96"/>
  <c r="A24" i="96"/>
  <c r="A23" i="96"/>
  <c r="A22" i="96"/>
  <c r="A21" i="96"/>
  <c r="A20" i="96"/>
  <c r="A19" i="96"/>
  <c r="A18" i="96"/>
  <c r="A17" i="96"/>
  <c r="A16" i="96"/>
  <c r="A15" i="96"/>
  <c r="A14" i="96"/>
  <c r="A13" i="96"/>
  <c r="A12" i="96"/>
  <c r="A11" i="96"/>
  <c r="A10" i="96"/>
  <c r="A9" i="96"/>
  <c r="A8" i="96"/>
  <c r="A7" i="96"/>
  <c r="A6" i="96"/>
  <c r="A5" i="96"/>
  <c r="K57" i="96" l="1"/>
  <c r="E15" i="57"/>
  <c r="E12" i="57"/>
  <c r="E11" i="57"/>
  <c r="E10" i="57"/>
  <c r="D13" i="57"/>
  <c r="K58" i="96" l="1"/>
  <c r="K59" i="96" s="1"/>
  <c r="F59" i="96" s="1"/>
  <c r="C16" i="57" l="1"/>
  <c r="C13" i="57"/>
  <c r="C17" i="57" l="1"/>
  <c r="C18" i="57" s="1"/>
  <c r="E13" i="57"/>
  <c r="A5" i="71"/>
  <c r="A4" i="71"/>
  <c r="D16" i="57" l="1"/>
  <c r="E14" i="57"/>
  <c r="C19" i="57"/>
  <c r="A1" i="77"/>
  <c r="A1" i="76"/>
  <c r="D17" i="57" l="1"/>
  <c r="D18" i="57" s="1"/>
  <c r="E16" i="57"/>
  <c r="A18" i="61"/>
  <c r="A41" i="84"/>
  <c r="A27" i="50"/>
  <c r="A27" i="46"/>
  <c r="A27" i="45"/>
  <c r="A27" i="38"/>
  <c r="A30" i="37"/>
  <c r="A28" i="36"/>
  <c r="E18" i="57" l="1"/>
  <c r="A25" i="32"/>
  <c r="D19" i="57" l="1"/>
  <c r="E19" i="57" s="1"/>
  <c r="H30" i="77"/>
  <c r="I30" i="77"/>
  <c r="H31" i="77"/>
  <c r="I31" i="77"/>
  <c r="H32" i="77"/>
  <c r="I32" i="77"/>
  <c r="H33" i="77"/>
  <c r="I33" i="77"/>
  <c r="H34" i="77"/>
  <c r="I34" i="77"/>
  <c r="H35" i="77"/>
  <c r="I35" i="77"/>
  <c r="H36" i="77"/>
  <c r="I36" i="77"/>
  <c r="H37" i="77"/>
  <c r="I37" i="77"/>
  <c r="H38" i="77"/>
  <c r="I38" i="77"/>
  <c r="H39" i="77"/>
  <c r="I39" i="77"/>
  <c r="H40" i="77"/>
  <c r="I40" i="77"/>
  <c r="H41" i="77"/>
  <c r="I41" i="77"/>
  <c r="H42" i="77"/>
  <c r="I42" i="77"/>
  <c r="H43" i="77"/>
  <c r="I43" i="77"/>
  <c r="H44" i="77"/>
  <c r="I44" i="77"/>
  <c r="H45" i="77"/>
  <c r="I45" i="77"/>
  <c r="H46" i="77"/>
  <c r="I46" i="77"/>
  <c r="H47" i="77"/>
  <c r="I47" i="77"/>
  <c r="H48" i="77"/>
  <c r="I48" i="77"/>
  <c r="H49" i="77"/>
  <c r="I49" i="77"/>
  <c r="H50" i="77"/>
  <c r="I50" i="77"/>
  <c r="H51" i="77"/>
  <c r="I51" i="77"/>
  <c r="H52" i="77"/>
  <c r="I52" i="77"/>
  <c r="H53" i="77"/>
  <c r="I53" i="77"/>
  <c r="H54" i="77"/>
  <c r="I54" i="77"/>
  <c r="H55" i="77"/>
  <c r="I55" i="77"/>
  <c r="H56" i="77"/>
  <c r="I56" i="77"/>
  <c r="H57" i="77"/>
  <c r="I57" i="77"/>
  <c r="H58" i="77"/>
  <c r="I58" i="77"/>
  <c r="H59" i="77"/>
  <c r="I59" i="77"/>
  <c r="H60" i="77"/>
  <c r="I60" i="77"/>
  <c r="H61" i="77"/>
  <c r="I61" i="77"/>
  <c r="H62" i="77"/>
  <c r="I62" i="77"/>
  <c r="H63" i="77"/>
  <c r="I63" i="77"/>
  <c r="H64" i="77"/>
  <c r="I64" i="77"/>
  <c r="H65" i="77"/>
  <c r="I65" i="77"/>
  <c r="H66" i="77"/>
  <c r="I66" i="77"/>
  <c r="H67" i="77"/>
  <c r="I67" i="77"/>
  <c r="H68" i="77"/>
  <c r="I68" i="77"/>
  <c r="H69" i="77"/>
  <c r="I69" i="77"/>
  <c r="H70" i="77"/>
  <c r="I70" i="77"/>
  <c r="H71" i="77"/>
  <c r="I71" i="77"/>
  <c r="H72" i="77"/>
  <c r="I72" i="77"/>
  <c r="H73" i="77"/>
  <c r="I73" i="77"/>
  <c r="H74" i="77"/>
  <c r="I74" i="77"/>
  <c r="H75" i="77"/>
  <c r="I75" i="77"/>
  <c r="H76" i="77"/>
  <c r="I76" i="77"/>
  <c r="H77" i="77"/>
  <c r="I77" i="77"/>
  <c r="H78" i="77"/>
  <c r="I78" i="77"/>
  <c r="H79" i="77"/>
  <c r="I79" i="77"/>
  <c r="H80" i="77"/>
  <c r="I80" i="77"/>
  <c r="H81" i="77"/>
  <c r="I81" i="77"/>
  <c r="H82" i="77"/>
  <c r="I82" i="77"/>
  <c r="H83" i="77"/>
  <c r="I83" i="77"/>
  <c r="H84" i="77"/>
  <c r="I84" i="77"/>
  <c r="H85" i="77"/>
  <c r="I85" i="77"/>
  <c r="H86" i="77"/>
  <c r="I86" i="77"/>
  <c r="H87" i="77"/>
  <c r="I87" i="77"/>
  <c r="H88" i="77"/>
  <c r="I88" i="77"/>
  <c r="H89" i="77"/>
  <c r="I89" i="77"/>
  <c r="H90" i="77"/>
  <c r="I90" i="77"/>
  <c r="H91" i="77"/>
  <c r="I91" i="77"/>
  <c r="H92" i="77"/>
  <c r="I92" i="77"/>
  <c r="H93" i="77"/>
  <c r="I93" i="77"/>
  <c r="H94" i="77"/>
  <c r="I94" i="77"/>
  <c r="H95" i="77"/>
  <c r="I95" i="77"/>
  <c r="H96" i="77"/>
  <c r="I96" i="77"/>
  <c r="H97" i="77"/>
  <c r="I97" i="77"/>
  <c r="H98" i="77"/>
  <c r="I98" i="77"/>
  <c r="H99" i="77"/>
  <c r="I99" i="77"/>
  <c r="H100" i="77"/>
  <c r="I100" i="77"/>
  <c r="H101" i="77"/>
  <c r="I101" i="77"/>
  <c r="H102" i="77"/>
  <c r="I102" i="77"/>
  <c r="H103" i="77"/>
  <c r="I103" i="77"/>
  <c r="H104" i="77"/>
  <c r="I104" i="77"/>
  <c r="H105" i="77"/>
  <c r="I105" i="77"/>
  <c r="H106" i="77"/>
  <c r="I106" i="77"/>
  <c r="H107" i="77"/>
  <c r="I107" i="77"/>
  <c r="H108" i="77"/>
  <c r="I108" i="77"/>
  <c r="H109" i="77"/>
  <c r="I109" i="77"/>
  <c r="H110" i="77"/>
  <c r="I110" i="77"/>
  <c r="H111" i="77"/>
  <c r="I111" i="77"/>
  <c r="H112" i="77"/>
  <c r="I112" i="77"/>
  <c r="H113" i="77"/>
  <c r="I113" i="77"/>
  <c r="H114" i="77"/>
  <c r="I114" i="77"/>
  <c r="H115" i="77"/>
  <c r="I115" i="77"/>
  <c r="H116" i="77"/>
  <c r="I116" i="77"/>
  <c r="H117" i="77"/>
  <c r="I117" i="77"/>
  <c r="H118" i="77"/>
  <c r="I118" i="77"/>
  <c r="H119" i="77"/>
  <c r="I119" i="77"/>
  <c r="H120" i="77"/>
  <c r="I120" i="77"/>
  <c r="H121" i="77"/>
  <c r="I121" i="77"/>
  <c r="H122" i="77"/>
  <c r="I122" i="77"/>
  <c r="H123" i="77"/>
  <c r="I123" i="77"/>
  <c r="H124" i="77"/>
  <c r="I124" i="77"/>
  <c r="H125" i="77"/>
  <c r="I125" i="77"/>
  <c r="H126" i="77"/>
  <c r="I126" i="77"/>
  <c r="H127" i="77"/>
  <c r="I127" i="77"/>
  <c r="H128" i="77"/>
  <c r="I128" i="77"/>
  <c r="H129" i="77"/>
  <c r="I129" i="77"/>
  <c r="H130" i="77"/>
  <c r="I130" i="77"/>
  <c r="H131" i="77"/>
  <c r="I131" i="77"/>
  <c r="H132" i="77"/>
  <c r="I132" i="77"/>
  <c r="H133" i="77"/>
  <c r="I133" i="77"/>
  <c r="H134" i="77"/>
  <c r="I134" i="77"/>
  <c r="H135" i="77"/>
  <c r="I135" i="77"/>
  <c r="H136" i="77"/>
  <c r="I136" i="77"/>
  <c r="H137" i="77"/>
  <c r="I137" i="77"/>
  <c r="H138" i="77"/>
  <c r="I138" i="77"/>
  <c r="H139" i="77"/>
  <c r="I139" i="77"/>
  <c r="H140" i="77"/>
  <c r="I140" i="77"/>
  <c r="H141" i="77"/>
  <c r="I141" i="77"/>
  <c r="H142" i="77"/>
  <c r="I142" i="77"/>
  <c r="H143" i="77"/>
  <c r="I143" i="77"/>
  <c r="H144" i="77"/>
  <c r="I144" i="77"/>
  <c r="H145" i="77"/>
  <c r="I145" i="77"/>
  <c r="H146" i="77"/>
  <c r="I146" i="77"/>
  <c r="H147" i="77"/>
  <c r="I147" i="77"/>
  <c r="H148" i="77"/>
  <c r="I148" i="77"/>
  <c r="H149" i="77"/>
  <c r="I149" i="77"/>
  <c r="H150" i="77"/>
  <c r="I150" i="77"/>
  <c r="H151" i="77"/>
  <c r="I151" i="77"/>
  <c r="H152" i="77"/>
  <c r="I152" i="77"/>
  <c r="H153" i="77"/>
  <c r="I153" i="77"/>
  <c r="H154" i="77"/>
  <c r="I154" i="77"/>
  <c r="H155" i="77"/>
  <c r="I155" i="77"/>
  <c r="H156" i="77"/>
  <c r="I156" i="77"/>
  <c r="H157" i="77"/>
  <c r="I157" i="77"/>
  <c r="H158" i="77"/>
  <c r="I158" i="77"/>
  <c r="H159" i="77"/>
  <c r="I159" i="77"/>
  <c r="H160" i="77"/>
  <c r="I160" i="77"/>
  <c r="H161" i="77"/>
  <c r="I161" i="77"/>
  <c r="H162" i="77"/>
  <c r="I162" i="77"/>
  <c r="H163" i="77"/>
  <c r="I163" i="77"/>
  <c r="H164" i="77"/>
  <c r="I164" i="77"/>
  <c r="H165" i="77"/>
  <c r="I165" i="77"/>
  <c r="H166" i="77"/>
  <c r="I166" i="77"/>
  <c r="H167" i="77"/>
  <c r="I167" i="77"/>
  <c r="H168" i="77"/>
  <c r="I168" i="77"/>
  <c r="H169" i="77"/>
  <c r="I169" i="77"/>
  <c r="H170" i="77"/>
  <c r="I170" i="77"/>
  <c r="H171" i="77"/>
  <c r="I171" i="77"/>
  <c r="H172" i="77"/>
  <c r="I172" i="77"/>
  <c r="H173" i="77"/>
  <c r="I173" i="77"/>
  <c r="H174" i="77"/>
  <c r="I174" i="77"/>
  <c r="H175" i="77"/>
  <c r="I175" i="77"/>
  <c r="H176" i="77"/>
  <c r="I176" i="77"/>
  <c r="H177" i="77"/>
  <c r="I177" i="77"/>
  <c r="H178" i="77"/>
  <c r="I178" i="77"/>
  <c r="H179" i="77"/>
  <c r="I179" i="77"/>
  <c r="H180" i="77"/>
  <c r="I180" i="77"/>
  <c r="H181" i="77"/>
  <c r="I181" i="77"/>
  <c r="H182" i="77"/>
  <c r="I182" i="77"/>
  <c r="H183" i="77"/>
  <c r="I183" i="77"/>
  <c r="H184" i="77"/>
  <c r="I184" i="77"/>
  <c r="H185" i="77"/>
  <c r="I185" i="77"/>
  <c r="H186" i="77"/>
  <c r="I186" i="77"/>
  <c r="H187" i="77"/>
  <c r="I187" i="77"/>
  <c r="H188" i="77"/>
  <c r="I188" i="77"/>
  <c r="H189" i="77"/>
  <c r="I189" i="77"/>
  <c r="H190" i="77"/>
  <c r="I190" i="77"/>
  <c r="H191" i="77"/>
  <c r="I191" i="77"/>
  <c r="H192" i="77"/>
  <c r="I192" i="77"/>
  <c r="H193" i="77"/>
  <c r="I193" i="77"/>
  <c r="H194" i="77"/>
  <c r="I194" i="77"/>
  <c r="H195" i="77"/>
  <c r="I195" i="77"/>
  <c r="H196" i="77"/>
  <c r="I196" i="77"/>
  <c r="H197" i="77"/>
  <c r="I197" i="77"/>
  <c r="H198" i="77"/>
  <c r="I198" i="77"/>
  <c r="H199" i="77"/>
  <c r="I199" i="77"/>
  <c r="H200" i="77"/>
  <c r="I200" i="77"/>
  <c r="H201" i="77"/>
  <c r="I201" i="77"/>
  <c r="H202" i="77"/>
  <c r="I202" i="77"/>
  <c r="H203" i="77"/>
  <c r="I203" i="77"/>
  <c r="H204" i="77"/>
  <c r="I204" i="77"/>
  <c r="H205" i="77"/>
  <c r="I205" i="77"/>
  <c r="H206" i="77"/>
  <c r="I206" i="77"/>
  <c r="H207" i="77"/>
  <c r="I207" i="77"/>
  <c r="H208" i="77"/>
  <c r="I208" i="77"/>
  <c r="H209" i="77"/>
  <c r="I209" i="77"/>
  <c r="H210" i="77"/>
  <c r="I210" i="77"/>
  <c r="H211" i="77"/>
  <c r="I211" i="77"/>
  <c r="H212" i="77"/>
  <c r="I212" i="77"/>
  <c r="H213" i="77"/>
  <c r="I213" i="77"/>
  <c r="H214" i="77"/>
  <c r="I214" i="77"/>
  <c r="H215" i="77"/>
  <c r="I215" i="77"/>
  <c r="H216" i="77"/>
  <c r="I216" i="77"/>
  <c r="H217" i="77"/>
  <c r="I217" i="77"/>
  <c r="H218" i="77"/>
  <c r="I218" i="77"/>
  <c r="H219" i="77"/>
  <c r="I219" i="77"/>
  <c r="H220" i="77"/>
  <c r="I220" i="77"/>
  <c r="H221" i="77"/>
  <c r="I221" i="77"/>
  <c r="H222" i="77"/>
  <c r="I222" i="77"/>
  <c r="H223" i="77"/>
  <c r="I223" i="77"/>
  <c r="H224" i="77"/>
  <c r="I224" i="77"/>
  <c r="H225" i="77"/>
  <c r="I225" i="77"/>
  <c r="H226" i="77"/>
  <c r="I226" i="77"/>
  <c r="H227" i="77"/>
  <c r="I227" i="77"/>
  <c r="H228" i="77"/>
  <c r="I228" i="77"/>
  <c r="H229" i="77"/>
  <c r="I229" i="77"/>
  <c r="H230" i="77"/>
  <c r="I230" i="77"/>
  <c r="H231" i="77"/>
  <c r="I231" i="77"/>
  <c r="H232" i="77"/>
  <c r="I232" i="77"/>
  <c r="H233" i="77"/>
  <c r="I233" i="77"/>
  <c r="H234" i="77"/>
  <c r="I234" i="77"/>
  <c r="H235" i="77"/>
  <c r="I235" i="77"/>
  <c r="H236" i="77"/>
  <c r="I236" i="77"/>
  <c r="H237" i="77"/>
  <c r="I237" i="77"/>
  <c r="H238" i="77"/>
  <c r="I238" i="77"/>
  <c r="H239" i="77"/>
  <c r="I239" i="77"/>
  <c r="H240" i="77"/>
  <c r="I240" i="77"/>
  <c r="H241" i="77"/>
  <c r="I241" i="77"/>
  <c r="H242" i="77"/>
  <c r="I242" i="77"/>
  <c r="H243" i="77"/>
  <c r="I243" i="77"/>
  <c r="H244" i="77"/>
  <c r="I244" i="77"/>
  <c r="H245" i="77"/>
  <c r="I245" i="77"/>
  <c r="H246" i="77"/>
  <c r="I246" i="77"/>
  <c r="H247" i="77"/>
  <c r="I247" i="77"/>
  <c r="H248" i="77"/>
  <c r="I248" i="77"/>
  <c r="H249" i="77"/>
  <c r="I249" i="77"/>
  <c r="H250" i="77"/>
  <c r="I250" i="77"/>
  <c r="H251" i="77"/>
  <c r="I251" i="77"/>
  <c r="H252" i="77"/>
  <c r="I252" i="77"/>
  <c r="H253" i="77"/>
  <c r="I253" i="77"/>
  <c r="H254" i="77"/>
  <c r="I254" i="77"/>
  <c r="H255" i="77"/>
  <c r="I255" i="77"/>
  <c r="H256" i="77"/>
  <c r="I256" i="77"/>
  <c r="H257" i="77"/>
  <c r="I257" i="77"/>
  <c r="H258" i="77"/>
  <c r="I258" i="77"/>
  <c r="H259" i="77"/>
  <c r="I259" i="77"/>
  <c r="H260" i="77"/>
  <c r="I260" i="77"/>
  <c r="H261" i="77"/>
  <c r="I261" i="77"/>
  <c r="H262" i="77"/>
  <c r="I262" i="77"/>
  <c r="H263" i="77"/>
  <c r="I263" i="77"/>
  <c r="H264" i="77"/>
  <c r="I264" i="77"/>
  <c r="H265" i="77"/>
  <c r="I265" i="77"/>
  <c r="H266" i="77"/>
  <c r="I266" i="77"/>
  <c r="H267" i="77"/>
  <c r="I267" i="77"/>
  <c r="H268" i="77"/>
  <c r="I268" i="77"/>
  <c r="H269" i="77"/>
  <c r="I269" i="77"/>
  <c r="H270" i="77"/>
  <c r="I270" i="77"/>
  <c r="H271" i="77"/>
  <c r="I271" i="77"/>
  <c r="H272" i="77"/>
  <c r="I272" i="77"/>
  <c r="H273" i="77"/>
  <c r="I273" i="77"/>
  <c r="H274" i="77"/>
  <c r="I274" i="77"/>
  <c r="H275" i="77"/>
  <c r="I275" i="77"/>
  <c r="H276" i="77"/>
  <c r="I276" i="77"/>
  <c r="H277" i="77"/>
  <c r="I277" i="77"/>
  <c r="H278" i="77"/>
  <c r="I278" i="77"/>
  <c r="H279" i="77"/>
  <c r="I279" i="77"/>
  <c r="H280" i="77"/>
  <c r="I280" i="77"/>
  <c r="H281" i="77"/>
  <c r="I281" i="77"/>
  <c r="H282" i="77"/>
  <c r="I282" i="77"/>
  <c r="H283" i="77"/>
  <c r="I283" i="77"/>
  <c r="H284" i="77"/>
  <c r="I284" i="77"/>
  <c r="H285" i="77"/>
  <c r="I285" i="77"/>
  <c r="H286" i="77"/>
  <c r="I286" i="77"/>
  <c r="H287" i="77"/>
  <c r="I287" i="77"/>
  <c r="H288" i="77"/>
  <c r="I288" i="77"/>
  <c r="H289" i="77"/>
  <c r="I289" i="77"/>
  <c r="H290" i="77"/>
  <c r="I290" i="77"/>
  <c r="H291" i="77"/>
  <c r="I291" i="77"/>
  <c r="H292" i="77"/>
  <c r="I292" i="77"/>
  <c r="H293" i="77"/>
  <c r="I293" i="77"/>
  <c r="H294" i="77"/>
  <c r="I294" i="77"/>
  <c r="H295" i="77"/>
  <c r="I295" i="77"/>
  <c r="H296" i="77"/>
  <c r="I296" i="77"/>
  <c r="H297" i="77"/>
  <c r="I297" i="77"/>
  <c r="H298" i="77"/>
  <c r="I298" i="77"/>
  <c r="H299" i="77"/>
  <c r="I299" i="77"/>
  <c r="H300" i="77"/>
  <c r="I300" i="77"/>
  <c r="H301" i="77"/>
  <c r="I301" i="77"/>
  <c r="H302" i="77"/>
  <c r="I302" i="77"/>
  <c r="H303" i="77"/>
  <c r="I303" i="77"/>
  <c r="H304" i="77"/>
  <c r="I304" i="77"/>
  <c r="H305" i="77"/>
  <c r="I305" i="77"/>
  <c r="H306" i="77"/>
  <c r="I306" i="77"/>
  <c r="H307" i="77"/>
  <c r="I307" i="77"/>
  <c r="H308" i="77"/>
  <c r="I308" i="77"/>
  <c r="H309" i="77"/>
  <c r="I309" i="77"/>
  <c r="H310" i="77"/>
  <c r="I310" i="77"/>
  <c r="H311" i="77"/>
  <c r="I311" i="77"/>
  <c r="H312" i="77"/>
  <c r="I312" i="77"/>
  <c r="H313" i="77"/>
  <c r="I313" i="77"/>
  <c r="H314" i="77"/>
  <c r="I314" i="77"/>
  <c r="H315" i="77"/>
  <c r="I315" i="77"/>
  <c r="H316" i="77"/>
  <c r="I316" i="77"/>
  <c r="H317" i="77"/>
  <c r="I317" i="77"/>
  <c r="H318" i="77"/>
  <c r="I318" i="77"/>
  <c r="H319" i="77"/>
  <c r="I319" i="77"/>
  <c r="H320" i="77"/>
  <c r="I320" i="77"/>
  <c r="H321" i="77"/>
  <c r="I321" i="77"/>
  <c r="H322" i="77"/>
  <c r="I322" i="77"/>
  <c r="H323" i="77"/>
  <c r="I323" i="77"/>
  <c r="H324" i="77"/>
  <c r="I324" i="77"/>
  <c r="H325" i="77"/>
  <c r="I325" i="77"/>
  <c r="H326" i="77"/>
  <c r="I326" i="77"/>
  <c r="H327" i="77"/>
  <c r="I327" i="77"/>
  <c r="H328" i="77"/>
  <c r="I328" i="77"/>
  <c r="H329" i="77"/>
  <c r="I329" i="77"/>
  <c r="H330" i="77"/>
  <c r="I330" i="77"/>
  <c r="H331" i="77"/>
  <c r="I331" i="77"/>
  <c r="H332" i="77"/>
  <c r="I332" i="77"/>
  <c r="H333" i="77"/>
  <c r="I333" i="77"/>
  <c r="H334" i="77"/>
  <c r="I334" i="77"/>
  <c r="H335" i="77"/>
  <c r="I335" i="77"/>
  <c r="H336" i="77"/>
  <c r="I336" i="77"/>
  <c r="H337" i="77"/>
  <c r="I337" i="77"/>
  <c r="H338" i="77"/>
  <c r="I338" i="77"/>
  <c r="H339" i="77"/>
  <c r="I339" i="77"/>
  <c r="H340" i="77"/>
  <c r="I340" i="77"/>
  <c r="H341" i="77"/>
  <c r="I341" i="77"/>
  <c r="H342" i="77"/>
  <c r="I342" i="77"/>
  <c r="H343" i="77"/>
  <c r="I343" i="77"/>
  <c r="H344" i="77"/>
  <c r="I344" i="77"/>
  <c r="H345" i="77"/>
  <c r="I345" i="77"/>
  <c r="H346" i="77"/>
  <c r="I346" i="77"/>
  <c r="H347" i="77"/>
  <c r="I347" i="77"/>
  <c r="H348" i="77"/>
  <c r="I348" i="77"/>
  <c r="H349" i="77"/>
  <c r="I349" i="77"/>
  <c r="H350" i="77"/>
  <c r="I350" i="77"/>
  <c r="H351" i="77"/>
  <c r="I351" i="77"/>
  <c r="H352" i="77"/>
  <c r="I352" i="77"/>
  <c r="H353" i="77"/>
  <c r="I353" i="77"/>
  <c r="H354" i="77"/>
  <c r="I354" i="77"/>
  <c r="H355" i="77"/>
  <c r="I355" i="77"/>
  <c r="H356" i="77"/>
  <c r="I356" i="77"/>
  <c r="H357" i="77"/>
  <c r="I357" i="77"/>
  <c r="H358" i="77"/>
  <c r="I358" i="77"/>
  <c r="H359" i="77"/>
  <c r="I359" i="77"/>
  <c r="H360" i="77"/>
  <c r="I360" i="77"/>
  <c r="H361" i="77"/>
  <c r="I361" i="77"/>
  <c r="H362" i="77"/>
  <c r="I362" i="77"/>
  <c r="H363" i="77"/>
  <c r="I363" i="77"/>
  <c r="H364" i="77"/>
  <c r="I364" i="77"/>
  <c r="H365" i="77"/>
  <c r="I365" i="77"/>
  <c r="H366" i="77"/>
  <c r="I366" i="77"/>
  <c r="H367" i="77"/>
  <c r="I367" i="77"/>
  <c r="H368" i="77"/>
  <c r="I368" i="77"/>
  <c r="H369" i="77"/>
  <c r="I369" i="77"/>
  <c r="H370" i="77"/>
  <c r="I370" i="77"/>
  <c r="H371" i="77"/>
  <c r="I371" i="77"/>
  <c r="H372" i="77"/>
  <c r="I372" i="77"/>
  <c r="H373" i="77"/>
  <c r="I373" i="77"/>
  <c r="H374" i="77"/>
  <c r="I374" i="77"/>
  <c r="H375" i="77"/>
  <c r="I375" i="77"/>
  <c r="H376" i="77"/>
  <c r="I376" i="77"/>
  <c r="H377" i="77"/>
  <c r="I377" i="77"/>
  <c r="H378" i="77"/>
  <c r="I378" i="77"/>
  <c r="H379" i="77"/>
  <c r="I379" i="77"/>
  <c r="H380" i="77"/>
  <c r="I380" i="77"/>
  <c r="H381" i="77"/>
  <c r="I381" i="77"/>
  <c r="H382" i="77"/>
  <c r="I382" i="77"/>
  <c r="H383" i="77"/>
  <c r="I383" i="77"/>
  <c r="H384" i="77"/>
  <c r="I384" i="77"/>
  <c r="H385" i="77"/>
  <c r="I385" i="77"/>
  <c r="H386" i="77"/>
  <c r="I386" i="77"/>
  <c r="H387" i="77"/>
  <c r="I387" i="77"/>
  <c r="H388" i="77"/>
  <c r="I388" i="77"/>
  <c r="H389" i="77"/>
  <c r="I389" i="77"/>
  <c r="H390" i="77"/>
  <c r="I390" i="77"/>
  <c r="H391" i="77"/>
  <c r="I391" i="77"/>
  <c r="H392" i="77"/>
  <c r="I392" i="77"/>
  <c r="H393" i="77"/>
  <c r="I393" i="77"/>
  <c r="H394" i="77"/>
  <c r="I394" i="77"/>
  <c r="H395" i="77"/>
  <c r="I395" i="77"/>
  <c r="H396" i="77"/>
  <c r="I396" i="77"/>
  <c r="H397" i="77"/>
  <c r="I397" i="77"/>
  <c r="H398" i="77"/>
  <c r="I398" i="77"/>
  <c r="H399" i="77"/>
  <c r="I399" i="77"/>
  <c r="H400" i="77"/>
  <c r="I400" i="77"/>
  <c r="H401" i="77"/>
  <c r="I401" i="77"/>
  <c r="H402" i="77"/>
  <c r="I402" i="77"/>
  <c r="H403" i="77"/>
  <c r="I403" i="77"/>
  <c r="H404" i="77"/>
  <c r="I404" i="77"/>
  <c r="H405" i="77"/>
  <c r="I405" i="77"/>
  <c r="H406" i="77"/>
  <c r="I406" i="77"/>
  <c r="H407" i="77"/>
  <c r="I407" i="77"/>
  <c r="H408" i="77"/>
  <c r="I408" i="77"/>
  <c r="H409" i="77"/>
  <c r="I409" i="77"/>
  <c r="H410" i="77"/>
  <c r="I410" i="77"/>
  <c r="H411" i="77"/>
  <c r="I411" i="77"/>
  <c r="H412" i="77"/>
  <c r="I412" i="77"/>
  <c r="H413" i="77"/>
  <c r="I413" i="77"/>
  <c r="H414" i="77"/>
  <c r="I414" i="77"/>
  <c r="H415" i="77"/>
  <c r="I415" i="77"/>
  <c r="H416" i="77"/>
  <c r="I416" i="77"/>
  <c r="H417" i="77"/>
  <c r="I417" i="77"/>
  <c r="H418" i="77"/>
  <c r="I418" i="77"/>
  <c r="H419" i="77"/>
  <c r="I419" i="77"/>
  <c r="H420" i="77"/>
  <c r="I420" i="77"/>
  <c r="H421" i="77"/>
  <c r="I421" i="77"/>
  <c r="H422" i="77"/>
  <c r="I422" i="77"/>
  <c r="H423" i="77"/>
  <c r="I423" i="77"/>
  <c r="H424" i="77"/>
  <c r="I424" i="77"/>
  <c r="H425" i="77"/>
  <c r="I425" i="77"/>
  <c r="H426" i="77"/>
  <c r="I426" i="77"/>
  <c r="H427" i="77"/>
  <c r="I427" i="77"/>
  <c r="H428" i="77"/>
  <c r="I428" i="77"/>
  <c r="H429" i="77"/>
  <c r="I429" i="77"/>
  <c r="H430" i="77"/>
  <c r="I430" i="77"/>
  <c r="H431" i="77"/>
  <c r="I431" i="77"/>
  <c r="H432" i="77"/>
  <c r="I432" i="77"/>
  <c r="H433" i="77"/>
  <c r="I433" i="77"/>
  <c r="H434" i="77"/>
  <c r="I434" i="77"/>
  <c r="H435" i="77"/>
  <c r="I435" i="77"/>
  <c r="H436" i="77"/>
  <c r="I436" i="77"/>
  <c r="H437" i="77"/>
  <c r="I437" i="77"/>
  <c r="H438" i="77"/>
  <c r="I438" i="77"/>
  <c r="H439" i="77"/>
  <c r="I439" i="77"/>
  <c r="H440" i="77"/>
  <c r="I440" i="77"/>
  <c r="H441" i="77"/>
  <c r="I441" i="77"/>
  <c r="H442" i="77"/>
  <c r="I442" i="77"/>
  <c r="H443" i="77"/>
  <c r="I443" i="77"/>
  <c r="H444" i="77"/>
  <c r="I444" i="77"/>
  <c r="H445" i="77"/>
  <c r="I445" i="77"/>
  <c r="H446" i="77"/>
  <c r="I446" i="77"/>
  <c r="H447" i="77"/>
  <c r="I447" i="77"/>
  <c r="H448" i="77"/>
  <c r="I448" i="77"/>
  <c r="H449" i="77"/>
  <c r="I449" i="77"/>
  <c r="H450" i="77"/>
  <c r="I450" i="77"/>
  <c r="H451" i="77"/>
  <c r="I451" i="77"/>
  <c r="H452" i="77"/>
  <c r="I452" i="77"/>
  <c r="H453" i="77"/>
  <c r="I453" i="77"/>
  <c r="H454" i="77"/>
  <c r="I454" i="77"/>
  <c r="H455" i="77"/>
  <c r="I455" i="77"/>
  <c r="H456" i="77"/>
  <c r="I456" i="77"/>
  <c r="H457" i="77"/>
  <c r="I457" i="77"/>
  <c r="H458" i="77"/>
  <c r="I458" i="77"/>
  <c r="H459" i="77"/>
  <c r="I459" i="77"/>
  <c r="H460" i="77"/>
  <c r="I460" i="77"/>
  <c r="H461" i="77"/>
  <c r="I461" i="77"/>
  <c r="H462" i="77"/>
  <c r="I462" i="77"/>
  <c r="H463" i="77"/>
  <c r="I463" i="77"/>
  <c r="H464" i="77"/>
  <c r="I464" i="77"/>
  <c r="H465" i="77"/>
  <c r="I465" i="77"/>
  <c r="H466" i="77"/>
  <c r="I466" i="77"/>
  <c r="H467" i="77"/>
  <c r="I467" i="77"/>
  <c r="H468" i="77"/>
  <c r="I468" i="77"/>
  <c r="H469" i="77"/>
  <c r="I469" i="77"/>
  <c r="H470" i="77"/>
  <c r="I470" i="77"/>
  <c r="H471" i="77"/>
  <c r="I471" i="77"/>
  <c r="H472" i="77"/>
  <c r="I472" i="77"/>
  <c r="H473" i="77"/>
  <c r="I473" i="77"/>
  <c r="H474" i="77"/>
  <c r="I474" i="77"/>
  <c r="H475" i="77"/>
  <c r="I475" i="77"/>
  <c r="H476" i="77"/>
  <c r="I476" i="77"/>
  <c r="H477" i="77"/>
  <c r="I477" i="77"/>
  <c r="H478" i="77"/>
  <c r="I478" i="77"/>
  <c r="H479" i="77"/>
  <c r="I479" i="77"/>
  <c r="H480" i="77"/>
  <c r="I480" i="77"/>
  <c r="H481" i="77"/>
  <c r="I481" i="77"/>
  <c r="H482" i="77"/>
  <c r="I482" i="77"/>
  <c r="H483" i="77"/>
  <c r="I483" i="77"/>
  <c r="H484" i="77"/>
  <c r="I484" i="77"/>
  <c r="H485" i="77"/>
  <c r="I485" i="77"/>
  <c r="H486" i="77"/>
  <c r="I486" i="77"/>
  <c r="H487" i="77"/>
  <c r="I487" i="77"/>
  <c r="H488" i="77"/>
  <c r="I488" i="77"/>
  <c r="H489" i="77"/>
  <c r="I489" i="77"/>
  <c r="H490" i="77"/>
  <c r="I490" i="77"/>
  <c r="H491" i="77"/>
  <c r="I491" i="77"/>
  <c r="H492" i="77"/>
  <c r="I492" i="77"/>
  <c r="H493" i="77"/>
  <c r="I493" i="77"/>
  <c r="H494" i="77"/>
  <c r="I494" i="77"/>
  <c r="H495" i="77"/>
  <c r="I495" i="77"/>
  <c r="H496" i="77"/>
  <c r="I496" i="77"/>
  <c r="H497" i="77"/>
  <c r="I497" i="77"/>
  <c r="H498" i="77"/>
  <c r="I498" i="77"/>
  <c r="H499" i="77"/>
  <c r="I499" i="77"/>
  <c r="H500" i="77"/>
  <c r="I500" i="77"/>
  <c r="H501" i="77"/>
  <c r="I501" i="77"/>
  <c r="H502" i="77"/>
  <c r="I502" i="77"/>
  <c r="H503" i="77"/>
  <c r="I503" i="77"/>
  <c r="H504" i="77"/>
  <c r="I504" i="77"/>
  <c r="H505" i="77"/>
  <c r="I505" i="77"/>
  <c r="H506" i="77"/>
  <c r="I506" i="77"/>
  <c r="H507" i="77"/>
  <c r="I507" i="77"/>
  <c r="H508" i="77"/>
  <c r="I508" i="77"/>
  <c r="H509" i="77"/>
  <c r="I509" i="77"/>
  <c r="H510" i="77"/>
  <c r="I510" i="77"/>
  <c r="H511" i="77"/>
  <c r="I511" i="77"/>
  <c r="H512" i="77"/>
  <c r="I512" i="77"/>
  <c r="H513" i="77"/>
  <c r="I513" i="77"/>
  <c r="H514" i="77"/>
  <c r="I514" i="77"/>
  <c r="H515" i="77"/>
  <c r="I515" i="77"/>
  <c r="H516" i="77"/>
  <c r="I516" i="77"/>
  <c r="H517" i="77"/>
  <c r="I517" i="77"/>
  <c r="H518" i="77"/>
  <c r="I518" i="77"/>
  <c r="H519" i="77"/>
  <c r="I519" i="77"/>
  <c r="H520" i="77"/>
  <c r="I520" i="77"/>
  <c r="H521" i="77"/>
  <c r="I521" i="77"/>
  <c r="H522" i="77"/>
  <c r="I522" i="77"/>
  <c r="H523" i="77"/>
  <c r="I523" i="77"/>
  <c r="H524" i="77"/>
  <c r="I524" i="77"/>
  <c r="H525" i="77"/>
  <c r="I525" i="77"/>
  <c r="H526" i="77"/>
  <c r="I526" i="77"/>
  <c r="H527" i="77"/>
  <c r="I527" i="77"/>
  <c r="H528" i="77"/>
  <c r="I528" i="77"/>
  <c r="H529" i="77"/>
  <c r="I529" i="77"/>
  <c r="H530" i="77"/>
  <c r="I530" i="77"/>
  <c r="H531" i="77"/>
  <c r="I531" i="77"/>
  <c r="H532" i="77"/>
  <c r="I532" i="77"/>
  <c r="H533" i="77"/>
  <c r="I533" i="77"/>
  <c r="H534" i="77"/>
  <c r="I534" i="77"/>
  <c r="H535" i="77"/>
  <c r="I535" i="77"/>
  <c r="H536" i="77"/>
  <c r="I536" i="77"/>
  <c r="H537" i="77"/>
  <c r="I537" i="77"/>
  <c r="H538" i="77"/>
  <c r="I538" i="77"/>
  <c r="H539" i="77"/>
  <c r="I539" i="77"/>
  <c r="H540" i="77"/>
  <c r="I540" i="77"/>
  <c r="H541" i="77"/>
  <c r="I541" i="77"/>
  <c r="H542" i="77"/>
  <c r="I542" i="77"/>
  <c r="H543" i="77"/>
  <c r="I543" i="77"/>
  <c r="H544" i="77"/>
  <c r="I544" i="77"/>
  <c r="H545" i="77"/>
  <c r="I545" i="77"/>
  <c r="H546" i="77"/>
  <c r="I546" i="77"/>
  <c r="H547" i="77"/>
  <c r="I547" i="77"/>
  <c r="H548" i="77"/>
  <c r="I548" i="77"/>
  <c r="H549" i="77"/>
  <c r="I549" i="77"/>
  <c r="H550" i="77"/>
  <c r="I550" i="77"/>
  <c r="H551" i="77"/>
  <c r="I551" i="77"/>
  <c r="H552" i="77"/>
  <c r="I552" i="77"/>
  <c r="H553" i="77"/>
  <c r="I553" i="77"/>
  <c r="H554" i="77"/>
  <c r="I554" i="77"/>
  <c r="H555" i="77"/>
  <c r="I555" i="77"/>
  <c r="H556" i="77"/>
  <c r="I556" i="77"/>
  <c r="H557" i="77"/>
  <c r="I557" i="77"/>
  <c r="H558" i="77"/>
  <c r="I558" i="77"/>
  <c r="H559" i="77"/>
  <c r="I559" i="77"/>
  <c r="H560" i="77"/>
  <c r="I560" i="77"/>
  <c r="H561" i="77"/>
  <c r="I561" i="77"/>
  <c r="H562" i="77"/>
  <c r="I562" i="77"/>
  <c r="H563" i="77"/>
  <c r="I563" i="77"/>
  <c r="H564" i="77"/>
  <c r="I564" i="77"/>
  <c r="H565" i="77"/>
  <c r="I565" i="77"/>
  <c r="H566" i="77"/>
  <c r="I566" i="77"/>
  <c r="H567" i="77"/>
  <c r="I567" i="77"/>
  <c r="H568" i="77"/>
  <c r="I568" i="77"/>
  <c r="H569" i="77"/>
  <c r="I569" i="77"/>
  <c r="H570" i="77"/>
  <c r="I570" i="77"/>
  <c r="H571" i="77"/>
  <c r="I571" i="77"/>
  <c r="H572" i="77"/>
  <c r="I572" i="77"/>
  <c r="H573" i="77"/>
  <c r="I573" i="77"/>
  <c r="H574" i="77"/>
  <c r="I574" i="77"/>
  <c r="H575" i="77"/>
  <c r="I575" i="77"/>
  <c r="H576" i="77"/>
  <c r="I576" i="77"/>
  <c r="H577" i="77"/>
  <c r="I577" i="77"/>
  <c r="H578" i="77"/>
  <c r="I578" i="77"/>
  <c r="H579" i="77"/>
  <c r="I579" i="77"/>
  <c r="H580" i="77"/>
  <c r="I580" i="77"/>
  <c r="H581" i="77"/>
  <c r="I581" i="77"/>
  <c r="H582" i="77"/>
  <c r="I582" i="77"/>
  <c r="H583" i="77"/>
  <c r="I583" i="77"/>
  <c r="H584" i="77"/>
  <c r="I584" i="77"/>
  <c r="H585" i="77"/>
  <c r="I585" i="77"/>
  <c r="H586" i="77"/>
  <c r="I586" i="77"/>
  <c r="H587" i="77"/>
  <c r="I587" i="77"/>
  <c r="H588" i="77"/>
  <c r="I588" i="77"/>
  <c r="H589" i="77"/>
  <c r="I589" i="77"/>
  <c r="H590" i="77"/>
  <c r="I590" i="77"/>
  <c r="H591" i="77"/>
  <c r="I591" i="77"/>
  <c r="H592" i="77"/>
  <c r="I592" i="77"/>
  <c r="H593" i="77"/>
  <c r="I593" i="77"/>
  <c r="H594" i="77"/>
  <c r="I594" i="77"/>
  <c r="H595" i="77"/>
  <c r="I595" i="77"/>
  <c r="H596" i="77"/>
  <c r="I596" i="77"/>
  <c r="H597" i="77"/>
  <c r="I597" i="77"/>
  <c r="H598" i="77"/>
  <c r="I598" i="77"/>
  <c r="H599" i="77"/>
  <c r="I599" i="77"/>
  <c r="H600" i="77"/>
  <c r="I600" i="77"/>
  <c r="H601" i="77"/>
  <c r="I601" i="77"/>
  <c r="H602" i="77"/>
  <c r="I602" i="77"/>
  <c r="H603" i="77"/>
  <c r="I603" i="77"/>
  <c r="H604" i="77"/>
  <c r="I604" i="77"/>
  <c r="H605" i="77"/>
  <c r="I605" i="77"/>
  <c r="H606" i="77"/>
  <c r="I606" i="77"/>
  <c r="H607" i="77"/>
  <c r="I607" i="77"/>
  <c r="H608" i="77"/>
  <c r="I608" i="77"/>
  <c r="H609" i="77"/>
  <c r="I609" i="77"/>
  <c r="H610" i="77"/>
  <c r="I610" i="77"/>
  <c r="H611" i="77"/>
  <c r="I611" i="77"/>
  <c r="H612" i="77"/>
  <c r="I612" i="77"/>
  <c r="H613" i="77"/>
  <c r="I613" i="77"/>
  <c r="H614" i="77"/>
  <c r="I614" i="77"/>
  <c r="H615" i="77"/>
  <c r="I615" i="77"/>
  <c r="H616" i="77"/>
  <c r="I616" i="77"/>
  <c r="H617" i="77"/>
  <c r="I617" i="77"/>
  <c r="H618" i="77"/>
  <c r="I618" i="77"/>
  <c r="H619" i="77"/>
  <c r="I619" i="77"/>
  <c r="H620" i="77"/>
  <c r="I620" i="77"/>
  <c r="H621" i="77"/>
  <c r="I621" i="77"/>
  <c r="H622" i="77"/>
  <c r="I622" i="77"/>
  <c r="H623" i="77"/>
  <c r="I623" i="77"/>
  <c r="H624" i="77"/>
  <c r="I624" i="77"/>
  <c r="H625" i="77"/>
  <c r="I625" i="77"/>
  <c r="H626" i="77"/>
  <c r="I626" i="77"/>
  <c r="H627" i="77"/>
  <c r="I627" i="77"/>
  <c r="H628" i="77"/>
  <c r="I628" i="77"/>
  <c r="H629" i="77"/>
  <c r="I629" i="77"/>
  <c r="H630" i="77"/>
  <c r="I630" i="77"/>
  <c r="H631" i="77"/>
  <c r="I631" i="77"/>
  <c r="H632" i="77"/>
  <c r="I632" i="77"/>
  <c r="H633" i="77"/>
  <c r="I633" i="77"/>
  <c r="H634" i="77"/>
  <c r="I634" i="77"/>
  <c r="H635" i="77"/>
  <c r="I635" i="77"/>
  <c r="H636" i="77"/>
  <c r="I636" i="77"/>
  <c r="H637" i="77"/>
  <c r="I637" i="77"/>
  <c r="H638" i="77"/>
  <c r="I638" i="77"/>
  <c r="H639" i="77"/>
  <c r="I639" i="77"/>
  <c r="H640" i="77"/>
  <c r="I640" i="77"/>
  <c r="H641" i="77"/>
  <c r="I641" i="77"/>
  <c r="H642" i="77"/>
  <c r="I642" i="77"/>
  <c r="H643" i="77"/>
  <c r="I643" i="77"/>
  <c r="H644" i="77"/>
  <c r="I644" i="77"/>
  <c r="H645" i="77"/>
  <c r="I645" i="77"/>
  <c r="H646" i="77"/>
  <c r="I646" i="77"/>
  <c r="H647" i="77"/>
  <c r="I647" i="77"/>
  <c r="H648" i="77"/>
  <c r="I648" i="77"/>
  <c r="H649" i="77"/>
  <c r="I649" i="77"/>
  <c r="H650" i="77"/>
  <c r="I650" i="77"/>
  <c r="H651" i="77"/>
  <c r="I651" i="77"/>
  <c r="H652" i="77"/>
  <c r="I652" i="77"/>
  <c r="H653" i="77"/>
  <c r="I653" i="77"/>
  <c r="H654" i="77"/>
  <c r="I654" i="77"/>
  <c r="H655" i="77"/>
  <c r="I655" i="77"/>
  <c r="H656" i="77"/>
  <c r="I656" i="77"/>
  <c r="H657" i="77"/>
  <c r="I657" i="77"/>
  <c r="H658" i="77"/>
  <c r="I658" i="77"/>
  <c r="H659" i="77"/>
  <c r="I659" i="77"/>
  <c r="H660" i="77"/>
  <c r="I660" i="77"/>
  <c r="H661" i="77"/>
  <c r="I661" i="77"/>
  <c r="H662" i="77"/>
  <c r="I662" i="77"/>
  <c r="H663" i="77"/>
  <c r="I663" i="77"/>
  <c r="H664" i="77"/>
  <c r="I664" i="77"/>
  <c r="H665" i="77"/>
  <c r="I665" i="77"/>
  <c r="H666" i="77"/>
  <c r="I666" i="77"/>
  <c r="H667" i="77"/>
  <c r="I667" i="77"/>
  <c r="H668" i="77"/>
  <c r="I668" i="77"/>
  <c r="H669" i="77"/>
  <c r="I669" i="77"/>
  <c r="H670" i="77"/>
  <c r="I670" i="77"/>
  <c r="H671" i="77"/>
  <c r="I671" i="77"/>
  <c r="H672" i="77"/>
  <c r="I672" i="77"/>
  <c r="H673" i="77"/>
  <c r="I673" i="77"/>
  <c r="H674" i="77"/>
  <c r="I674" i="77"/>
  <c r="H675" i="77"/>
  <c r="I675" i="77"/>
  <c r="H676" i="77"/>
  <c r="I676" i="77"/>
  <c r="H677" i="77"/>
  <c r="I677" i="77"/>
  <c r="H678" i="77"/>
  <c r="I678" i="77"/>
  <c r="H679" i="77"/>
  <c r="I679" i="77"/>
  <c r="H680" i="77"/>
  <c r="I680" i="77"/>
  <c r="H681" i="77"/>
  <c r="I681" i="77"/>
  <c r="H682" i="77"/>
  <c r="I682" i="77"/>
  <c r="H683" i="77"/>
  <c r="I683" i="77"/>
  <c r="H684" i="77"/>
  <c r="I684" i="77"/>
  <c r="H685" i="77"/>
  <c r="I685" i="77"/>
  <c r="H686" i="77"/>
  <c r="I686" i="77"/>
  <c r="H687" i="77"/>
  <c r="I687" i="77"/>
  <c r="H688" i="77"/>
  <c r="I688" i="77"/>
  <c r="H689" i="77"/>
  <c r="I689" i="77"/>
  <c r="H690" i="77"/>
  <c r="I690" i="77"/>
  <c r="H691" i="77"/>
  <c r="I691" i="77"/>
  <c r="H692" i="77"/>
  <c r="I692" i="77"/>
  <c r="H693" i="77"/>
  <c r="I693" i="77"/>
  <c r="H694" i="77"/>
  <c r="I694" i="77"/>
  <c r="H695" i="77"/>
  <c r="I695" i="77"/>
  <c r="H696" i="77"/>
  <c r="I696" i="77"/>
  <c r="H697" i="77"/>
  <c r="I697" i="77"/>
  <c r="H698" i="77"/>
  <c r="I698" i="77"/>
  <c r="H699" i="77"/>
  <c r="I699" i="77"/>
  <c r="H700" i="77"/>
  <c r="I700" i="77"/>
  <c r="H701" i="77"/>
  <c r="I701" i="77"/>
  <c r="H702" i="77"/>
  <c r="I702" i="77"/>
  <c r="H703" i="77"/>
  <c r="I703" i="77"/>
  <c r="H704" i="77"/>
  <c r="I704" i="77"/>
  <c r="H705" i="77"/>
  <c r="I705" i="77"/>
  <c r="H706" i="77"/>
  <c r="I706" i="77"/>
  <c r="H707" i="77"/>
  <c r="I707" i="77"/>
  <c r="H708" i="77"/>
  <c r="I708" i="77"/>
  <c r="H709" i="77"/>
  <c r="I709" i="77"/>
  <c r="H710" i="77"/>
  <c r="I710" i="77"/>
  <c r="H711" i="77"/>
  <c r="I711" i="77"/>
  <c r="H712" i="77"/>
  <c r="I712" i="77"/>
  <c r="H713" i="77"/>
  <c r="I713" i="77"/>
  <c r="H714" i="77"/>
  <c r="I714" i="77"/>
  <c r="H715" i="77"/>
  <c r="I715" i="77"/>
  <c r="H716" i="77"/>
  <c r="I716" i="77"/>
  <c r="H717" i="77"/>
  <c r="I717" i="77"/>
  <c r="H718" i="77"/>
  <c r="I718" i="77"/>
  <c r="H719" i="77"/>
  <c r="I719" i="77"/>
  <c r="H720" i="77"/>
  <c r="I720" i="77"/>
  <c r="H721" i="77"/>
  <c r="I721" i="77"/>
  <c r="H722" i="77"/>
  <c r="I722" i="77"/>
  <c r="H723" i="77"/>
  <c r="I723" i="77"/>
  <c r="H724" i="77"/>
  <c r="I724" i="77"/>
  <c r="H725" i="77"/>
  <c r="I725" i="77"/>
  <c r="H726" i="77"/>
  <c r="I726" i="77"/>
  <c r="H727" i="77"/>
  <c r="I727" i="77"/>
  <c r="H728" i="77"/>
  <c r="I728" i="77"/>
  <c r="H729" i="77"/>
  <c r="I729" i="77"/>
  <c r="H730" i="77"/>
  <c r="I730" i="77"/>
  <c r="H731" i="77"/>
  <c r="I731" i="77"/>
  <c r="H732" i="77"/>
  <c r="I732" i="77"/>
  <c r="H733" i="77"/>
  <c r="I733" i="77"/>
  <c r="H734" i="77"/>
  <c r="I734" i="77"/>
  <c r="H735" i="77"/>
  <c r="I735" i="77"/>
  <c r="H736" i="77"/>
  <c r="I736" i="77"/>
  <c r="H737" i="77"/>
  <c r="I737" i="77"/>
  <c r="H738" i="77"/>
  <c r="I738" i="77"/>
  <c r="H739" i="77"/>
  <c r="I739" i="77"/>
  <c r="H740" i="77"/>
  <c r="I740" i="77"/>
  <c r="H741" i="77"/>
  <c r="I741" i="77"/>
  <c r="H742" i="77"/>
  <c r="I742" i="77"/>
  <c r="H743" i="77"/>
  <c r="I743" i="77"/>
  <c r="H744" i="77"/>
  <c r="I744" i="77"/>
  <c r="H745" i="77"/>
  <c r="I745" i="77"/>
  <c r="H746" i="77"/>
  <c r="I746" i="77"/>
  <c r="H747" i="77"/>
  <c r="I747" i="77"/>
  <c r="H748" i="77"/>
  <c r="I748" i="77"/>
  <c r="H749" i="77"/>
  <c r="I749" i="77"/>
  <c r="H750" i="77"/>
  <c r="I750" i="77"/>
  <c r="H751" i="77"/>
  <c r="I751" i="77"/>
  <c r="H752" i="77"/>
  <c r="I752" i="77"/>
  <c r="H753" i="77"/>
  <c r="I753" i="77"/>
  <c r="H754" i="77"/>
  <c r="I754" i="77"/>
  <c r="H755" i="77"/>
  <c r="I755" i="77"/>
  <c r="H756" i="77"/>
  <c r="I756" i="77"/>
  <c r="H757" i="77"/>
  <c r="I757" i="77"/>
  <c r="H758" i="77"/>
  <c r="I758" i="77"/>
  <c r="H759" i="77"/>
  <c r="I759" i="77"/>
  <c r="H760" i="77"/>
  <c r="I760" i="77"/>
  <c r="H761" i="77"/>
  <c r="I761" i="77"/>
  <c r="H762" i="77"/>
  <c r="I762" i="77"/>
  <c r="H763" i="77"/>
  <c r="I763" i="77"/>
  <c r="H764" i="77"/>
  <c r="I764" i="77"/>
  <c r="H765" i="77"/>
  <c r="I765" i="77"/>
  <c r="H766" i="77"/>
  <c r="I766" i="77"/>
  <c r="H767" i="77"/>
  <c r="I767" i="77"/>
  <c r="H768" i="77"/>
  <c r="I768" i="77"/>
  <c r="H769" i="77"/>
  <c r="I769" i="77"/>
  <c r="H770" i="77"/>
  <c r="I770" i="77"/>
  <c r="H771" i="77"/>
  <c r="I771" i="77"/>
  <c r="H772" i="77"/>
  <c r="I772" i="77"/>
  <c r="H773" i="77"/>
  <c r="I773" i="77"/>
  <c r="H774" i="77"/>
  <c r="I774" i="77"/>
  <c r="H775" i="77"/>
  <c r="I775" i="77"/>
  <c r="H776" i="77"/>
  <c r="I776" i="77"/>
  <c r="H777" i="77"/>
  <c r="I777" i="77"/>
  <c r="H778" i="77"/>
  <c r="I778" i="77"/>
  <c r="H779" i="77"/>
  <c r="I779" i="77"/>
  <c r="H780" i="77"/>
  <c r="I780" i="77"/>
  <c r="H781" i="77"/>
  <c r="I781" i="77"/>
  <c r="H782" i="77"/>
  <c r="I782" i="77"/>
  <c r="H783" i="77"/>
  <c r="I783" i="77"/>
  <c r="H784" i="77"/>
  <c r="I784" i="77"/>
  <c r="H785" i="77"/>
  <c r="I785" i="77"/>
  <c r="H786" i="77"/>
  <c r="I786" i="77"/>
  <c r="H787" i="77"/>
  <c r="I787" i="77"/>
  <c r="H788" i="77"/>
  <c r="I788" i="77"/>
  <c r="H789" i="77"/>
  <c r="I789" i="77"/>
  <c r="H790" i="77"/>
  <c r="I790" i="77"/>
  <c r="H791" i="77"/>
  <c r="I791" i="77"/>
  <c r="H792" i="77"/>
  <c r="I792" i="77"/>
  <c r="H793" i="77"/>
  <c r="I793" i="77"/>
  <c r="H794" i="77"/>
  <c r="I794" i="77"/>
  <c r="H795" i="77"/>
  <c r="I795" i="77"/>
  <c r="H796" i="77"/>
  <c r="I796" i="77"/>
  <c r="H797" i="77"/>
  <c r="I797" i="77"/>
  <c r="H798" i="77"/>
  <c r="I798" i="77"/>
  <c r="H799" i="77"/>
  <c r="I799" i="77"/>
  <c r="H800" i="77"/>
  <c r="I800" i="77"/>
  <c r="H801" i="77"/>
  <c r="I801" i="77"/>
  <c r="H802" i="77"/>
  <c r="I802" i="77"/>
  <c r="H803" i="77"/>
  <c r="I803" i="77"/>
  <c r="H804" i="77"/>
  <c r="I804" i="77"/>
  <c r="H805" i="77"/>
  <c r="I805" i="77"/>
  <c r="H806" i="77"/>
  <c r="I806" i="77"/>
  <c r="H807" i="77"/>
  <c r="I807" i="77"/>
  <c r="H808" i="77"/>
  <c r="I808" i="77"/>
  <c r="H809" i="77"/>
  <c r="I809" i="77"/>
  <c r="H810" i="77"/>
  <c r="I810" i="77"/>
  <c r="H811" i="77"/>
  <c r="I811" i="77"/>
  <c r="H812" i="77"/>
  <c r="I812" i="77"/>
  <c r="H813" i="77"/>
  <c r="I813" i="77"/>
  <c r="H814" i="77"/>
  <c r="I814" i="77"/>
  <c r="H815" i="77"/>
  <c r="I815" i="77"/>
  <c r="H816" i="77"/>
  <c r="I816" i="77"/>
  <c r="H817" i="77"/>
  <c r="I817" i="77"/>
  <c r="H818" i="77"/>
  <c r="I818" i="77"/>
  <c r="H819" i="77"/>
  <c r="I819" i="77"/>
  <c r="H820" i="77"/>
  <c r="I820" i="77"/>
  <c r="H821" i="77"/>
  <c r="I821" i="77"/>
  <c r="H822" i="77"/>
  <c r="I822" i="77"/>
  <c r="H823" i="77"/>
  <c r="I823" i="77"/>
  <c r="H824" i="77"/>
  <c r="I824" i="77"/>
  <c r="H825" i="77"/>
  <c r="I825" i="77"/>
  <c r="H826" i="77"/>
  <c r="I826" i="77"/>
  <c r="H827" i="77"/>
  <c r="I827" i="77"/>
  <c r="H828" i="77"/>
  <c r="I828" i="77"/>
  <c r="H829" i="77"/>
  <c r="I829" i="77"/>
  <c r="H830" i="77"/>
  <c r="I830" i="77"/>
  <c r="H831" i="77"/>
  <c r="I831" i="77"/>
  <c r="H832" i="77"/>
  <c r="I832" i="77"/>
  <c r="H833" i="77"/>
  <c r="I833" i="77"/>
  <c r="H834" i="77"/>
  <c r="I834" i="77"/>
  <c r="H835" i="77"/>
  <c r="I835" i="77"/>
  <c r="H836" i="77"/>
  <c r="I836" i="77"/>
  <c r="H837" i="77"/>
  <c r="I837" i="77"/>
  <c r="H838" i="77"/>
  <c r="I838" i="77"/>
  <c r="H839" i="77"/>
  <c r="I839" i="77"/>
  <c r="H840" i="77"/>
  <c r="I840" i="77"/>
  <c r="H841" i="77"/>
  <c r="I841" i="77"/>
  <c r="H842" i="77"/>
  <c r="I842" i="77"/>
  <c r="H843" i="77"/>
  <c r="I843" i="77"/>
  <c r="H844" i="77"/>
  <c r="I844" i="77"/>
  <c r="H845" i="77"/>
  <c r="I845" i="77"/>
  <c r="H846" i="77"/>
  <c r="I846" i="77"/>
  <c r="H847" i="77"/>
  <c r="I847" i="77"/>
  <c r="H848" i="77"/>
  <c r="I848" i="77"/>
  <c r="H849" i="77"/>
  <c r="I849" i="77"/>
  <c r="H850" i="77"/>
  <c r="I850" i="77"/>
  <c r="H851" i="77"/>
  <c r="I851" i="77"/>
  <c r="H852" i="77"/>
  <c r="I852" i="77"/>
  <c r="H853" i="77"/>
  <c r="I853" i="77"/>
  <c r="H854" i="77"/>
  <c r="I854" i="77"/>
  <c r="H855" i="77"/>
  <c r="I855" i="77"/>
  <c r="H856" i="77"/>
  <c r="I856" i="77"/>
  <c r="H857" i="77"/>
  <c r="I857" i="77"/>
  <c r="H858" i="77"/>
  <c r="I858" i="77"/>
  <c r="H859" i="77"/>
  <c r="I859" i="77"/>
  <c r="H860" i="77"/>
  <c r="I860" i="77"/>
  <c r="H861" i="77"/>
  <c r="I861" i="77"/>
  <c r="H862" i="77"/>
  <c r="I862" i="77"/>
  <c r="H863" i="77"/>
  <c r="I863" i="77"/>
  <c r="H864" i="77"/>
  <c r="I864" i="77"/>
  <c r="H865" i="77"/>
  <c r="I865" i="77"/>
  <c r="H866" i="77"/>
  <c r="I866" i="77"/>
  <c r="H867" i="77"/>
  <c r="I867" i="77"/>
  <c r="H868" i="77"/>
  <c r="I868" i="77"/>
  <c r="H869" i="77"/>
  <c r="I869" i="77"/>
  <c r="H870" i="77"/>
  <c r="I870" i="77"/>
  <c r="H871" i="77"/>
  <c r="I871" i="77"/>
  <c r="H872" i="77"/>
  <c r="I872" i="77"/>
  <c r="H873" i="77"/>
  <c r="I873" i="77"/>
  <c r="H874" i="77"/>
  <c r="I874" i="77"/>
  <c r="H875" i="77"/>
  <c r="I875" i="77"/>
  <c r="H876" i="77"/>
  <c r="I876" i="77"/>
  <c r="H877" i="77"/>
  <c r="I877" i="77"/>
  <c r="H878" i="77"/>
  <c r="I878" i="77"/>
  <c r="H879" i="77"/>
  <c r="I879" i="77"/>
  <c r="H880" i="77"/>
  <c r="I880" i="77"/>
  <c r="H881" i="77"/>
  <c r="I881" i="77"/>
  <c r="H882" i="77"/>
  <c r="I882" i="77"/>
  <c r="H883" i="77"/>
  <c r="I883" i="77"/>
  <c r="H884" i="77"/>
  <c r="I884" i="77"/>
  <c r="H885" i="77"/>
  <c r="I885" i="77"/>
  <c r="H886" i="77"/>
  <c r="I886" i="77"/>
  <c r="H887" i="77"/>
  <c r="I887" i="77"/>
  <c r="H888" i="77"/>
  <c r="I888" i="77"/>
  <c r="H889" i="77"/>
  <c r="I889" i="77"/>
  <c r="H890" i="77"/>
  <c r="I890" i="77"/>
  <c r="H891" i="77"/>
  <c r="I891" i="77"/>
  <c r="H892" i="77"/>
  <c r="I892" i="77"/>
  <c r="H893" i="77"/>
  <c r="I893" i="77"/>
  <c r="H894" i="77"/>
  <c r="I894" i="77"/>
  <c r="H895" i="77"/>
  <c r="I895" i="77"/>
  <c r="H896" i="77"/>
  <c r="I896" i="77"/>
  <c r="H897" i="77"/>
  <c r="I897" i="77"/>
  <c r="H898" i="77"/>
  <c r="I898" i="77"/>
  <c r="H899" i="77"/>
  <c r="I899" i="77"/>
  <c r="H900" i="77"/>
  <c r="I900" i="77"/>
  <c r="H901" i="77"/>
  <c r="I901" i="77"/>
  <c r="H902" i="77"/>
  <c r="I902" i="77"/>
  <c r="H903" i="77"/>
  <c r="I903" i="77"/>
  <c r="H904" i="77"/>
  <c r="I904" i="77"/>
  <c r="H905" i="77"/>
  <c r="I905" i="77"/>
  <c r="H906" i="77"/>
  <c r="I906" i="77"/>
  <c r="H907" i="77"/>
  <c r="I907" i="77"/>
  <c r="H908" i="77"/>
  <c r="I908" i="77"/>
  <c r="H909" i="77"/>
  <c r="I909" i="77"/>
  <c r="H910" i="77"/>
  <c r="I910" i="77"/>
  <c r="H911" i="77"/>
  <c r="I911" i="77"/>
  <c r="H912" i="77"/>
  <c r="I912" i="77"/>
  <c r="H913" i="77"/>
  <c r="I913" i="77"/>
  <c r="H914" i="77"/>
  <c r="I914" i="77"/>
  <c r="H915" i="77"/>
  <c r="I915" i="77"/>
  <c r="H916" i="77"/>
  <c r="I916" i="77"/>
  <c r="H917" i="77"/>
  <c r="I917" i="77"/>
  <c r="H918" i="77"/>
  <c r="I918" i="77"/>
  <c r="H919" i="77"/>
  <c r="I919" i="77"/>
  <c r="H920" i="77"/>
  <c r="I920" i="77"/>
  <c r="H921" i="77"/>
  <c r="I921" i="77"/>
  <c r="H922" i="77"/>
  <c r="I922" i="77"/>
  <c r="H923" i="77"/>
  <c r="I923" i="77"/>
  <c r="H924" i="77"/>
  <c r="I924" i="77"/>
  <c r="H925" i="77"/>
  <c r="I925" i="77"/>
  <c r="H926" i="77"/>
  <c r="I926" i="77"/>
  <c r="H927" i="77"/>
  <c r="I927" i="77"/>
  <c r="H928" i="77"/>
  <c r="I928" i="77"/>
  <c r="H929" i="77"/>
  <c r="I929" i="77"/>
  <c r="H930" i="77"/>
  <c r="I930" i="77"/>
  <c r="H931" i="77"/>
  <c r="I931" i="77"/>
  <c r="H932" i="77"/>
  <c r="I932" i="77"/>
  <c r="H933" i="77"/>
  <c r="I933" i="77"/>
  <c r="H934" i="77"/>
  <c r="I934" i="77"/>
  <c r="H935" i="77"/>
  <c r="I935" i="77"/>
  <c r="H936" i="77"/>
  <c r="I936" i="77"/>
  <c r="H937" i="77"/>
  <c r="I937" i="77"/>
  <c r="H938" i="77"/>
  <c r="I938" i="77"/>
  <c r="H939" i="77"/>
  <c r="I939" i="77"/>
  <c r="H940" i="77"/>
  <c r="I940" i="77"/>
  <c r="H941" i="77"/>
  <c r="I941" i="77"/>
  <c r="H942" i="77"/>
  <c r="I942" i="77"/>
  <c r="H943" i="77"/>
  <c r="I943" i="77"/>
  <c r="H944" i="77"/>
  <c r="I944" i="77"/>
  <c r="H945" i="77"/>
  <c r="I945" i="77"/>
  <c r="H946" i="77"/>
  <c r="I946" i="77"/>
  <c r="H947" i="77"/>
  <c r="I947" i="77"/>
  <c r="H948" i="77"/>
  <c r="I948" i="77"/>
  <c r="H949" i="77"/>
  <c r="I949" i="77"/>
  <c r="H950" i="77"/>
  <c r="I950" i="77"/>
  <c r="H951" i="77"/>
  <c r="I951" i="77"/>
  <c r="H952" i="77"/>
  <c r="I952" i="77"/>
  <c r="H953" i="77"/>
  <c r="I953" i="77"/>
  <c r="H954" i="77"/>
  <c r="I954" i="77"/>
  <c r="H955" i="77"/>
  <c r="I955" i="77"/>
  <c r="H956" i="77"/>
  <c r="I956" i="77"/>
  <c r="H957" i="77"/>
  <c r="I957" i="77"/>
  <c r="H958" i="77"/>
  <c r="I958" i="77"/>
  <c r="H959" i="77"/>
  <c r="I959" i="77"/>
  <c r="H960" i="77"/>
  <c r="I960" i="77"/>
  <c r="H961" i="77"/>
  <c r="I961" i="77"/>
  <c r="H962" i="77"/>
  <c r="I962" i="77"/>
  <c r="H963" i="77"/>
  <c r="I963" i="77"/>
  <c r="H964" i="77"/>
  <c r="I964" i="77"/>
  <c r="H965" i="77"/>
  <c r="I965" i="77"/>
  <c r="H966" i="77"/>
  <c r="I966" i="77"/>
  <c r="H967" i="77"/>
  <c r="I967" i="77"/>
  <c r="H968" i="77"/>
  <c r="I968" i="77"/>
  <c r="H969" i="77"/>
  <c r="I969" i="77"/>
  <c r="H970" i="77"/>
  <c r="I970" i="77"/>
  <c r="H971" i="77"/>
  <c r="I971" i="77"/>
  <c r="H972" i="77"/>
  <c r="I972" i="77"/>
  <c r="H973" i="77"/>
  <c r="I973" i="77"/>
  <c r="H974" i="77"/>
  <c r="I974" i="77"/>
  <c r="H975" i="77"/>
  <c r="I975" i="77"/>
  <c r="H976" i="77"/>
  <c r="I976" i="77"/>
  <c r="H977" i="77"/>
  <c r="I977" i="77"/>
  <c r="H978" i="77"/>
  <c r="I978" i="77"/>
  <c r="H979" i="77"/>
  <c r="I979" i="77"/>
  <c r="H980" i="77"/>
  <c r="I980" i="77"/>
  <c r="H981" i="77"/>
  <c r="I981" i="77"/>
  <c r="H982" i="77"/>
  <c r="I982" i="77"/>
  <c r="H983" i="77"/>
  <c r="I983" i="77"/>
  <c r="H984" i="77"/>
  <c r="I984" i="77"/>
  <c r="H985" i="77"/>
  <c r="I985" i="77"/>
  <c r="H986" i="77"/>
  <c r="I986" i="77"/>
  <c r="H987" i="77"/>
  <c r="I987" i="77"/>
  <c r="H988" i="77"/>
  <c r="I988" i="77"/>
  <c r="H989" i="77"/>
  <c r="I989" i="77"/>
  <c r="H990" i="77"/>
  <c r="I990" i="77"/>
  <c r="H991" i="77"/>
  <c r="I991" i="77"/>
  <c r="H992" i="77"/>
  <c r="I992" i="77"/>
  <c r="H993" i="77"/>
  <c r="I993" i="77"/>
  <c r="H994" i="77"/>
  <c r="I994" i="77"/>
  <c r="H995" i="77"/>
  <c r="I995" i="77"/>
  <c r="H996" i="77"/>
  <c r="I996" i="77"/>
  <c r="H997" i="77"/>
  <c r="I997" i="77"/>
  <c r="H998" i="77"/>
  <c r="I998" i="77"/>
  <c r="H999" i="77"/>
  <c r="I999" i="77"/>
  <c r="H1000" i="77"/>
  <c r="I1000" i="77"/>
  <c r="H1001" i="77"/>
  <c r="I1001" i="77"/>
  <c r="H1002" i="77"/>
  <c r="I1002" i="77"/>
  <c r="H1003" i="77"/>
  <c r="I1003" i="77"/>
  <c r="H1004" i="77"/>
  <c r="I1004" i="77"/>
  <c r="H1005" i="77"/>
  <c r="I1005" i="77"/>
  <c r="H1006" i="77"/>
  <c r="I1006" i="77"/>
  <c r="H1007" i="77"/>
  <c r="I1007" i="77"/>
  <c r="H1008" i="77"/>
  <c r="I1008" i="77"/>
  <c r="H1009" i="77"/>
  <c r="I1009" i="77"/>
  <c r="H1010" i="77"/>
  <c r="I1010" i="77"/>
  <c r="H1011" i="77"/>
  <c r="I1011" i="77"/>
  <c r="H1012" i="77"/>
  <c r="I1012" i="77"/>
  <c r="H1013" i="77"/>
  <c r="I1013" i="77"/>
  <c r="H1014" i="77"/>
  <c r="I1014" i="77"/>
  <c r="H1015" i="77"/>
  <c r="I1015" i="77"/>
  <c r="H1016" i="77"/>
  <c r="I1016" i="77"/>
  <c r="H1017" i="77"/>
  <c r="I1017" i="77"/>
  <c r="H1018" i="77"/>
  <c r="I1018" i="77"/>
  <c r="H1019" i="77"/>
  <c r="I1019" i="77"/>
  <c r="H1020" i="77"/>
  <c r="I1020" i="77"/>
  <c r="H1021" i="77"/>
  <c r="I1021" i="77"/>
  <c r="H1022" i="77"/>
  <c r="I1022" i="77"/>
  <c r="H1023" i="77"/>
  <c r="I1023" i="77"/>
  <c r="H1024" i="77"/>
  <c r="I1024" i="77"/>
  <c r="H1025" i="77"/>
  <c r="I1025" i="77"/>
  <c r="H1026" i="77"/>
  <c r="I1026" i="77"/>
  <c r="H1027" i="77"/>
  <c r="I1027" i="77"/>
  <c r="H1028" i="77"/>
  <c r="I1028" i="77"/>
  <c r="H1029" i="77"/>
  <c r="I1029" i="77"/>
  <c r="H1030" i="77"/>
  <c r="I1030" i="77"/>
  <c r="H1031" i="77"/>
  <c r="I1031" i="77"/>
  <c r="H1032" i="77"/>
  <c r="I1032" i="77"/>
  <c r="H1033" i="77"/>
  <c r="I1033" i="77"/>
  <c r="H1034" i="77"/>
  <c r="I1034" i="77"/>
  <c r="H1035" i="77"/>
  <c r="I1035" i="77"/>
  <c r="H1036" i="77"/>
  <c r="I1036" i="77"/>
  <c r="H1037" i="77"/>
  <c r="I1037" i="77"/>
  <c r="H1038" i="77"/>
  <c r="I1038" i="77"/>
  <c r="H1039" i="77"/>
  <c r="I1039" i="77"/>
  <c r="H1040" i="77"/>
  <c r="I1040" i="77"/>
  <c r="H1041" i="77"/>
  <c r="I1041" i="77"/>
  <c r="H1042" i="77"/>
  <c r="I1042" i="77"/>
  <c r="H1043" i="77"/>
  <c r="I1043" i="77"/>
  <c r="H1044" i="77"/>
  <c r="I1044" i="77"/>
  <c r="H1045" i="77"/>
  <c r="I1045" i="77"/>
  <c r="H1046" i="77"/>
  <c r="I1046" i="77"/>
  <c r="H1047" i="77"/>
  <c r="I1047" i="77"/>
  <c r="H1048" i="77"/>
  <c r="I1048" i="77"/>
  <c r="H1049" i="77"/>
  <c r="I1049" i="77"/>
  <c r="H1050" i="77"/>
  <c r="I1050" i="77"/>
  <c r="H1051" i="77"/>
  <c r="I1051" i="77"/>
  <c r="H1052" i="77"/>
  <c r="I1052" i="77"/>
  <c r="H1053" i="77"/>
  <c r="I1053" i="77"/>
  <c r="H1054" i="77"/>
  <c r="I1054" i="77"/>
  <c r="H1055" i="77"/>
  <c r="I1055" i="77"/>
  <c r="H1056" i="77"/>
  <c r="I1056" i="77"/>
  <c r="H1057" i="77"/>
  <c r="I1057" i="77"/>
  <c r="H1058" i="77"/>
  <c r="I1058" i="77"/>
  <c r="H1059" i="77"/>
  <c r="I1059" i="77"/>
  <c r="H1060" i="77"/>
  <c r="I1060" i="77"/>
  <c r="H1061" i="77"/>
  <c r="I1061" i="77"/>
  <c r="H1062" i="77"/>
  <c r="I1062" i="77"/>
  <c r="H1063" i="77"/>
  <c r="I1063" i="77"/>
  <c r="H1064" i="77"/>
  <c r="I1064" i="77"/>
  <c r="H1065" i="77"/>
  <c r="I1065" i="77"/>
  <c r="H1066" i="77"/>
  <c r="I1066" i="77"/>
  <c r="H1067" i="77"/>
  <c r="I1067" i="77"/>
  <c r="H1068" i="77"/>
  <c r="I1068" i="77"/>
  <c r="H1069" i="77"/>
  <c r="I1069" i="77"/>
  <c r="H1070" i="77"/>
  <c r="I1070" i="77"/>
  <c r="H1071" i="77"/>
  <c r="I1071" i="77"/>
  <c r="H1072" i="77"/>
  <c r="I1072" i="77"/>
  <c r="H1073" i="77"/>
  <c r="I1073" i="77"/>
  <c r="H1074" i="77"/>
  <c r="I1074" i="77"/>
  <c r="H1075" i="77"/>
  <c r="I1075" i="77"/>
  <c r="H1076" i="77"/>
  <c r="I1076" i="77"/>
  <c r="H1077" i="77"/>
  <c r="I1077" i="77"/>
  <c r="H1078" i="77"/>
  <c r="I1078" i="77"/>
  <c r="H1079" i="77"/>
  <c r="I1079" i="77"/>
  <c r="H1080" i="77"/>
  <c r="I1080" i="77"/>
  <c r="H1081" i="77"/>
  <c r="I1081" i="77"/>
  <c r="H1082" i="77"/>
  <c r="I1082" i="77"/>
  <c r="H1083" i="77"/>
  <c r="I1083" i="77"/>
  <c r="H1084" i="77"/>
  <c r="I1084" i="77"/>
  <c r="H1085" i="77"/>
  <c r="I1085" i="77"/>
  <c r="H1086" i="77"/>
  <c r="I1086" i="77"/>
  <c r="H1087" i="77"/>
  <c r="I1087" i="77"/>
  <c r="H1088" i="77"/>
  <c r="I1088" i="77"/>
  <c r="H1089" i="77"/>
  <c r="I1089" i="77"/>
  <c r="H1090" i="77"/>
  <c r="I1090" i="77"/>
  <c r="H1091" i="77"/>
  <c r="I1091" i="77"/>
  <c r="H1092" i="77"/>
  <c r="I1092" i="77"/>
  <c r="H1093" i="77"/>
  <c r="I1093" i="77"/>
  <c r="H1094" i="77"/>
  <c r="I1094" i="77"/>
  <c r="H1095" i="77"/>
  <c r="I1095" i="77"/>
  <c r="H1096" i="77"/>
  <c r="I1096" i="77"/>
  <c r="H1097" i="77"/>
  <c r="I1097" i="77"/>
  <c r="H1098" i="77"/>
  <c r="I1098" i="77"/>
  <c r="H1099" i="77"/>
  <c r="I1099" i="77"/>
  <c r="H1100" i="77"/>
  <c r="I1100" i="77"/>
  <c r="H1101" i="77"/>
  <c r="I1101" i="77"/>
  <c r="H1102" i="77"/>
  <c r="I1102" i="77"/>
  <c r="H1103" i="77"/>
  <c r="I1103" i="77"/>
  <c r="H1104" i="77"/>
  <c r="I1104" i="77"/>
  <c r="H1105" i="77"/>
  <c r="I1105" i="77"/>
  <c r="H1106" i="77"/>
  <c r="I1106" i="77"/>
  <c r="H1107" i="77"/>
  <c r="I1107" i="77"/>
  <c r="H1108" i="77"/>
  <c r="I1108" i="77"/>
  <c r="H1109" i="77"/>
  <c r="I1109" i="77"/>
  <c r="H1110" i="77"/>
  <c r="I1110" i="77"/>
  <c r="H1111" i="77"/>
  <c r="I1111" i="77"/>
  <c r="H1112" i="77"/>
  <c r="I1112" i="77"/>
  <c r="H1113" i="77"/>
  <c r="I1113" i="77"/>
  <c r="H1114" i="77"/>
  <c r="I1114" i="77"/>
  <c r="H1115" i="77"/>
  <c r="I1115" i="77"/>
  <c r="H1116" i="77"/>
  <c r="I1116" i="77"/>
  <c r="H1117" i="77"/>
  <c r="I1117" i="77"/>
  <c r="H1118" i="77"/>
  <c r="I1118" i="77"/>
  <c r="H1119" i="77"/>
  <c r="I1119" i="77"/>
  <c r="H1120" i="77"/>
  <c r="I1120" i="77"/>
  <c r="H1121" i="77"/>
  <c r="I1121" i="77"/>
  <c r="H1122" i="77"/>
  <c r="I1122" i="77"/>
  <c r="H1123" i="77"/>
  <c r="I1123" i="77"/>
  <c r="H1124" i="77"/>
  <c r="I1124" i="77"/>
  <c r="H1125" i="77"/>
  <c r="I1125" i="77"/>
  <c r="H1126" i="77"/>
  <c r="I1126" i="77"/>
  <c r="H1127" i="77"/>
  <c r="I1127" i="77"/>
  <c r="H1128" i="77"/>
  <c r="I1128" i="77"/>
  <c r="H1129" i="77"/>
  <c r="I1129" i="77"/>
  <c r="H1130" i="77"/>
  <c r="I1130" i="77"/>
  <c r="H1131" i="77"/>
  <c r="I1131" i="77"/>
  <c r="H1132" i="77"/>
  <c r="I1132" i="77"/>
  <c r="H1133" i="77"/>
  <c r="I1133" i="77"/>
  <c r="H1134" i="77"/>
  <c r="I1134" i="77"/>
  <c r="H1135" i="77"/>
  <c r="I1135" i="77"/>
  <c r="H1136" i="77"/>
  <c r="I1136" i="77"/>
  <c r="H1137" i="77"/>
  <c r="I1137" i="77"/>
  <c r="H1138" i="77"/>
  <c r="I1138" i="77"/>
  <c r="H1139" i="77"/>
  <c r="I1139" i="77"/>
  <c r="H1140" i="77"/>
  <c r="I1140" i="77"/>
  <c r="H1141" i="77"/>
  <c r="I1141" i="77"/>
  <c r="H1142" i="77"/>
  <c r="I1142" i="77"/>
  <c r="H1143" i="77"/>
  <c r="I1143" i="77"/>
  <c r="H1144" i="77"/>
  <c r="I1144" i="77"/>
  <c r="H1145" i="77"/>
  <c r="I1145" i="77"/>
  <c r="H1146" i="77"/>
  <c r="I1146" i="77"/>
  <c r="H1147" i="77"/>
  <c r="I1147" i="77"/>
  <c r="H1148" i="77"/>
  <c r="I1148" i="77"/>
  <c r="H1149" i="77"/>
  <c r="I1149" i="77"/>
  <c r="H1150" i="77"/>
  <c r="I1150" i="77"/>
  <c r="H1151" i="77"/>
  <c r="I1151" i="77"/>
  <c r="H1152" i="77"/>
  <c r="I1152" i="77"/>
  <c r="H1153" i="77"/>
  <c r="I1153" i="77"/>
  <c r="H1154" i="77"/>
  <c r="I1154" i="77"/>
  <c r="H1155" i="77"/>
  <c r="I1155" i="77"/>
  <c r="H1156" i="77"/>
  <c r="I1156" i="77"/>
  <c r="H1157" i="77"/>
  <c r="I1157" i="77"/>
  <c r="H1158" i="77"/>
  <c r="I1158" i="77"/>
  <c r="H1159" i="77"/>
  <c r="I1159" i="77"/>
  <c r="H1160" i="77"/>
  <c r="I1160" i="77"/>
  <c r="H1161" i="77"/>
  <c r="I1161" i="77"/>
  <c r="H1162" i="77"/>
  <c r="I1162" i="77"/>
  <c r="H1163" i="77"/>
  <c r="I1163" i="77"/>
  <c r="H1164" i="77"/>
  <c r="I1164" i="77"/>
  <c r="H1165" i="77"/>
  <c r="I1165" i="77"/>
  <c r="H1166" i="77"/>
  <c r="I1166" i="77"/>
  <c r="H1167" i="77"/>
  <c r="I1167" i="77"/>
  <c r="H1168" i="77"/>
  <c r="I1168" i="77"/>
  <c r="H1169" i="77"/>
  <c r="I1169" i="77"/>
  <c r="H1170" i="77"/>
  <c r="I1170" i="77"/>
  <c r="H1171" i="77"/>
  <c r="I1171" i="77"/>
  <c r="H1172" i="77"/>
  <c r="I1172" i="77"/>
  <c r="H1173" i="77"/>
  <c r="I1173" i="77"/>
  <c r="H1174" i="77"/>
  <c r="I1174" i="77"/>
  <c r="H1175" i="77"/>
  <c r="I1175" i="77"/>
  <c r="H1176" i="77"/>
  <c r="I1176" i="77"/>
  <c r="H1177" i="77"/>
  <c r="I1177" i="77"/>
  <c r="H1178" i="77"/>
  <c r="I1178" i="77"/>
  <c r="H1179" i="77"/>
  <c r="I1179" i="77"/>
  <c r="H1180" i="77"/>
  <c r="I1180" i="77"/>
  <c r="H1181" i="77"/>
  <c r="I1181" i="77"/>
  <c r="H1182" i="77"/>
  <c r="I1182" i="77"/>
  <c r="H1183" i="77"/>
  <c r="I1183" i="77"/>
  <c r="H1184" i="77"/>
  <c r="I1184" i="77"/>
  <c r="H1185" i="77"/>
  <c r="I1185" i="77"/>
  <c r="H1186" i="77"/>
  <c r="I1186" i="77"/>
  <c r="H1187" i="77"/>
  <c r="I1187" i="77"/>
  <c r="H1188" i="77"/>
  <c r="I1188" i="77"/>
  <c r="H1189" i="77"/>
  <c r="I1189" i="77"/>
  <c r="H1190" i="77"/>
  <c r="I1190" i="77"/>
  <c r="H1191" i="77"/>
  <c r="I1191" i="77"/>
  <c r="H1192" i="77"/>
  <c r="I1192" i="77"/>
  <c r="H1193" i="77"/>
  <c r="I1193" i="77"/>
  <c r="H1194" i="77"/>
  <c r="I1194" i="77"/>
  <c r="H1195" i="77"/>
  <c r="I1195" i="77"/>
  <c r="H1196" i="77"/>
  <c r="I1196" i="77"/>
  <c r="H1197" i="77"/>
  <c r="I1197" i="77"/>
  <c r="H1198" i="77"/>
  <c r="I1198" i="77"/>
  <c r="H1199" i="77"/>
  <c r="I1199" i="77"/>
  <c r="H1200" i="77"/>
  <c r="I1200" i="77"/>
  <c r="H1201" i="77"/>
  <c r="I1201" i="77"/>
  <c r="H1202" i="77"/>
  <c r="I1202" i="77"/>
  <c r="H1203" i="77"/>
  <c r="I1203" i="77"/>
  <c r="H1204" i="77"/>
  <c r="I1204" i="77"/>
  <c r="H1205" i="77"/>
  <c r="I1205" i="77"/>
  <c r="H1206" i="77"/>
  <c r="I1206" i="77"/>
  <c r="H1207" i="77"/>
  <c r="I1207" i="77"/>
  <c r="H1208" i="77"/>
  <c r="I1208" i="77"/>
  <c r="H1209" i="77"/>
  <c r="I1209" i="77"/>
  <c r="H1210" i="77"/>
  <c r="I1210" i="77"/>
  <c r="H1211" i="77"/>
  <c r="I1211" i="77"/>
  <c r="H1212" i="77"/>
  <c r="I1212" i="77"/>
  <c r="H1213" i="77"/>
  <c r="I1213" i="77"/>
  <c r="H1214" i="77"/>
  <c r="I1214" i="77"/>
  <c r="H1215" i="77"/>
  <c r="I1215" i="77"/>
  <c r="H1216" i="77"/>
  <c r="I1216" i="77"/>
  <c r="H1217" i="77"/>
  <c r="I1217" i="77"/>
  <c r="H1218" i="77"/>
  <c r="I1218" i="77"/>
  <c r="H1219" i="77"/>
  <c r="I1219" i="77"/>
  <c r="H1220" i="77"/>
  <c r="I1220" i="77"/>
  <c r="H1221" i="77"/>
  <c r="I1221" i="77"/>
  <c r="H1222" i="77"/>
  <c r="I1222" i="77"/>
  <c r="H1223" i="77"/>
  <c r="I1223" i="77"/>
  <c r="H1224" i="77"/>
  <c r="I1224" i="77"/>
  <c r="H1225" i="77"/>
  <c r="I1225" i="77"/>
  <c r="H1226" i="77"/>
  <c r="I1226" i="77"/>
  <c r="H1227" i="77"/>
  <c r="I1227" i="77"/>
  <c r="H1228" i="77"/>
  <c r="I1228" i="77"/>
  <c r="H1229" i="77"/>
  <c r="I1229" i="77"/>
  <c r="H1230" i="77"/>
  <c r="I1230" i="77"/>
  <c r="H1231" i="77"/>
  <c r="I1231" i="77"/>
  <c r="H1232" i="77"/>
  <c r="I1232" i="77"/>
  <c r="H1233" i="77"/>
  <c r="I1233" i="77"/>
  <c r="H1234" i="77"/>
  <c r="I1234" i="77"/>
  <c r="H1235" i="77"/>
  <c r="I1235" i="77"/>
  <c r="H1236" i="77"/>
  <c r="I1236" i="77"/>
  <c r="H1237" i="77"/>
  <c r="I1237" i="77"/>
  <c r="H1238" i="77"/>
  <c r="I1238" i="77"/>
  <c r="H1239" i="77"/>
  <c r="I1239" i="77"/>
  <c r="H1240" i="77"/>
  <c r="I1240" i="77"/>
  <c r="H1241" i="77"/>
  <c r="I1241" i="77"/>
  <c r="H1242" i="77"/>
  <c r="I1242" i="77"/>
  <c r="H1243" i="77"/>
  <c r="I1243" i="77"/>
  <c r="H1244" i="77"/>
  <c r="I1244" i="77"/>
  <c r="H1245" i="77"/>
  <c r="I1245" i="77"/>
  <c r="H1246" i="77"/>
  <c r="I1246" i="77"/>
  <c r="H1247" i="77"/>
  <c r="I1247" i="77"/>
  <c r="H1248" i="77"/>
  <c r="I1248" i="77"/>
  <c r="H1249" i="77"/>
  <c r="I1249" i="77"/>
  <c r="H1250" i="77"/>
  <c r="I1250" i="77"/>
  <c r="H1251" i="77"/>
  <c r="I1251" i="77"/>
  <c r="H1252" i="77"/>
  <c r="I1252" i="77"/>
  <c r="H1253" i="77"/>
  <c r="I1253" i="77"/>
  <c r="H1254" i="77"/>
  <c r="I1254" i="77"/>
  <c r="H1255" i="77"/>
  <c r="I1255" i="77"/>
  <c r="H1256" i="77"/>
  <c r="I1256" i="77"/>
  <c r="H1257" i="77"/>
  <c r="I1257" i="77"/>
  <c r="H1258" i="77"/>
  <c r="I1258" i="77"/>
  <c r="H1259" i="77"/>
  <c r="I1259" i="77"/>
  <c r="H1260" i="77"/>
  <c r="I1260" i="77"/>
  <c r="H1261" i="77"/>
  <c r="I1261" i="77"/>
  <c r="H1262" i="77"/>
  <c r="I1262" i="77"/>
  <c r="H1263" i="77"/>
  <c r="I1263" i="77"/>
  <c r="H1264" i="77"/>
  <c r="I1264" i="77"/>
  <c r="H1265" i="77"/>
  <c r="I1265" i="77"/>
  <c r="H1266" i="77"/>
  <c r="I1266" i="77"/>
  <c r="H1267" i="77"/>
  <c r="I1267" i="77"/>
  <c r="H1268" i="77"/>
  <c r="I1268" i="77"/>
  <c r="H1269" i="77"/>
  <c r="I1269" i="77"/>
  <c r="H1270" i="77"/>
  <c r="I1270" i="77"/>
  <c r="H1271" i="77"/>
  <c r="I1271" i="77"/>
  <c r="H1272" i="77"/>
  <c r="I1272" i="77"/>
  <c r="H1273" i="77"/>
  <c r="I1273" i="77"/>
  <c r="H1274" i="77"/>
  <c r="I1274" i="77"/>
  <c r="H1275" i="77"/>
  <c r="I1275" i="77"/>
  <c r="H1276" i="77"/>
  <c r="I1276" i="77"/>
  <c r="H1277" i="77"/>
  <c r="I1277" i="77"/>
  <c r="H1278" i="77"/>
  <c r="I1278" i="77"/>
  <c r="H1279" i="77"/>
  <c r="I1279" i="77"/>
  <c r="H1280" i="77"/>
  <c r="I1280" i="77"/>
  <c r="H1281" i="77"/>
  <c r="I1281" i="77"/>
  <c r="H1282" i="77"/>
  <c r="I1282" i="77"/>
  <c r="H1283" i="77"/>
  <c r="I1283" i="77"/>
  <c r="H1284" i="77"/>
  <c r="I1284" i="77"/>
  <c r="H1285" i="77"/>
  <c r="I1285" i="77"/>
  <c r="H1286" i="77"/>
  <c r="I1286" i="77"/>
  <c r="H1287" i="77"/>
  <c r="I1287" i="77"/>
  <c r="H1288" i="77"/>
  <c r="I1288" i="77"/>
  <c r="H1289" i="77"/>
  <c r="I1289" i="77"/>
  <c r="H1290" i="77"/>
  <c r="I1290" i="77"/>
  <c r="H1291" i="77"/>
  <c r="I1291" i="77"/>
  <c r="H1292" i="77"/>
  <c r="I1292" i="77"/>
  <c r="H1293" i="77"/>
  <c r="I1293" i="77"/>
  <c r="H1294" i="77"/>
  <c r="I1294" i="77"/>
  <c r="H1295" i="77"/>
  <c r="I1295" i="77"/>
  <c r="H1296" i="77"/>
  <c r="I1296" i="77"/>
  <c r="H1297" i="77"/>
  <c r="I1297" i="77"/>
  <c r="H1298" i="77"/>
  <c r="I1298" i="77"/>
  <c r="H1299" i="77"/>
  <c r="I1299" i="77"/>
  <c r="H1300" i="77"/>
  <c r="I1300" i="77"/>
  <c r="H1301" i="77"/>
  <c r="I1301" i="77"/>
  <c r="H1302" i="77"/>
  <c r="I1302" i="77"/>
  <c r="H1303" i="77"/>
  <c r="I1303" i="77"/>
  <c r="H1304" i="77"/>
  <c r="I1304" i="77"/>
  <c r="H1305" i="77"/>
  <c r="I1305" i="77"/>
  <c r="H1306" i="77"/>
  <c r="I1306" i="77"/>
  <c r="H1307" i="77"/>
  <c r="I1307" i="77"/>
  <c r="H1308" i="77"/>
  <c r="I1308" i="77"/>
  <c r="H1309" i="77"/>
  <c r="I1309" i="77"/>
  <c r="H1310" i="77"/>
  <c r="I1310" i="77"/>
  <c r="H1311" i="77"/>
  <c r="I1311" i="77"/>
  <c r="H1312" i="77"/>
  <c r="I1312" i="77"/>
  <c r="H1313" i="77"/>
  <c r="I1313" i="77"/>
  <c r="H1314" i="77"/>
  <c r="I1314" i="77"/>
  <c r="H1315" i="77"/>
  <c r="I1315" i="77"/>
  <c r="H1316" i="77"/>
  <c r="I1316" i="77"/>
  <c r="H1317" i="77"/>
  <c r="I1317" i="77"/>
  <c r="H1318" i="77"/>
  <c r="I1318" i="77"/>
  <c r="H1319" i="77"/>
  <c r="I1319" i="77"/>
  <c r="H1320" i="77"/>
  <c r="I1320" i="77"/>
  <c r="H1321" i="77"/>
  <c r="I1321" i="77"/>
  <c r="H1322" i="77"/>
  <c r="I1322" i="77"/>
  <c r="H1323" i="77"/>
  <c r="I1323" i="77"/>
  <c r="H1324" i="77"/>
  <c r="I1324" i="77"/>
  <c r="H1325" i="77"/>
  <c r="I1325" i="77"/>
  <c r="H1326" i="77"/>
  <c r="I1326" i="77"/>
  <c r="H1327" i="77"/>
  <c r="I1327" i="77"/>
  <c r="H1328" i="77"/>
  <c r="I1328" i="77"/>
  <c r="H1329" i="77"/>
  <c r="I1329" i="77"/>
  <c r="H1330" i="77"/>
  <c r="I1330" i="77"/>
  <c r="H1331" i="77"/>
  <c r="I1331" i="77"/>
  <c r="H1332" i="77"/>
  <c r="I1332" i="77"/>
  <c r="H1333" i="77"/>
  <c r="I1333" i="77"/>
  <c r="H1334" i="77"/>
  <c r="I1334" i="77"/>
  <c r="H1335" i="77"/>
  <c r="I1335" i="77"/>
  <c r="H1336" i="77"/>
  <c r="I1336" i="77"/>
  <c r="H1337" i="77"/>
  <c r="I1337" i="77"/>
  <c r="H1338" i="77"/>
  <c r="I1338" i="77"/>
  <c r="H1339" i="77"/>
  <c r="I1339" i="77"/>
  <c r="H1340" i="77"/>
  <c r="I1340" i="77"/>
  <c r="H1341" i="77"/>
  <c r="I1341" i="77"/>
  <c r="H1342" i="77"/>
  <c r="I1342" i="77"/>
  <c r="H1343" i="77"/>
  <c r="I1343" i="77"/>
  <c r="H1344" i="77"/>
  <c r="I1344" i="77"/>
  <c r="H1345" i="77"/>
  <c r="I1345" i="77"/>
  <c r="H1346" i="77"/>
  <c r="I1346" i="77"/>
  <c r="H1347" i="77"/>
  <c r="I1347" i="77"/>
  <c r="H1348" i="77"/>
  <c r="I1348" i="77"/>
  <c r="H1349" i="77"/>
  <c r="I1349" i="77"/>
  <c r="H1350" i="77"/>
  <c r="I1350" i="77"/>
  <c r="H1351" i="77"/>
  <c r="I1351" i="77"/>
  <c r="H1352" i="77"/>
  <c r="I1352" i="77"/>
  <c r="H1353" i="77"/>
  <c r="I1353" i="77"/>
  <c r="H1354" i="77"/>
  <c r="I1354" i="77"/>
  <c r="H1355" i="77"/>
  <c r="I1355" i="77"/>
  <c r="H1356" i="77"/>
  <c r="I1356" i="77"/>
  <c r="H1357" i="77"/>
  <c r="I1357" i="77"/>
  <c r="H1358" i="77"/>
  <c r="I1358" i="77"/>
  <c r="H1359" i="77"/>
  <c r="I1359" i="77"/>
  <c r="H1360" i="77"/>
  <c r="I1360" i="77"/>
  <c r="H1361" i="77"/>
  <c r="I1361" i="77"/>
  <c r="H1362" i="77"/>
  <c r="I1362" i="77"/>
  <c r="H1363" i="77"/>
  <c r="I1363" i="77"/>
  <c r="H1364" i="77"/>
  <c r="I1364" i="77"/>
  <c r="H1365" i="77"/>
  <c r="I1365" i="77"/>
  <c r="H1366" i="77"/>
  <c r="I1366" i="77"/>
  <c r="H1367" i="77"/>
  <c r="I1367" i="77"/>
  <c r="H1368" i="77"/>
  <c r="I1368" i="77"/>
  <c r="H1369" i="77"/>
  <c r="I1369" i="77"/>
  <c r="H1370" i="77"/>
  <c r="I1370" i="77"/>
  <c r="H1371" i="77"/>
  <c r="I1371" i="77"/>
  <c r="H1372" i="77"/>
  <c r="I1372" i="77"/>
  <c r="H1373" i="77"/>
  <c r="I1373" i="77"/>
  <c r="H1374" i="77"/>
  <c r="I1374" i="77"/>
  <c r="H1375" i="77"/>
  <c r="I1375" i="77"/>
  <c r="H1376" i="77"/>
  <c r="I1376" i="77"/>
  <c r="H1377" i="77"/>
  <c r="I1377" i="77"/>
  <c r="H1378" i="77"/>
  <c r="I1378" i="77"/>
  <c r="H1379" i="77"/>
  <c r="I1379" i="77"/>
  <c r="H1380" i="77"/>
  <c r="I1380" i="77"/>
  <c r="H1381" i="77"/>
  <c r="I1381" i="77"/>
  <c r="H1382" i="77"/>
  <c r="I1382" i="77"/>
  <c r="H1383" i="77"/>
  <c r="I1383" i="77"/>
  <c r="H1384" i="77"/>
  <c r="I1384" i="77"/>
  <c r="H1385" i="77"/>
  <c r="I1385" i="77"/>
  <c r="H1386" i="77"/>
  <c r="I1386" i="77"/>
  <c r="H1387" i="77"/>
  <c r="I1387" i="77"/>
  <c r="H1388" i="77"/>
  <c r="I1388" i="77"/>
  <c r="H1389" i="77"/>
  <c r="I1389" i="77"/>
  <c r="H1390" i="77"/>
  <c r="I1390" i="77"/>
  <c r="H1391" i="77"/>
  <c r="I1391" i="77"/>
  <c r="H1392" i="77"/>
  <c r="I1392" i="77"/>
  <c r="H1393" i="77"/>
  <c r="I1393" i="77"/>
  <c r="H1394" i="77"/>
  <c r="I1394" i="77"/>
  <c r="H1395" i="77"/>
  <c r="I1395" i="77"/>
  <c r="H1396" i="77"/>
  <c r="I1396" i="77"/>
  <c r="H1397" i="77"/>
  <c r="I1397" i="77"/>
  <c r="H1398" i="77"/>
  <c r="I1398" i="77"/>
  <c r="H1399" i="77"/>
  <c r="I1399" i="77"/>
  <c r="H1400" i="77"/>
  <c r="I1400" i="77"/>
  <c r="H1401" i="77"/>
  <c r="I1401" i="77"/>
  <c r="H1402" i="77"/>
  <c r="I1402" i="77"/>
  <c r="H1403" i="77"/>
  <c r="I1403" i="77"/>
  <c r="H1404" i="77"/>
  <c r="I1404" i="77"/>
  <c r="H1405" i="77"/>
  <c r="I1405" i="77"/>
  <c r="H1406" i="77"/>
  <c r="I1406" i="77"/>
  <c r="H1407" i="77"/>
  <c r="I1407" i="77"/>
  <c r="H1408" i="77"/>
  <c r="I1408" i="77"/>
  <c r="H1409" i="77"/>
  <c r="I1409" i="77"/>
  <c r="H1410" i="77"/>
  <c r="I1410" i="77"/>
  <c r="H1411" i="77"/>
  <c r="I1411" i="77"/>
  <c r="H1412" i="77"/>
  <c r="I1412" i="77"/>
  <c r="H1413" i="77"/>
  <c r="I1413" i="77"/>
  <c r="H1414" i="77"/>
  <c r="I1414" i="77"/>
  <c r="H1415" i="77"/>
  <c r="I1415" i="77"/>
  <c r="H1416" i="77"/>
  <c r="I1416" i="77"/>
  <c r="H1417" i="77"/>
  <c r="I1417" i="77"/>
  <c r="H1418" i="77"/>
  <c r="I1418" i="77"/>
  <c r="H1419" i="77"/>
  <c r="I1419" i="77"/>
  <c r="H1420" i="77"/>
  <c r="I1420" i="77"/>
  <c r="H1421" i="77"/>
  <c r="I1421" i="77"/>
  <c r="H1422" i="77"/>
  <c r="I1422" i="77"/>
  <c r="H1423" i="77"/>
  <c r="I1423" i="77"/>
  <c r="H1424" i="77"/>
  <c r="I1424" i="77"/>
  <c r="H1425" i="77"/>
  <c r="I1425" i="77"/>
  <c r="H1426" i="77"/>
  <c r="I1426" i="77"/>
  <c r="H1427" i="77"/>
  <c r="I1427" i="77"/>
  <c r="H1428" i="77"/>
  <c r="I1428" i="77"/>
  <c r="H1429" i="77"/>
  <c r="I1429" i="77"/>
  <c r="H1430" i="77"/>
  <c r="I1430" i="77"/>
  <c r="H1431" i="77"/>
  <c r="I1431" i="77"/>
  <c r="H1432" i="77"/>
  <c r="I1432" i="77"/>
  <c r="H1433" i="77"/>
  <c r="I1433" i="77"/>
  <c r="H1434" i="77"/>
  <c r="I1434" i="77"/>
  <c r="H1435" i="77"/>
  <c r="I1435" i="77"/>
  <c r="H1436" i="77"/>
  <c r="I1436" i="77"/>
  <c r="H1437" i="77"/>
  <c r="I1437" i="77"/>
  <c r="H1438" i="77"/>
  <c r="I1438" i="77"/>
  <c r="H1439" i="77"/>
  <c r="I1439" i="77"/>
  <c r="H1440" i="77"/>
  <c r="I1440" i="77"/>
  <c r="H1441" i="77"/>
  <c r="I1441" i="77"/>
  <c r="H1442" i="77"/>
  <c r="I1442" i="77"/>
  <c r="H1443" i="77"/>
  <c r="I1443" i="77"/>
  <c r="H1444" i="77"/>
  <c r="I1444" i="77"/>
  <c r="H1445" i="77"/>
  <c r="I1445" i="77"/>
  <c r="H1446" i="77"/>
  <c r="I1446" i="77"/>
  <c r="H1447" i="77"/>
  <c r="I1447" i="77"/>
  <c r="H1448" i="77"/>
  <c r="I1448" i="77"/>
  <c r="H1449" i="77"/>
  <c r="I1449" i="77"/>
  <c r="H1450" i="77"/>
  <c r="I1450" i="77"/>
  <c r="H1451" i="77"/>
  <c r="I1451" i="77"/>
  <c r="H1452" i="77"/>
  <c r="I1452" i="77"/>
  <c r="H1453" i="77"/>
  <c r="I1453" i="77"/>
  <c r="H1454" i="77"/>
  <c r="I1454" i="77"/>
  <c r="H1455" i="77"/>
  <c r="I1455" i="77"/>
  <c r="H1456" i="77"/>
  <c r="I1456" i="77"/>
  <c r="H1457" i="77"/>
  <c r="I1457" i="77"/>
  <c r="H1458" i="77"/>
  <c r="I1458" i="77"/>
  <c r="H1459" i="77"/>
  <c r="I1459" i="77"/>
  <c r="H1460" i="77"/>
  <c r="I1460" i="77"/>
  <c r="H1461" i="77"/>
  <c r="I1461" i="77"/>
  <c r="H1462" i="77"/>
  <c r="I1462" i="77"/>
  <c r="H1463" i="77"/>
  <c r="I1463" i="77"/>
  <c r="H1464" i="77"/>
  <c r="I1464" i="77"/>
  <c r="H1465" i="77"/>
  <c r="I1465" i="77"/>
  <c r="H1466" i="77"/>
  <c r="I1466" i="77"/>
  <c r="H1467" i="77"/>
  <c r="I1467" i="77"/>
  <c r="H1468" i="77"/>
  <c r="I1468" i="77"/>
  <c r="H1469" i="77"/>
  <c r="I1469" i="77"/>
  <c r="H1470" i="77"/>
  <c r="I1470" i="77"/>
  <c r="H1471" i="77"/>
  <c r="I1471" i="77"/>
  <c r="H1472" i="77"/>
  <c r="I1472" i="77"/>
  <c r="H1473" i="77"/>
  <c r="I1473" i="77"/>
  <c r="H1474" i="77"/>
  <c r="I1474" i="77"/>
  <c r="H1475" i="77"/>
  <c r="I1475" i="77"/>
  <c r="H1476" i="77"/>
  <c r="I1476" i="77"/>
  <c r="H1477" i="77"/>
  <c r="I1477" i="77"/>
  <c r="H1478" i="77"/>
  <c r="I1478" i="77"/>
  <c r="H1479" i="77"/>
  <c r="I1479" i="77"/>
  <c r="H1480" i="77"/>
  <c r="I1480" i="77"/>
  <c r="H1481" i="77"/>
  <c r="I1481" i="77"/>
  <c r="H1482" i="77"/>
  <c r="I1482" i="77"/>
  <c r="H1483" i="77"/>
  <c r="I1483" i="77"/>
  <c r="H1484" i="77"/>
  <c r="I1484" i="77"/>
  <c r="H1485" i="77"/>
  <c r="I1485" i="77"/>
  <c r="H1486" i="77"/>
  <c r="I1486" i="77"/>
  <c r="H1487" i="77"/>
  <c r="I1487" i="77"/>
  <c r="H1488" i="77"/>
  <c r="I1488" i="77"/>
  <c r="H1489" i="77"/>
  <c r="I1489" i="77"/>
  <c r="H1490" i="77"/>
  <c r="I1490" i="77"/>
  <c r="H1491" i="77"/>
  <c r="I1491" i="77"/>
  <c r="H1492" i="77"/>
  <c r="I1492" i="77"/>
  <c r="H1493" i="77"/>
  <c r="I1493" i="77"/>
  <c r="H1494" i="77"/>
  <c r="I1494" i="77"/>
  <c r="H1495" i="77"/>
  <c r="I1495" i="77"/>
  <c r="H1496" i="77"/>
  <c r="I1496" i="77"/>
  <c r="H1497" i="77"/>
  <c r="I1497" i="77"/>
  <c r="H1498" i="77"/>
  <c r="I1498" i="77"/>
  <c r="H1499" i="77"/>
  <c r="I1499" i="77"/>
  <c r="H1500" i="77"/>
  <c r="I1500" i="77"/>
  <c r="H1501" i="77"/>
  <c r="I1501" i="77"/>
  <c r="H1502" i="77"/>
  <c r="I1502" i="77"/>
  <c r="H1503" i="77"/>
  <c r="I1503" i="77"/>
  <c r="H1504" i="77"/>
  <c r="I1504" i="77"/>
  <c r="H1505" i="77"/>
  <c r="I1505" i="77"/>
  <c r="H1506" i="77"/>
  <c r="I1506" i="77"/>
  <c r="H1507" i="77"/>
  <c r="I1507" i="77"/>
  <c r="H1508" i="77"/>
  <c r="I1508" i="77"/>
  <c r="H1509" i="77"/>
  <c r="I1509" i="77"/>
  <c r="H1510" i="77"/>
  <c r="I1510" i="77"/>
  <c r="H1511" i="77"/>
  <c r="I1511" i="77"/>
  <c r="H1512" i="77"/>
  <c r="I1512" i="77"/>
  <c r="H1513" i="77"/>
  <c r="I1513" i="77"/>
  <c r="H1514" i="77"/>
  <c r="I1514" i="77"/>
  <c r="H1515" i="77"/>
  <c r="I1515" i="77"/>
  <c r="H1516" i="77"/>
  <c r="I1516" i="77"/>
  <c r="H1517" i="77"/>
  <c r="I1517" i="77"/>
  <c r="H1518" i="77"/>
  <c r="I1518" i="77"/>
  <c r="H1519" i="77"/>
  <c r="I1519" i="77"/>
  <c r="H1520" i="77"/>
  <c r="I1520" i="77"/>
  <c r="H1521" i="77"/>
  <c r="I1521" i="77"/>
  <c r="H1522" i="77"/>
  <c r="I1522" i="77"/>
  <c r="H1523" i="77"/>
  <c r="I1523" i="77"/>
  <c r="H1524" i="77"/>
  <c r="I1524" i="77"/>
  <c r="H1525" i="77"/>
  <c r="I1525" i="77"/>
  <c r="H1526" i="77"/>
  <c r="I1526" i="77"/>
  <c r="H1527" i="77"/>
  <c r="I1527" i="77"/>
  <c r="H1528" i="77"/>
  <c r="I1528" i="77"/>
  <c r="H1529" i="77"/>
  <c r="I1529" i="77"/>
  <c r="H1530" i="77"/>
  <c r="I1530" i="77"/>
  <c r="H1531" i="77"/>
  <c r="I1531" i="77"/>
  <c r="H1532" i="77"/>
  <c r="I1532" i="77"/>
  <c r="H1533" i="77"/>
  <c r="I1533" i="77"/>
  <c r="H1534" i="77"/>
  <c r="I1534" i="77"/>
  <c r="H1535" i="77"/>
  <c r="I1535" i="77"/>
  <c r="H1536" i="77"/>
  <c r="I1536" i="77"/>
  <c r="H1537" i="77"/>
  <c r="I1537" i="77"/>
  <c r="H1538" i="77"/>
  <c r="I1538" i="77"/>
  <c r="H1539" i="77"/>
  <c r="I1539" i="77"/>
  <c r="H1540" i="77"/>
  <c r="I1540" i="77"/>
  <c r="H1541" i="77"/>
  <c r="I1541" i="77"/>
  <c r="H1542" i="77"/>
  <c r="I1542" i="77"/>
  <c r="H1543" i="77"/>
  <c r="I1543" i="77"/>
  <c r="H1544" i="77"/>
  <c r="I1544" i="77"/>
  <c r="H1545" i="77"/>
  <c r="I1545" i="77"/>
  <c r="H1546" i="77"/>
  <c r="I1546" i="77"/>
  <c r="H1547" i="77"/>
  <c r="I1547" i="77"/>
  <c r="H1548" i="77"/>
  <c r="I1548" i="77"/>
  <c r="H1549" i="77"/>
  <c r="I1549" i="77"/>
  <c r="H1550" i="77"/>
  <c r="I1550" i="77"/>
  <c r="H1551" i="77"/>
  <c r="I1551" i="77"/>
  <c r="H1552" i="77"/>
  <c r="I1552" i="77"/>
  <c r="H1553" i="77"/>
  <c r="I1553" i="77"/>
  <c r="H1554" i="77"/>
  <c r="I1554" i="77"/>
  <c r="H1555" i="77"/>
  <c r="I1555" i="77"/>
  <c r="H1556" i="77"/>
  <c r="I1556" i="77"/>
  <c r="H1557" i="77"/>
  <c r="I1557" i="77"/>
  <c r="H1558" i="77"/>
  <c r="I1558" i="77"/>
  <c r="H1559" i="77"/>
  <c r="I1559" i="77"/>
  <c r="H1560" i="77"/>
  <c r="I1560" i="77"/>
  <c r="H1561" i="77"/>
  <c r="I1561" i="77"/>
  <c r="H1562" i="77"/>
  <c r="I1562" i="77"/>
  <c r="H1563" i="77"/>
  <c r="I1563" i="77"/>
  <c r="H1564" i="77"/>
  <c r="I1564" i="77"/>
  <c r="H1565" i="77"/>
  <c r="I1565" i="77"/>
  <c r="H1566" i="77"/>
  <c r="I1566" i="77"/>
  <c r="H1567" i="77"/>
  <c r="I1567" i="77"/>
  <c r="H1568" i="77"/>
  <c r="I1568" i="77"/>
  <c r="H1569" i="77"/>
  <c r="I1569" i="77"/>
  <c r="H1570" i="77"/>
  <c r="I1570" i="77"/>
  <c r="H1571" i="77"/>
  <c r="I1571" i="77"/>
  <c r="H1572" i="77"/>
  <c r="I1572" i="77"/>
  <c r="H1573" i="77"/>
  <c r="I1573" i="77"/>
  <c r="H1574" i="77"/>
  <c r="I1574" i="77"/>
  <c r="H1575" i="77"/>
  <c r="I1575" i="77"/>
  <c r="H1576" i="77"/>
  <c r="I1576" i="77"/>
  <c r="H1577" i="77"/>
  <c r="I1577" i="77"/>
  <c r="H1578" i="77"/>
  <c r="I1578" i="77"/>
  <c r="H1579" i="77"/>
  <c r="I1579" i="77"/>
  <c r="H1580" i="77"/>
  <c r="I1580" i="77"/>
  <c r="H1581" i="77"/>
  <c r="I1581" i="77"/>
  <c r="H1582" i="77"/>
  <c r="I1582" i="77"/>
  <c r="H1583" i="77"/>
  <c r="I1583" i="77"/>
  <c r="H1584" i="77"/>
  <c r="I1584" i="77"/>
  <c r="H1585" i="77"/>
  <c r="I1585" i="77"/>
  <c r="H1586" i="77"/>
  <c r="I1586" i="77"/>
  <c r="H1587" i="77"/>
  <c r="I1587" i="77"/>
  <c r="H1588" i="77"/>
  <c r="I1588" i="77"/>
  <c r="H1589" i="77"/>
  <c r="I1589" i="77"/>
  <c r="H1590" i="77"/>
  <c r="I1590" i="77"/>
  <c r="H1591" i="77"/>
  <c r="I1591" i="77"/>
  <c r="H1592" i="77"/>
  <c r="I1592" i="77"/>
  <c r="H1593" i="77"/>
  <c r="I1593" i="77"/>
  <c r="H1594" i="77"/>
  <c r="I1594" i="77"/>
  <c r="H1595" i="77"/>
  <c r="I1595" i="77"/>
  <c r="H1596" i="77"/>
  <c r="I1596" i="77"/>
  <c r="H1597" i="77"/>
  <c r="I1597" i="77"/>
  <c r="H1598" i="77"/>
  <c r="I1598" i="77"/>
  <c r="H1599" i="77"/>
  <c r="I1599" i="77"/>
  <c r="H1600" i="77"/>
  <c r="I1600" i="77"/>
  <c r="H1601" i="77"/>
  <c r="I1601" i="77"/>
  <c r="H1602" i="77"/>
  <c r="I1602" i="77"/>
  <c r="H1603" i="77"/>
  <c r="I1603" i="77"/>
  <c r="H1604" i="77"/>
  <c r="I1604" i="77"/>
  <c r="H1605" i="77"/>
  <c r="I1605" i="77"/>
  <c r="H1606" i="77"/>
  <c r="I1606" i="77"/>
  <c r="H1607" i="77"/>
  <c r="I1607" i="77"/>
  <c r="H1608" i="77"/>
  <c r="I1608" i="77"/>
  <c r="H1609" i="77"/>
  <c r="I1609" i="77"/>
  <c r="H1610" i="77"/>
  <c r="I1610" i="77"/>
  <c r="H1611" i="77"/>
  <c r="I1611" i="77"/>
  <c r="H1612" i="77"/>
  <c r="I1612" i="77"/>
  <c r="H1613" i="77"/>
  <c r="I1613" i="77"/>
  <c r="H1614" i="77"/>
  <c r="I1614" i="77"/>
  <c r="H1615" i="77"/>
  <c r="I1615" i="77"/>
  <c r="H1616" i="77"/>
  <c r="I1616" i="77"/>
  <c r="H1617" i="77"/>
  <c r="I1617" i="77"/>
  <c r="H1618" i="77"/>
  <c r="I1618" i="77"/>
  <c r="H1619" i="77"/>
  <c r="I1619" i="77"/>
  <c r="H1620" i="77"/>
  <c r="I1620" i="77"/>
  <c r="H1621" i="77"/>
  <c r="I1621" i="77"/>
  <c r="H1622" i="77"/>
  <c r="I1622" i="77"/>
  <c r="H1623" i="77"/>
  <c r="I1623" i="77"/>
  <c r="H1624" i="77"/>
  <c r="I1624" i="77"/>
  <c r="H1625" i="77"/>
  <c r="I1625" i="77"/>
  <c r="H1626" i="77"/>
  <c r="I1626" i="77"/>
  <c r="H1627" i="77"/>
  <c r="I1627" i="77"/>
  <c r="H1628" i="77"/>
  <c r="I1628" i="77"/>
  <c r="H1629" i="77"/>
  <c r="I1629" i="77"/>
  <c r="H1630" i="77"/>
  <c r="I1630" i="77"/>
  <c r="H1631" i="77"/>
  <c r="I1631" i="77"/>
  <c r="H1632" i="77"/>
  <c r="I1632" i="77"/>
  <c r="H1633" i="77"/>
  <c r="I1633" i="77"/>
  <c r="H1634" i="77"/>
  <c r="I1634" i="77"/>
  <c r="H1635" i="77"/>
  <c r="I1635" i="77"/>
  <c r="H1636" i="77"/>
  <c r="I1636" i="77"/>
  <c r="H1637" i="77"/>
  <c r="I1637" i="77"/>
  <c r="H1638" i="77"/>
  <c r="I1638" i="77"/>
  <c r="H1639" i="77"/>
  <c r="I1639" i="77"/>
  <c r="H1640" i="77"/>
  <c r="I1640" i="77"/>
  <c r="H1641" i="77"/>
  <c r="I1641" i="77"/>
  <c r="H1642" i="77"/>
  <c r="I1642" i="77"/>
  <c r="H1643" i="77"/>
  <c r="I1643" i="77"/>
  <c r="H1644" i="77"/>
  <c r="I1644" i="77"/>
  <c r="H1645" i="77"/>
  <c r="I1645" i="77"/>
  <c r="H1646" i="77"/>
  <c r="I1646" i="77"/>
  <c r="H1647" i="77"/>
  <c r="I1647" i="77"/>
  <c r="H1648" i="77"/>
  <c r="I1648" i="77"/>
  <c r="H1649" i="77"/>
  <c r="I1649" i="77"/>
  <c r="H1650" i="77"/>
  <c r="I1650" i="77"/>
  <c r="H1651" i="77"/>
  <c r="I1651" i="77"/>
  <c r="H1652" i="77"/>
  <c r="I1652" i="77"/>
  <c r="H1653" i="77"/>
  <c r="I1653" i="77"/>
  <c r="H1654" i="77"/>
  <c r="I1654" i="77"/>
  <c r="H1655" i="77"/>
  <c r="I1655" i="77"/>
  <c r="H1656" i="77"/>
  <c r="I1656" i="77"/>
  <c r="H1657" i="77"/>
  <c r="I1657" i="77"/>
  <c r="H1658" i="77"/>
  <c r="I1658" i="77"/>
  <c r="H1659" i="77"/>
  <c r="I1659" i="77"/>
  <c r="H1660" i="77"/>
  <c r="I1660" i="77"/>
  <c r="H1661" i="77"/>
  <c r="I1661" i="77"/>
  <c r="H1662" i="77"/>
  <c r="I1662" i="77"/>
  <c r="H1663" i="77"/>
  <c r="I1663" i="77"/>
  <c r="H1664" i="77"/>
  <c r="I1664" i="77"/>
  <c r="H1665" i="77"/>
  <c r="I1665" i="77"/>
  <c r="H1666" i="77"/>
  <c r="I1666" i="77"/>
  <c r="H1667" i="77"/>
  <c r="I1667" i="77"/>
  <c r="H1668" i="77"/>
  <c r="I1668" i="77"/>
  <c r="H1669" i="77"/>
  <c r="I1669" i="77"/>
  <c r="H1670" i="77"/>
  <c r="I1670" i="77"/>
  <c r="H1671" i="77"/>
  <c r="I1671" i="77"/>
  <c r="H1672" i="77"/>
  <c r="I1672" i="77"/>
  <c r="H1673" i="77"/>
  <c r="I1673" i="77"/>
  <c r="H1674" i="77"/>
  <c r="I1674" i="77"/>
  <c r="H1675" i="77"/>
  <c r="I1675" i="77"/>
  <c r="H1676" i="77"/>
  <c r="I1676" i="77"/>
  <c r="H1677" i="77"/>
  <c r="I1677" i="77"/>
  <c r="H1678" i="77"/>
  <c r="I1678" i="77"/>
  <c r="H1679" i="77"/>
  <c r="I1679" i="77"/>
  <c r="H1680" i="77"/>
  <c r="I1680" i="77"/>
  <c r="H1681" i="77"/>
  <c r="I1681" i="77"/>
  <c r="H1682" i="77"/>
  <c r="I1682" i="77"/>
  <c r="H1683" i="77"/>
  <c r="I1683" i="77"/>
  <c r="H1684" i="77"/>
  <c r="I1684" i="77"/>
  <c r="H1685" i="77"/>
  <c r="I1685" i="77"/>
  <c r="H1686" i="77"/>
  <c r="I1686" i="77"/>
  <c r="H1687" i="77"/>
  <c r="I1687" i="77"/>
  <c r="H1688" i="77"/>
  <c r="I1688" i="77"/>
  <c r="H1689" i="77"/>
  <c r="I1689" i="77"/>
  <c r="H1690" i="77"/>
  <c r="I1690" i="77"/>
  <c r="H1691" i="77"/>
  <c r="I1691" i="77"/>
  <c r="H1692" i="77"/>
  <c r="I1692" i="77"/>
  <c r="H1693" i="77"/>
  <c r="I1693" i="77"/>
  <c r="H1694" i="77"/>
  <c r="I1694" i="77"/>
  <c r="H1695" i="77"/>
  <c r="I1695" i="77"/>
  <c r="H1696" i="77"/>
  <c r="I1696" i="77"/>
  <c r="H1697" i="77"/>
  <c r="I1697" i="77"/>
  <c r="H1698" i="77"/>
  <c r="I1698" i="77"/>
  <c r="H1699" i="77"/>
  <c r="I1699" i="77"/>
  <c r="H1700" i="77"/>
  <c r="I1700" i="77"/>
  <c r="H1701" i="77"/>
  <c r="I1701" i="77"/>
  <c r="H1702" i="77"/>
  <c r="I1702" i="77"/>
  <c r="H1703" i="77"/>
  <c r="I1703" i="77"/>
  <c r="H1704" i="77"/>
  <c r="I1704" i="77"/>
  <c r="H1705" i="77"/>
  <c r="I1705" i="77"/>
  <c r="H1706" i="77"/>
  <c r="I1706" i="77"/>
  <c r="H1707" i="77"/>
  <c r="I1707" i="77"/>
  <c r="H1708" i="77"/>
  <c r="I1708" i="77"/>
  <c r="H1709" i="77"/>
  <c r="I1709" i="77"/>
  <c r="H1710" i="77"/>
  <c r="I1710" i="77"/>
  <c r="H1711" i="77"/>
  <c r="I1711" i="77"/>
  <c r="H1712" i="77"/>
  <c r="I1712" i="77"/>
  <c r="H1713" i="77"/>
  <c r="I1713" i="77"/>
  <c r="H1714" i="77"/>
  <c r="I1714" i="77"/>
  <c r="H1715" i="77"/>
  <c r="I1715" i="77"/>
  <c r="H1716" i="77"/>
  <c r="I1716" i="77"/>
  <c r="H1717" i="77"/>
  <c r="I1717" i="77"/>
  <c r="H1718" i="77"/>
  <c r="I1718" i="77"/>
  <c r="H1719" i="77"/>
  <c r="I1719" i="77"/>
  <c r="H1720" i="77"/>
  <c r="I1720" i="77"/>
  <c r="H1721" i="77"/>
  <c r="I1721" i="77"/>
  <c r="H1722" i="77"/>
  <c r="I1722" i="77"/>
  <c r="H1723" i="77"/>
  <c r="I1723" i="77"/>
  <c r="H1724" i="77"/>
  <c r="I1724" i="77"/>
  <c r="H1725" i="77"/>
  <c r="I1725" i="77"/>
  <c r="H1726" i="77"/>
  <c r="I1726" i="77"/>
  <c r="H1727" i="77"/>
  <c r="I1727" i="77"/>
  <c r="H1728" i="77"/>
  <c r="I1728" i="77"/>
  <c r="H1729" i="77"/>
  <c r="I1729" i="77"/>
  <c r="H1730" i="77"/>
  <c r="I1730" i="77"/>
  <c r="H1731" i="77"/>
  <c r="I1731" i="77"/>
  <c r="H1732" i="77"/>
  <c r="I1732" i="77"/>
  <c r="H1733" i="77"/>
  <c r="I1733" i="77"/>
  <c r="H1734" i="77"/>
  <c r="I1734" i="77"/>
  <c r="H1735" i="77"/>
  <c r="I1735" i="77"/>
  <c r="H1736" i="77"/>
  <c r="I1736" i="77"/>
  <c r="H1737" i="77"/>
  <c r="I1737" i="77"/>
  <c r="H1738" i="77"/>
  <c r="I1738" i="77"/>
  <c r="H1739" i="77"/>
  <c r="I1739" i="77"/>
  <c r="H1740" i="77"/>
  <c r="I1740" i="77"/>
  <c r="H1741" i="77"/>
  <c r="I1741" i="77"/>
  <c r="H1742" i="77"/>
  <c r="I1742" i="77"/>
  <c r="H1743" i="77"/>
  <c r="I1743" i="77"/>
  <c r="H1744" i="77"/>
  <c r="I1744" i="77"/>
  <c r="H1745" i="77"/>
  <c r="I1745" i="77"/>
  <c r="H1746" i="77"/>
  <c r="I1746" i="77"/>
  <c r="H1747" i="77"/>
  <c r="I1747" i="77"/>
  <c r="H1748" i="77"/>
  <c r="I1748" i="77"/>
  <c r="H1749" i="77"/>
  <c r="I1749" i="77"/>
  <c r="H1750" i="77"/>
  <c r="I1750" i="77"/>
  <c r="H1751" i="77"/>
  <c r="I1751" i="77"/>
  <c r="H1752" i="77"/>
  <c r="I1752" i="77"/>
  <c r="H1753" i="77"/>
  <c r="I1753" i="77"/>
  <c r="H1754" i="77"/>
  <c r="I1754" i="77"/>
  <c r="H1755" i="77"/>
  <c r="I1755" i="77"/>
  <c r="H1756" i="77"/>
  <c r="I1756" i="77"/>
  <c r="H1757" i="77"/>
  <c r="I1757" i="77"/>
  <c r="H1758" i="77"/>
  <c r="I1758" i="77"/>
  <c r="H1759" i="77"/>
  <c r="I1759" i="77"/>
  <c r="H1760" i="77"/>
  <c r="I1760" i="77"/>
  <c r="H1761" i="77"/>
  <c r="I1761" i="77"/>
  <c r="H1762" i="77"/>
  <c r="I1762" i="77"/>
  <c r="H1763" i="77"/>
  <c r="I1763" i="77"/>
  <c r="H1764" i="77"/>
  <c r="I1764" i="77"/>
  <c r="H1765" i="77"/>
  <c r="I1765" i="77"/>
  <c r="H1766" i="77"/>
  <c r="I1766" i="77"/>
  <c r="H1767" i="77"/>
  <c r="I1767" i="77"/>
  <c r="H1768" i="77"/>
  <c r="I1768" i="77"/>
  <c r="H1769" i="77"/>
  <c r="I1769" i="77"/>
  <c r="H1770" i="77"/>
  <c r="I1770" i="77"/>
  <c r="H1771" i="77"/>
  <c r="I1771" i="77"/>
  <c r="H1772" i="77"/>
  <c r="I1772" i="77"/>
  <c r="H1773" i="77"/>
  <c r="I1773" i="77"/>
  <c r="H1774" i="77"/>
  <c r="I1774" i="77"/>
  <c r="H1775" i="77"/>
  <c r="I1775" i="77"/>
  <c r="H1776" i="77"/>
  <c r="I1776" i="77"/>
  <c r="H1777" i="77"/>
  <c r="I1777" i="77"/>
  <c r="H1778" i="77"/>
  <c r="I1778" i="77"/>
  <c r="H1779" i="77"/>
  <c r="I1779" i="77"/>
  <c r="H1780" i="77"/>
  <c r="I1780" i="77"/>
  <c r="H1781" i="77"/>
  <c r="I1781" i="77"/>
  <c r="H1782" i="77"/>
  <c r="I1782" i="77"/>
  <c r="H1783" i="77"/>
  <c r="I1783" i="77"/>
  <c r="H1784" i="77"/>
  <c r="I1784" i="77"/>
  <c r="H1785" i="77"/>
  <c r="I1785" i="77"/>
  <c r="H1786" i="77"/>
  <c r="I1786" i="77"/>
  <c r="H1787" i="77"/>
  <c r="I1787" i="77"/>
  <c r="H1788" i="77"/>
  <c r="I1788" i="77"/>
  <c r="H1789" i="77"/>
  <c r="I1789" i="77"/>
  <c r="H1790" i="77"/>
  <c r="I1790" i="77"/>
  <c r="H1791" i="77"/>
  <c r="I1791" i="77"/>
  <c r="H1792" i="77"/>
  <c r="I1792" i="77"/>
  <c r="H1793" i="77"/>
  <c r="I1793" i="77"/>
  <c r="H1794" i="77"/>
  <c r="I1794" i="77"/>
  <c r="H1795" i="77"/>
  <c r="I1795" i="77"/>
  <c r="H1796" i="77"/>
  <c r="I1796" i="77"/>
  <c r="H1797" i="77"/>
  <c r="I1797" i="77"/>
  <c r="H1798" i="77"/>
  <c r="I1798" i="77"/>
  <c r="H1799" i="77"/>
  <c r="I1799" i="77"/>
  <c r="H1800" i="77"/>
  <c r="I1800" i="77"/>
  <c r="H1801" i="77"/>
  <c r="I1801" i="77"/>
  <c r="H1802" i="77"/>
  <c r="I1802" i="77"/>
  <c r="H1803" i="77"/>
  <c r="I1803" i="77"/>
  <c r="H1804" i="77"/>
  <c r="I1804" i="77"/>
  <c r="H1805" i="77"/>
  <c r="I1805" i="77"/>
  <c r="H1806" i="77"/>
  <c r="I1806" i="77"/>
  <c r="H1807" i="77"/>
  <c r="I1807" i="77"/>
  <c r="H1808" i="77"/>
  <c r="I1808" i="77"/>
  <c r="H1809" i="77"/>
  <c r="I1809" i="77"/>
  <c r="H1810" i="77"/>
  <c r="I1810" i="77"/>
  <c r="H1811" i="77"/>
  <c r="I1811" i="77"/>
  <c r="H1812" i="77"/>
  <c r="I1812" i="77"/>
  <c r="H1813" i="77"/>
  <c r="I1813" i="77"/>
  <c r="H1814" i="77"/>
  <c r="I1814" i="77"/>
  <c r="H1815" i="77"/>
  <c r="I1815" i="77"/>
  <c r="H1816" i="77"/>
  <c r="I1816" i="77"/>
  <c r="H1817" i="77"/>
  <c r="I1817" i="77"/>
  <c r="H1818" i="77"/>
  <c r="I1818" i="77"/>
  <c r="H1819" i="77"/>
  <c r="I1819" i="77"/>
  <c r="H1820" i="77"/>
  <c r="I1820" i="77"/>
  <c r="H1821" i="77"/>
  <c r="I1821" i="77"/>
  <c r="H1822" i="77"/>
  <c r="I1822" i="77"/>
  <c r="H1823" i="77"/>
  <c r="I1823" i="77"/>
  <c r="H1824" i="77"/>
  <c r="I1824" i="77"/>
  <c r="H1825" i="77"/>
  <c r="I1825" i="77"/>
  <c r="H1826" i="77"/>
  <c r="I1826" i="77"/>
  <c r="H1827" i="77"/>
  <c r="I1827" i="77"/>
  <c r="H1828" i="77"/>
  <c r="I1828" i="77"/>
  <c r="H1829" i="77"/>
  <c r="I1829" i="77"/>
  <c r="H1830" i="77"/>
  <c r="I1830" i="77"/>
  <c r="H1831" i="77"/>
  <c r="I1831" i="77"/>
  <c r="H1832" i="77"/>
  <c r="I1832" i="77"/>
  <c r="H1833" i="77"/>
  <c r="I1833" i="77"/>
  <c r="H1834" i="77"/>
  <c r="I1834" i="77"/>
  <c r="H1835" i="77"/>
  <c r="I1835" i="77"/>
  <c r="H1836" i="77"/>
  <c r="I1836" i="77"/>
  <c r="H1837" i="77"/>
  <c r="I1837" i="77"/>
  <c r="H1838" i="77"/>
  <c r="I1838" i="77"/>
  <c r="H1839" i="77"/>
  <c r="I1839" i="77"/>
  <c r="H1840" i="77"/>
  <c r="I1840" i="77"/>
  <c r="H1841" i="77"/>
  <c r="I1841" i="77"/>
  <c r="H1842" i="77"/>
  <c r="I1842" i="77"/>
  <c r="H1843" i="77"/>
  <c r="I1843" i="77"/>
  <c r="H1844" i="77"/>
  <c r="I1844" i="77"/>
  <c r="H1845" i="77"/>
  <c r="I1845" i="77"/>
  <c r="H1846" i="77"/>
  <c r="I1846" i="77"/>
  <c r="H1847" i="77"/>
  <c r="I1847" i="77"/>
  <c r="H1848" i="77"/>
  <c r="I1848" i="77"/>
  <c r="H1849" i="77"/>
  <c r="I1849" i="77"/>
  <c r="H1850" i="77"/>
  <c r="I1850" i="77"/>
  <c r="H1851" i="77"/>
  <c r="I1851" i="77"/>
  <c r="H1852" i="77"/>
  <c r="I1852" i="77"/>
  <c r="H1853" i="77"/>
  <c r="I1853" i="77"/>
  <c r="H1854" i="77"/>
  <c r="I1854" i="77"/>
  <c r="H1855" i="77"/>
  <c r="I1855" i="77"/>
  <c r="H1856" i="77"/>
  <c r="I1856" i="77"/>
  <c r="H1857" i="77"/>
  <c r="I1857" i="77"/>
  <c r="H1858" i="77"/>
  <c r="I1858" i="77"/>
  <c r="H1859" i="77"/>
  <c r="I1859" i="77"/>
  <c r="H1860" i="77"/>
  <c r="I1860" i="77"/>
  <c r="H1861" i="77"/>
  <c r="I1861" i="77"/>
  <c r="H1862" i="77"/>
  <c r="I1862" i="77"/>
  <c r="H1863" i="77"/>
  <c r="I1863" i="77"/>
  <c r="H1864" i="77"/>
  <c r="I1864" i="77"/>
  <c r="H1865" i="77"/>
  <c r="I1865" i="77"/>
  <c r="H1866" i="77"/>
  <c r="I1866" i="77"/>
  <c r="H1867" i="77"/>
  <c r="I1867" i="77"/>
  <c r="H1868" i="77"/>
  <c r="I1868" i="77"/>
  <c r="H1869" i="77"/>
  <c r="I1869" i="77"/>
  <c r="H1870" i="77"/>
  <c r="I1870" i="77"/>
  <c r="H1871" i="77"/>
  <c r="I1871" i="77"/>
  <c r="H1872" i="77"/>
  <c r="I1872" i="77"/>
  <c r="H1873" i="77"/>
  <c r="I1873" i="77"/>
  <c r="H1874" i="77"/>
  <c r="I1874" i="77"/>
  <c r="H1875" i="77"/>
  <c r="I1875" i="77"/>
  <c r="H1876" i="77"/>
  <c r="I1876" i="77"/>
  <c r="H1877" i="77"/>
  <c r="I1877" i="77"/>
  <c r="H1878" i="77"/>
  <c r="I1878" i="77"/>
  <c r="H1879" i="77"/>
  <c r="I1879" i="77"/>
  <c r="H1880" i="77"/>
  <c r="I1880" i="77"/>
  <c r="H1881" i="77"/>
  <c r="I1881" i="77"/>
  <c r="H1882" i="77"/>
  <c r="I1882" i="77"/>
  <c r="H1883" i="77"/>
  <c r="I1883" i="77"/>
  <c r="H1884" i="77"/>
  <c r="I1884" i="77"/>
  <c r="H1885" i="77"/>
  <c r="I1885" i="77"/>
  <c r="H1886" i="77"/>
  <c r="I1886" i="77"/>
  <c r="H1887" i="77"/>
  <c r="I1887" i="77"/>
  <c r="H1888" i="77"/>
  <c r="I1888" i="77"/>
  <c r="H1889" i="77"/>
  <c r="I1889" i="77"/>
  <c r="H1890" i="77"/>
  <c r="I1890" i="77"/>
  <c r="H1891" i="77"/>
  <c r="I1891" i="77"/>
  <c r="H1892" i="77"/>
  <c r="I1892" i="77"/>
  <c r="H1893" i="77"/>
  <c r="I1893" i="77"/>
  <c r="H1894" i="77"/>
  <c r="I1894" i="77"/>
  <c r="H1895" i="77"/>
  <c r="I1895" i="77"/>
  <c r="H1896" i="77"/>
  <c r="I1896" i="77"/>
  <c r="H1897" i="77"/>
  <c r="I1897" i="77"/>
  <c r="H1898" i="77"/>
  <c r="I1898" i="77"/>
  <c r="H1899" i="77"/>
  <c r="I1899" i="77"/>
  <c r="H1900" i="77"/>
  <c r="I1900" i="77"/>
  <c r="H1901" i="77"/>
  <c r="I1901" i="77"/>
  <c r="H1902" i="77"/>
  <c r="I1902" i="77"/>
  <c r="H1903" i="77"/>
  <c r="I1903" i="77"/>
  <c r="H1904" i="77"/>
  <c r="I1904" i="77"/>
  <c r="H1905" i="77"/>
  <c r="I1905" i="77"/>
  <c r="H1906" i="77"/>
  <c r="I1906" i="77"/>
  <c r="H1907" i="77"/>
  <c r="I1907" i="77"/>
  <c r="H1908" i="77"/>
  <c r="I1908" i="77"/>
  <c r="H1909" i="77"/>
  <c r="I1909" i="77"/>
  <c r="H1910" i="77"/>
  <c r="I1910" i="77"/>
  <c r="H1911" i="77"/>
  <c r="I1911" i="77"/>
  <c r="H1912" i="77"/>
  <c r="I1912" i="77"/>
  <c r="H1913" i="77"/>
  <c r="I1913" i="77"/>
  <c r="H1914" i="77"/>
  <c r="I1914" i="77"/>
  <c r="H1915" i="77"/>
  <c r="I1915" i="77"/>
  <c r="H1916" i="77"/>
  <c r="I1916" i="77"/>
  <c r="H1917" i="77"/>
  <c r="I1917" i="77"/>
  <c r="H1918" i="77"/>
  <c r="I1918" i="77"/>
  <c r="H1919" i="77"/>
  <c r="I1919" i="77"/>
  <c r="H1920" i="77"/>
  <c r="I1920" i="77"/>
  <c r="H1921" i="77"/>
  <c r="I1921" i="77"/>
  <c r="H1922" i="77"/>
  <c r="I1922" i="77"/>
  <c r="H1923" i="77"/>
  <c r="I1923" i="77"/>
  <c r="H1924" i="77"/>
  <c r="I1924" i="77"/>
  <c r="H1925" i="77"/>
  <c r="I1925" i="77"/>
  <c r="H1926" i="77"/>
  <c r="I1926" i="77"/>
  <c r="H1927" i="77"/>
  <c r="I1927" i="77"/>
  <c r="H1928" i="77"/>
  <c r="I1928" i="77"/>
  <c r="H1929" i="77"/>
  <c r="I1929" i="77"/>
  <c r="H1930" i="77"/>
  <c r="I1930" i="77"/>
  <c r="H1931" i="77"/>
  <c r="I1931" i="77"/>
  <c r="H1932" i="77"/>
  <c r="I1932" i="77"/>
  <c r="H1933" i="77"/>
  <c r="I1933" i="77"/>
  <c r="H1934" i="77"/>
  <c r="I1934" i="77"/>
  <c r="H1935" i="77"/>
  <c r="I1935" i="77"/>
  <c r="H1936" i="77"/>
  <c r="I1936" i="77"/>
  <c r="H1937" i="77"/>
  <c r="I1937" i="77"/>
  <c r="H1938" i="77"/>
  <c r="I1938" i="77"/>
  <c r="H1939" i="77"/>
  <c r="I1939" i="77"/>
  <c r="H1940" i="77"/>
  <c r="I1940" i="77"/>
  <c r="H1941" i="77"/>
  <c r="I1941" i="77"/>
  <c r="H1942" i="77"/>
  <c r="I1942" i="77"/>
  <c r="H1943" i="77"/>
  <c r="I1943" i="77"/>
  <c r="H1944" i="77"/>
  <c r="I1944" i="77"/>
  <c r="H1945" i="77"/>
  <c r="I1945" i="77"/>
  <c r="H1946" i="77"/>
  <c r="I1946" i="77"/>
  <c r="H1947" i="77"/>
  <c r="I1947" i="77"/>
  <c r="H1948" i="77"/>
  <c r="I1948" i="77"/>
  <c r="H1949" i="77"/>
  <c r="I1949" i="77"/>
  <c r="H1950" i="77"/>
  <c r="I1950" i="77"/>
  <c r="H1951" i="77"/>
  <c r="I1951" i="77"/>
  <c r="H1952" i="77"/>
  <c r="I1952" i="77"/>
  <c r="H1953" i="77"/>
  <c r="I1953" i="77"/>
  <c r="H1954" i="77"/>
  <c r="I1954" i="77"/>
  <c r="H1955" i="77"/>
  <c r="I1955" i="77"/>
  <c r="H1956" i="77"/>
  <c r="I1956" i="77"/>
  <c r="H1957" i="77"/>
  <c r="I1957" i="77"/>
  <c r="H1958" i="77"/>
  <c r="I1958" i="77"/>
  <c r="H1959" i="77"/>
  <c r="I1959" i="77"/>
  <c r="H1960" i="77"/>
  <c r="I1960" i="77"/>
  <c r="H1961" i="77"/>
  <c r="I1961" i="77"/>
  <c r="H1962" i="77"/>
  <c r="I1962" i="77"/>
  <c r="H1963" i="77"/>
  <c r="I1963" i="77"/>
  <c r="H1964" i="77"/>
  <c r="I1964" i="77"/>
  <c r="H1965" i="77"/>
  <c r="I1965" i="77"/>
  <c r="H1966" i="77"/>
  <c r="I1966" i="77"/>
  <c r="H1967" i="77"/>
  <c r="I1967" i="77"/>
  <c r="H1968" i="77"/>
  <c r="I1968" i="77"/>
  <c r="H1969" i="77"/>
  <c r="I1969" i="77"/>
  <c r="H1970" i="77"/>
  <c r="I1970" i="77"/>
  <c r="H1971" i="77"/>
  <c r="I1971" i="77"/>
  <c r="H1972" i="77"/>
  <c r="I1972" i="77"/>
  <c r="H1973" i="77"/>
  <c r="I1973" i="77"/>
  <c r="H1974" i="77"/>
  <c r="I1974" i="77"/>
  <c r="H1975" i="77"/>
  <c r="I1975" i="77"/>
  <c r="H1976" i="77"/>
  <c r="I1976" i="77"/>
  <c r="H1977" i="77"/>
  <c r="I1977" i="77"/>
  <c r="H1978" i="77"/>
  <c r="I1978" i="77"/>
  <c r="H1979" i="77"/>
  <c r="I1979" i="77"/>
  <c r="H1980" i="77"/>
  <c r="I1980" i="77"/>
  <c r="H1981" i="77"/>
  <c r="I1981" i="77"/>
  <c r="H1982" i="77"/>
  <c r="I1982" i="77"/>
  <c r="H1983" i="77"/>
  <c r="I1983" i="77"/>
  <c r="H1984" i="77"/>
  <c r="I1984" i="77"/>
  <c r="H1985" i="77"/>
  <c r="I1985" i="77"/>
  <c r="H1986" i="77"/>
  <c r="I1986" i="77"/>
  <c r="H1987" i="77"/>
  <c r="I1987" i="77"/>
  <c r="H1988" i="77"/>
  <c r="I1988" i="77"/>
  <c r="H1989" i="77"/>
  <c r="I1989" i="77"/>
  <c r="H1990" i="77"/>
  <c r="I1990" i="77"/>
  <c r="H1991" i="77"/>
  <c r="I1991" i="77"/>
  <c r="H1992" i="77"/>
  <c r="I1992" i="77"/>
  <c r="H1993" i="77"/>
  <c r="I1993" i="77"/>
  <c r="H1994" i="77"/>
  <c r="I1994" i="77"/>
  <c r="H1995" i="77"/>
  <c r="I1995" i="77"/>
  <c r="H1996" i="77"/>
  <c r="I1996" i="77"/>
  <c r="H1997" i="77"/>
  <c r="I1997" i="77"/>
  <c r="H1998" i="77"/>
  <c r="I1998" i="77"/>
  <c r="H1999" i="77"/>
  <c r="I1999" i="77"/>
  <c r="H2000" i="77"/>
  <c r="I2000" i="77"/>
  <c r="H2001" i="77"/>
  <c r="I2001" i="77"/>
  <c r="H2002" i="77"/>
  <c r="I2002" i="77"/>
  <c r="H2003" i="77"/>
  <c r="I2003" i="77"/>
  <c r="H2004" i="77"/>
  <c r="I2004" i="77"/>
  <c r="H2005" i="77"/>
  <c r="I2005" i="77"/>
  <c r="H2006" i="77"/>
  <c r="I2006" i="77"/>
  <c r="H2007" i="77"/>
  <c r="I2007" i="77"/>
  <c r="H2008" i="77"/>
  <c r="I2008" i="77"/>
  <c r="H2009" i="77"/>
  <c r="I2009" i="77"/>
  <c r="H2010" i="77"/>
  <c r="I2010" i="77"/>
  <c r="H2011" i="77"/>
  <c r="I2011" i="77"/>
  <c r="H2012" i="77"/>
  <c r="I2012" i="77"/>
  <c r="H2013" i="77"/>
  <c r="I2013" i="77"/>
  <c r="H2014" i="77"/>
  <c r="I2014" i="77"/>
  <c r="H2015" i="77"/>
  <c r="I2015" i="77"/>
  <c r="H2016" i="77"/>
  <c r="I2016" i="77"/>
  <c r="H2017" i="77"/>
  <c r="I2017" i="77"/>
  <c r="H2018" i="77"/>
  <c r="I2018" i="77"/>
  <c r="H2019" i="77"/>
  <c r="I2019" i="77"/>
  <c r="H2020" i="77"/>
  <c r="I2020" i="77"/>
  <c r="H2021" i="77"/>
  <c r="I2021" i="77"/>
  <c r="H2022" i="77"/>
  <c r="I2022" i="77"/>
  <c r="H2023" i="77"/>
  <c r="I2023" i="77"/>
  <c r="H2024" i="77"/>
  <c r="I2024" i="77"/>
  <c r="H2025" i="77"/>
  <c r="I2025" i="77"/>
  <c r="H2026" i="77"/>
  <c r="I2026" i="77"/>
  <c r="H2027" i="77"/>
  <c r="I2027" i="77"/>
  <c r="H2028" i="77"/>
  <c r="I2028" i="77"/>
  <c r="H2029" i="77"/>
  <c r="I2029" i="77"/>
  <c r="H2030" i="77"/>
  <c r="I2030" i="77"/>
  <c r="H2031" i="77"/>
  <c r="I2031" i="77"/>
  <c r="H2032" i="77"/>
  <c r="I2032" i="77"/>
  <c r="H2033" i="77"/>
  <c r="I2033" i="77"/>
  <c r="H2034" i="77"/>
  <c r="I2034" i="77"/>
  <c r="H2035" i="77"/>
  <c r="I2035" i="77"/>
  <c r="H2036" i="77"/>
  <c r="I2036" i="77"/>
  <c r="H2037" i="77"/>
  <c r="I2037" i="77"/>
  <c r="H2038" i="77"/>
  <c r="I2038" i="77"/>
  <c r="H2039" i="77"/>
  <c r="I2039" i="77"/>
  <c r="H2040" i="77"/>
  <c r="I2040" i="77"/>
  <c r="H2041" i="77"/>
  <c r="I2041" i="77"/>
  <c r="H2042" i="77"/>
  <c r="I2042" i="77"/>
  <c r="H2043" i="77"/>
  <c r="I2043" i="77"/>
  <c r="H2044" i="77"/>
  <c r="I2044" i="77"/>
  <c r="H2045" i="77"/>
  <c r="I2045" i="77"/>
  <c r="H2046" i="77"/>
  <c r="I2046" i="77"/>
  <c r="H2047" i="77"/>
  <c r="I2047" i="77"/>
  <c r="H2048" i="77"/>
  <c r="I2048" i="77"/>
  <c r="H2049" i="77"/>
  <c r="I2049" i="77"/>
  <c r="H2050" i="77"/>
  <c r="I2050" i="77"/>
  <c r="H2051" i="77"/>
  <c r="I2051" i="77"/>
  <c r="H2052" i="77"/>
  <c r="I2052" i="77"/>
  <c r="H2053" i="77"/>
  <c r="I2053" i="77"/>
  <c r="H2054" i="77"/>
  <c r="I2054" i="77"/>
  <c r="H2055" i="77"/>
  <c r="I2055" i="77"/>
  <c r="H2056" i="77"/>
  <c r="I2056" i="77"/>
  <c r="H2057" i="77"/>
  <c r="I2057" i="77"/>
  <c r="H2058" i="77"/>
  <c r="I2058" i="77"/>
  <c r="H2059" i="77"/>
  <c r="I2059" i="77"/>
  <c r="H2060" i="77"/>
  <c r="I2060" i="77"/>
  <c r="H2061" i="77"/>
  <c r="I2061" i="77"/>
  <c r="H2062" i="77"/>
  <c r="I2062" i="77"/>
  <c r="H2063" i="77"/>
  <c r="I2063" i="77"/>
  <c r="H2064" i="77"/>
  <c r="I2064" i="77"/>
  <c r="H2065" i="77"/>
  <c r="I2065" i="77"/>
  <c r="H2066" i="77"/>
  <c r="I2066" i="77"/>
  <c r="H2067" i="77"/>
  <c r="I2067" i="77"/>
  <c r="H2068" i="77"/>
  <c r="I2068" i="77"/>
  <c r="H2069" i="77"/>
  <c r="I2069" i="77"/>
  <c r="H2070" i="77"/>
  <c r="I2070" i="77"/>
  <c r="H2071" i="77"/>
  <c r="I2071" i="77"/>
  <c r="H2072" i="77"/>
  <c r="I2072" i="77"/>
  <c r="H2073" i="77"/>
  <c r="I2073" i="77"/>
  <c r="H2074" i="77"/>
  <c r="I2074" i="77"/>
  <c r="H2075" i="77"/>
  <c r="I2075" i="77"/>
  <c r="H2076" i="77"/>
  <c r="I2076" i="77"/>
  <c r="H2077" i="77"/>
  <c r="I2077" i="77"/>
  <c r="H2078" i="77"/>
  <c r="I2078" i="77"/>
  <c r="H2079" i="77"/>
  <c r="I2079" i="77"/>
  <c r="H2080" i="77"/>
  <c r="I2080" i="77"/>
  <c r="H2081" i="77"/>
  <c r="I2081" i="77"/>
  <c r="H2082" i="77"/>
  <c r="I2082" i="77"/>
  <c r="H2083" i="77"/>
  <c r="I2083" i="77"/>
  <c r="H2084" i="77"/>
  <c r="I2084" i="77"/>
  <c r="H2085" i="77"/>
  <c r="I2085" i="77"/>
  <c r="H2086" i="77"/>
  <c r="I2086" i="77"/>
  <c r="H2087" i="77"/>
  <c r="I2087" i="77"/>
  <c r="H2088" i="77"/>
  <c r="I2088" i="77"/>
  <c r="H2089" i="77"/>
  <c r="I2089" i="77"/>
  <c r="H2090" i="77"/>
  <c r="I2090" i="77"/>
  <c r="H2091" i="77"/>
  <c r="I2091" i="77"/>
  <c r="H2092" i="77"/>
  <c r="I2092" i="77"/>
  <c r="H2093" i="77"/>
  <c r="I2093" i="77"/>
  <c r="H2094" i="77"/>
  <c r="I2094" i="77"/>
  <c r="H2095" i="77"/>
  <c r="I2095" i="77"/>
  <c r="H2096" i="77"/>
  <c r="I2096" i="77"/>
  <c r="H2097" i="77"/>
  <c r="I2097" i="77"/>
  <c r="H2098" i="77"/>
  <c r="I2098" i="77"/>
  <c r="H2099" i="77"/>
  <c r="I2099" i="77"/>
  <c r="H2100" i="77"/>
  <c r="I2100" i="77"/>
  <c r="H2101" i="77"/>
  <c r="I2101" i="77"/>
  <c r="H2102" i="77"/>
  <c r="I2102" i="77"/>
  <c r="H2103" i="77"/>
  <c r="I2103" i="77"/>
  <c r="H2104" i="77"/>
  <c r="I2104" i="77"/>
  <c r="H2105" i="77"/>
  <c r="I2105" i="77"/>
  <c r="H2106" i="77"/>
  <c r="I2106" i="77"/>
  <c r="H2107" i="77"/>
  <c r="I2107" i="77"/>
  <c r="H2108" i="77"/>
  <c r="I2108" i="77"/>
  <c r="H2109" i="77"/>
  <c r="I2109" i="77"/>
  <c r="H2110" i="77"/>
  <c r="I2110" i="77"/>
  <c r="H2111" i="77"/>
  <c r="I2111" i="77"/>
  <c r="H2112" i="77"/>
  <c r="I2112" i="77"/>
  <c r="H2113" i="77"/>
  <c r="I2113" i="77"/>
  <c r="H2114" i="77"/>
  <c r="I2114" i="77"/>
  <c r="H2115" i="77"/>
  <c r="I2115" i="77"/>
  <c r="H2116" i="77"/>
  <c r="I2116" i="77"/>
  <c r="H2117" i="77"/>
  <c r="I2117" i="77"/>
  <c r="H2118" i="77"/>
  <c r="I2118" i="77"/>
  <c r="H2119" i="77"/>
  <c r="I2119" i="77"/>
  <c r="H2120" i="77"/>
  <c r="I2120" i="77"/>
  <c r="H2121" i="77"/>
  <c r="I2121" i="77"/>
  <c r="H2122" i="77"/>
  <c r="I2122" i="77"/>
  <c r="H2123" i="77"/>
  <c r="I2123" i="77"/>
  <c r="H2124" i="77"/>
  <c r="I2124" i="77"/>
  <c r="H2125" i="77"/>
  <c r="I2125" i="77"/>
  <c r="H2126" i="77"/>
  <c r="I2126" i="77"/>
  <c r="H2127" i="77"/>
  <c r="I2127" i="77"/>
  <c r="H2128" i="77"/>
  <c r="I2128" i="77"/>
  <c r="H2129" i="77"/>
  <c r="I2129" i="77"/>
  <c r="H2130" i="77"/>
  <c r="I2130" i="77"/>
  <c r="H2131" i="77"/>
  <c r="I2131" i="77"/>
  <c r="H2132" i="77"/>
  <c r="I2132" i="77"/>
  <c r="H2133" i="77"/>
  <c r="I2133" i="77"/>
  <c r="H2134" i="77"/>
  <c r="I2134" i="77"/>
  <c r="H2135" i="77"/>
  <c r="I2135" i="77"/>
  <c r="H2136" i="77"/>
  <c r="I2136" i="77"/>
  <c r="H2137" i="77"/>
  <c r="I2137" i="77"/>
  <c r="H2138" i="77"/>
  <c r="I2138" i="77"/>
  <c r="H2139" i="77"/>
  <c r="I2139" i="77"/>
  <c r="H2140" i="77"/>
  <c r="I2140" i="77"/>
  <c r="H2141" i="77"/>
  <c r="I2141" i="77"/>
  <c r="H2142" i="77"/>
  <c r="I2142" i="77"/>
  <c r="H2143" i="77"/>
  <c r="I2143" i="77"/>
  <c r="H2144" i="77"/>
  <c r="I2144" i="77"/>
  <c r="H2145" i="77"/>
  <c r="I2145" i="77"/>
  <c r="H2146" i="77"/>
  <c r="I2146" i="77"/>
  <c r="H2147" i="77"/>
  <c r="I2147" i="77"/>
  <c r="H2148" i="77"/>
  <c r="I2148" i="77"/>
  <c r="H2149" i="77"/>
  <c r="I2149" i="77"/>
  <c r="H2150" i="77"/>
  <c r="I2150" i="77"/>
  <c r="H2151" i="77"/>
  <c r="I2151" i="77"/>
  <c r="H2152" i="77"/>
  <c r="I2152" i="77"/>
  <c r="H2153" i="77"/>
  <c r="I2153" i="77"/>
  <c r="H2154" i="77"/>
  <c r="I2154" i="77"/>
  <c r="H2155" i="77"/>
  <c r="I2155" i="77"/>
  <c r="H2156" i="77"/>
  <c r="I2156" i="77"/>
  <c r="H2157" i="77"/>
  <c r="I2157" i="77"/>
  <c r="H2158" i="77"/>
  <c r="I2158" i="77"/>
  <c r="H2159" i="77"/>
  <c r="I2159" i="77"/>
  <c r="H2160" i="77"/>
  <c r="I2160" i="77"/>
  <c r="H2161" i="77"/>
  <c r="I2161" i="77"/>
  <c r="H2162" i="77"/>
  <c r="I2162" i="77"/>
  <c r="H2163" i="77"/>
  <c r="I2163" i="77"/>
  <c r="H2164" i="77"/>
  <c r="I2164" i="77"/>
  <c r="H2165" i="77"/>
  <c r="I2165" i="77"/>
  <c r="H2166" i="77"/>
  <c r="I2166" i="77"/>
  <c r="H2167" i="77"/>
  <c r="I2167" i="77"/>
  <c r="H2168" i="77"/>
  <c r="I2168" i="77"/>
  <c r="H2169" i="77"/>
  <c r="I2169" i="77"/>
  <c r="H2170" i="77"/>
  <c r="I2170" i="77"/>
  <c r="H2171" i="77"/>
  <c r="I2171" i="77"/>
  <c r="H2172" i="77"/>
  <c r="I2172" i="77"/>
  <c r="H2173" i="77"/>
  <c r="I2173" i="77"/>
  <c r="H2174" i="77"/>
  <c r="I2174" i="77"/>
  <c r="H2175" i="77"/>
  <c r="I2175" i="77"/>
  <c r="H2176" i="77"/>
  <c r="I2176" i="77"/>
  <c r="H2177" i="77"/>
  <c r="I2177" i="77"/>
  <c r="H2178" i="77"/>
  <c r="I2178" i="77"/>
  <c r="H2179" i="77"/>
  <c r="I2179" i="77"/>
  <c r="H2180" i="77"/>
  <c r="I2180" i="77"/>
  <c r="H2181" i="77"/>
  <c r="I2181" i="77"/>
  <c r="H2182" i="77"/>
  <c r="I2182" i="77"/>
  <c r="H2183" i="77"/>
  <c r="I2183" i="77"/>
  <c r="H2184" i="77"/>
  <c r="I2184" i="77"/>
  <c r="H2185" i="77"/>
  <c r="I2185" i="77"/>
  <c r="H2186" i="77"/>
  <c r="I2186" i="77"/>
  <c r="H2187" i="77"/>
  <c r="I2187" i="77"/>
  <c r="H2188" i="77"/>
  <c r="I2188" i="77"/>
  <c r="H2189" i="77"/>
  <c r="I2189" i="77"/>
  <c r="H2190" i="77"/>
  <c r="I2190" i="77"/>
  <c r="H2191" i="77"/>
  <c r="I2191" i="77"/>
  <c r="H2192" i="77"/>
  <c r="I2192" i="77"/>
  <c r="H2193" i="77"/>
  <c r="I2193" i="77"/>
  <c r="H2194" i="77"/>
  <c r="I2194" i="77"/>
  <c r="H2195" i="77"/>
  <c r="I2195" i="77"/>
  <c r="H2196" i="77"/>
  <c r="I2196" i="77"/>
  <c r="H2197" i="77"/>
  <c r="I2197" i="77"/>
  <c r="H2198" i="77"/>
  <c r="I2198" i="77"/>
  <c r="H2199" i="77"/>
  <c r="I2199" i="77"/>
  <c r="H2200" i="77"/>
  <c r="I2200" i="77"/>
  <c r="H2201" i="77"/>
  <c r="I2201" i="77"/>
  <c r="H2202" i="77"/>
  <c r="I2202" i="77"/>
  <c r="H2203" i="77"/>
  <c r="I2203" i="77"/>
  <c r="H2204" i="77"/>
  <c r="I2204" i="77"/>
  <c r="H2205" i="77"/>
  <c r="I2205" i="77"/>
  <c r="H2206" i="77"/>
  <c r="I2206" i="77"/>
  <c r="H2207" i="77"/>
  <c r="I2207" i="77"/>
  <c r="H2208" i="77"/>
  <c r="I2208" i="77"/>
  <c r="H2209" i="77"/>
  <c r="I2209" i="77"/>
  <c r="H2210" i="77"/>
  <c r="I2210" i="77"/>
  <c r="H2211" i="77"/>
  <c r="I2211" i="77"/>
  <c r="H2212" i="77"/>
  <c r="I2212" i="77"/>
  <c r="H2213" i="77"/>
  <c r="I2213" i="77"/>
  <c r="H2214" i="77"/>
  <c r="I2214" i="77"/>
  <c r="H2215" i="77"/>
  <c r="I2215" i="77"/>
  <c r="H2216" i="77"/>
  <c r="I2216" i="77"/>
  <c r="H2217" i="77"/>
  <c r="I2217" i="77"/>
  <c r="H2218" i="77"/>
  <c r="I2218" i="77"/>
  <c r="H2219" i="77"/>
  <c r="I2219" i="77"/>
  <c r="H2220" i="77"/>
  <c r="I2220" i="77"/>
  <c r="H2221" i="77"/>
  <c r="I2221" i="77"/>
  <c r="H2222" i="77"/>
  <c r="I2222" i="77"/>
  <c r="H2223" i="77"/>
  <c r="I2223" i="77"/>
  <c r="H2224" i="77"/>
  <c r="I2224" i="77"/>
  <c r="H2225" i="77"/>
  <c r="I2225" i="77"/>
  <c r="H2226" i="77"/>
  <c r="I2226" i="77"/>
  <c r="H2227" i="77"/>
  <c r="I2227" i="77"/>
  <c r="H2228" i="77"/>
  <c r="I2228" i="77"/>
  <c r="H2229" i="77"/>
  <c r="I2229" i="77"/>
  <c r="H2230" i="77"/>
  <c r="I2230" i="77"/>
  <c r="H2231" i="77"/>
  <c r="I2231" i="77"/>
  <c r="H2232" i="77"/>
  <c r="I2232" i="77"/>
  <c r="H2233" i="77"/>
  <c r="I2233" i="77"/>
  <c r="H2234" i="77"/>
  <c r="I2234" i="77"/>
  <c r="H2235" i="77"/>
  <c r="I2235" i="77"/>
  <c r="H2236" i="77"/>
  <c r="I2236" i="77"/>
  <c r="H2237" i="77"/>
  <c r="I2237" i="77"/>
  <c r="H2238" i="77"/>
  <c r="I2238" i="77"/>
  <c r="H2239" i="77"/>
  <c r="I2239" i="77"/>
  <c r="H2240" i="77"/>
  <c r="I2240" i="77"/>
  <c r="H2241" i="77"/>
  <c r="I2241" i="77"/>
  <c r="H2242" i="77"/>
  <c r="I2242" i="77"/>
  <c r="H2243" i="77"/>
  <c r="I2243" i="77"/>
  <c r="H2244" i="77"/>
  <c r="I2244" i="77"/>
  <c r="H2245" i="77"/>
  <c r="I2245" i="77"/>
  <c r="H2246" i="77"/>
  <c r="I2246" i="77"/>
  <c r="H2247" i="77"/>
  <c r="I2247" i="77"/>
  <c r="H2248" i="77"/>
  <c r="I2248" i="77"/>
  <c r="H2249" i="77"/>
  <c r="I2249" i="77"/>
  <c r="H2250" i="77"/>
  <c r="I2250" i="77"/>
  <c r="H2251" i="77"/>
  <c r="I2251" i="77"/>
  <c r="H2252" i="77"/>
  <c r="I2252" i="77"/>
  <c r="H2253" i="77"/>
  <c r="I2253" i="77"/>
  <c r="H2254" i="77"/>
  <c r="I2254" i="77"/>
  <c r="H2255" i="77"/>
  <c r="I2255" i="77"/>
  <c r="H2256" i="77"/>
  <c r="I2256" i="77"/>
  <c r="H2257" i="77"/>
  <c r="I2257" i="77"/>
  <c r="H2258" i="77"/>
  <c r="I2258" i="77"/>
  <c r="H2259" i="77"/>
  <c r="I2259" i="77"/>
  <c r="H2260" i="77"/>
  <c r="I2260" i="77"/>
  <c r="H2261" i="77"/>
  <c r="I2261" i="77"/>
  <c r="H2262" i="77"/>
  <c r="I2262" i="77"/>
  <c r="H2263" i="77"/>
  <c r="I2263" i="77"/>
  <c r="H2264" i="77"/>
  <c r="I2264" i="77"/>
  <c r="H2265" i="77"/>
  <c r="I2265" i="77"/>
  <c r="H2266" i="77"/>
  <c r="I2266" i="77"/>
  <c r="H2267" i="77"/>
  <c r="I2267" i="77"/>
  <c r="H2268" i="77"/>
  <c r="I2268" i="77"/>
  <c r="H2269" i="77"/>
  <c r="I2269" i="77"/>
  <c r="H2270" i="77"/>
  <c r="I2270" i="77"/>
  <c r="H2271" i="77"/>
  <c r="I2271" i="77"/>
  <c r="H2272" i="77"/>
  <c r="I2272" i="77"/>
  <c r="H2273" i="77"/>
  <c r="I2273" i="77"/>
  <c r="H2274" i="77"/>
  <c r="I2274" i="77"/>
  <c r="H2275" i="77"/>
  <c r="I2275" i="77"/>
  <c r="H2276" i="77"/>
  <c r="I2276" i="77"/>
  <c r="H2277" i="77"/>
  <c r="I2277" i="77"/>
  <c r="H2278" i="77"/>
  <c r="I2278" i="77"/>
  <c r="H2279" i="77"/>
  <c r="I2279" i="77"/>
  <c r="H2280" i="77"/>
  <c r="I2280" i="77"/>
  <c r="H2281" i="77"/>
  <c r="I2281" i="77"/>
  <c r="H2282" i="77"/>
  <c r="I2282" i="77"/>
  <c r="H2283" i="77"/>
  <c r="I2283" i="77"/>
  <c r="H2284" i="77"/>
  <c r="I2284" i="77"/>
  <c r="H2285" i="77"/>
  <c r="I2285" i="77"/>
  <c r="H2286" i="77"/>
  <c r="I2286" i="77"/>
  <c r="H2287" i="77"/>
  <c r="I2287" i="77"/>
  <c r="H2288" i="77"/>
  <c r="I2288" i="77"/>
  <c r="H2289" i="77"/>
  <c r="I2289" i="77"/>
  <c r="H2290" i="77"/>
  <c r="I2290" i="77"/>
  <c r="H2291" i="77"/>
  <c r="I2291" i="77"/>
  <c r="H2292" i="77"/>
  <c r="I2292" i="77"/>
  <c r="H2293" i="77"/>
  <c r="I2293" i="77"/>
  <c r="H2294" i="77"/>
  <c r="I2294" i="77"/>
  <c r="H2295" i="77"/>
  <c r="I2295" i="77"/>
  <c r="H2296" i="77"/>
  <c r="I2296" i="77"/>
  <c r="H2297" i="77"/>
  <c r="I2297" i="77"/>
  <c r="H2298" i="77"/>
  <c r="I2298" i="77"/>
  <c r="H2299" i="77"/>
  <c r="I2299" i="77"/>
  <c r="H2300" i="77"/>
  <c r="I2300" i="77"/>
  <c r="H2301" i="77"/>
  <c r="I2301" i="77"/>
  <c r="H2302" i="77"/>
  <c r="I2302" i="77"/>
  <c r="H2303" i="77"/>
  <c r="I2303" i="77"/>
  <c r="H2304" i="77"/>
  <c r="I2304" i="77"/>
  <c r="H2305" i="77"/>
  <c r="I2305" i="77"/>
  <c r="H2306" i="77"/>
  <c r="I2306" i="77"/>
  <c r="H2307" i="77"/>
  <c r="I2307" i="77"/>
  <c r="H2308" i="77"/>
  <c r="I2308" i="77"/>
  <c r="H2309" i="77"/>
  <c r="I2309" i="77"/>
  <c r="H2310" i="77"/>
  <c r="I2310" i="77"/>
  <c r="H2311" i="77"/>
  <c r="I2311" i="77"/>
  <c r="H2312" i="77"/>
  <c r="I2312" i="77"/>
  <c r="H2313" i="77"/>
  <c r="I2313" i="77"/>
  <c r="H2314" i="77"/>
  <c r="I2314" i="77"/>
  <c r="H2315" i="77"/>
  <c r="I2315" i="77"/>
  <c r="H2316" i="77"/>
  <c r="I2316" i="77"/>
  <c r="H2317" i="77"/>
  <c r="I2317" i="77"/>
  <c r="H2318" i="77"/>
  <c r="I2318" i="77"/>
  <c r="H2319" i="77"/>
  <c r="I2319" i="77"/>
  <c r="H2320" i="77"/>
  <c r="I2320" i="77"/>
  <c r="H2321" i="77"/>
  <c r="I2321" i="77"/>
  <c r="H2322" i="77"/>
  <c r="I2322" i="77"/>
  <c r="H2323" i="77"/>
  <c r="I2323" i="77"/>
  <c r="H2324" i="77"/>
  <c r="I2324" i="77"/>
  <c r="H2325" i="77"/>
  <c r="I2325" i="77"/>
  <c r="H2326" i="77"/>
  <c r="I2326" i="77"/>
  <c r="H2327" i="77"/>
  <c r="I2327" i="77"/>
  <c r="H2328" i="77"/>
  <c r="I2328" i="77"/>
  <c r="H2329" i="77"/>
  <c r="I2329" i="77"/>
  <c r="H2330" i="77"/>
  <c r="I2330" i="77"/>
  <c r="H2331" i="77"/>
  <c r="I2331" i="77"/>
  <c r="H2332" i="77"/>
  <c r="I2332" i="77"/>
  <c r="H2333" i="77"/>
  <c r="I2333" i="77"/>
  <c r="H2334" i="77"/>
  <c r="I2334" i="77"/>
  <c r="H2335" i="77"/>
  <c r="I2335" i="77"/>
  <c r="H2336" i="77"/>
  <c r="I2336" i="77"/>
  <c r="H2337" i="77"/>
  <c r="I2337" i="77"/>
  <c r="H2338" i="77"/>
  <c r="I2338" i="77"/>
  <c r="H2339" i="77"/>
  <c r="I2339" i="77"/>
  <c r="H2340" i="77"/>
  <c r="I2340" i="77"/>
  <c r="H2341" i="77"/>
  <c r="I2341" i="77"/>
  <c r="H2342" i="77"/>
  <c r="I2342" i="77"/>
  <c r="H2343" i="77"/>
  <c r="I2343" i="77"/>
  <c r="H2344" i="77"/>
  <c r="I2344" i="77"/>
  <c r="H2345" i="77"/>
  <c r="I2345" i="77"/>
  <c r="H2346" i="77"/>
  <c r="I2346" i="77"/>
  <c r="H2347" i="77"/>
  <c r="I2347" i="77"/>
  <c r="H2348" i="77"/>
  <c r="I2348" i="77"/>
  <c r="H2349" i="77"/>
  <c r="I2349" i="77"/>
  <c r="H2350" i="77"/>
  <c r="I2350" i="77"/>
  <c r="H2351" i="77"/>
  <c r="I2351" i="77"/>
  <c r="H2352" i="77"/>
  <c r="I2352" i="77"/>
  <c r="H2353" i="77"/>
  <c r="I2353" i="77"/>
  <c r="H2354" i="77"/>
  <c r="I2354" i="77"/>
  <c r="H2355" i="77"/>
  <c r="I2355" i="77"/>
  <c r="H2356" i="77"/>
  <c r="I2356" i="77"/>
  <c r="H2357" i="77"/>
  <c r="I2357" i="77"/>
  <c r="H2358" i="77"/>
  <c r="I2358" i="77"/>
  <c r="H2359" i="77"/>
  <c r="I2359" i="77"/>
  <c r="H2360" i="77"/>
  <c r="I2360" i="77"/>
  <c r="H2361" i="77"/>
  <c r="I2361" i="77"/>
  <c r="H2362" i="77"/>
  <c r="I2362" i="77"/>
  <c r="H2363" i="77"/>
  <c r="I2363" i="77"/>
  <c r="H2364" i="77"/>
  <c r="I2364" i="77"/>
  <c r="H2365" i="77"/>
  <c r="I2365" i="77"/>
  <c r="H2366" i="77"/>
  <c r="I2366" i="77"/>
  <c r="H2367" i="77"/>
  <c r="I2367" i="77"/>
  <c r="H2368" i="77"/>
  <c r="I2368" i="77"/>
  <c r="H2369" i="77"/>
  <c r="I2369" i="77"/>
  <c r="H2370" i="77"/>
  <c r="I2370" i="77"/>
  <c r="H2371" i="77"/>
  <c r="I2371" i="77"/>
  <c r="H2372" i="77"/>
  <c r="I2372" i="77"/>
  <c r="H2373" i="77"/>
  <c r="I2373" i="77"/>
  <c r="H2374" i="77"/>
  <c r="I2374" i="77"/>
  <c r="H2375" i="77"/>
  <c r="I2375" i="77"/>
  <c r="H2376" i="77"/>
  <c r="I2376" i="77"/>
  <c r="H2377" i="77"/>
  <c r="I2377" i="77"/>
  <c r="H2378" i="77"/>
  <c r="I2378" i="77"/>
  <c r="H2379" i="77"/>
  <c r="I2379" i="77"/>
  <c r="H2380" i="77"/>
  <c r="I2380" i="77"/>
  <c r="H2381" i="77"/>
  <c r="I2381" i="77"/>
  <c r="H2382" i="77"/>
  <c r="I2382" i="77"/>
  <c r="H2383" i="77"/>
  <c r="I2383" i="77"/>
  <c r="H2384" i="77"/>
  <c r="I2384" i="77"/>
  <c r="H2385" i="77"/>
  <c r="I2385" i="77"/>
  <c r="H2386" i="77"/>
  <c r="I2386" i="77"/>
  <c r="H2387" i="77"/>
  <c r="I2387" i="77"/>
  <c r="H2388" i="77"/>
  <c r="I2388" i="77"/>
  <c r="H2389" i="77"/>
  <c r="I2389" i="77"/>
  <c r="H2390" i="77"/>
  <c r="I2390" i="77"/>
  <c r="H2391" i="77"/>
  <c r="I2391" i="77"/>
  <c r="H2392" i="77"/>
  <c r="I2392" i="77"/>
  <c r="H2393" i="77"/>
  <c r="I2393" i="77"/>
  <c r="H2394" i="77"/>
  <c r="I2394" i="77"/>
  <c r="H2395" i="77"/>
  <c r="I2395" i="77"/>
  <c r="H2396" i="77"/>
  <c r="I2396" i="77"/>
  <c r="H2397" i="77"/>
  <c r="I2397" i="77"/>
  <c r="H2398" i="77"/>
  <c r="I2398" i="77"/>
  <c r="H2399" i="77"/>
  <c r="I2399" i="77"/>
  <c r="H2400" i="77"/>
  <c r="I2400" i="77"/>
  <c r="H2401" i="77"/>
  <c r="I2401" i="77"/>
  <c r="H2402" i="77"/>
  <c r="I2402" i="77"/>
  <c r="H2403" i="77"/>
  <c r="I2403" i="77"/>
  <c r="H2404" i="77"/>
  <c r="I2404" i="77"/>
  <c r="H2405" i="77"/>
  <c r="I2405" i="77"/>
  <c r="H2406" i="77"/>
  <c r="I2406" i="77"/>
  <c r="H2407" i="77"/>
  <c r="I2407" i="77"/>
  <c r="H2408" i="77"/>
  <c r="I2408" i="77"/>
  <c r="H2409" i="77"/>
  <c r="I2409" i="77"/>
  <c r="H2410" i="77"/>
  <c r="I2410" i="77"/>
  <c r="H2411" i="77"/>
  <c r="I2411" i="77"/>
  <c r="H2412" i="77"/>
  <c r="I2412" i="77"/>
  <c r="H2413" i="77"/>
  <c r="I2413" i="77"/>
  <c r="H2414" i="77"/>
  <c r="I2414" i="77"/>
  <c r="H2415" i="77"/>
  <c r="I2415" i="77"/>
  <c r="H2416" i="77"/>
  <c r="I2416" i="77"/>
  <c r="H2417" i="77"/>
  <c r="I2417" i="77"/>
  <c r="H2418" i="77"/>
  <c r="I2418" i="77"/>
  <c r="H2419" i="77"/>
  <c r="I2419" i="77"/>
  <c r="H2420" i="77"/>
  <c r="I2420" i="77"/>
  <c r="H2421" i="77"/>
  <c r="I2421" i="77"/>
  <c r="H2422" i="77"/>
  <c r="I2422" i="77"/>
  <c r="H2423" i="77"/>
  <c r="I2423" i="77"/>
  <c r="H2424" i="77"/>
  <c r="I2424" i="77"/>
  <c r="H2425" i="77"/>
  <c r="I2425" i="77"/>
  <c r="H2426" i="77"/>
  <c r="I2426" i="77"/>
  <c r="H2427" i="77"/>
  <c r="I2427" i="77"/>
  <c r="H2428" i="77"/>
  <c r="I2428" i="77"/>
  <c r="H2429" i="77"/>
  <c r="I2429" i="77"/>
  <c r="H2430" i="77"/>
  <c r="I2430" i="77"/>
  <c r="H2431" i="77"/>
  <c r="I2431" i="77"/>
  <c r="H2432" i="77"/>
  <c r="I2432" i="77"/>
  <c r="H2433" i="77"/>
  <c r="I2433" i="77"/>
  <c r="H2434" i="77"/>
  <c r="I2434" i="77"/>
  <c r="H2435" i="77"/>
  <c r="I2435" i="77"/>
  <c r="H2436" i="77"/>
  <c r="I2436" i="77"/>
  <c r="H2437" i="77"/>
  <c r="I2437" i="77"/>
  <c r="H2438" i="77"/>
  <c r="I2438" i="77"/>
  <c r="H2439" i="77"/>
  <c r="I2439" i="77"/>
  <c r="H2440" i="77"/>
  <c r="I2440" i="77"/>
  <c r="H2441" i="77"/>
  <c r="I2441" i="77"/>
  <c r="H2442" i="77"/>
  <c r="I2442" i="77"/>
  <c r="H2443" i="77"/>
  <c r="I2443" i="77"/>
  <c r="H2444" i="77"/>
  <c r="I2444" i="77"/>
  <c r="H2445" i="77"/>
  <c r="I2445" i="77"/>
  <c r="H2446" i="77"/>
  <c r="I2446" i="77"/>
  <c r="H2447" i="77"/>
  <c r="I2447" i="77"/>
  <c r="H2448" i="77"/>
  <c r="I2448" i="77"/>
  <c r="H2449" i="77"/>
  <c r="I2449" i="77"/>
  <c r="H2450" i="77"/>
  <c r="I2450" i="77"/>
  <c r="H2451" i="77"/>
  <c r="I2451" i="77"/>
  <c r="H2452" i="77"/>
  <c r="I2452" i="77"/>
  <c r="H2453" i="77"/>
  <c r="I2453" i="77"/>
  <c r="H2454" i="77"/>
  <c r="I2454" i="77"/>
  <c r="H2455" i="77"/>
  <c r="I2455" i="77"/>
  <c r="H2456" i="77"/>
  <c r="I2456" i="77"/>
  <c r="H2457" i="77"/>
  <c r="I2457" i="77"/>
  <c r="H2458" i="77"/>
  <c r="I2458" i="77"/>
  <c r="H2459" i="77"/>
  <c r="I2459" i="77"/>
  <c r="H2460" i="77"/>
  <c r="I2460" i="77"/>
  <c r="H2461" i="77"/>
  <c r="I2461" i="77"/>
  <c r="H2462" i="77"/>
  <c r="I2462" i="77"/>
  <c r="H2463" i="77"/>
  <c r="I2463" i="77"/>
  <c r="H2464" i="77"/>
  <c r="I2464" i="77"/>
  <c r="H2465" i="77"/>
  <c r="I2465" i="77"/>
  <c r="H2466" i="77"/>
  <c r="I2466" i="77"/>
  <c r="H2467" i="77"/>
  <c r="I2467" i="77"/>
  <c r="H2468" i="77"/>
  <c r="I2468" i="77"/>
  <c r="H2469" i="77"/>
  <c r="I2469" i="77"/>
  <c r="H2470" i="77"/>
  <c r="I2470" i="77"/>
  <c r="H2471" i="77"/>
  <c r="I2471" i="77"/>
  <c r="H2472" i="77"/>
  <c r="I2472" i="77"/>
  <c r="H2473" i="77"/>
  <c r="I2473" i="77"/>
  <c r="H2474" i="77"/>
  <c r="I2474" i="77"/>
  <c r="H2475" i="77"/>
  <c r="I2475" i="77"/>
  <c r="H2476" i="77"/>
  <c r="I2476" i="77"/>
  <c r="H2477" i="77"/>
  <c r="I2477" i="77"/>
  <c r="H2478" i="77"/>
  <c r="I2478" i="77"/>
  <c r="H2479" i="77"/>
  <c r="I2479" i="77"/>
  <c r="H2480" i="77"/>
  <c r="I2480" i="77"/>
  <c r="H2481" i="77"/>
  <c r="I2481" i="77"/>
  <c r="H2482" i="77"/>
  <c r="I2482" i="77"/>
  <c r="H2483" i="77"/>
  <c r="I2483" i="77"/>
  <c r="H2484" i="77"/>
  <c r="I2484" i="77"/>
  <c r="H2485" i="77"/>
  <c r="I2485" i="77"/>
  <c r="H2486" i="77"/>
  <c r="I2486" i="77"/>
  <c r="H2487" i="77"/>
  <c r="I2487" i="77"/>
  <c r="H2488" i="77"/>
  <c r="I2488" i="77"/>
  <c r="H2489" i="77"/>
  <c r="I2489" i="77"/>
  <c r="H2490" i="77"/>
  <c r="I2490" i="77"/>
  <c r="H2491" i="77"/>
  <c r="I2491" i="77"/>
  <c r="H2492" i="77"/>
  <c r="I2492" i="77"/>
  <c r="H2493" i="77"/>
  <c r="I2493" i="77"/>
  <c r="H2494" i="77"/>
  <c r="I2494" i="77"/>
  <c r="H2495" i="77"/>
  <c r="I2495" i="77"/>
  <c r="H2496" i="77"/>
  <c r="I2496" i="77"/>
  <c r="H2497" i="77"/>
  <c r="I2497" i="77"/>
  <c r="H2498" i="77"/>
  <c r="I2498" i="77"/>
  <c r="H2499" i="77"/>
  <c r="I2499" i="77"/>
  <c r="H2500" i="77"/>
  <c r="I2500" i="77"/>
  <c r="H2501" i="77"/>
  <c r="I2501" i="77"/>
  <c r="H2502" i="77"/>
  <c r="I2502" i="77"/>
  <c r="H2503" i="77"/>
  <c r="I2503" i="77"/>
  <c r="H2504" i="77"/>
  <c r="I2504" i="77"/>
  <c r="H2505" i="77"/>
  <c r="I2505" i="77"/>
  <c r="H2506" i="77"/>
  <c r="I2506" i="77"/>
  <c r="H2507" i="77"/>
  <c r="I2507" i="77"/>
  <c r="H2508" i="77"/>
  <c r="I2508" i="77"/>
  <c r="H2509" i="77"/>
  <c r="I2509" i="77"/>
  <c r="H2510" i="77"/>
  <c r="I2510" i="77"/>
  <c r="H2511" i="77"/>
  <c r="I2511" i="77"/>
  <c r="H2512" i="77"/>
  <c r="I2512" i="77"/>
  <c r="H2513" i="77"/>
  <c r="I2513" i="77"/>
  <c r="H2514" i="77"/>
  <c r="I2514" i="77"/>
  <c r="H2515" i="77"/>
  <c r="I2515" i="77"/>
  <c r="H2516" i="77"/>
  <c r="I2516" i="77"/>
  <c r="H2517" i="77"/>
  <c r="I2517" i="77"/>
  <c r="H2518" i="77"/>
  <c r="I2518" i="77"/>
  <c r="H2519" i="77"/>
  <c r="I2519" i="77"/>
  <c r="H2520" i="77"/>
  <c r="I2520" i="77"/>
  <c r="H2521" i="77"/>
  <c r="I2521" i="77"/>
  <c r="H2522" i="77"/>
  <c r="I2522" i="77"/>
  <c r="H2523" i="77"/>
  <c r="I2523" i="77"/>
  <c r="H2524" i="77"/>
  <c r="I2524" i="77"/>
  <c r="H2525" i="77"/>
  <c r="I2525" i="77"/>
  <c r="H2526" i="77"/>
  <c r="I2526" i="77"/>
  <c r="H2527" i="77"/>
  <c r="I2527" i="77"/>
  <c r="H2528" i="77"/>
  <c r="I2528" i="77"/>
  <c r="H2529" i="77"/>
  <c r="I2529" i="77"/>
  <c r="H2530" i="77"/>
  <c r="I2530" i="77"/>
  <c r="H2531" i="77"/>
  <c r="I2531" i="77"/>
  <c r="H2532" i="77"/>
  <c r="I2532" i="77"/>
  <c r="H2533" i="77"/>
  <c r="I2533" i="77"/>
  <c r="H2534" i="77"/>
  <c r="I2534" i="77"/>
  <c r="H2535" i="77"/>
  <c r="I2535" i="77"/>
  <c r="H2536" i="77"/>
  <c r="I2536" i="77"/>
  <c r="H2537" i="77"/>
  <c r="I2537" i="77"/>
  <c r="H2538" i="77"/>
  <c r="I2538" i="77"/>
  <c r="H2539" i="77"/>
  <c r="I2539" i="77"/>
  <c r="H2540" i="77"/>
  <c r="I2540" i="77"/>
  <c r="H2541" i="77"/>
  <c r="I2541" i="77"/>
  <c r="H2542" i="77"/>
  <c r="I2542" i="77"/>
  <c r="H2543" i="77"/>
  <c r="I2543" i="77"/>
  <c r="H2544" i="77"/>
  <c r="I2544" i="77"/>
  <c r="H2545" i="77"/>
  <c r="I2545" i="77"/>
  <c r="H2546" i="77"/>
  <c r="I2546" i="77"/>
  <c r="H2547" i="77"/>
  <c r="I2547" i="77"/>
  <c r="H2548" i="77"/>
  <c r="I2548" i="77"/>
  <c r="H2549" i="77"/>
  <c r="I2549" i="77"/>
  <c r="H2550" i="77"/>
  <c r="I2550" i="77"/>
  <c r="H2551" i="77"/>
  <c r="I2551" i="77"/>
  <c r="H2552" i="77"/>
  <c r="I2552" i="77"/>
  <c r="H2553" i="77"/>
  <c r="I2553" i="77"/>
  <c r="H2554" i="77"/>
  <c r="I2554" i="77"/>
  <c r="H2555" i="77"/>
  <c r="I2555" i="77"/>
  <c r="H2556" i="77"/>
  <c r="I2556" i="77"/>
  <c r="H2557" i="77"/>
  <c r="I2557" i="77"/>
  <c r="H2558" i="77"/>
  <c r="I2558" i="77"/>
  <c r="H2559" i="77"/>
  <c r="I2559" i="77"/>
  <c r="H2560" i="77"/>
  <c r="I2560" i="77"/>
  <c r="H2561" i="77"/>
  <c r="I2561" i="77"/>
  <c r="H2562" i="77"/>
  <c r="I2562" i="77"/>
  <c r="H2563" i="77"/>
  <c r="I2563" i="77"/>
  <c r="H2564" i="77"/>
  <c r="I2564" i="77"/>
  <c r="H2565" i="77"/>
  <c r="I2565" i="77"/>
  <c r="H2566" i="77"/>
  <c r="I2566" i="77"/>
  <c r="H2567" i="77"/>
  <c r="I2567" i="77"/>
  <c r="H2568" i="77"/>
  <c r="I2568" i="77"/>
  <c r="H2569" i="77"/>
  <c r="I2569" i="77"/>
  <c r="H2570" i="77"/>
  <c r="I2570" i="77"/>
  <c r="H2571" i="77"/>
  <c r="I2571" i="77"/>
  <c r="H2572" i="77"/>
  <c r="I2572" i="77"/>
  <c r="H2573" i="77"/>
  <c r="I2573" i="77"/>
  <c r="H2574" i="77"/>
  <c r="I2574" i="77"/>
  <c r="H2575" i="77"/>
  <c r="I2575" i="77"/>
  <c r="H2576" i="77"/>
  <c r="I2576" i="77"/>
  <c r="H2577" i="77"/>
  <c r="I2577" i="77"/>
  <c r="H2578" i="77"/>
  <c r="I2578" i="77"/>
  <c r="H2579" i="77"/>
  <c r="I2579" i="77"/>
  <c r="H2580" i="77"/>
  <c r="I2580" i="77"/>
  <c r="H2581" i="77"/>
  <c r="I2581" i="77"/>
  <c r="H2582" i="77"/>
  <c r="I2582" i="77"/>
  <c r="H2583" i="77"/>
  <c r="I2583" i="77"/>
  <c r="H2584" i="77"/>
  <c r="I2584" i="77"/>
  <c r="H2585" i="77"/>
  <c r="I2585" i="77"/>
  <c r="H2586" i="77"/>
  <c r="I2586" i="77"/>
  <c r="H2587" i="77"/>
  <c r="I2587" i="77"/>
  <c r="H2588" i="77"/>
  <c r="I2588" i="77"/>
  <c r="H2589" i="77"/>
  <c r="I2589" i="77"/>
  <c r="H2590" i="77"/>
  <c r="I2590" i="77"/>
  <c r="H2591" i="77"/>
  <c r="I2591" i="77"/>
  <c r="H2592" i="77"/>
  <c r="I2592" i="77"/>
  <c r="H2593" i="77"/>
  <c r="I2593" i="77"/>
  <c r="H2594" i="77"/>
  <c r="I2594" i="77"/>
  <c r="H2595" i="77"/>
  <c r="I2595" i="77"/>
  <c r="H2596" i="77"/>
  <c r="I2596" i="77"/>
  <c r="H2597" i="77"/>
  <c r="I2597" i="77"/>
  <c r="H2598" i="77"/>
  <c r="I2598" i="77"/>
  <c r="H2599" i="77"/>
  <c r="I2599" i="77"/>
  <c r="H2600" i="77"/>
  <c r="I2600" i="77"/>
  <c r="H2601" i="77"/>
  <c r="I2601" i="77"/>
  <c r="H2602" i="77"/>
  <c r="I2602" i="77"/>
  <c r="H2603" i="77"/>
  <c r="I2603" i="77"/>
  <c r="H2604" i="77"/>
  <c r="I2604" i="77"/>
  <c r="H2605" i="77"/>
  <c r="I2605" i="77"/>
  <c r="H2606" i="77"/>
  <c r="I2606" i="77"/>
  <c r="H2607" i="77"/>
  <c r="I2607" i="77"/>
  <c r="H2608" i="77"/>
  <c r="I2608" i="77"/>
  <c r="H2609" i="77"/>
  <c r="I2609" i="77"/>
  <c r="H2610" i="77"/>
  <c r="I2610" i="77"/>
  <c r="H2611" i="77"/>
  <c r="I2611" i="77"/>
  <c r="H2612" i="77"/>
  <c r="I2612" i="77"/>
  <c r="H2613" i="77"/>
  <c r="I2613" i="77"/>
  <c r="H2614" i="77"/>
  <c r="I2614" i="77"/>
  <c r="H2615" i="77"/>
  <c r="I2615" i="77"/>
  <c r="H2616" i="77"/>
  <c r="I2616" i="77"/>
  <c r="H2617" i="77"/>
  <c r="I2617" i="77"/>
  <c r="H2618" i="77"/>
  <c r="I2618" i="77"/>
  <c r="H2619" i="77"/>
  <c r="I2619" i="77"/>
  <c r="H2620" i="77"/>
  <c r="I2620" i="77"/>
  <c r="H2621" i="77"/>
  <c r="I2621" i="77"/>
  <c r="H2622" i="77"/>
  <c r="I2622" i="77"/>
  <c r="H2623" i="77"/>
  <c r="I2623" i="77"/>
  <c r="H2624" i="77"/>
  <c r="I2624" i="77"/>
  <c r="H2625" i="77"/>
  <c r="I2625" i="77"/>
  <c r="H2626" i="77"/>
  <c r="I2626" i="77"/>
  <c r="H2627" i="77"/>
  <c r="I2627" i="77"/>
  <c r="H2628" i="77"/>
  <c r="I2628" i="77"/>
  <c r="H2629" i="77"/>
  <c r="I2629" i="77"/>
  <c r="H2630" i="77"/>
  <c r="I2630" i="77"/>
  <c r="H2631" i="77"/>
  <c r="I2631" i="77"/>
  <c r="H2632" i="77"/>
  <c r="I2632" i="77"/>
  <c r="H2633" i="77"/>
  <c r="I2633" i="77"/>
  <c r="H2634" i="77"/>
  <c r="I2634" i="77"/>
  <c r="H2635" i="77"/>
  <c r="I2635" i="77"/>
  <c r="H2636" i="77"/>
  <c r="I2636" i="77"/>
  <c r="H2637" i="77"/>
  <c r="I2637" i="77"/>
  <c r="H2638" i="77"/>
  <c r="I2638" i="77"/>
  <c r="H2639" i="77"/>
  <c r="I2639" i="77"/>
  <c r="H2640" i="77"/>
  <c r="I2640" i="77"/>
  <c r="H2641" i="77"/>
  <c r="I2641" i="77"/>
  <c r="H2642" i="77"/>
  <c r="I2642" i="77"/>
  <c r="H2643" i="77"/>
  <c r="I2643" i="77"/>
  <c r="H2644" i="77"/>
  <c r="I2644" i="77"/>
  <c r="H2645" i="77"/>
  <c r="I2645" i="77"/>
  <c r="H2646" i="77"/>
  <c r="I2646" i="77"/>
  <c r="H2647" i="77"/>
  <c r="I2647" i="77"/>
  <c r="H2648" i="77"/>
  <c r="I2648" i="77"/>
  <c r="H2649" i="77"/>
  <c r="I2649" i="77"/>
  <c r="H2650" i="77"/>
  <c r="I2650" i="77"/>
  <c r="H2651" i="77"/>
  <c r="I2651" i="77"/>
  <c r="H2652" i="77"/>
  <c r="I2652" i="77"/>
  <c r="H2653" i="77"/>
  <c r="I2653" i="77"/>
  <c r="H2654" i="77"/>
  <c r="I2654" i="77"/>
  <c r="H2655" i="77"/>
  <c r="I2655" i="77"/>
  <c r="H2656" i="77"/>
  <c r="I2656" i="77"/>
  <c r="H2657" i="77"/>
  <c r="I2657" i="77"/>
  <c r="H2658" i="77"/>
  <c r="I2658" i="77"/>
  <c r="H2659" i="77"/>
  <c r="I2659" i="77"/>
  <c r="H2660" i="77"/>
  <c r="I2660" i="77"/>
  <c r="H2661" i="77"/>
  <c r="I2661" i="77"/>
  <c r="H2662" i="77"/>
  <c r="I2662" i="77"/>
  <c r="H2663" i="77"/>
  <c r="I2663" i="77"/>
  <c r="H2664" i="77"/>
  <c r="I2664" i="77"/>
  <c r="H2665" i="77"/>
  <c r="I2665" i="77"/>
  <c r="H2666" i="77"/>
  <c r="I2666" i="77"/>
  <c r="H2667" i="77"/>
  <c r="I2667" i="77"/>
  <c r="H2668" i="77"/>
  <c r="I2668" i="77"/>
  <c r="H2669" i="77"/>
  <c r="I2669" i="77"/>
  <c r="H2670" i="77"/>
  <c r="I2670" i="77"/>
  <c r="H2671" i="77"/>
  <c r="I2671" i="77"/>
  <c r="H2672" i="77"/>
  <c r="I2672" i="77"/>
  <c r="H2673" i="77"/>
  <c r="I2673" i="77"/>
  <c r="H2674" i="77"/>
  <c r="I2674" i="77"/>
  <c r="H2675" i="77"/>
  <c r="I2675" i="77"/>
  <c r="H2676" i="77"/>
  <c r="I2676" i="77"/>
  <c r="H2677" i="77"/>
  <c r="I2677" i="77"/>
  <c r="H2678" i="77"/>
  <c r="I2678" i="77"/>
  <c r="H2679" i="77"/>
  <c r="I2679" i="77"/>
  <c r="H2680" i="77"/>
  <c r="I2680" i="77"/>
  <c r="H2681" i="77"/>
  <c r="I2681" i="77"/>
  <c r="H2682" i="77"/>
  <c r="I2682" i="77"/>
  <c r="H2683" i="77"/>
  <c r="I2683" i="77"/>
  <c r="H2684" i="77"/>
  <c r="I2684" i="77"/>
  <c r="H2685" i="77"/>
  <c r="I2685" i="77"/>
  <c r="H2686" i="77"/>
  <c r="I2686" i="77"/>
  <c r="H2687" i="77"/>
  <c r="I2687" i="77"/>
  <c r="H2688" i="77"/>
  <c r="I2688" i="77"/>
  <c r="H2689" i="77"/>
  <c r="I2689" i="77"/>
  <c r="H2690" i="77"/>
  <c r="I2690" i="77"/>
  <c r="H2691" i="77"/>
  <c r="I2691" i="77"/>
  <c r="H2692" i="77"/>
  <c r="I2692" i="77"/>
  <c r="H2693" i="77"/>
  <c r="I2693" i="77"/>
  <c r="H2694" i="77"/>
  <c r="I2694" i="77"/>
  <c r="H2695" i="77"/>
  <c r="I2695" i="77"/>
  <c r="H2696" i="77"/>
  <c r="I2696" i="77"/>
  <c r="H2697" i="77"/>
  <c r="I2697" i="77"/>
  <c r="H2698" i="77"/>
  <c r="I2698" i="77"/>
  <c r="H2699" i="77"/>
  <c r="I2699" i="77"/>
  <c r="H2700" i="77"/>
  <c r="I2700" i="77"/>
  <c r="H2701" i="77"/>
  <c r="I2701" i="77"/>
  <c r="H2702" i="77"/>
  <c r="I2702" i="77"/>
  <c r="H2703" i="77"/>
  <c r="I2703" i="77"/>
  <c r="H2704" i="77"/>
  <c r="I2704" i="77"/>
  <c r="H2705" i="77"/>
  <c r="I2705" i="77"/>
  <c r="H2706" i="77"/>
  <c r="I2706" i="77"/>
  <c r="H2707" i="77"/>
  <c r="I2707" i="77"/>
  <c r="H2708" i="77"/>
  <c r="I2708" i="77"/>
  <c r="H2709" i="77"/>
  <c r="I2709" i="77"/>
  <c r="H2710" i="77"/>
  <c r="I2710" i="77"/>
  <c r="H2711" i="77"/>
  <c r="I2711" i="77"/>
  <c r="H2712" i="77"/>
  <c r="I2712" i="77"/>
  <c r="H2713" i="77"/>
  <c r="I2713" i="77"/>
  <c r="H2714" i="77"/>
  <c r="I2714" i="77"/>
  <c r="H2715" i="77"/>
  <c r="I2715" i="77"/>
  <c r="H2716" i="77"/>
  <c r="I2716" i="77"/>
  <c r="H2717" i="77"/>
  <c r="I2717" i="77"/>
  <c r="H2718" i="77"/>
  <c r="I2718" i="77"/>
  <c r="H2719" i="77"/>
  <c r="I2719" i="77"/>
  <c r="H2720" i="77"/>
  <c r="I2720" i="77"/>
  <c r="H2721" i="77"/>
  <c r="I2721" i="77"/>
  <c r="H2722" i="77"/>
  <c r="I2722" i="77"/>
  <c r="H2723" i="77"/>
  <c r="I2723" i="77"/>
  <c r="H2724" i="77"/>
  <c r="I2724" i="77"/>
  <c r="H2725" i="77"/>
  <c r="I2725" i="77"/>
  <c r="H2726" i="77"/>
  <c r="I2726" i="77"/>
  <c r="H2727" i="77"/>
  <c r="I2727" i="77"/>
  <c r="H2728" i="77"/>
  <c r="I2728" i="77"/>
  <c r="H2729" i="77"/>
  <c r="I2729" i="77"/>
  <c r="H2730" i="77"/>
  <c r="I2730" i="77"/>
  <c r="H2731" i="77"/>
  <c r="I2731" i="77"/>
  <c r="H2732" i="77"/>
  <c r="I2732" i="77"/>
  <c r="H2733" i="77"/>
  <c r="I2733" i="77"/>
  <c r="H2734" i="77"/>
  <c r="I2734" i="77"/>
  <c r="H2735" i="77"/>
  <c r="I2735" i="77"/>
  <c r="H2736" i="77"/>
  <c r="I2736" i="77"/>
  <c r="H2737" i="77"/>
  <c r="I2737" i="77"/>
  <c r="H2738" i="77"/>
  <c r="I2738" i="77"/>
  <c r="H2739" i="77"/>
  <c r="I2739" i="77"/>
  <c r="H2740" i="77"/>
  <c r="I2740" i="77"/>
  <c r="H2741" i="77"/>
  <c r="I2741" i="77"/>
  <c r="H2742" i="77"/>
  <c r="I2742" i="77"/>
  <c r="H2743" i="77"/>
  <c r="I2743" i="77"/>
  <c r="H2744" i="77"/>
  <c r="I2744" i="77"/>
  <c r="H2745" i="77"/>
  <c r="I2745" i="77"/>
  <c r="H2746" i="77"/>
  <c r="I2746" i="77"/>
  <c r="H2747" i="77"/>
  <c r="I2747" i="77"/>
  <c r="H2748" i="77"/>
  <c r="I2748" i="77"/>
  <c r="H2749" i="77"/>
  <c r="I2749" i="77"/>
  <c r="H2750" i="77"/>
  <c r="I2750" i="77"/>
  <c r="H2751" i="77"/>
  <c r="I2751" i="77"/>
  <c r="H2752" i="77"/>
  <c r="I2752" i="77"/>
  <c r="H2753" i="77"/>
  <c r="I2753" i="77"/>
  <c r="H2754" i="77"/>
  <c r="I2754" i="77"/>
  <c r="H2755" i="77"/>
  <c r="I2755" i="77"/>
  <c r="H2756" i="77"/>
  <c r="I2756" i="77"/>
  <c r="H2757" i="77"/>
  <c r="I2757" i="77"/>
  <c r="H2758" i="77"/>
  <c r="I2758" i="77"/>
  <c r="H2759" i="77"/>
  <c r="I2759" i="77"/>
  <c r="H2760" i="77"/>
  <c r="I2760" i="77"/>
  <c r="H2761" i="77"/>
  <c r="I2761" i="77"/>
  <c r="H2762" i="77"/>
  <c r="I2762" i="77"/>
  <c r="H2763" i="77"/>
  <c r="I2763" i="77"/>
  <c r="H2764" i="77"/>
  <c r="I2764" i="77"/>
  <c r="H2765" i="77"/>
  <c r="I2765" i="77"/>
  <c r="H2766" i="77"/>
  <c r="I2766" i="77"/>
  <c r="H2767" i="77"/>
  <c r="I2767" i="77"/>
  <c r="H2768" i="77"/>
  <c r="I2768" i="77"/>
  <c r="H2769" i="77"/>
  <c r="I2769" i="77"/>
  <c r="H2770" i="77"/>
  <c r="I2770" i="77"/>
  <c r="H2771" i="77"/>
  <c r="I2771" i="77"/>
  <c r="H2772" i="77"/>
  <c r="I2772" i="77"/>
  <c r="H2773" i="77"/>
  <c r="I2773" i="77"/>
  <c r="H2774" i="77"/>
  <c r="I2774" i="77"/>
  <c r="H2775" i="77"/>
  <c r="I2775" i="77"/>
  <c r="H2776" i="77"/>
  <c r="I2776" i="77"/>
  <c r="H2777" i="77"/>
  <c r="I2777" i="77"/>
  <c r="H2778" i="77"/>
  <c r="I2778" i="77"/>
  <c r="H2779" i="77"/>
  <c r="I2779" i="77"/>
  <c r="H2780" i="77"/>
  <c r="I2780" i="77"/>
  <c r="H2781" i="77"/>
  <c r="I2781" i="77"/>
  <c r="H2782" i="77"/>
  <c r="I2782" i="77"/>
  <c r="H2783" i="77"/>
  <c r="I2783" i="77"/>
  <c r="H2784" i="77"/>
  <c r="I2784" i="77"/>
  <c r="H2785" i="77"/>
  <c r="I2785" i="77"/>
  <c r="H2786" i="77"/>
  <c r="I2786" i="77"/>
  <c r="H2787" i="77"/>
  <c r="I2787" i="77"/>
  <c r="H2788" i="77"/>
  <c r="I2788" i="77"/>
  <c r="H2789" i="77"/>
  <c r="I2789" i="77"/>
  <c r="H2790" i="77"/>
  <c r="I2790" i="77"/>
  <c r="H2791" i="77"/>
  <c r="I2791" i="77"/>
  <c r="H2792" i="77"/>
  <c r="I2792" i="77"/>
  <c r="H2793" i="77"/>
  <c r="I2793" i="77"/>
  <c r="H2794" i="77"/>
  <c r="I2794" i="77"/>
  <c r="H2795" i="77"/>
  <c r="I2795" i="77"/>
  <c r="H2796" i="77"/>
  <c r="I2796" i="77"/>
  <c r="H2797" i="77"/>
  <c r="I2797" i="77"/>
  <c r="H2798" i="77"/>
  <c r="I2798" i="77"/>
  <c r="H2799" i="77"/>
  <c r="I2799" i="77"/>
  <c r="H2800" i="77"/>
  <c r="I2800" i="77"/>
  <c r="H2801" i="77"/>
  <c r="I2801" i="77"/>
  <c r="H2802" i="77"/>
  <c r="I2802" i="77"/>
  <c r="H2803" i="77"/>
  <c r="I2803" i="77"/>
  <c r="H2804" i="77"/>
  <c r="I2804" i="77"/>
  <c r="H2805" i="77"/>
  <c r="I2805" i="77"/>
  <c r="H2806" i="77"/>
  <c r="I2806" i="77"/>
  <c r="H2807" i="77"/>
  <c r="I2807" i="77"/>
  <c r="H2808" i="77"/>
  <c r="I2808" i="77"/>
  <c r="H2809" i="77"/>
  <c r="I2809" i="77"/>
  <c r="H2810" i="77"/>
  <c r="I2810" i="77"/>
  <c r="H2811" i="77"/>
  <c r="I2811" i="77"/>
  <c r="H2812" i="77"/>
  <c r="I2812" i="77"/>
  <c r="H2813" i="77"/>
  <c r="I2813" i="77"/>
  <c r="H2814" i="77"/>
  <c r="I2814" i="77"/>
  <c r="H2815" i="77"/>
  <c r="I2815" i="77"/>
  <c r="H2816" i="77"/>
  <c r="I2816" i="77"/>
  <c r="H2817" i="77"/>
  <c r="I2817" i="77"/>
  <c r="H2818" i="77"/>
  <c r="I2818" i="77"/>
  <c r="H2819" i="77"/>
  <c r="I2819" i="77"/>
  <c r="H2820" i="77"/>
  <c r="I2820" i="77"/>
  <c r="H2821" i="77"/>
  <c r="I2821" i="77"/>
  <c r="H2822" i="77"/>
  <c r="I2822" i="77"/>
  <c r="H2823" i="77"/>
  <c r="I2823" i="77"/>
  <c r="H2824" i="77"/>
  <c r="I2824" i="77"/>
  <c r="H2825" i="77"/>
  <c r="I2825" i="77"/>
  <c r="H2826" i="77"/>
  <c r="I2826" i="77"/>
  <c r="H2827" i="77"/>
  <c r="I2827" i="77"/>
  <c r="H2828" i="77"/>
  <c r="I2828" i="77"/>
  <c r="H2829" i="77"/>
  <c r="I2829" i="77"/>
  <c r="H2830" i="77"/>
  <c r="I2830" i="77"/>
  <c r="H2831" i="77"/>
  <c r="I2831" i="77"/>
  <c r="H2832" i="77"/>
  <c r="I2832" i="77"/>
  <c r="H2833" i="77"/>
  <c r="I2833" i="77"/>
  <c r="H2834" i="77"/>
  <c r="I2834" i="77"/>
  <c r="H2835" i="77"/>
  <c r="I2835" i="77"/>
  <c r="H2836" i="77"/>
  <c r="I2836" i="77"/>
  <c r="H2837" i="77"/>
  <c r="I2837" i="77"/>
  <c r="H2838" i="77"/>
  <c r="I2838" i="77"/>
  <c r="H2839" i="77"/>
  <c r="I2839" i="77"/>
  <c r="H2840" i="77"/>
  <c r="I2840" i="77"/>
  <c r="H2841" i="77"/>
  <c r="I2841" i="77"/>
  <c r="H2842" i="77"/>
  <c r="I2842" i="77"/>
  <c r="H2843" i="77"/>
  <c r="I2843" i="77"/>
  <c r="H2844" i="77"/>
  <c r="I2844" i="77"/>
  <c r="H2845" i="77"/>
  <c r="I2845" i="77"/>
  <c r="H2846" i="77"/>
  <c r="I2846" i="77"/>
  <c r="H2847" i="77"/>
  <c r="I2847" i="77"/>
  <c r="H2848" i="77"/>
  <c r="I2848" i="77"/>
  <c r="H2849" i="77"/>
  <c r="I2849" i="77"/>
  <c r="H2850" i="77"/>
  <c r="I2850" i="77"/>
  <c r="H2851" i="77"/>
  <c r="I2851" i="77"/>
  <c r="H2852" i="77"/>
  <c r="I2852" i="77"/>
  <c r="H2853" i="77"/>
  <c r="I2853" i="77"/>
  <c r="H2854" i="77"/>
  <c r="I2854" i="77"/>
  <c r="H2855" i="77"/>
  <c r="I2855" i="77"/>
  <c r="H2856" i="77"/>
  <c r="I2856" i="77"/>
  <c r="H2857" i="77"/>
  <c r="I2857" i="77"/>
  <c r="H2858" i="77"/>
  <c r="I2858" i="77"/>
  <c r="H2859" i="77"/>
  <c r="I2859" i="77"/>
  <c r="H2860" i="77"/>
  <c r="I2860" i="77"/>
  <c r="H2861" i="77"/>
  <c r="I2861" i="77"/>
  <c r="H2862" i="77"/>
  <c r="I2862" i="77"/>
  <c r="H2863" i="77"/>
  <c r="I2863" i="77"/>
  <c r="H2864" i="77"/>
  <c r="I2864" i="77"/>
  <c r="H2865" i="77"/>
  <c r="I2865" i="77"/>
  <c r="H2866" i="77"/>
  <c r="I2866" i="77"/>
  <c r="H2867" i="77"/>
  <c r="I2867" i="77"/>
  <c r="H2868" i="77"/>
  <c r="I2868" i="77"/>
  <c r="H2869" i="77"/>
  <c r="I2869" i="77"/>
  <c r="H2870" i="77"/>
  <c r="I2870" i="77"/>
  <c r="H2871" i="77"/>
  <c r="I2871" i="77"/>
  <c r="H2872" i="77"/>
  <c r="I2872" i="77"/>
  <c r="H2873" i="77"/>
  <c r="I2873" i="77"/>
  <c r="H2874" i="77"/>
  <c r="I2874" i="77"/>
  <c r="H2875" i="77"/>
  <c r="I2875" i="77"/>
  <c r="H2876" i="77"/>
  <c r="I2876" i="77"/>
  <c r="H2877" i="77"/>
  <c r="I2877" i="77"/>
  <c r="H2878" i="77"/>
  <c r="I2878" i="77"/>
  <c r="H2879" i="77"/>
  <c r="I2879" i="77"/>
  <c r="H2880" i="77"/>
  <c r="I2880" i="77"/>
  <c r="H2881" i="77"/>
  <c r="I2881" i="77"/>
  <c r="H2882" i="77"/>
  <c r="I2882" i="77"/>
  <c r="H2883" i="77"/>
  <c r="I2883" i="77"/>
  <c r="H2884" i="77"/>
  <c r="I2884" i="77"/>
  <c r="H2885" i="77"/>
  <c r="I2885" i="77"/>
  <c r="H2886" i="77"/>
  <c r="I2886" i="77"/>
  <c r="H2887" i="77"/>
  <c r="I2887" i="77"/>
  <c r="H2888" i="77"/>
  <c r="I2888" i="77"/>
  <c r="H2889" i="77"/>
  <c r="I2889" i="77"/>
  <c r="H2890" i="77"/>
  <c r="I2890" i="77"/>
  <c r="H2891" i="77"/>
  <c r="I2891" i="77"/>
  <c r="H2892" i="77"/>
  <c r="I2892" i="77"/>
  <c r="H2893" i="77"/>
  <c r="I2893" i="77"/>
  <c r="H2894" i="77"/>
  <c r="I2894" i="77"/>
  <c r="H2895" i="77"/>
  <c r="I2895" i="77"/>
  <c r="H2896" i="77"/>
  <c r="I2896" i="77"/>
  <c r="H2897" i="77"/>
  <c r="I2897" i="77"/>
  <c r="H2898" i="77"/>
  <c r="I2898" i="77"/>
  <c r="H2899" i="77"/>
  <c r="I2899" i="77"/>
  <c r="H2900" i="77"/>
  <c r="I2900" i="77"/>
  <c r="H2901" i="77"/>
  <c r="I2901" i="77"/>
  <c r="H2902" i="77"/>
  <c r="I2902" i="77"/>
  <c r="H2903" i="77"/>
  <c r="I2903" i="77"/>
  <c r="H2904" i="77"/>
  <c r="I2904" i="77"/>
  <c r="H2905" i="77"/>
  <c r="I2905" i="77"/>
  <c r="H2906" i="77"/>
  <c r="I2906" i="77"/>
  <c r="H2907" i="77"/>
  <c r="I2907" i="77"/>
  <c r="H2908" i="77"/>
  <c r="I2908" i="77"/>
  <c r="H2909" i="77"/>
  <c r="I2909" i="77"/>
  <c r="H2910" i="77"/>
  <c r="I2910" i="77"/>
  <c r="H2911" i="77"/>
  <c r="I2911" i="77"/>
  <c r="H2912" i="77"/>
  <c r="I2912" i="77"/>
  <c r="H2913" i="77"/>
  <c r="I2913" i="77"/>
  <c r="H2914" i="77"/>
  <c r="I2914" i="77"/>
  <c r="H2915" i="77"/>
  <c r="I2915" i="77"/>
  <c r="H2916" i="77"/>
  <c r="I2916" i="77"/>
  <c r="H2917" i="77"/>
  <c r="I2917" i="77"/>
  <c r="H2918" i="77"/>
  <c r="I2918" i="77"/>
  <c r="H2919" i="77"/>
  <c r="I2919" i="77"/>
  <c r="H2920" i="77"/>
  <c r="I2920" i="77"/>
  <c r="H2921" i="77"/>
  <c r="I2921" i="77"/>
  <c r="H2922" i="77"/>
  <c r="I2922" i="77"/>
  <c r="H2923" i="77"/>
  <c r="I2923" i="77"/>
  <c r="H2924" i="77"/>
  <c r="I2924" i="77"/>
  <c r="H2925" i="77"/>
  <c r="I2925" i="77"/>
  <c r="H2926" i="77"/>
  <c r="I2926" i="77"/>
  <c r="H2927" i="77"/>
  <c r="I2927" i="77"/>
  <c r="H2928" i="77"/>
  <c r="I2928" i="77"/>
  <c r="H2929" i="77"/>
  <c r="I2929" i="77"/>
  <c r="H2930" i="77"/>
  <c r="I2930" i="77"/>
  <c r="H2931" i="77"/>
  <c r="I2931" i="77"/>
  <c r="H2932" i="77"/>
  <c r="I2932" i="77"/>
  <c r="H2933" i="77"/>
  <c r="I2933" i="77"/>
  <c r="H2934" i="77"/>
  <c r="I2934" i="77"/>
  <c r="H2935" i="77"/>
  <c r="I2935" i="77"/>
  <c r="H2936" i="77"/>
  <c r="I2936" i="77"/>
  <c r="H2937" i="77"/>
  <c r="I2937" i="77"/>
  <c r="H2938" i="77"/>
  <c r="I2938" i="77"/>
  <c r="H2939" i="77"/>
  <c r="I2939" i="77"/>
  <c r="H2940" i="77"/>
  <c r="I2940" i="77"/>
  <c r="H2941" i="77"/>
  <c r="I2941" i="77"/>
  <c r="H2942" i="77"/>
  <c r="I2942" i="77"/>
  <c r="H2943" i="77"/>
  <c r="I2943" i="77"/>
  <c r="H2944" i="77"/>
  <c r="I2944" i="77"/>
  <c r="H2945" i="77"/>
  <c r="I2945" i="77"/>
  <c r="H2946" i="77"/>
  <c r="I2946" i="77"/>
  <c r="H2947" i="77"/>
  <c r="I2947" i="77"/>
  <c r="H2948" i="77"/>
  <c r="I2948" i="77"/>
  <c r="H2949" i="77"/>
  <c r="I2949" i="77"/>
  <c r="H2950" i="77"/>
  <c r="I2950" i="77"/>
  <c r="H2951" i="77"/>
  <c r="I2951" i="77"/>
  <c r="H2952" i="77"/>
  <c r="I2952" i="77"/>
  <c r="H2953" i="77"/>
  <c r="I2953" i="77"/>
  <c r="H2954" i="77"/>
  <c r="I2954" i="77"/>
  <c r="H2955" i="77"/>
  <c r="I2955" i="77"/>
  <c r="H2956" i="77"/>
  <c r="I2956" i="77"/>
  <c r="H2957" i="77"/>
  <c r="I2957" i="77"/>
  <c r="H2958" i="77"/>
  <c r="I2958" i="77"/>
  <c r="H2959" i="77"/>
  <c r="I2959" i="77"/>
  <c r="H2960" i="77"/>
  <c r="I2960" i="77"/>
  <c r="H2961" i="77"/>
  <c r="I2961" i="77"/>
  <c r="H2962" i="77"/>
  <c r="I2962" i="77"/>
  <c r="H2963" i="77"/>
  <c r="I2963" i="77"/>
  <c r="H2964" i="77"/>
  <c r="I2964" i="77"/>
  <c r="H2965" i="77"/>
  <c r="I2965" i="77"/>
  <c r="H2966" i="77"/>
  <c r="I2966" i="77"/>
  <c r="H2967" i="77"/>
  <c r="I2967" i="77"/>
  <c r="H2968" i="77"/>
  <c r="I2968" i="77"/>
  <c r="H2969" i="77"/>
  <c r="I2969" i="77"/>
  <c r="H2970" i="77"/>
  <c r="I2970" i="77"/>
  <c r="H2971" i="77"/>
  <c r="I2971" i="77"/>
  <c r="H2972" i="77"/>
  <c r="I2972" i="77"/>
  <c r="H2973" i="77"/>
  <c r="I2973" i="77"/>
  <c r="H2974" i="77"/>
  <c r="I2974" i="77"/>
  <c r="H2975" i="77"/>
  <c r="I2975" i="77"/>
  <c r="H2976" i="77"/>
  <c r="I2976" i="77"/>
  <c r="H2977" i="77"/>
  <c r="I2977" i="77"/>
  <c r="H2978" i="77"/>
  <c r="I2978" i="77"/>
  <c r="H2979" i="77"/>
  <c r="I2979" i="77"/>
  <c r="H2980" i="77"/>
  <c r="I2980" i="77"/>
  <c r="H2981" i="77"/>
  <c r="I2981" i="77"/>
  <c r="H2982" i="77"/>
  <c r="I2982" i="77"/>
  <c r="H2983" i="77"/>
  <c r="I2983" i="77"/>
  <c r="H2984" i="77"/>
  <c r="I2984" i="77"/>
  <c r="H2985" i="77"/>
  <c r="I2985" i="77"/>
  <c r="H2986" i="77"/>
  <c r="I2986" i="77"/>
  <c r="H2987" i="77"/>
  <c r="I2987" i="77"/>
  <c r="H2988" i="77"/>
  <c r="I2988" i="77"/>
  <c r="H2989" i="77"/>
  <c r="I2989" i="77"/>
  <c r="H2990" i="77"/>
  <c r="I2990" i="77"/>
  <c r="H2991" i="77"/>
  <c r="I2991" i="77"/>
  <c r="H2992" i="77"/>
  <c r="I2992" i="77"/>
  <c r="H2993" i="77"/>
  <c r="I2993" i="77"/>
  <c r="H2994" i="77"/>
  <c r="I2994" i="77"/>
  <c r="H2995" i="77"/>
  <c r="I2995" i="77"/>
  <c r="H2996" i="77"/>
  <c r="I2996" i="77"/>
  <c r="H2997" i="77"/>
  <c r="I2997" i="77"/>
  <c r="H2998" i="77"/>
  <c r="I2998" i="77"/>
  <c r="H2999" i="77"/>
  <c r="I2999" i="77"/>
  <c r="H3000" i="77"/>
  <c r="I3000" i="77"/>
  <c r="H3001" i="77"/>
  <c r="I3001" i="77"/>
  <c r="H3002" i="77"/>
  <c r="I3002" i="77"/>
  <c r="H3003" i="77"/>
  <c r="I3003" i="77"/>
  <c r="H3004" i="77"/>
  <c r="I3004" i="77"/>
  <c r="H3005" i="77"/>
  <c r="I3005" i="77"/>
  <c r="H3006" i="77"/>
  <c r="I3006" i="77"/>
  <c r="H3007" i="77"/>
  <c r="I3007" i="77"/>
  <c r="H3008" i="77"/>
  <c r="I3008" i="77"/>
  <c r="H3009" i="77"/>
  <c r="I3009" i="77"/>
  <c r="H3010" i="77"/>
  <c r="I3010" i="77"/>
  <c r="H3011" i="77"/>
  <c r="I3011" i="77"/>
  <c r="H3012" i="77"/>
  <c r="I3012" i="77"/>
  <c r="H3013" i="77"/>
  <c r="I3013" i="77"/>
  <c r="H3014" i="77"/>
  <c r="I3014" i="77"/>
  <c r="H3015" i="77"/>
  <c r="I3015" i="77"/>
  <c r="H3016" i="77"/>
  <c r="I3016" i="77"/>
  <c r="H3017" i="77"/>
  <c r="I3017" i="77"/>
  <c r="H3018" i="77"/>
  <c r="I3018" i="77"/>
  <c r="H3019" i="77"/>
  <c r="I3019" i="77"/>
  <c r="H3020" i="77"/>
  <c r="I3020" i="77"/>
  <c r="H3021" i="77"/>
  <c r="I3021" i="77"/>
  <c r="H3022" i="77"/>
  <c r="I3022" i="77"/>
  <c r="H3023" i="77"/>
  <c r="I3023" i="77"/>
  <c r="H3024" i="77"/>
  <c r="I3024" i="77"/>
  <c r="H3025" i="77"/>
  <c r="I3025" i="77"/>
  <c r="H3026" i="77"/>
  <c r="I3026" i="77"/>
  <c r="H3027" i="77"/>
  <c r="I3027" i="77"/>
  <c r="H3028" i="77"/>
  <c r="I3028" i="77"/>
  <c r="H3029" i="77"/>
  <c r="I3029" i="77"/>
  <c r="H3030" i="77"/>
  <c r="I3030" i="77"/>
  <c r="H3031" i="77"/>
  <c r="I3031" i="77"/>
  <c r="H3032" i="77"/>
  <c r="I3032" i="77"/>
  <c r="H3033" i="77"/>
  <c r="I3033" i="77"/>
  <c r="H3034" i="77"/>
  <c r="I3034" i="77"/>
  <c r="H3035" i="77"/>
  <c r="I3035" i="77"/>
  <c r="H3036" i="77"/>
  <c r="I3036" i="77"/>
  <c r="H3037" i="77"/>
  <c r="I3037" i="77"/>
  <c r="H3038" i="77"/>
  <c r="I3038" i="77"/>
  <c r="H3039" i="77"/>
  <c r="I3039" i="77"/>
  <c r="H3040" i="77"/>
  <c r="I3040" i="77"/>
  <c r="H3041" i="77"/>
  <c r="I3041" i="77"/>
  <c r="H3042" i="77"/>
  <c r="I3042" i="77"/>
  <c r="H3043" i="77"/>
  <c r="I3043" i="77"/>
  <c r="H3044" i="77"/>
  <c r="I3044" i="77"/>
  <c r="H3045" i="77"/>
  <c r="I3045" i="77"/>
  <c r="H3046" i="77"/>
  <c r="I3046" i="77"/>
  <c r="H3047" i="77"/>
  <c r="I3047" i="77"/>
  <c r="H3048" i="77"/>
  <c r="I3048" i="77"/>
  <c r="H3049" i="77"/>
  <c r="I3049" i="77"/>
  <c r="H3050" i="77"/>
  <c r="I3050" i="77"/>
  <c r="H3051" i="77"/>
  <c r="I3051" i="77"/>
  <c r="H3052" i="77"/>
  <c r="I3052" i="77"/>
  <c r="H3053" i="77"/>
  <c r="I3053" i="77"/>
  <c r="H3054" i="77"/>
  <c r="I3054" i="77"/>
  <c r="H3055" i="77"/>
  <c r="I3055" i="77"/>
  <c r="H3056" i="77"/>
  <c r="I3056" i="77"/>
  <c r="H3057" i="77"/>
  <c r="I3057" i="77"/>
  <c r="H3058" i="77"/>
  <c r="I3058" i="77"/>
  <c r="H3059" i="77"/>
  <c r="I3059" i="77"/>
  <c r="H3060" i="77"/>
  <c r="I3060" i="77"/>
  <c r="H3061" i="77"/>
  <c r="I3061" i="77"/>
  <c r="H3062" i="77"/>
  <c r="I3062" i="77"/>
  <c r="H3063" i="77"/>
  <c r="I3063" i="77"/>
  <c r="H3064" i="77"/>
  <c r="I3064" i="77"/>
  <c r="H3065" i="77"/>
  <c r="I3065" i="77"/>
  <c r="H3066" i="77"/>
  <c r="I3066" i="77"/>
  <c r="H3067" i="77"/>
  <c r="I3067" i="77"/>
  <c r="H3068" i="77"/>
  <c r="I3068" i="77"/>
  <c r="H3069" i="77"/>
  <c r="I3069" i="77"/>
  <c r="H3070" i="77"/>
  <c r="I3070" i="77"/>
  <c r="H3071" i="77"/>
  <c r="I3071" i="77"/>
  <c r="H3072" i="77"/>
  <c r="I3072" i="77"/>
  <c r="H3073" i="77"/>
  <c r="I3073" i="77"/>
  <c r="H3074" i="77"/>
  <c r="I3074" i="77"/>
  <c r="H3075" i="77"/>
  <c r="I3075" i="77"/>
  <c r="H3076" i="77"/>
  <c r="I3076" i="77"/>
  <c r="H3077" i="77"/>
  <c r="I3077" i="77"/>
  <c r="H3078" i="77"/>
  <c r="I3078" i="77"/>
  <c r="H3079" i="77"/>
  <c r="I3079" i="77"/>
  <c r="H3080" i="77"/>
  <c r="I3080" i="77"/>
  <c r="H3081" i="77"/>
  <c r="I3081" i="77"/>
  <c r="H3082" i="77"/>
  <c r="I3082" i="77"/>
  <c r="H3083" i="77"/>
  <c r="I3083" i="77"/>
  <c r="H3084" i="77"/>
  <c r="I3084" i="77"/>
  <c r="H3085" i="77"/>
  <c r="I3085" i="77"/>
  <c r="H3086" i="77"/>
  <c r="I3086" i="77"/>
  <c r="H3087" i="77"/>
  <c r="I3087" i="77"/>
  <c r="H3088" i="77"/>
  <c r="I3088" i="77"/>
  <c r="H3089" i="77"/>
  <c r="I3089" i="77"/>
  <c r="H3090" i="77"/>
  <c r="I3090" i="77"/>
  <c r="H3091" i="77"/>
  <c r="I3091" i="77"/>
  <c r="H3092" i="77"/>
  <c r="I3092" i="77"/>
  <c r="H3093" i="77"/>
  <c r="I3093" i="77"/>
  <c r="H3094" i="77"/>
  <c r="I3094" i="77"/>
  <c r="H3095" i="77"/>
  <c r="I3095" i="77"/>
  <c r="H3096" i="77"/>
  <c r="I3096" i="77"/>
  <c r="H3097" i="77"/>
  <c r="I3097" i="77"/>
  <c r="H3098" i="77"/>
  <c r="I3098" i="77"/>
  <c r="H3099" i="77"/>
  <c r="I3099" i="77"/>
  <c r="H3100" i="77"/>
  <c r="I3100" i="77"/>
  <c r="H3101" i="77"/>
  <c r="I3101" i="77"/>
  <c r="H3102" i="77"/>
  <c r="I3102" i="77"/>
  <c r="H3103" i="77"/>
  <c r="I3103" i="77"/>
  <c r="H3104" i="77"/>
  <c r="I3104" i="77"/>
  <c r="H3105" i="77"/>
  <c r="I3105" i="77"/>
  <c r="H3106" i="77"/>
  <c r="I3106" i="77"/>
  <c r="H3107" i="77"/>
  <c r="I3107" i="77"/>
  <c r="H3108" i="77"/>
  <c r="I3108" i="77"/>
  <c r="H3109" i="77"/>
  <c r="I3109" i="77"/>
  <c r="H3110" i="77"/>
  <c r="I3110" i="77"/>
  <c r="H3111" i="77"/>
  <c r="I3111" i="77"/>
  <c r="H3112" i="77"/>
  <c r="I3112" i="77"/>
  <c r="H3113" i="77"/>
  <c r="I3113" i="77"/>
  <c r="H3114" i="77"/>
  <c r="I3114" i="77"/>
  <c r="H3115" i="77"/>
  <c r="I3115" i="77"/>
  <c r="H3116" i="77"/>
  <c r="I3116" i="77"/>
  <c r="H3117" i="77"/>
  <c r="I3117" i="77"/>
  <c r="H3118" i="77"/>
  <c r="I3118" i="77"/>
  <c r="H3119" i="77"/>
  <c r="I3119" i="77"/>
  <c r="H3120" i="77"/>
  <c r="I3120" i="77"/>
  <c r="H3121" i="77"/>
  <c r="I3121" i="77"/>
  <c r="H3122" i="77"/>
  <c r="I3122" i="77"/>
  <c r="H3123" i="77"/>
  <c r="I3123" i="77"/>
  <c r="H3124" i="77"/>
  <c r="I3124" i="77"/>
  <c r="H3125" i="77"/>
  <c r="I3125" i="77"/>
  <c r="H3126" i="77"/>
  <c r="I3126" i="77"/>
  <c r="H3127" i="77"/>
  <c r="I3127" i="77"/>
  <c r="H3128" i="77"/>
  <c r="I3128" i="77"/>
  <c r="H3129" i="77"/>
  <c r="I3129" i="77"/>
  <c r="H3130" i="77"/>
  <c r="I3130" i="77"/>
  <c r="H3131" i="77"/>
  <c r="I3131" i="77"/>
  <c r="H3132" i="77"/>
  <c r="I3132" i="77"/>
  <c r="H3133" i="77"/>
  <c r="I3133" i="77"/>
  <c r="H3134" i="77"/>
  <c r="I3134" i="77"/>
  <c r="H3135" i="77"/>
  <c r="I3135" i="77"/>
  <c r="H3136" i="77"/>
  <c r="I3136" i="77"/>
  <c r="H3137" i="77"/>
  <c r="I3137" i="77"/>
  <c r="H3138" i="77"/>
  <c r="I3138" i="77"/>
  <c r="H3139" i="77"/>
  <c r="I3139" i="77"/>
  <c r="H3140" i="77"/>
  <c r="I3140" i="77"/>
  <c r="H3141" i="77"/>
  <c r="I3141" i="77"/>
  <c r="H3142" i="77"/>
  <c r="I3142" i="77"/>
  <c r="H3143" i="77"/>
  <c r="I3143" i="77"/>
  <c r="H3144" i="77"/>
  <c r="I3144" i="77"/>
  <c r="H3145" i="77"/>
  <c r="I3145" i="77"/>
  <c r="H3146" i="77"/>
  <c r="I3146" i="77"/>
  <c r="H3147" i="77"/>
  <c r="I3147" i="77"/>
  <c r="H3148" i="77"/>
  <c r="I3148" i="77"/>
  <c r="H3149" i="77"/>
  <c r="I3149" i="77"/>
  <c r="H3150" i="77"/>
  <c r="I3150" i="77"/>
  <c r="H3151" i="77"/>
  <c r="I3151" i="77"/>
  <c r="H3152" i="77"/>
  <c r="I3152" i="77"/>
  <c r="H3153" i="77"/>
  <c r="I3153" i="77"/>
  <c r="H3154" i="77"/>
  <c r="I3154" i="77"/>
  <c r="H3155" i="77"/>
  <c r="I3155" i="77"/>
  <c r="H3156" i="77"/>
  <c r="I3156" i="77"/>
  <c r="H3157" i="77"/>
  <c r="I3157" i="77"/>
  <c r="H3158" i="77"/>
  <c r="I3158" i="77"/>
  <c r="H3159" i="77"/>
  <c r="I3159" i="77"/>
  <c r="H3160" i="77"/>
  <c r="I3160" i="77"/>
  <c r="H3161" i="77"/>
  <c r="I3161" i="77"/>
  <c r="H3162" i="77"/>
  <c r="I3162" i="77"/>
  <c r="H3163" i="77"/>
  <c r="I3163" i="77"/>
  <c r="H3164" i="77"/>
  <c r="I3164" i="77"/>
  <c r="H3165" i="77"/>
  <c r="I3165" i="77"/>
  <c r="H3166" i="77"/>
  <c r="I3166" i="77"/>
  <c r="H3167" i="77"/>
  <c r="I3167" i="77"/>
  <c r="H3168" i="77"/>
  <c r="I3168" i="77"/>
  <c r="H3169" i="77"/>
  <c r="I3169" i="77"/>
  <c r="H3170" i="77"/>
  <c r="I3170" i="77"/>
  <c r="H3171" i="77"/>
  <c r="I3171" i="77"/>
  <c r="H3172" i="77"/>
  <c r="I3172" i="77"/>
  <c r="H3173" i="77"/>
  <c r="I3173" i="77"/>
  <c r="H3174" i="77"/>
  <c r="I3174" i="77"/>
  <c r="H3175" i="77"/>
  <c r="I3175" i="77"/>
  <c r="H3176" i="77"/>
  <c r="I3176" i="77"/>
  <c r="H3177" i="77"/>
  <c r="I3177" i="77"/>
  <c r="H3178" i="77"/>
  <c r="I3178" i="77"/>
  <c r="H3179" i="77"/>
  <c r="I3179" i="77"/>
  <c r="H3180" i="77"/>
  <c r="I3180" i="77"/>
  <c r="H3181" i="77"/>
  <c r="I3181" i="77"/>
  <c r="H3182" i="77"/>
  <c r="I3182" i="77"/>
  <c r="H3183" i="77"/>
  <c r="I3183" i="77"/>
  <c r="H3184" i="77"/>
  <c r="I3184" i="77"/>
  <c r="H3185" i="77"/>
  <c r="I3185" i="77"/>
  <c r="H3186" i="77"/>
  <c r="I3186" i="77"/>
  <c r="H3187" i="77"/>
  <c r="I3187" i="77"/>
  <c r="H3188" i="77"/>
  <c r="I3188" i="77"/>
  <c r="H3189" i="77"/>
  <c r="I3189" i="77"/>
  <c r="H3190" i="77"/>
  <c r="I3190" i="77"/>
  <c r="H3191" i="77"/>
  <c r="I3191" i="77"/>
  <c r="H3192" i="77"/>
  <c r="I3192" i="77"/>
  <c r="H3193" i="77"/>
  <c r="I3193" i="77"/>
  <c r="H3194" i="77"/>
  <c r="I3194" i="77"/>
  <c r="H3195" i="77"/>
  <c r="I3195" i="77"/>
  <c r="H3196" i="77"/>
  <c r="I3196" i="77"/>
  <c r="H3197" i="77"/>
  <c r="I3197" i="77"/>
  <c r="H3198" i="77"/>
  <c r="I3198" i="77"/>
  <c r="H3199" i="77"/>
  <c r="I3199" i="77"/>
  <c r="H3200" i="77"/>
  <c r="I3200" i="77"/>
  <c r="H3201" i="77"/>
  <c r="I3201" i="77"/>
  <c r="H3202" i="77"/>
  <c r="I3202" i="77"/>
  <c r="H3203" i="77"/>
  <c r="I3203" i="77"/>
  <c r="H3204" i="77"/>
  <c r="I3204" i="77"/>
  <c r="H3205" i="77"/>
  <c r="I3205" i="77"/>
  <c r="H3206" i="77"/>
  <c r="I3206" i="77"/>
  <c r="H3207" i="77"/>
  <c r="I3207" i="77"/>
  <c r="H3208" i="77"/>
  <c r="I3208" i="77"/>
  <c r="H3209" i="77"/>
  <c r="I3209" i="77"/>
  <c r="H3210" i="77"/>
  <c r="I3210" i="77"/>
  <c r="H3211" i="77"/>
  <c r="I3211" i="77"/>
  <c r="H3212" i="77"/>
  <c r="I3212" i="77"/>
  <c r="H3213" i="77"/>
  <c r="I3213" i="77"/>
  <c r="H3214" i="77"/>
  <c r="I3214" i="77"/>
  <c r="H3215" i="77"/>
  <c r="I3215" i="77"/>
  <c r="H3216" i="77"/>
  <c r="I3216" i="77"/>
  <c r="H3217" i="77"/>
  <c r="I3217" i="77"/>
  <c r="H3218" i="77"/>
  <c r="I3218" i="77"/>
  <c r="H3219" i="77"/>
  <c r="I3219" i="77"/>
  <c r="H3220" i="77"/>
  <c r="I3220" i="77"/>
  <c r="H3221" i="77"/>
  <c r="I3221" i="77"/>
  <c r="H3222" i="77"/>
  <c r="I3222" i="77"/>
  <c r="H3223" i="77"/>
  <c r="I3223" i="77"/>
  <c r="H3224" i="77"/>
  <c r="I3224" i="77"/>
  <c r="H3225" i="77"/>
  <c r="I3225" i="77"/>
  <c r="H3226" i="77"/>
  <c r="I3226" i="77"/>
  <c r="H3227" i="77"/>
  <c r="I3227" i="77"/>
  <c r="H3228" i="77"/>
  <c r="I3228" i="77"/>
  <c r="H3229" i="77"/>
  <c r="I3229" i="77"/>
  <c r="H3230" i="77"/>
  <c r="I3230" i="77"/>
  <c r="H3231" i="77"/>
  <c r="I3231" i="77"/>
  <c r="H3232" i="77"/>
  <c r="I3232" i="77"/>
  <c r="H3233" i="77"/>
  <c r="I3233" i="77"/>
  <c r="H3234" i="77"/>
  <c r="I3234" i="77"/>
  <c r="H3235" i="77"/>
  <c r="I3235" i="77"/>
  <c r="H3236" i="77"/>
  <c r="I3236" i="77"/>
  <c r="H3237" i="77"/>
  <c r="I3237" i="77"/>
  <c r="H3238" i="77"/>
  <c r="I3238" i="77"/>
  <c r="H3239" i="77"/>
  <c r="I3239" i="77"/>
  <c r="H3240" i="77"/>
  <c r="I3240" i="77"/>
  <c r="H3241" i="77"/>
  <c r="I3241" i="77"/>
  <c r="H3242" i="77"/>
  <c r="I3242" i="77"/>
  <c r="H3243" i="77"/>
  <c r="I3243" i="77"/>
  <c r="H3244" i="77"/>
  <c r="I3244" i="77"/>
  <c r="H3245" i="77"/>
  <c r="I3245" i="77"/>
  <c r="H3246" i="77"/>
  <c r="I3246" i="77"/>
  <c r="H3247" i="77"/>
  <c r="I3247" i="77"/>
  <c r="H3248" i="77"/>
  <c r="I3248" i="77"/>
  <c r="H3249" i="77"/>
  <c r="I3249" i="77"/>
  <c r="H3250" i="77"/>
  <c r="I3250" i="77"/>
  <c r="H3251" i="77"/>
  <c r="I3251" i="77"/>
  <c r="H3252" i="77"/>
  <c r="I3252" i="77"/>
  <c r="H3253" i="77"/>
  <c r="I3253" i="77"/>
  <c r="H3254" i="77"/>
  <c r="I3254" i="77"/>
  <c r="H3255" i="77"/>
  <c r="I3255" i="77"/>
  <c r="H3256" i="77"/>
  <c r="I3256" i="77"/>
  <c r="H3257" i="77"/>
  <c r="I3257" i="77"/>
  <c r="H3258" i="77"/>
  <c r="I3258" i="77"/>
  <c r="H3259" i="77"/>
  <c r="I3259" i="77"/>
  <c r="H3260" i="77"/>
  <c r="I3260" i="77"/>
  <c r="H3261" i="77"/>
  <c r="I3261" i="77"/>
  <c r="H3262" i="77"/>
  <c r="I3262" i="77"/>
  <c r="H3263" i="77"/>
  <c r="I3263" i="77"/>
  <c r="H3264" i="77"/>
  <c r="I3264" i="77"/>
  <c r="H3265" i="77"/>
  <c r="I3265" i="77"/>
  <c r="H3266" i="77"/>
  <c r="I3266" i="77"/>
  <c r="H3267" i="77"/>
  <c r="I3267" i="77"/>
  <c r="H3268" i="77"/>
  <c r="I3268" i="77"/>
  <c r="H3269" i="77"/>
  <c r="I3269" i="77"/>
  <c r="H3270" i="77"/>
  <c r="I3270" i="77"/>
  <c r="H3271" i="77"/>
  <c r="I3271" i="77"/>
  <c r="H3272" i="77"/>
  <c r="I3272" i="77"/>
  <c r="H3273" i="77"/>
  <c r="I3273" i="77"/>
  <c r="H3274" i="77"/>
  <c r="I3274" i="77"/>
  <c r="H3275" i="77"/>
  <c r="I3275" i="77"/>
  <c r="H3276" i="77"/>
  <c r="I3276" i="77"/>
  <c r="H3277" i="77"/>
  <c r="I3277" i="77"/>
  <c r="H3278" i="77"/>
  <c r="I3278" i="77"/>
  <c r="H3279" i="77"/>
  <c r="I3279" i="77"/>
  <c r="H3280" i="77"/>
  <c r="I3280" i="77"/>
  <c r="H3281" i="77"/>
  <c r="I3281" i="77"/>
  <c r="H3282" i="77"/>
  <c r="I3282" i="77"/>
  <c r="H3283" i="77"/>
  <c r="I3283" i="77"/>
  <c r="H3284" i="77"/>
  <c r="I3284" i="77"/>
  <c r="H3285" i="77"/>
  <c r="I3285" i="77"/>
  <c r="H3286" i="77"/>
  <c r="I3286" i="77"/>
  <c r="H3287" i="77"/>
  <c r="I3287" i="77"/>
  <c r="H3288" i="77"/>
  <c r="I3288" i="77"/>
  <c r="H3289" i="77"/>
  <c r="I3289" i="77"/>
  <c r="H3290" i="77"/>
  <c r="I3290" i="77"/>
  <c r="H3291" i="77"/>
  <c r="I3291" i="77"/>
  <c r="H3292" i="77"/>
  <c r="I3292" i="77"/>
  <c r="H3293" i="77"/>
  <c r="I3293" i="77"/>
  <c r="H3294" i="77"/>
  <c r="I3294" i="77"/>
  <c r="H3295" i="77"/>
  <c r="I3295" i="77"/>
  <c r="H3296" i="77"/>
  <c r="I3296" i="77"/>
  <c r="H3297" i="77"/>
  <c r="I3297" i="77"/>
  <c r="H3298" i="77"/>
  <c r="I3298" i="77"/>
  <c r="H3299" i="77"/>
  <c r="I3299" i="77"/>
  <c r="H3300" i="77"/>
  <c r="I3300" i="77"/>
  <c r="H3301" i="77"/>
  <c r="I3301" i="77"/>
  <c r="H3302" i="77"/>
  <c r="I3302" i="77"/>
  <c r="H3303" i="77"/>
  <c r="I3303" i="77"/>
  <c r="H3304" i="77"/>
  <c r="I3304" i="77"/>
  <c r="H3305" i="77"/>
  <c r="I3305" i="77"/>
  <c r="H3306" i="77"/>
  <c r="I3306" i="77"/>
  <c r="H3307" i="77"/>
  <c r="I3307" i="77"/>
  <c r="H3308" i="77"/>
  <c r="I3308" i="77"/>
  <c r="H3309" i="77"/>
  <c r="I3309" i="77"/>
  <c r="H3310" i="77"/>
  <c r="I3310" i="77"/>
  <c r="H3311" i="77"/>
  <c r="I3311" i="77"/>
  <c r="H3312" i="77"/>
  <c r="I3312" i="77"/>
  <c r="H3313" i="77"/>
  <c r="I3313" i="77"/>
  <c r="H3314" i="77"/>
  <c r="I3314" i="77"/>
  <c r="H3315" i="77"/>
  <c r="I3315" i="77"/>
  <c r="H3316" i="77"/>
  <c r="I3316" i="77"/>
  <c r="H3317" i="77"/>
  <c r="I3317" i="77"/>
  <c r="H3318" i="77"/>
  <c r="I3318" i="77"/>
  <c r="H3319" i="77"/>
  <c r="I3319" i="77"/>
  <c r="H3320" i="77"/>
  <c r="I3320" i="77"/>
  <c r="H3321" i="77"/>
  <c r="I3321" i="77"/>
  <c r="H3322" i="77"/>
  <c r="I3322" i="77"/>
  <c r="H3323" i="77"/>
  <c r="I3323" i="77"/>
  <c r="H3324" i="77"/>
  <c r="I3324" i="77"/>
  <c r="H3325" i="77"/>
  <c r="I3325" i="77"/>
  <c r="H3326" i="77"/>
  <c r="I3326" i="77"/>
  <c r="H3327" i="77"/>
  <c r="I3327" i="77"/>
  <c r="H3328" i="77"/>
  <c r="I3328" i="77"/>
  <c r="H3329" i="77"/>
  <c r="I3329" i="77"/>
  <c r="H3330" i="77"/>
  <c r="I3330" i="77"/>
  <c r="H3331" i="77"/>
  <c r="I3331" i="77"/>
  <c r="H3332" i="77"/>
  <c r="I3332" i="77"/>
  <c r="H3333" i="77"/>
  <c r="I3333" i="77"/>
  <c r="H3334" i="77"/>
  <c r="I3334" i="77"/>
  <c r="H3335" i="77"/>
  <c r="I3335" i="77"/>
  <c r="H3336" i="77"/>
  <c r="I3336" i="77"/>
  <c r="H3337" i="77"/>
  <c r="I3337" i="77"/>
  <c r="H3338" i="77"/>
  <c r="I3338" i="77"/>
  <c r="H3339" i="77"/>
  <c r="I3339" i="77"/>
  <c r="H3340" i="77"/>
  <c r="I3340" i="77"/>
  <c r="H3341" i="77"/>
  <c r="I3341" i="77"/>
  <c r="H3342" i="77"/>
  <c r="I3342" i="77"/>
  <c r="H3343" i="77"/>
  <c r="I3343" i="77"/>
  <c r="H3344" i="77"/>
  <c r="I3344" i="77"/>
  <c r="H3345" i="77"/>
  <c r="I3345" i="77"/>
  <c r="H3346" i="77"/>
  <c r="I3346" i="77"/>
  <c r="H3347" i="77"/>
  <c r="I3347" i="77"/>
  <c r="H3348" i="77"/>
  <c r="I3348" i="77"/>
  <c r="H3349" i="77"/>
  <c r="I3349" i="77"/>
  <c r="H3350" i="77"/>
  <c r="I3350" i="77"/>
  <c r="H3351" i="77"/>
  <c r="I3351" i="77"/>
  <c r="H3352" i="77"/>
  <c r="I3352" i="77"/>
  <c r="H3353" i="77"/>
  <c r="I3353" i="77"/>
  <c r="H3354" i="77"/>
  <c r="I3354" i="77"/>
  <c r="H3355" i="77"/>
  <c r="I3355" i="77"/>
  <c r="H3356" i="77"/>
  <c r="I3356" i="77"/>
  <c r="H3357" i="77"/>
  <c r="I3357" i="77"/>
  <c r="H3358" i="77"/>
  <c r="I3358" i="77"/>
  <c r="H3359" i="77"/>
  <c r="I3359" i="77"/>
  <c r="H3360" i="77"/>
  <c r="I3360" i="77"/>
  <c r="H3361" i="77"/>
  <c r="I3361" i="77"/>
  <c r="H3362" i="77"/>
  <c r="I3362" i="77"/>
  <c r="H3363" i="77"/>
  <c r="I3363" i="77"/>
  <c r="H3364" i="77"/>
  <c r="I3364" i="77"/>
  <c r="H3365" i="77"/>
  <c r="I3365" i="77"/>
  <c r="H3366" i="77"/>
  <c r="I3366" i="77"/>
  <c r="H3367" i="77"/>
  <c r="I3367" i="77"/>
  <c r="H3368" i="77"/>
  <c r="I3368" i="77"/>
  <c r="H3369" i="77"/>
  <c r="I3369" i="77"/>
  <c r="H3370" i="77"/>
  <c r="I3370" i="77"/>
  <c r="H3371" i="77"/>
  <c r="I3371" i="77"/>
  <c r="H3372" i="77"/>
  <c r="I3372" i="77"/>
  <c r="H3373" i="77"/>
  <c r="I3373" i="77"/>
  <c r="H3374" i="77"/>
  <c r="I3374" i="77"/>
  <c r="H3375" i="77"/>
  <c r="I3375" i="77"/>
  <c r="H3376" i="77"/>
  <c r="I3376" i="77"/>
  <c r="H3377" i="77"/>
  <c r="I3377" i="77"/>
  <c r="H3378" i="77"/>
  <c r="I3378" i="77"/>
  <c r="H3379" i="77"/>
  <c r="I3379" i="77"/>
  <c r="H3380" i="77"/>
  <c r="I3380" i="77"/>
  <c r="H3381" i="77"/>
  <c r="I3381" i="77"/>
  <c r="H3382" i="77"/>
  <c r="I3382" i="77"/>
  <c r="H3383" i="77"/>
  <c r="I3383" i="77"/>
  <c r="H3384" i="77"/>
  <c r="I3384" i="77"/>
  <c r="H3385" i="77"/>
  <c r="I3385" i="77"/>
  <c r="H3386" i="77"/>
  <c r="I3386" i="77"/>
  <c r="H3387" i="77"/>
  <c r="I3387" i="77"/>
  <c r="H3388" i="77"/>
  <c r="I3388" i="77"/>
  <c r="H3389" i="77"/>
  <c r="I3389" i="77"/>
  <c r="H3390" i="77"/>
  <c r="I3390" i="77"/>
  <c r="H3391" i="77"/>
  <c r="I3391" i="77"/>
  <c r="H3392" i="77"/>
  <c r="I3392" i="77"/>
  <c r="H3393" i="77"/>
  <c r="I3393" i="77"/>
  <c r="H3394" i="77"/>
  <c r="I3394" i="77"/>
  <c r="H3395" i="77"/>
  <c r="I3395" i="77"/>
  <c r="H3396" i="77"/>
  <c r="I3396" i="77"/>
  <c r="H3397" i="77"/>
  <c r="I3397" i="77"/>
  <c r="H3398" i="77"/>
  <c r="I3398" i="77"/>
  <c r="H3399" i="77"/>
  <c r="I3399" i="77"/>
  <c r="H3400" i="77"/>
  <c r="I3400" i="77"/>
  <c r="H3401" i="77"/>
  <c r="I3401" i="77"/>
  <c r="H3402" i="77"/>
  <c r="I3402" i="77"/>
  <c r="H3403" i="77"/>
  <c r="I3403" i="77"/>
  <c r="H3404" i="77"/>
  <c r="I3404" i="77"/>
  <c r="H3405" i="77"/>
  <c r="I3405" i="77"/>
  <c r="H3406" i="77"/>
  <c r="I3406" i="77"/>
  <c r="H3407" i="77"/>
  <c r="I3407" i="77"/>
  <c r="H3408" i="77"/>
  <c r="I3408" i="77"/>
  <c r="H3409" i="77"/>
  <c r="I3409" i="77"/>
  <c r="H3410" i="77"/>
  <c r="I3410" i="77"/>
  <c r="H3411" i="77"/>
  <c r="I3411" i="77"/>
  <c r="H3412" i="77"/>
  <c r="I3412" i="77"/>
  <c r="H3413" i="77"/>
  <c r="I3413" i="77"/>
  <c r="H3414" i="77"/>
  <c r="I3414" i="77"/>
  <c r="H3415" i="77"/>
  <c r="I3415" i="77"/>
  <c r="H3416" i="77"/>
  <c r="I3416" i="77"/>
  <c r="H3417" i="77"/>
  <c r="I3417" i="77"/>
  <c r="H3418" i="77"/>
  <c r="I3418" i="77"/>
  <c r="H3419" i="77"/>
  <c r="I3419" i="77"/>
  <c r="H3420" i="77"/>
  <c r="I3420" i="77"/>
  <c r="H3421" i="77"/>
  <c r="I3421" i="77"/>
  <c r="H3422" i="77"/>
  <c r="I3422" i="77"/>
  <c r="H3423" i="77"/>
  <c r="I3423" i="77"/>
  <c r="H3424" i="77"/>
  <c r="I3424" i="77"/>
  <c r="H3425" i="77"/>
  <c r="I3425" i="77"/>
  <c r="H3426" i="77"/>
  <c r="I3426" i="77"/>
  <c r="H3427" i="77"/>
  <c r="I3427" i="77"/>
  <c r="H3428" i="77"/>
  <c r="I3428" i="77"/>
  <c r="H3429" i="77"/>
  <c r="I3429" i="77"/>
  <c r="H3430" i="77"/>
  <c r="I3430" i="77"/>
  <c r="H3431" i="77"/>
  <c r="I3431" i="77"/>
  <c r="H3432" i="77"/>
  <c r="I3432" i="77"/>
  <c r="H3433" i="77"/>
  <c r="I3433" i="77"/>
  <c r="H3434" i="77"/>
  <c r="I3434" i="77"/>
  <c r="H3435" i="77"/>
  <c r="I3435" i="77"/>
  <c r="H3436" i="77"/>
  <c r="I3436" i="77"/>
  <c r="H3437" i="77"/>
  <c r="I3437" i="77"/>
  <c r="H3438" i="77"/>
  <c r="I3438" i="77"/>
  <c r="H3439" i="77"/>
  <c r="I3439" i="77"/>
  <c r="H3440" i="77"/>
  <c r="I3440" i="77"/>
  <c r="H3441" i="77"/>
  <c r="I3441" i="77"/>
  <c r="H3442" i="77"/>
  <c r="I3442" i="77"/>
  <c r="H3443" i="77"/>
  <c r="I3443" i="77"/>
  <c r="H3444" i="77"/>
  <c r="I3444" i="77"/>
  <c r="H3445" i="77"/>
  <c r="I3445" i="77"/>
  <c r="H3446" i="77"/>
  <c r="I3446" i="77"/>
  <c r="H3447" i="77"/>
  <c r="I3447" i="77"/>
  <c r="H3448" i="77"/>
  <c r="I3448" i="77"/>
  <c r="H3449" i="77"/>
  <c r="I3449" i="77"/>
  <c r="H3450" i="77"/>
  <c r="I3450" i="77"/>
  <c r="H3451" i="77"/>
  <c r="I3451" i="77"/>
  <c r="H3452" i="77"/>
  <c r="I3452" i="77"/>
  <c r="H3453" i="77"/>
  <c r="I3453" i="77"/>
  <c r="H3454" i="77"/>
  <c r="I3454" i="77"/>
  <c r="H3455" i="77"/>
  <c r="I3455" i="77"/>
  <c r="H3456" i="77"/>
  <c r="I3456" i="77"/>
  <c r="H3457" i="77"/>
  <c r="I3457" i="77"/>
  <c r="H3458" i="77"/>
  <c r="I3458" i="77"/>
  <c r="H3459" i="77"/>
  <c r="I3459" i="77"/>
  <c r="H3460" i="77"/>
  <c r="I3460" i="77"/>
  <c r="H3461" i="77"/>
  <c r="I3461" i="77"/>
  <c r="H3462" i="77"/>
  <c r="I3462" i="77"/>
  <c r="H3463" i="77"/>
  <c r="I3463" i="77"/>
  <c r="H3464" i="77"/>
  <c r="I3464" i="77"/>
  <c r="H3465" i="77"/>
  <c r="I3465" i="77"/>
  <c r="H3466" i="77"/>
  <c r="I3466" i="77"/>
  <c r="H3467" i="77"/>
  <c r="I3467" i="77"/>
  <c r="H3468" i="77"/>
  <c r="I3468" i="77"/>
  <c r="H3469" i="77"/>
  <c r="I3469" i="77"/>
  <c r="H3470" i="77"/>
  <c r="I3470" i="77"/>
  <c r="H3471" i="77"/>
  <c r="I3471" i="77"/>
  <c r="H3472" i="77"/>
  <c r="I3472" i="77"/>
  <c r="H3473" i="77"/>
  <c r="I3473" i="77"/>
  <c r="H3474" i="77"/>
  <c r="I3474" i="77"/>
  <c r="H3475" i="77"/>
  <c r="I3475" i="77"/>
  <c r="H3476" i="77"/>
  <c r="I3476" i="77"/>
  <c r="H3477" i="77"/>
  <c r="I3477" i="77"/>
  <c r="H3478" i="77"/>
  <c r="I3478" i="77"/>
  <c r="H3479" i="77"/>
  <c r="I3479" i="77"/>
  <c r="H3480" i="77"/>
  <c r="I3480" i="77"/>
  <c r="H3481" i="77"/>
  <c r="I3481" i="77"/>
  <c r="H3482" i="77"/>
  <c r="I3482" i="77"/>
  <c r="H3483" i="77"/>
  <c r="I3483" i="77"/>
  <c r="H3484" i="77"/>
  <c r="I3484" i="77"/>
  <c r="H3485" i="77"/>
  <c r="I3485" i="77"/>
  <c r="H3486" i="77"/>
  <c r="I3486" i="77"/>
  <c r="H3487" i="77"/>
  <c r="I3487" i="77"/>
  <c r="H3488" i="77"/>
  <c r="I3488" i="77"/>
  <c r="H3489" i="77"/>
  <c r="I3489" i="77"/>
  <c r="H3490" i="77"/>
  <c r="I3490" i="77"/>
  <c r="H3491" i="77"/>
  <c r="I3491" i="77"/>
  <c r="H3492" i="77"/>
  <c r="I3492" i="77"/>
  <c r="H3493" i="77"/>
  <c r="I3493" i="77"/>
  <c r="H3494" i="77"/>
  <c r="I3494" i="77"/>
  <c r="H3495" i="77"/>
  <c r="I3495" i="77"/>
  <c r="H3496" i="77"/>
  <c r="I3496" i="77"/>
  <c r="H3497" i="77"/>
  <c r="I3497" i="77"/>
  <c r="H3498" i="77"/>
  <c r="I3498" i="77"/>
  <c r="H3499" i="77"/>
  <c r="I3499" i="77"/>
  <c r="H3500" i="77"/>
  <c r="I3500" i="77"/>
  <c r="H3501" i="77"/>
  <c r="I3501" i="77"/>
  <c r="H3502" i="77"/>
  <c r="I3502" i="77"/>
  <c r="H3503" i="77"/>
  <c r="I3503" i="77"/>
  <c r="H3504" i="77"/>
  <c r="I3504" i="77"/>
  <c r="H3505" i="77"/>
  <c r="I3505" i="77"/>
  <c r="H3506" i="77"/>
  <c r="I3506" i="77"/>
  <c r="H3507" i="77"/>
  <c r="I3507" i="77"/>
  <c r="H3508" i="77"/>
  <c r="I3508" i="77"/>
  <c r="H3509" i="77"/>
  <c r="I3509" i="77"/>
  <c r="H3510" i="77"/>
  <c r="I3510" i="77"/>
  <c r="H3511" i="77"/>
  <c r="I3511" i="77"/>
  <c r="H3512" i="77"/>
  <c r="I3512" i="77"/>
  <c r="H3513" i="77"/>
  <c r="I3513" i="77"/>
  <c r="H3514" i="77"/>
  <c r="I3514" i="77"/>
  <c r="H3515" i="77"/>
  <c r="I3515" i="77"/>
  <c r="H3516" i="77"/>
  <c r="I3516" i="77"/>
  <c r="H3517" i="77"/>
  <c r="I3517" i="77"/>
  <c r="H3518" i="77"/>
  <c r="I3518" i="77"/>
  <c r="H3519" i="77"/>
  <c r="I3519" i="77"/>
  <c r="H3520" i="77"/>
  <c r="I3520" i="77"/>
  <c r="H3521" i="77"/>
  <c r="I3521" i="77"/>
  <c r="H3522" i="77"/>
  <c r="I3522" i="77"/>
  <c r="H3523" i="77"/>
  <c r="I3523" i="77"/>
  <c r="H3524" i="77"/>
  <c r="I3524" i="77"/>
  <c r="H3525" i="77"/>
  <c r="I3525" i="77"/>
  <c r="H3526" i="77"/>
  <c r="I3526" i="77"/>
  <c r="H3527" i="77"/>
  <c r="I3527" i="77"/>
  <c r="H3528" i="77"/>
  <c r="I3528" i="77"/>
  <c r="H3529" i="77"/>
  <c r="I3529" i="77"/>
  <c r="H3530" i="77"/>
  <c r="I3530" i="77"/>
  <c r="H3531" i="77"/>
  <c r="I3531" i="77"/>
  <c r="H3532" i="77"/>
  <c r="I3532" i="77"/>
  <c r="H3533" i="77"/>
  <c r="I3533" i="77"/>
  <c r="H3534" i="77"/>
  <c r="I3534" i="77"/>
  <c r="H3535" i="77"/>
  <c r="I3535" i="77"/>
  <c r="H3536" i="77"/>
  <c r="I3536" i="77"/>
  <c r="H3537" i="77"/>
  <c r="I3537" i="77"/>
  <c r="H3538" i="77"/>
  <c r="I3538" i="77"/>
  <c r="H3539" i="77"/>
  <c r="I3539" i="77"/>
  <c r="H3540" i="77"/>
  <c r="I3540" i="77"/>
  <c r="H3541" i="77"/>
  <c r="I3541" i="77"/>
  <c r="H3542" i="77"/>
  <c r="I3542" i="77"/>
  <c r="H3543" i="77"/>
  <c r="I3543" i="77"/>
  <c r="H3544" i="77"/>
  <c r="I3544" i="77"/>
  <c r="H3545" i="77"/>
  <c r="I3545" i="77"/>
  <c r="H3546" i="77"/>
  <c r="I3546" i="77"/>
  <c r="H3547" i="77"/>
  <c r="I3547" i="77"/>
  <c r="H3548" i="77"/>
  <c r="I3548" i="77"/>
  <c r="H3549" i="77"/>
  <c r="I3549" i="77"/>
  <c r="H3550" i="77"/>
  <c r="I3550" i="77"/>
  <c r="H3551" i="77"/>
  <c r="I3551" i="77"/>
  <c r="H3552" i="77"/>
  <c r="I3552" i="77"/>
  <c r="H3553" i="77"/>
  <c r="I3553" i="77"/>
  <c r="H3554" i="77"/>
  <c r="I3554" i="77"/>
  <c r="H3555" i="77"/>
  <c r="I3555" i="77"/>
  <c r="H3556" i="77"/>
  <c r="I3556" i="77"/>
  <c r="H3557" i="77"/>
  <c r="I3557" i="77"/>
  <c r="H3558" i="77"/>
  <c r="I3558" i="77"/>
  <c r="H3559" i="77"/>
  <c r="I3559" i="77"/>
  <c r="H3560" i="77"/>
  <c r="I3560" i="77"/>
  <c r="H3561" i="77"/>
  <c r="I3561" i="77"/>
  <c r="H3562" i="77"/>
  <c r="I3562" i="77"/>
  <c r="H3563" i="77"/>
  <c r="I3563" i="77"/>
  <c r="H3564" i="77"/>
  <c r="I3564" i="77"/>
  <c r="H3565" i="77"/>
  <c r="I3565" i="77"/>
  <c r="H3566" i="77"/>
  <c r="I3566" i="77"/>
  <c r="H3567" i="77"/>
  <c r="I3567" i="77"/>
  <c r="H3568" i="77"/>
  <c r="I3568" i="77"/>
  <c r="H3569" i="77"/>
  <c r="I3569" i="77"/>
  <c r="H3570" i="77"/>
  <c r="I3570" i="77"/>
  <c r="H3571" i="77"/>
  <c r="I3571" i="77"/>
  <c r="H3572" i="77"/>
  <c r="I3572" i="77"/>
  <c r="H3573" i="77"/>
  <c r="I3573" i="77"/>
  <c r="H3574" i="77"/>
  <c r="I3574" i="77"/>
  <c r="H3575" i="77"/>
  <c r="I3575" i="77"/>
  <c r="H3576" i="77"/>
  <c r="I3576" i="77"/>
  <c r="H3577" i="77"/>
  <c r="I3577" i="77"/>
  <c r="H3578" i="77"/>
  <c r="I3578" i="77"/>
  <c r="H3579" i="77"/>
  <c r="I3579" i="77"/>
  <c r="H3580" i="77"/>
  <c r="I3580" i="77"/>
  <c r="H3581" i="77"/>
  <c r="I3581" i="77"/>
  <c r="H3582" i="77"/>
  <c r="I3582" i="77"/>
  <c r="H3583" i="77"/>
  <c r="I3583" i="77"/>
  <c r="H3584" i="77"/>
  <c r="I3584" i="77"/>
  <c r="H3585" i="77"/>
  <c r="I3585" i="77"/>
  <c r="H3586" i="77"/>
  <c r="I3586" i="77"/>
  <c r="H3587" i="77"/>
  <c r="I3587" i="77"/>
  <c r="H3588" i="77"/>
  <c r="I3588" i="77"/>
  <c r="H3589" i="77"/>
  <c r="I3589" i="77"/>
  <c r="H3590" i="77"/>
  <c r="I3590" i="77"/>
  <c r="H3591" i="77"/>
  <c r="I3591" i="77"/>
  <c r="H3592" i="77"/>
  <c r="I3592" i="77"/>
  <c r="H3593" i="77"/>
  <c r="I3593" i="77"/>
  <c r="H3594" i="77"/>
  <c r="I3594" i="77"/>
  <c r="H3595" i="77"/>
  <c r="I3595" i="77"/>
  <c r="H3596" i="77"/>
  <c r="I3596" i="77"/>
  <c r="H3597" i="77"/>
  <c r="I3597" i="77"/>
  <c r="H3598" i="77"/>
  <c r="I3598" i="77"/>
  <c r="H3599" i="77"/>
  <c r="I3599" i="77"/>
  <c r="H3600" i="77"/>
  <c r="I3600" i="77"/>
  <c r="H3601" i="77"/>
  <c r="I3601" i="77"/>
  <c r="H3602" i="77"/>
  <c r="I3602" i="77"/>
  <c r="H3603" i="77"/>
  <c r="I3603" i="77"/>
  <c r="H3604" i="77"/>
  <c r="I3604" i="77"/>
  <c r="H3605" i="77"/>
  <c r="I3605" i="77"/>
  <c r="H3606" i="77"/>
  <c r="I3606" i="77"/>
  <c r="H3607" i="77"/>
  <c r="I3607" i="77"/>
  <c r="H3608" i="77"/>
  <c r="I3608" i="77"/>
  <c r="H3609" i="77"/>
  <c r="I3609" i="77"/>
  <c r="H3610" i="77"/>
  <c r="I3610" i="77"/>
  <c r="H3611" i="77"/>
  <c r="I3611" i="77"/>
  <c r="H3612" i="77"/>
  <c r="I3612" i="77"/>
  <c r="H3613" i="77"/>
  <c r="I3613" i="77"/>
  <c r="H3614" i="77"/>
  <c r="I3614" i="77"/>
  <c r="H3615" i="77"/>
  <c r="I3615" i="77"/>
  <c r="H3616" i="77"/>
  <c r="I3616" i="77"/>
  <c r="H3617" i="77"/>
  <c r="I3617" i="77"/>
  <c r="H3618" i="77"/>
  <c r="I3618" i="77"/>
  <c r="H3619" i="77"/>
  <c r="I3619" i="77"/>
  <c r="H3620" i="77"/>
  <c r="I3620" i="77"/>
  <c r="H3621" i="77"/>
  <c r="I3621" i="77"/>
  <c r="H3622" i="77"/>
  <c r="I3622" i="77"/>
  <c r="H3623" i="77"/>
  <c r="I3623" i="77"/>
  <c r="H3624" i="77"/>
  <c r="I3624" i="77"/>
  <c r="H3625" i="77"/>
  <c r="I3625" i="77"/>
  <c r="H3626" i="77"/>
  <c r="I3626" i="77"/>
  <c r="H3627" i="77"/>
  <c r="I3627" i="77"/>
  <c r="H3628" i="77"/>
  <c r="I3628" i="77"/>
  <c r="H3629" i="77"/>
  <c r="I3629" i="77"/>
  <c r="H3630" i="77"/>
  <c r="I3630" i="77"/>
  <c r="H3631" i="77"/>
  <c r="I3631" i="77"/>
  <c r="H3632" i="77"/>
  <c r="I3632" i="77"/>
  <c r="H3633" i="77"/>
  <c r="I3633" i="77"/>
  <c r="H3634" i="77"/>
  <c r="I3634" i="77"/>
  <c r="H3635" i="77"/>
  <c r="I3635" i="77"/>
  <c r="H3636" i="77"/>
  <c r="I3636" i="77"/>
  <c r="H3637" i="77"/>
  <c r="I3637" i="77"/>
  <c r="H3638" i="77"/>
  <c r="I3638" i="77"/>
  <c r="H3639" i="77"/>
  <c r="I3639" i="77"/>
  <c r="H3640" i="77"/>
  <c r="I3640" i="77"/>
  <c r="H3641" i="77"/>
  <c r="I3641" i="77"/>
  <c r="H3642" i="77"/>
  <c r="I3642" i="77"/>
  <c r="H3643" i="77"/>
  <c r="I3643" i="77"/>
  <c r="H3644" i="77"/>
  <c r="I3644" i="77"/>
  <c r="H3645" i="77"/>
  <c r="I3645" i="77"/>
  <c r="H3646" i="77"/>
  <c r="I3646" i="77"/>
  <c r="H3647" i="77"/>
  <c r="I3647" i="77"/>
  <c r="H3648" i="77"/>
  <c r="I3648" i="77"/>
  <c r="H3649" i="77"/>
  <c r="I3649" i="77"/>
  <c r="H3650" i="77"/>
  <c r="I3650" i="77"/>
  <c r="H3651" i="77"/>
  <c r="I3651" i="77"/>
  <c r="H3652" i="77"/>
  <c r="I3652" i="77"/>
  <c r="H3653" i="77"/>
  <c r="I3653" i="77"/>
  <c r="H3654" i="77"/>
  <c r="I3654" i="77"/>
  <c r="H3655" i="77"/>
  <c r="I3655" i="77"/>
  <c r="H3656" i="77"/>
  <c r="I3656" i="77"/>
  <c r="H3657" i="77"/>
  <c r="I3657" i="77"/>
  <c r="H3658" i="77"/>
  <c r="I3658" i="77"/>
  <c r="H3659" i="77"/>
  <c r="I3659" i="77"/>
  <c r="H3660" i="77"/>
  <c r="I3660" i="77"/>
  <c r="H3661" i="77"/>
  <c r="I3661" i="77"/>
  <c r="H3662" i="77"/>
  <c r="I3662" i="77"/>
  <c r="H3663" i="77"/>
  <c r="I3663" i="77"/>
  <c r="H3664" i="77"/>
  <c r="I3664" i="77"/>
  <c r="H3665" i="77"/>
  <c r="I3665" i="77"/>
  <c r="H3666" i="77"/>
  <c r="I3666" i="77"/>
  <c r="H3667" i="77"/>
  <c r="I3667" i="77"/>
  <c r="H3668" i="77"/>
  <c r="I3668" i="77"/>
  <c r="H3669" i="77"/>
  <c r="I3669" i="77"/>
  <c r="H3670" i="77"/>
  <c r="I3670" i="77"/>
  <c r="H3671" i="77"/>
  <c r="I3671" i="77"/>
  <c r="H3672" i="77"/>
  <c r="I3672" i="77"/>
  <c r="H3673" i="77"/>
  <c r="I3673" i="77"/>
  <c r="H3674" i="77"/>
  <c r="I3674" i="77"/>
  <c r="H3675" i="77"/>
  <c r="I3675" i="77"/>
  <c r="H3676" i="77"/>
  <c r="I3676" i="77"/>
  <c r="H3677" i="77"/>
  <c r="I3677" i="77"/>
  <c r="H3678" i="77"/>
  <c r="I3678" i="77"/>
  <c r="H3679" i="77"/>
  <c r="I3679" i="77"/>
  <c r="H3680" i="77"/>
  <c r="I3680" i="77"/>
  <c r="H3681" i="77"/>
  <c r="I3681" i="77"/>
  <c r="H3682" i="77"/>
  <c r="I3682" i="77"/>
  <c r="H3683" i="77"/>
  <c r="I3683" i="77"/>
  <c r="H3684" i="77"/>
  <c r="I3684" i="77"/>
  <c r="H3685" i="77"/>
  <c r="I3685" i="77"/>
  <c r="H3686" i="77"/>
  <c r="I3686" i="77"/>
  <c r="H3687" i="77"/>
  <c r="I3687" i="77"/>
  <c r="H3688" i="77"/>
  <c r="I3688" i="77"/>
  <c r="H3689" i="77"/>
  <c r="I3689" i="77"/>
  <c r="H3690" i="77"/>
  <c r="I3690" i="77"/>
  <c r="H3691" i="77"/>
  <c r="I3691" i="77"/>
  <c r="H3692" i="77"/>
  <c r="I3692" i="77"/>
  <c r="H3693" i="77"/>
  <c r="I3693" i="77"/>
  <c r="H3694" i="77"/>
  <c r="I3694" i="77"/>
  <c r="H3695" i="77"/>
  <c r="I3695" i="77"/>
  <c r="H3696" i="77"/>
  <c r="I3696" i="77"/>
  <c r="H3697" i="77"/>
  <c r="I3697" i="77"/>
  <c r="H3698" i="77"/>
  <c r="I3698" i="77"/>
  <c r="H3699" i="77"/>
  <c r="I3699" i="77"/>
  <c r="H3700" i="77"/>
  <c r="I3700" i="77"/>
  <c r="H3701" i="77"/>
  <c r="I3701" i="77"/>
  <c r="H3702" i="77"/>
  <c r="I3702" i="77"/>
  <c r="H3703" i="77"/>
  <c r="I3703" i="77"/>
  <c r="H3704" i="77"/>
  <c r="I3704" i="77"/>
  <c r="H3705" i="77"/>
  <c r="I3705" i="77"/>
  <c r="H3706" i="77"/>
  <c r="I3706" i="77"/>
  <c r="H3707" i="77"/>
  <c r="I3707" i="77"/>
  <c r="H3708" i="77"/>
  <c r="I3708" i="77"/>
  <c r="H3709" i="77"/>
  <c r="I3709" i="77"/>
  <c r="H3710" i="77"/>
  <c r="I3710" i="77"/>
  <c r="H3711" i="77"/>
  <c r="I3711" i="77"/>
  <c r="H3712" i="77"/>
  <c r="I3712" i="77"/>
  <c r="H3713" i="77"/>
  <c r="I3713" i="77"/>
  <c r="H3714" i="77"/>
  <c r="I3714" i="77"/>
  <c r="H3715" i="77"/>
  <c r="I3715" i="77"/>
  <c r="H3716" i="77"/>
  <c r="I3716" i="77"/>
  <c r="H3717" i="77"/>
  <c r="I3717" i="77"/>
  <c r="H3718" i="77"/>
  <c r="I3718" i="77"/>
  <c r="H3719" i="77"/>
  <c r="I3719" i="77"/>
  <c r="H3720" i="77"/>
  <c r="I3720" i="77"/>
  <c r="H3721" i="77"/>
  <c r="I3721" i="77"/>
  <c r="H3722" i="77"/>
  <c r="I3722" i="77"/>
  <c r="H3723" i="77"/>
  <c r="I3723" i="77"/>
  <c r="H3724" i="77"/>
  <c r="I3724" i="77"/>
  <c r="H3725" i="77"/>
  <c r="I3725" i="77"/>
  <c r="H3726" i="77"/>
  <c r="I3726" i="77"/>
  <c r="H3727" i="77"/>
  <c r="I3727" i="77"/>
  <c r="H3728" i="77"/>
  <c r="I3728" i="77"/>
  <c r="H3729" i="77"/>
  <c r="I3729" i="77"/>
  <c r="H3730" i="77"/>
  <c r="I3730" i="77"/>
  <c r="H3731" i="77"/>
  <c r="I3731" i="77"/>
  <c r="H3732" i="77"/>
  <c r="I3732" i="77"/>
  <c r="H3733" i="77"/>
  <c r="I3733" i="77"/>
  <c r="H3734" i="77"/>
  <c r="I3734" i="77"/>
  <c r="H3735" i="77"/>
  <c r="I3735" i="77"/>
  <c r="H3736" i="77"/>
  <c r="I3736" i="77"/>
  <c r="H3737" i="77"/>
  <c r="I3737" i="77"/>
  <c r="H3738" i="77"/>
  <c r="I3738" i="77"/>
  <c r="H3739" i="77"/>
  <c r="I3739" i="77"/>
  <c r="H3740" i="77"/>
  <c r="I3740" i="77"/>
  <c r="H3741" i="77"/>
  <c r="I3741" i="77"/>
  <c r="H3742" i="77"/>
  <c r="I3742" i="77"/>
  <c r="H3743" i="77"/>
  <c r="I3743" i="77"/>
  <c r="H3744" i="77"/>
  <c r="I3744" i="77"/>
  <c r="H3745" i="77"/>
  <c r="I3745" i="77"/>
  <c r="H3746" i="77"/>
  <c r="I3746" i="77"/>
  <c r="H3747" i="77"/>
  <c r="I3747" i="77"/>
  <c r="H3748" i="77"/>
  <c r="I3748" i="77"/>
  <c r="H3749" i="77"/>
  <c r="I3749" i="77"/>
  <c r="H3750" i="77"/>
  <c r="I3750" i="77"/>
  <c r="H3751" i="77"/>
  <c r="I3751" i="77"/>
  <c r="H3752" i="77"/>
  <c r="I3752" i="77"/>
  <c r="H3753" i="77"/>
  <c r="I3753" i="77"/>
  <c r="H3754" i="77"/>
  <c r="I3754" i="77"/>
  <c r="H3755" i="77"/>
  <c r="I3755" i="77"/>
  <c r="H3756" i="77"/>
  <c r="I3756" i="77"/>
  <c r="H3757" i="77"/>
  <c r="I3757" i="77"/>
  <c r="H3758" i="77"/>
  <c r="I3758" i="77"/>
  <c r="H3759" i="77"/>
  <c r="I3759" i="77"/>
  <c r="H3760" i="77"/>
  <c r="I3760" i="77"/>
  <c r="H3761" i="77"/>
  <c r="I3761" i="77"/>
  <c r="H3762" i="77"/>
  <c r="I3762" i="77"/>
  <c r="H3763" i="77"/>
  <c r="I3763" i="77"/>
  <c r="H3764" i="77"/>
  <c r="I3764" i="77"/>
  <c r="H3765" i="77"/>
  <c r="I3765" i="77"/>
  <c r="H3766" i="77"/>
  <c r="I3766" i="77"/>
  <c r="H3767" i="77"/>
  <c r="I3767" i="77"/>
  <c r="H3768" i="77"/>
  <c r="I3768" i="77"/>
  <c r="H3769" i="77"/>
  <c r="I3769" i="77"/>
  <c r="H3770" i="77"/>
  <c r="I3770" i="77"/>
  <c r="H3771" i="77"/>
  <c r="I3771" i="77"/>
  <c r="H3772" i="77"/>
  <c r="I3772" i="77"/>
  <c r="H3773" i="77"/>
  <c r="I3773" i="77"/>
  <c r="H3774" i="77"/>
  <c r="I3774" i="77"/>
  <c r="H3775" i="77"/>
  <c r="I3775" i="77"/>
  <c r="H3776" i="77"/>
  <c r="I3776" i="77"/>
  <c r="H3777" i="77"/>
  <c r="I3777" i="77"/>
  <c r="H3778" i="77"/>
  <c r="I3778" i="77"/>
  <c r="H3779" i="77"/>
  <c r="I3779" i="77"/>
  <c r="H3780" i="77"/>
  <c r="I3780" i="77"/>
  <c r="H3781" i="77"/>
  <c r="I3781" i="77"/>
  <c r="H3782" i="77"/>
  <c r="I3782" i="77"/>
  <c r="H3783" i="77"/>
  <c r="I3783" i="77"/>
  <c r="H3784" i="77"/>
  <c r="I3784" i="77"/>
  <c r="H3785" i="77"/>
  <c r="I3785" i="77"/>
  <c r="H3786" i="77"/>
  <c r="I3786" i="77"/>
  <c r="H3787" i="77"/>
  <c r="I3787" i="77"/>
  <c r="H3788" i="77"/>
  <c r="I3788" i="77"/>
  <c r="H3789" i="77"/>
  <c r="I3789" i="77"/>
  <c r="H3790" i="77"/>
  <c r="I3790" i="77"/>
  <c r="H3791" i="77"/>
  <c r="I3791" i="77"/>
  <c r="H3792" i="77"/>
  <c r="I3792" i="77"/>
  <c r="H3793" i="77"/>
  <c r="I3793" i="77"/>
  <c r="H3794" i="77"/>
  <c r="I3794" i="77"/>
  <c r="H3795" i="77"/>
  <c r="I3795" i="77"/>
  <c r="H3796" i="77"/>
  <c r="I3796" i="77"/>
  <c r="H3797" i="77"/>
  <c r="I3797" i="77"/>
  <c r="H3798" i="77"/>
  <c r="I3798" i="77"/>
  <c r="H3799" i="77"/>
  <c r="I3799" i="77"/>
  <c r="H3800" i="77"/>
  <c r="I3800" i="77"/>
  <c r="H3801" i="77"/>
  <c r="I3801" i="77"/>
  <c r="H3802" i="77"/>
  <c r="I3802" i="77"/>
  <c r="H3803" i="77"/>
  <c r="I3803" i="77"/>
  <c r="H3804" i="77"/>
  <c r="I3804" i="77"/>
  <c r="H3805" i="77"/>
  <c r="I3805" i="77"/>
  <c r="H3806" i="77"/>
  <c r="I3806" i="77"/>
  <c r="H3807" i="77"/>
  <c r="I3807" i="77"/>
  <c r="H3808" i="77"/>
  <c r="I3808" i="77"/>
  <c r="H3809" i="77"/>
  <c r="I3809" i="77"/>
  <c r="H3810" i="77"/>
  <c r="I3810" i="77"/>
  <c r="H3811" i="77"/>
  <c r="I3811" i="77"/>
  <c r="H3812" i="77"/>
  <c r="I3812" i="77"/>
  <c r="H3813" i="77"/>
  <c r="I3813" i="77"/>
  <c r="H3814" i="77"/>
  <c r="I3814" i="77"/>
  <c r="H3815" i="77"/>
  <c r="I3815" i="77"/>
  <c r="H3816" i="77"/>
  <c r="I3816" i="77"/>
  <c r="H3817" i="77"/>
  <c r="I3817" i="77"/>
  <c r="H3818" i="77"/>
  <c r="I3818" i="77"/>
  <c r="H3819" i="77"/>
  <c r="I3819" i="77"/>
  <c r="H3820" i="77"/>
  <c r="I3820" i="77"/>
  <c r="H3821" i="77"/>
  <c r="I3821" i="77"/>
  <c r="H3822" i="77"/>
  <c r="I3822" i="77"/>
  <c r="H3823" i="77"/>
  <c r="I3823" i="77"/>
  <c r="H3824" i="77"/>
  <c r="I3824" i="77"/>
  <c r="H3825" i="77"/>
  <c r="I3825" i="77"/>
  <c r="H3826" i="77"/>
  <c r="I3826" i="77"/>
  <c r="H3827" i="77"/>
  <c r="I3827" i="77"/>
  <c r="H3828" i="77"/>
  <c r="I3828" i="77"/>
  <c r="H3829" i="77"/>
  <c r="I3829" i="77"/>
  <c r="H3830" i="77"/>
  <c r="I3830" i="77"/>
  <c r="H3831" i="77"/>
  <c r="I3831" i="77"/>
  <c r="H3832" i="77"/>
  <c r="I3832" i="77"/>
  <c r="H3833" i="77"/>
  <c r="I3833" i="77"/>
  <c r="H3834" i="77"/>
  <c r="I3834" i="77"/>
  <c r="H3835" i="77"/>
  <c r="I3835" i="77"/>
  <c r="H3836" i="77"/>
  <c r="I3836" i="77"/>
  <c r="H3837" i="77"/>
  <c r="I3837" i="77"/>
  <c r="H3838" i="77"/>
  <c r="I3838" i="77"/>
  <c r="H3839" i="77"/>
  <c r="I3839" i="77"/>
  <c r="H3840" i="77"/>
  <c r="I3840" i="77"/>
  <c r="H3841" i="77"/>
  <c r="I3841" i="77"/>
  <c r="H3842" i="77"/>
  <c r="I3842" i="77"/>
  <c r="H3843" i="77"/>
  <c r="I3843" i="77"/>
  <c r="H3844" i="77"/>
  <c r="I3844" i="77"/>
  <c r="H3845" i="77"/>
  <c r="I3845" i="77"/>
  <c r="H3846" i="77"/>
  <c r="I3846" i="77"/>
  <c r="H3847" i="77"/>
  <c r="I3847" i="77"/>
  <c r="H3848" i="77"/>
  <c r="I3848" i="77"/>
  <c r="H3849" i="77"/>
  <c r="I3849" i="77"/>
  <c r="H3850" i="77"/>
  <c r="I3850" i="77"/>
  <c r="H3851" i="77"/>
  <c r="I3851" i="77"/>
  <c r="H3852" i="77"/>
  <c r="I3852" i="77"/>
  <c r="H3853" i="77"/>
  <c r="I3853" i="77"/>
  <c r="H3854" i="77"/>
  <c r="I3854" i="77"/>
  <c r="H3855" i="77"/>
  <c r="I3855" i="77"/>
  <c r="H3856" i="77"/>
  <c r="I3856" i="77"/>
  <c r="H3857" i="77"/>
  <c r="I3857" i="77"/>
  <c r="H3858" i="77"/>
  <c r="I3858" i="77"/>
  <c r="H3859" i="77"/>
  <c r="I3859" i="77"/>
  <c r="H3860" i="77"/>
  <c r="I3860" i="77"/>
  <c r="H3861" i="77"/>
  <c r="I3861" i="77"/>
  <c r="H3862" i="77"/>
  <c r="I3862" i="77"/>
  <c r="H3863" i="77"/>
  <c r="I3863" i="77"/>
  <c r="H3864" i="77"/>
  <c r="I3864" i="77"/>
  <c r="H3865" i="77"/>
  <c r="I3865" i="77"/>
  <c r="H3866" i="77"/>
  <c r="I3866" i="77"/>
  <c r="H3867" i="77"/>
  <c r="I3867" i="77"/>
  <c r="H3868" i="77"/>
  <c r="I3868" i="77"/>
  <c r="H3869" i="77"/>
  <c r="I3869" i="77"/>
  <c r="H3870" i="77"/>
  <c r="I3870" i="77"/>
  <c r="H3871" i="77"/>
  <c r="I3871" i="77"/>
  <c r="H3872" i="77"/>
  <c r="I3872" i="77"/>
  <c r="H3873" i="77"/>
  <c r="I3873" i="77"/>
  <c r="H3874" i="77"/>
  <c r="I3874" i="77"/>
  <c r="H3875" i="77"/>
  <c r="I3875" i="77"/>
  <c r="H3876" i="77"/>
  <c r="I3876" i="77"/>
  <c r="H3877" i="77"/>
  <c r="I3877" i="77"/>
  <c r="H3878" i="77"/>
  <c r="I3878" i="77"/>
  <c r="H3879" i="77"/>
  <c r="I3879" i="77"/>
  <c r="H3880" i="77"/>
  <c r="I3880" i="77"/>
  <c r="H3881" i="77"/>
  <c r="I3881" i="77"/>
  <c r="H3882" i="77"/>
  <c r="I3882" i="77"/>
  <c r="H3883" i="77"/>
  <c r="I3883" i="77"/>
  <c r="H3884" i="77"/>
  <c r="I3884" i="77"/>
  <c r="H3885" i="77"/>
  <c r="I3885" i="77"/>
  <c r="H3886" i="77"/>
  <c r="I3886" i="77"/>
  <c r="H3887" i="77"/>
  <c r="I3887" i="77"/>
  <c r="H3888" i="77"/>
  <c r="I3888" i="77"/>
  <c r="H3889" i="77"/>
  <c r="I3889" i="77"/>
  <c r="H3890" i="77"/>
  <c r="I3890" i="77"/>
  <c r="H3891" i="77"/>
  <c r="I3891" i="77"/>
  <c r="H3892" i="77"/>
  <c r="I3892" i="77"/>
  <c r="H3893" i="77"/>
  <c r="I3893" i="77"/>
  <c r="H3894" i="77"/>
  <c r="I3894" i="77"/>
  <c r="H3895" i="77"/>
  <c r="I3895" i="77"/>
  <c r="H3896" i="77"/>
  <c r="I3896" i="77"/>
  <c r="H3897" i="77"/>
  <c r="I3897" i="77"/>
  <c r="H3898" i="77"/>
  <c r="I3898" i="77"/>
  <c r="H3899" i="77"/>
  <c r="I3899" i="77"/>
  <c r="H3900" i="77"/>
  <c r="I3900" i="77"/>
  <c r="H3901" i="77"/>
  <c r="I3901" i="77"/>
  <c r="H3902" i="77"/>
  <c r="I3902" i="77"/>
  <c r="H3903" i="77"/>
  <c r="I3903" i="77"/>
  <c r="H3904" i="77"/>
  <c r="I3904" i="77"/>
  <c r="H3905" i="77"/>
  <c r="I3905" i="77"/>
  <c r="H3906" i="77"/>
  <c r="I3906" i="77"/>
  <c r="H3907" i="77"/>
  <c r="I3907" i="77"/>
  <c r="H3908" i="77"/>
  <c r="I3908" i="77"/>
  <c r="H3909" i="77"/>
  <c r="I3909" i="77"/>
  <c r="H3910" i="77"/>
  <c r="I3910" i="77"/>
  <c r="H3911" i="77"/>
  <c r="I3911" i="77"/>
  <c r="H3912" i="77"/>
  <c r="I3912" i="77"/>
  <c r="H3913" i="77"/>
  <c r="I3913" i="77"/>
  <c r="H3914" i="77"/>
  <c r="I3914" i="77"/>
  <c r="H3915" i="77"/>
  <c r="I3915" i="77"/>
  <c r="H3916" i="77"/>
  <c r="I3916" i="77"/>
  <c r="H3917" i="77"/>
  <c r="I3917" i="77"/>
  <c r="H3918" i="77"/>
  <c r="I3918" i="77"/>
  <c r="H3919" i="77"/>
  <c r="I3919" i="77"/>
  <c r="H3920" i="77"/>
  <c r="I3920" i="77"/>
  <c r="H3921" i="77"/>
  <c r="I3921" i="77"/>
  <c r="H3922" i="77"/>
  <c r="I3922" i="77"/>
  <c r="H3923" i="77"/>
  <c r="I3923" i="77"/>
  <c r="H3924" i="77"/>
  <c r="I3924" i="77"/>
  <c r="H3925" i="77"/>
  <c r="I3925" i="77"/>
  <c r="H3926" i="77"/>
  <c r="I3926" i="77"/>
  <c r="H3927" i="77"/>
  <c r="I3927" i="77"/>
  <c r="H3928" i="77"/>
  <c r="I3928" i="77"/>
  <c r="H3929" i="77"/>
  <c r="I3929" i="77"/>
  <c r="H3930" i="77"/>
  <c r="I3930" i="77"/>
  <c r="H3931" i="77"/>
  <c r="I3931" i="77"/>
  <c r="H3932" i="77"/>
  <c r="I3932" i="77"/>
  <c r="H3933" i="77"/>
  <c r="I3933" i="77"/>
  <c r="H3934" i="77"/>
  <c r="I3934" i="77"/>
  <c r="H3935" i="77"/>
  <c r="I3935" i="77"/>
  <c r="H3936" i="77"/>
  <c r="I3936" i="77"/>
  <c r="H3937" i="77"/>
  <c r="I3937" i="77"/>
  <c r="H3938" i="77"/>
  <c r="I3938" i="77"/>
  <c r="H3939" i="77"/>
  <c r="I3939" i="77"/>
  <c r="H3940" i="77"/>
  <c r="I3940" i="77"/>
  <c r="H3941" i="77"/>
  <c r="I3941" i="77"/>
  <c r="H3942" i="77"/>
  <c r="I3942" i="77"/>
  <c r="H3943" i="77"/>
  <c r="I3943" i="77"/>
  <c r="H3944" i="77"/>
  <c r="I3944" i="77"/>
  <c r="H3945" i="77"/>
  <c r="I3945" i="77"/>
  <c r="H3946" i="77"/>
  <c r="I3946" i="77"/>
  <c r="H3947" i="77"/>
  <c r="I3947" i="77"/>
  <c r="H3948" i="77"/>
  <c r="I3948" i="77"/>
  <c r="H3949" i="77"/>
  <c r="I3949" i="77"/>
  <c r="H3950" i="77"/>
  <c r="I3950" i="77"/>
  <c r="H3951" i="77"/>
  <c r="I3951" i="77"/>
  <c r="H3952" i="77"/>
  <c r="I3952" i="77"/>
  <c r="H3953" i="77"/>
  <c r="I3953" i="77"/>
  <c r="H3954" i="77"/>
  <c r="I3954" i="77"/>
  <c r="H3955" i="77"/>
  <c r="I3955" i="77"/>
  <c r="H3956" i="77"/>
  <c r="I3956" i="77"/>
  <c r="H3957" i="77"/>
  <c r="I3957" i="77"/>
  <c r="H3958" i="77"/>
  <c r="I3958" i="77"/>
  <c r="H3959" i="77"/>
  <c r="I3959" i="77"/>
  <c r="H3960" i="77"/>
  <c r="I3960" i="77"/>
  <c r="H3961" i="77"/>
  <c r="I3961" i="77"/>
  <c r="H3962" i="77"/>
  <c r="I3962" i="77"/>
  <c r="H3963" i="77"/>
  <c r="I3963" i="77"/>
  <c r="H3964" i="77"/>
  <c r="I3964" i="77"/>
  <c r="H3965" i="77"/>
  <c r="I3965" i="77"/>
  <c r="H3966" i="77"/>
  <c r="I3966" i="77"/>
  <c r="H3967" i="77"/>
  <c r="I3967" i="77"/>
  <c r="H3968" i="77"/>
  <c r="I3968" i="77"/>
  <c r="H3969" i="77"/>
  <c r="I3969" i="77"/>
  <c r="H3970" i="77"/>
  <c r="I3970" i="77"/>
  <c r="H3971" i="77"/>
  <c r="I3971" i="77"/>
  <c r="H3972" i="77"/>
  <c r="I3972" i="77"/>
  <c r="H3973" i="77"/>
  <c r="I3973" i="77"/>
  <c r="H3974" i="77"/>
  <c r="I3974" i="77"/>
  <c r="H3975" i="77"/>
  <c r="I3975" i="77"/>
  <c r="H3976" i="77"/>
  <c r="I3976" i="77"/>
  <c r="H3977" i="77"/>
  <c r="I3977" i="77"/>
  <c r="H3978" i="77"/>
  <c r="I3978" i="77"/>
  <c r="H3979" i="77"/>
  <c r="I3979" i="77"/>
  <c r="H3980" i="77"/>
  <c r="I3980" i="77"/>
  <c r="H3981" i="77"/>
  <c r="I3981" i="77"/>
  <c r="H3982" i="77"/>
  <c r="I3982" i="77"/>
  <c r="H3983" i="77"/>
  <c r="I3983" i="77"/>
  <c r="H3984" i="77"/>
  <c r="I3984" i="77"/>
  <c r="H3985" i="77"/>
  <c r="I3985" i="77"/>
  <c r="H3986" i="77"/>
  <c r="I3986" i="77"/>
  <c r="H3987" i="77"/>
  <c r="I3987" i="77"/>
  <c r="H3988" i="77"/>
  <c r="I3988" i="77"/>
  <c r="H3989" i="77"/>
  <c r="I3989" i="77"/>
  <c r="H3990" i="77"/>
  <c r="I3990" i="77"/>
  <c r="H3991" i="77"/>
  <c r="I3991" i="77"/>
  <c r="H3992" i="77"/>
  <c r="I3992" i="77"/>
  <c r="H3993" i="77"/>
  <c r="I3993" i="77"/>
  <c r="H3994" i="77"/>
  <c r="I3994" i="77"/>
  <c r="H3995" i="77"/>
  <c r="I3995" i="77"/>
  <c r="H3996" i="77"/>
  <c r="I3996" i="77"/>
  <c r="H3997" i="77"/>
  <c r="I3997" i="77"/>
  <c r="H3998" i="77"/>
  <c r="I3998" i="77"/>
  <c r="H3999" i="77"/>
  <c r="I3999" i="77"/>
  <c r="H4000" i="77"/>
  <c r="I4000" i="77"/>
  <c r="H4001" i="77"/>
  <c r="I4001" i="77"/>
  <c r="H4002" i="77"/>
  <c r="I4002" i="77"/>
  <c r="H4003" i="77"/>
  <c r="I4003" i="77"/>
  <c r="H4004" i="77"/>
  <c r="I4004" i="77"/>
  <c r="H4005" i="77"/>
  <c r="I4005" i="77"/>
  <c r="H4006" i="77"/>
  <c r="I4006" i="77"/>
  <c r="H4007" i="77"/>
  <c r="I4007" i="77"/>
  <c r="H4008" i="77"/>
  <c r="I4008" i="77"/>
  <c r="H4009" i="77"/>
  <c r="I4009" i="77"/>
  <c r="H4010" i="77"/>
  <c r="I4010" i="77"/>
  <c r="H4011" i="77"/>
  <c r="I4011" i="77"/>
  <c r="H4012" i="77"/>
  <c r="I4012" i="77"/>
  <c r="H4013" i="77"/>
  <c r="I4013" i="77"/>
  <c r="H4014" i="77"/>
  <c r="I4014" i="77"/>
  <c r="H4015" i="77"/>
  <c r="I4015" i="77"/>
  <c r="H4016" i="77"/>
  <c r="I4016" i="77"/>
  <c r="H4017" i="77"/>
  <c r="I4017" i="77"/>
  <c r="H4018" i="77"/>
  <c r="I4018" i="77"/>
  <c r="H4019" i="77"/>
  <c r="I4019" i="77"/>
  <c r="H4020" i="77"/>
  <c r="I4020" i="77"/>
  <c r="H4021" i="77"/>
  <c r="I4021" i="77"/>
  <c r="H4022" i="77"/>
  <c r="I4022" i="77"/>
  <c r="H4023" i="77"/>
  <c r="I4023" i="77"/>
  <c r="H4024" i="77"/>
  <c r="I4024" i="77"/>
  <c r="H4025" i="77"/>
  <c r="I4025" i="77"/>
  <c r="H4026" i="77"/>
  <c r="I4026" i="77"/>
  <c r="H4027" i="77"/>
  <c r="I4027" i="77"/>
  <c r="H4028" i="77"/>
  <c r="I4028" i="77"/>
  <c r="H4029" i="77"/>
  <c r="I4029" i="77"/>
  <c r="H4030" i="77"/>
  <c r="I4030" i="77"/>
  <c r="H4031" i="77"/>
  <c r="I4031" i="77"/>
  <c r="H4032" i="77"/>
  <c r="I4032" i="77"/>
  <c r="H4033" i="77"/>
  <c r="I4033" i="77"/>
  <c r="H4034" i="77"/>
  <c r="I4034" i="77"/>
  <c r="H4035" i="77"/>
  <c r="I4035" i="77"/>
  <c r="H4036" i="77"/>
  <c r="I4036" i="77"/>
  <c r="H4037" i="77"/>
  <c r="I4037" i="77"/>
  <c r="H4038" i="77"/>
  <c r="I4038" i="77"/>
  <c r="H4039" i="77"/>
  <c r="I4039" i="77"/>
  <c r="H4040" i="77"/>
  <c r="I4040" i="77"/>
  <c r="H4041" i="77"/>
  <c r="I4041" i="77"/>
  <c r="H4042" i="77"/>
  <c r="I4042" i="77"/>
  <c r="H4043" i="77"/>
  <c r="I4043" i="77"/>
  <c r="H4044" i="77"/>
  <c r="I4044" i="77"/>
  <c r="H4045" i="77"/>
  <c r="I4045" i="77"/>
  <c r="H4046" i="77"/>
  <c r="I4046" i="77"/>
  <c r="H4047" i="77"/>
  <c r="I4047" i="77"/>
  <c r="H4048" i="77"/>
  <c r="I4048" i="77"/>
  <c r="H4049" i="77"/>
  <c r="I4049" i="77"/>
  <c r="H4050" i="77"/>
  <c r="I4050" i="77"/>
  <c r="H4051" i="77"/>
  <c r="I4051" i="77"/>
  <c r="H4052" i="77"/>
  <c r="I4052" i="77"/>
  <c r="H4053" i="77"/>
  <c r="I4053" i="77"/>
  <c r="H4054" i="77"/>
  <c r="I4054" i="77"/>
  <c r="H4055" i="77"/>
  <c r="I4055" i="77"/>
  <c r="H4056" i="77"/>
  <c r="I4056" i="77"/>
  <c r="H4057" i="77"/>
  <c r="I4057" i="77"/>
  <c r="H4058" i="77"/>
  <c r="I4058" i="77"/>
  <c r="H4059" i="77"/>
  <c r="I4059" i="77"/>
  <c r="H4060" i="77"/>
  <c r="I4060" i="77"/>
  <c r="H4061" i="77"/>
  <c r="I4061" i="77"/>
  <c r="H4062" i="77"/>
  <c r="I4062" i="77"/>
  <c r="H4063" i="77"/>
  <c r="I4063" i="77"/>
  <c r="H4064" i="77"/>
  <c r="I4064" i="77"/>
  <c r="H4065" i="77"/>
  <c r="I4065" i="77"/>
  <c r="H4066" i="77"/>
  <c r="I4066" i="77"/>
  <c r="H4067" i="77"/>
  <c r="I4067" i="77"/>
  <c r="H4068" i="77"/>
  <c r="I4068" i="77"/>
  <c r="H4069" i="77"/>
  <c r="I4069" i="77"/>
  <c r="H4070" i="77"/>
  <c r="I4070" i="77"/>
  <c r="H4071" i="77"/>
  <c r="I4071" i="77"/>
  <c r="H4072" i="77"/>
  <c r="I4072" i="77"/>
  <c r="H4073" i="77"/>
  <c r="I4073" i="77"/>
  <c r="H4074" i="77"/>
  <c r="I4074" i="77"/>
  <c r="H4075" i="77"/>
  <c r="I4075" i="77"/>
  <c r="H4076" i="77"/>
  <c r="I4076" i="77"/>
  <c r="H4077" i="77"/>
  <c r="I4077" i="77"/>
  <c r="H4078" i="77"/>
  <c r="I4078" i="77"/>
  <c r="H4079" i="77"/>
  <c r="I4079" i="77"/>
  <c r="H4080" i="77"/>
  <c r="I4080" i="77"/>
  <c r="H4081" i="77"/>
  <c r="I4081" i="77"/>
  <c r="H4082" i="77"/>
  <c r="I4082" i="77"/>
  <c r="H4083" i="77"/>
  <c r="I4083" i="77"/>
  <c r="H4084" i="77"/>
  <c r="I4084" i="77"/>
  <c r="H4085" i="77"/>
  <c r="I4085" i="77"/>
  <c r="H4086" i="77"/>
  <c r="I4086" i="77"/>
  <c r="H4087" i="77"/>
  <c r="I4087" i="77"/>
  <c r="H4088" i="77"/>
  <c r="I4088" i="77"/>
  <c r="H4089" i="77"/>
  <c r="I4089" i="77"/>
  <c r="H4090" i="77"/>
  <c r="I4090" i="77"/>
  <c r="H4091" i="77"/>
  <c r="I4091" i="77"/>
  <c r="H4092" i="77"/>
  <c r="I4092" i="77"/>
  <c r="H4093" i="77"/>
  <c r="I4093" i="77"/>
  <c r="H4094" i="77"/>
  <c r="I4094" i="77"/>
  <c r="H4095" i="77"/>
  <c r="I4095" i="77"/>
  <c r="H4096" i="77"/>
  <c r="I4096" i="77"/>
  <c r="H4097" i="77"/>
  <c r="I4097" i="77"/>
  <c r="H4098" i="77"/>
  <c r="I4098" i="77"/>
  <c r="H4099" i="77"/>
  <c r="I4099" i="77"/>
  <c r="H4100" i="77"/>
  <c r="I4100" i="77"/>
  <c r="H4101" i="77"/>
  <c r="I4101" i="77"/>
  <c r="H4102" i="77"/>
  <c r="I4102" i="77"/>
  <c r="H4103" i="77"/>
  <c r="I4103" i="77"/>
  <c r="H4104" i="77"/>
  <c r="I4104" i="77"/>
  <c r="H4105" i="77"/>
  <c r="I4105" i="77"/>
  <c r="H4106" i="77"/>
  <c r="I4106" i="77"/>
  <c r="H4107" i="77"/>
  <c r="I4107" i="77"/>
  <c r="H4108" i="77"/>
  <c r="I4108" i="77"/>
  <c r="H4109" i="77"/>
  <c r="I4109" i="77"/>
  <c r="H4110" i="77"/>
  <c r="I4110" i="77"/>
  <c r="H4111" i="77"/>
  <c r="I4111" i="77"/>
  <c r="H4112" i="77"/>
  <c r="I4112" i="77"/>
  <c r="H4113" i="77"/>
  <c r="I4113" i="77"/>
  <c r="H4114" i="77"/>
  <c r="I4114" i="77"/>
  <c r="H4115" i="77"/>
  <c r="I4115" i="77"/>
  <c r="H4116" i="77"/>
  <c r="I4116" i="77"/>
  <c r="H4117" i="77"/>
  <c r="I4117" i="77"/>
  <c r="H4118" i="77"/>
  <c r="I4118" i="77"/>
  <c r="H4119" i="77"/>
  <c r="I4119" i="77"/>
  <c r="H4120" i="77"/>
  <c r="I4120" i="77"/>
  <c r="H4121" i="77"/>
  <c r="I4121" i="77"/>
  <c r="H4122" i="77"/>
  <c r="I4122" i="77"/>
  <c r="H4123" i="77"/>
  <c r="I4123" i="77"/>
  <c r="H4124" i="77"/>
  <c r="I4124" i="77"/>
  <c r="H4125" i="77"/>
  <c r="I4125" i="77"/>
  <c r="H4126" i="77"/>
  <c r="I4126" i="77"/>
  <c r="H4127" i="77"/>
  <c r="I4127" i="77"/>
  <c r="H4128" i="77"/>
  <c r="I4128" i="77"/>
  <c r="H4129" i="77"/>
  <c r="I4129" i="77"/>
  <c r="H4130" i="77"/>
  <c r="I4130" i="77"/>
  <c r="H4131" i="77"/>
  <c r="I4131" i="77"/>
  <c r="H4132" i="77"/>
  <c r="I4132" i="77"/>
  <c r="H4133" i="77"/>
  <c r="I4133" i="77"/>
  <c r="H4134" i="77"/>
  <c r="I4134" i="77"/>
  <c r="H4135" i="77"/>
  <c r="I4135" i="77"/>
  <c r="H4136" i="77"/>
  <c r="I4136" i="77"/>
  <c r="H4137" i="77"/>
  <c r="I4137" i="77"/>
  <c r="H4138" i="77"/>
  <c r="I4138" i="77"/>
  <c r="H4139" i="77"/>
  <c r="I4139" i="77"/>
  <c r="H4140" i="77"/>
  <c r="I4140" i="77"/>
  <c r="H4141" i="77"/>
  <c r="I4141" i="77"/>
  <c r="H4142" i="77"/>
  <c r="I4142" i="77"/>
  <c r="H4143" i="77"/>
  <c r="I4143" i="77"/>
  <c r="H4144" i="77"/>
  <c r="I4144" i="77"/>
  <c r="H4145" i="77"/>
  <c r="I4145" i="77"/>
  <c r="H4146" i="77"/>
  <c r="I4146" i="77"/>
  <c r="H4147" i="77"/>
  <c r="I4147" i="77"/>
  <c r="H4148" i="77"/>
  <c r="I4148" i="77"/>
  <c r="H4149" i="77"/>
  <c r="I4149" i="77"/>
  <c r="H4150" i="77"/>
  <c r="I4150" i="77"/>
  <c r="H4151" i="77"/>
  <c r="I4151" i="77"/>
  <c r="H4152" i="77"/>
  <c r="I4152" i="77"/>
  <c r="H4153" i="77"/>
  <c r="I4153" i="77"/>
  <c r="H4154" i="77"/>
  <c r="I4154" i="77"/>
  <c r="H4155" i="77"/>
  <c r="I4155" i="77"/>
  <c r="H4156" i="77"/>
  <c r="I4156" i="77"/>
  <c r="H4157" i="77"/>
  <c r="I4157" i="77"/>
  <c r="H4158" i="77"/>
  <c r="I4158" i="77"/>
  <c r="H4159" i="77"/>
  <c r="I4159" i="77"/>
  <c r="H4160" i="77"/>
  <c r="I4160" i="77"/>
  <c r="H4161" i="77"/>
  <c r="I4161" i="77"/>
  <c r="H4162" i="77"/>
  <c r="I4162" i="77"/>
  <c r="H4163" i="77"/>
  <c r="I4163" i="77"/>
  <c r="H4164" i="77"/>
  <c r="I4164" i="77"/>
  <c r="H4165" i="77"/>
  <c r="I4165" i="77"/>
  <c r="H4166" i="77"/>
  <c r="I4166" i="77"/>
  <c r="H4167" i="77"/>
  <c r="I4167" i="77"/>
  <c r="H4168" i="77"/>
  <c r="I4168" i="77"/>
  <c r="H4169" i="77"/>
  <c r="I4169" i="77"/>
  <c r="H4170" i="77"/>
  <c r="I4170" i="77"/>
  <c r="H4171" i="77"/>
  <c r="I4171" i="77"/>
  <c r="H4172" i="77"/>
  <c r="I4172" i="77"/>
  <c r="H4173" i="77"/>
  <c r="I4173" i="77"/>
  <c r="H4174" i="77"/>
  <c r="I4174" i="77"/>
  <c r="H4175" i="77"/>
  <c r="I4175" i="77"/>
  <c r="H4176" i="77"/>
  <c r="I4176" i="77"/>
  <c r="H4177" i="77"/>
  <c r="I4177" i="77"/>
  <c r="H4178" i="77"/>
  <c r="I4178" i="77"/>
  <c r="H4179" i="77"/>
  <c r="I4179" i="77"/>
  <c r="H4180" i="77"/>
  <c r="I4180" i="77"/>
  <c r="H4181" i="77"/>
  <c r="I4181" i="77"/>
  <c r="H4182" i="77"/>
  <c r="I4182" i="77"/>
  <c r="H4183" i="77"/>
  <c r="I4183" i="77"/>
  <c r="H4184" i="77"/>
  <c r="I4184" i="77"/>
  <c r="H4185" i="77"/>
  <c r="I4185" i="77"/>
  <c r="H4186" i="77"/>
  <c r="I4186" i="77"/>
  <c r="H4187" i="77"/>
  <c r="I4187" i="77"/>
  <c r="H4188" i="77"/>
  <c r="I4188" i="77"/>
  <c r="H4189" i="77"/>
  <c r="I4189" i="77"/>
  <c r="H4190" i="77"/>
  <c r="I4190" i="77"/>
  <c r="H4191" i="77"/>
  <c r="I4191" i="77"/>
  <c r="H4192" i="77"/>
  <c r="I4192" i="77"/>
  <c r="H4193" i="77"/>
  <c r="I4193" i="77"/>
  <c r="H4194" i="77"/>
  <c r="I4194" i="77"/>
  <c r="H4195" i="77"/>
  <c r="I4195" i="77"/>
  <c r="H4196" i="77"/>
  <c r="I4196" i="77"/>
  <c r="H4197" i="77"/>
  <c r="I4197" i="77"/>
  <c r="H4198" i="77"/>
  <c r="I4198" i="77"/>
  <c r="H4199" i="77"/>
  <c r="I4199" i="77"/>
  <c r="H4200" i="77"/>
  <c r="I4200" i="77"/>
  <c r="H4201" i="77"/>
  <c r="I4201" i="77"/>
  <c r="H4202" i="77"/>
  <c r="I4202" i="77"/>
  <c r="H4203" i="77"/>
  <c r="I4203" i="77"/>
  <c r="H4204" i="77"/>
  <c r="I4204" i="77"/>
  <c r="H4205" i="77"/>
  <c r="I4205" i="77"/>
  <c r="H4206" i="77"/>
  <c r="I4206" i="77"/>
  <c r="H4207" i="77"/>
  <c r="I4207" i="77"/>
  <c r="H4208" i="77"/>
  <c r="I4208" i="77"/>
  <c r="H4209" i="77"/>
  <c r="I4209" i="77"/>
  <c r="H4210" i="77"/>
  <c r="I4210" i="77"/>
  <c r="H4211" i="77"/>
  <c r="I4211" i="77"/>
  <c r="H4212" i="77"/>
  <c r="I4212" i="77"/>
  <c r="H4213" i="77"/>
  <c r="I4213" i="77"/>
  <c r="H4214" i="77"/>
  <c r="I4214" i="77"/>
  <c r="H4215" i="77"/>
  <c r="I4215" i="77"/>
  <c r="H4216" i="77"/>
  <c r="I4216" i="77"/>
  <c r="H4217" i="77"/>
  <c r="I4217" i="77"/>
  <c r="H4218" i="77"/>
  <c r="I4218" i="77"/>
  <c r="H4219" i="77"/>
  <c r="I4219" i="77"/>
  <c r="H4220" i="77"/>
  <c r="I4220" i="77"/>
  <c r="H4221" i="77"/>
  <c r="I4221" i="77"/>
  <c r="H4222" i="77"/>
  <c r="I4222" i="77"/>
  <c r="H4223" i="77"/>
  <c r="I4223" i="77"/>
  <c r="H4224" i="77"/>
  <c r="I4224" i="77"/>
  <c r="H4225" i="77"/>
  <c r="I4225" i="77"/>
  <c r="H4226" i="77"/>
  <c r="I4226" i="77"/>
  <c r="H4227" i="77"/>
  <c r="I4227" i="77"/>
  <c r="H4228" i="77"/>
  <c r="I4228" i="77"/>
  <c r="H4229" i="77"/>
  <c r="I4229" i="77"/>
  <c r="H4230" i="77"/>
  <c r="I4230" i="77"/>
  <c r="H4231" i="77"/>
  <c r="I4231" i="77"/>
  <c r="H4232" i="77"/>
  <c r="I4232" i="77"/>
  <c r="H4233" i="77"/>
  <c r="I4233" i="77"/>
  <c r="H4234" i="77"/>
  <c r="I4234" i="77"/>
  <c r="H4235" i="77"/>
  <c r="I4235" i="77"/>
  <c r="H4236" i="77"/>
  <c r="I4236" i="77"/>
  <c r="H4237" i="77"/>
  <c r="I4237" i="77"/>
  <c r="H4238" i="77"/>
  <c r="I4238" i="77"/>
  <c r="H4239" i="77"/>
  <c r="I4239" i="77"/>
  <c r="H4240" i="77"/>
  <c r="I4240" i="77"/>
  <c r="H4241" i="77"/>
  <c r="I4241" i="77"/>
  <c r="H4242" i="77"/>
  <c r="I4242" i="77"/>
  <c r="H4243" i="77"/>
  <c r="I4243" i="77"/>
  <c r="H4244" i="77"/>
  <c r="I4244" i="77"/>
  <c r="H4245" i="77"/>
  <c r="I4245" i="77"/>
  <c r="H4246" i="77"/>
  <c r="I4246" i="77"/>
  <c r="H4247" i="77"/>
  <c r="I4247" i="77"/>
  <c r="H4248" i="77"/>
  <c r="I4248" i="77"/>
  <c r="H4249" i="77"/>
  <c r="I4249" i="77"/>
  <c r="H4250" i="77"/>
  <c r="I4250" i="77"/>
  <c r="H4251" i="77"/>
  <c r="I4251" i="77"/>
  <c r="H4252" i="77"/>
  <c r="I4252" i="77"/>
  <c r="H4253" i="77"/>
  <c r="I4253" i="77"/>
  <c r="H4254" i="77"/>
  <c r="I4254" i="77"/>
  <c r="H4255" i="77"/>
  <c r="I4255" i="77"/>
  <c r="H4256" i="77"/>
  <c r="I4256" i="77"/>
  <c r="H4257" i="77"/>
  <c r="I4257" i="77"/>
  <c r="H4258" i="77"/>
  <c r="I4258" i="77"/>
  <c r="H4259" i="77"/>
  <c r="I4259" i="77"/>
  <c r="H4260" i="77"/>
  <c r="I4260" i="77"/>
  <c r="H4261" i="77"/>
  <c r="I4261" i="77"/>
  <c r="H4262" i="77"/>
  <c r="I4262" i="77"/>
  <c r="H4263" i="77"/>
  <c r="I4263" i="77"/>
  <c r="H4264" i="77"/>
  <c r="I4264" i="77"/>
  <c r="H4265" i="77"/>
  <c r="I4265" i="77"/>
  <c r="H4266" i="77"/>
  <c r="I4266" i="77"/>
  <c r="H4267" i="77"/>
  <c r="I4267" i="77"/>
  <c r="H4268" i="77"/>
  <c r="I4268" i="77"/>
  <c r="H4269" i="77"/>
  <c r="I4269" i="77"/>
  <c r="H4270" i="77"/>
  <c r="I4270" i="77"/>
  <c r="H4271" i="77"/>
  <c r="I4271" i="77"/>
  <c r="H4272" i="77"/>
  <c r="I4272" i="77"/>
  <c r="H4273" i="77"/>
  <c r="I4273" i="77"/>
  <c r="H4274" i="77"/>
  <c r="I4274" i="77"/>
  <c r="H4275" i="77"/>
  <c r="I4275" i="77"/>
  <c r="H4276" i="77"/>
  <c r="I4276" i="77"/>
  <c r="H4277" i="77"/>
  <c r="I4277" i="77"/>
  <c r="H4278" i="77"/>
  <c r="I4278" i="77"/>
  <c r="H4279" i="77"/>
  <c r="I4279" i="77"/>
  <c r="H4280" i="77"/>
  <c r="I4280" i="77"/>
  <c r="H4281" i="77"/>
  <c r="I4281" i="77"/>
  <c r="H4282" i="77"/>
  <c r="I4282" i="77"/>
  <c r="H4283" i="77"/>
  <c r="I4283" i="77"/>
  <c r="H4284" i="77"/>
  <c r="I4284" i="77"/>
  <c r="H4285" i="77"/>
  <c r="I4285" i="77"/>
  <c r="H4286" i="77"/>
  <c r="I4286" i="77"/>
  <c r="H4287" i="77"/>
  <c r="I4287" i="77"/>
  <c r="H4288" i="77"/>
  <c r="I4288" i="77"/>
  <c r="H4289" i="77"/>
  <c r="I4289" i="77"/>
  <c r="H4290" i="77"/>
  <c r="I4290" i="77"/>
  <c r="H4291" i="77"/>
  <c r="I4291" i="77"/>
  <c r="H4292" i="77"/>
  <c r="I4292" i="77"/>
  <c r="H4293" i="77"/>
  <c r="I4293" i="77"/>
  <c r="H4294" i="77"/>
  <c r="I4294" i="77"/>
  <c r="H4295" i="77"/>
  <c r="I4295" i="77"/>
  <c r="H4296" i="77"/>
  <c r="I4296" i="77"/>
  <c r="H4297" i="77"/>
  <c r="I4297" i="77"/>
  <c r="H4298" i="77"/>
  <c r="I4298" i="77"/>
  <c r="H4299" i="77"/>
  <c r="I4299" i="77"/>
  <c r="H4300" i="77"/>
  <c r="I4300" i="77"/>
  <c r="H4301" i="77"/>
  <c r="I4301" i="77"/>
  <c r="H4302" i="77"/>
  <c r="I4302" i="77"/>
  <c r="H4303" i="77"/>
  <c r="I4303" i="77"/>
  <c r="H4304" i="77"/>
  <c r="I4304" i="77"/>
  <c r="H4305" i="77"/>
  <c r="I4305" i="77"/>
  <c r="H4306" i="77"/>
  <c r="I4306" i="77"/>
  <c r="H4307" i="77"/>
  <c r="I4307" i="77"/>
  <c r="H4308" i="77"/>
  <c r="I4308" i="77"/>
  <c r="H4309" i="77"/>
  <c r="I4309" i="77"/>
  <c r="H4310" i="77"/>
  <c r="I4310" i="77"/>
  <c r="H4311" i="77"/>
  <c r="I4311" i="77"/>
  <c r="H4312" i="77"/>
  <c r="I4312" i="77"/>
  <c r="H4313" i="77"/>
  <c r="I4313" i="77"/>
  <c r="H4314" i="77"/>
  <c r="I4314" i="77"/>
  <c r="H4315" i="77"/>
  <c r="I4315" i="77"/>
  <c r="H4316" i="77"/>
  <c r="I4316" i="77"/>
  <c r="H4317" i="77"/>
  <c r="I4317" i="77"/>
  <c r="H4318" i="77"/>
  <c r="I4318" i="77"/>
  <c r="H4319" i="77"/>
  <c r="I4319" i="77"/>
  <c r="H4320" i="77"/>
  <c r="I4320" i="77"/>
  <c r="H4321" i="77"/>
  <c r="I4321" i="77"/>
  <c r="H4322" i="77"/>
  <c r="I4322" i="77"/>
  <c r="H4323" i="77"/>
  <c r="I4323" i="77"/>
  <c r="H4324" i="77"/>
  <c r="I4324" i="77"/>
  <c r="H4325" i="77"/>
  <c r="I4325" i="77"/>
  <c r="H4326" i="77"/>
  <c r="I4326" i="77"/>
  <c r="H4327" i="77"/>
  <c r="I4327" i="77"/>
  <c r="H4328" i="77"/>
  <c r="I4328" i="77"/>
  <c r="H4329" i="77"/>
  <c r="I4329" i="77"/>
  <c r="H4330" i="77"/>
  <c r="I4330" i="77"/>
  <c r="H4331" i="77"/>
  <c r="I4331" i="77"/>
  <c r="H4332" i="77"/>
  <c r="I4332" i="77"/>
  <c r="H4333" i="77"/>
  <c r="I4333" i="77"/>
  <c r="H4334" i="77"/>
  <c r="I4334" i="77"/>
  <c r="H4335" i="77"/>
  <c r="I4335" i="77"/>
  <c r="H4336" i="77"/>
  <c r="I4336" i="77"/>
  <c r="H4337" i="77"/>
  <c r="I4337" i="77"/>
  <c r="H4338" i="77"/>
  <c r="I4338" i="77"/>
  <c r="H4339" i="77"/>
  <c r="I4339" i="77"/>
  <c r="H4340" i="77"/>
  <c r="I4340" i="77"/>
  <c r="H4341" i="77"/>
  <c r="I4341" i="77"/>
  <c r="H4342" i="77"/>
  <c r="I4342" i="77"/>
  <c r="H4343" i="77"/>
  <c r="I4343" i="77"/>
  <c r="H4344" i="77"/>
  <c r="I4344" i="77"/>
  <c r="H4345" i="77"/>
  <c r="I4345" i="77"/>
  <c r="H4346" i="77"/>
  <c r="I4346" i="77"/>
  <c r="H4347" i="77"/>
  <c r="I4347" i="77"/>
  <c r="H4348" i="77"/>
  <c r="I4348" i="77"/>
  <c r="H4349" i="77"/>
  <c r="I4349" i="77"/>
  <c r="H4350" i="77"/>
  <c r="I4350" i="77"/>
  <c r="H4351" i="77"/>
  <c r="I4351" i="77"/>
  <c r="H4352" i="77"/>
  <c r="I4352" i="77"/>
  <c r="H4353" i="77"/>
  <c r="I4353" i="77"/>
  <c r="H4354" i="77"/>
  <c r="I4354" i="77"/>
  <c r="H4355" i="77"/>
  <c r="I4355" i="77"/>
  <c r="H4356" i="77"/>
  <c r="I4356" i="77"/>
  <c r="H4357" i="77"/>
  <c r="I4357" i="77"/>
  <c r="H4358" i="77"/>
  <c r="I4358" i="77"/>
  <c r="H4359" i="77"/>
  <c r="I4359" i="77"/>
  <c r="H4360" i="77"/>
  <c r="I4360" i="77"/>
  <c r="H4361" i="77"/>
  <c r="I4361" i="77"/>
  <c r="H4362" i="77"/>
  <c r="I4362" i="77"/>
  <c r="H4363" i="77"/>
  <c r="I4363" i="77"/>
  <c r="H4364" i="77"/>
  <c r="I4364" i="77"/>
  <c r="H4365" i="77"/>
  <c r="I4365" i="77"/>
  <c r="H4366" i="77"/>
  <c r="I4366" i="77"/>
  <c r="H4367" i="77"/>
  <c r="I4367" i="77"/>
  <c r="H4368" i="77"/>
  <c r="I4368" i="77"/>
  <c r="H4369" i="77"/>
  <c r="I4369" i="77"/>
  <c r="H4370" i="77"/>
  <c r="I4370" i="77"/>
  <c r="H4371" i="77"/>
  <c r="I4371" i="77"/>
  <c r="H4372" i="77"/>
  <c r="I4372" i="77"/>
  <c r="H4373" i="77"/>
  <c r="I4373" i="77"/>
  <c r="H4374" i="77"/>
  <c r="I4374" i="77"/>
  <c r="H4375" i="77"/>
  <c r="I4375" i="77"/>
  <c r="H4376" i="77"/>
  <c r="I4376" i="77"/>
  <c r="H4377" i="77"/>
  <c r="I4377" i="77"/>
  <c r="H4378" i="77"/>
  <c r="I4378" i="77"/>
  <c r="H4379" i="77"/>
  <c r="I4379" i="77"/>
  <c r="H4380" i="77"/>
  <c r="I4380" i="77"/>
  <c r="H4381" i="77"/>
  <c r="I4381" i="77"/>
  <c r="H4382" i="77"/>
  <c r="I4382" i="77"/>
  <c r="H4383" i="77"/>
  <c r="I4383" i="77"/>
  <c r="H4384" i="77"/>
  <c r="I4384" i="77"/>
  <c r="H4385" i="77"/>
  <c r="I4385" i="77"/>
  <c r="H4386" i="77"/>
  <c r="I4386" i="77"/>
  <c r="H4387" i="77"/>
  <c r="I4387" i="77"/>
  <c r="H4388" i="77"/>
  <c r="I4388" i="77"/>
  <c r="H4389" i="77"/>
  <c r="I4389" i="77"/>
  <c r="H4390" i="77"/>
  <c r="I4390" i="77"/>
  <c r="H4391" i="77"/>
  <c r="I4391" i="77"/>
  <c r="H4392" i="77"/>
  <c r="I4392" i="77"/>
  <c r="H4393" i="77"/>
  <c r="I4393" i="77"/>
  <c r="H4394" i="77"/>
  <c r="I4394" i="77"/>
  <c r="H4395" i="77"/>
  <c r="I4395" i="77"/>
  <c r="H4396" i="77"/>
  <c r="I4396" i="77"/>
  <c r="H4397" i="77"/>
  <c r="I4397" i="77"/>
  <c r="H4398" i="77"/>
  <c r="I4398" i="77"/>
  <c r="H4399" i="77"/>
  <c r="I4399" i="77"/>
  <c r="H4400" i="77"/>
  <c r="I4400" i="77"/>
  <c r="H4401" i="77"/>
  <c r="I4401" i="77"/>
  <c r="H4402" i="77"/>
  <c r="I4402" i="77"/>
  <c r="H4403" i="77"/>
  <c r="I4403" i="77"/>
  <c r="H4404" i="77"/>
  <c r="I4404" i="77"/>
  <c r="H4405" i="77"/>
  <c r="I4405" i="77"/>
  <c r="H4406" i="77"/>
  <c r="I4406" i="77"/>
  <c r="H4407" i="77"/>
  <c r="I4407" i="77"/>
  <c r="H4408" i="77"/>
  <c r="I4408" i="77"/>
  <c r="H4409" i="77"/>
  <c r="I4409" i="77"/>
  <c r="H4410" i="77"/>
  <c r="I4410" i="77"/>
  <c r="H4411" i="77"/>
  <c r="I4411" i="77"/>
  <c r="H4412" i="77"/>
  <c r="I4412" i="77"/>
  <c r="H4413" i="77"/>
  <c r="I4413" i="77"/>
  <c r="H4414" i="77"/>
  <c r="I4414" i="77"/>
  <c r="H4415" i="77"/>
  <c r="I4415" i="77"/>
  <c r="H4416" i="77"/>
  <c r="I4416" i="77"/>
  <c r="H4417" i="77"/>
  <c r="I4417" i="77"/>
  <c r="H4418" i="77"/>
  <c r="I4418" i="77"/>
  <c r="H4419" i="77"/>
  <c r="I4419" i="77"/>
  <c r="H4420" i="77"/>
  <c r="I4420" i="77"/>
  <c r="H4421" i="77"/>
  <c r="I4421" i="77"/>
  <c r="H4422" i="77"/>
  <c r="I4422" i="77"/>
  <c r="H4423" i="77"/>
  <c r="I4423" i="77"/>
  <c r="H4424" i="77"/>
  <c r="I4424" i="77"/>
  <c r="H4425" i="77"/>
  <c r="I4425" i="77"/>
  <c r="H4426" i="77"/>
  <c r="I4426" i="77"/>
  <c r="H4427" i="77"/>
  <c r="I4427" i="77"/>
  <c r="H4428" i="77"/>
  <c r="I4428" i="77"/>
  <c r="H4429" i="77"/>
  <c r="I4429" i="77"/>
  <c r="H4430" i="77"/>
  <c r="I4430" i="77"/>
  <c r="H4431" i="77"/>
  <c r="I4431" i="77"/>
  <c r="H4432" i="77"/>
  <c r="I4432" i="77"/>
  <c r="H4433" i="77"/>
  <c r="I4433" i="77"/>
  <c r="H4434" i="77"/>
  <c r="I4434" i="77"/>
  <c r="H4435" i="77"/>
  <c r="I4435" i="77"/>
  <c r="H4436" i="77"/>
  <c r="I4436" i="77"/>
  <c r="H4437" i="77"/>
  <c r="I4437" i="77"/>
  <c r="H4438" i="77"/>
  <c r="I4438" i="77"/>
  <c r="H4439" i="77"/>
  <c r="I4439" i="77"/>
  <c r="H4440" i="77"/>
  <c r="I4440" i="77"/>
  <c r="H4441" i="77"/>
  <c r="I4441" i="77"/>
  <c r="H4442" i="77"/>
  <c r="I4442" i="77"/>
  <c r="H4443" i="77"/>
  <c r="I4443" i="77"/>
  <c r="H4444" i="77"/>
  <c r="I4444" i="77"/>
  <c r="H4445" i="77"/>
  <c r="I4445" i="77"/>
  <c r="H4446" i="77"/>
  <c r="I4446" i="77"/>
  <c r="H4447" i="77"/>
  <c r="I4447" i="77"/>
  <c r="H4448" i="77"/>
  <c r="I4448" i="77"/>
  <c r="H4449" i="77"/>
  <c r="I4449" i="77"/>
  <c r="H4450" i="77"/>
  <c r="I4450" i="77"/>
  <c r="H4451" i="77"/>
  <c r="I4451" i="77"/>
  <c r="H4452" i="77"/>
  <c r="I4452" i="77"/>
  <c r="H4453" i="77"/>
  <c r="I4453" i="77"/>
  <c r="H4454" i="77"/>
  <c r="I4454" i="77"/>
  <c r="H4455" i="77"/>
  <c r="I4455" i="77"/>
  <c r="H4456" i="77"/>
  <c r="I4456" i="77"/>
  <c r="H4457" i="77"/>
  <c r="I4457" i="77"/>
  <c r="H4458" i="77"/>
  <c r="I4458" i="77"/>
  <c r="H4459" i="77"/>
  <c r="I4459" i="77"/>
  <c r="H4460" i="77"/>
  <c r="I4460" i="77"/>
  <c r="H4461" i="77"/>
  <c r="I4461" i="77"/>
  <c r="H4462" i="77"/>
  <c r="I4462" i="77"/>
  <c r="H4463" i="77"/>
  <c r="I4463" i="77"/>
  <c r="H4464" i="77"/>
  <c r="I4464" i="77"/>
  <c r="H4465" i="77"/>
  <c r="I4465" i="77"/>
  <c r="H4466" i="77"/>
  <c r="I4466" i="77"/>
  <c r="H4467" i="77"/>
  <c r="I4467" i="77"/>
  <c r="H4468" i="77"/>
  <c r="I4468" i="77"/>
  <c r="H4469" i="77"/>
  <c r="I4469" i="77"/>
  <c r="H4470" i="77"/>
  <c r="I4470" i="77"/>
  <c r="H4471" i="77"/>
  <c r="I4471" i="77"/>
  <c r="H4472" i="77"/>
  <c r="I4472" i="77"/>
  <c r="H4473" i="77"/>
  <c r="I4473" i="77"/>
  <c r="H4474" i="77"/>
  <c r="I4474" i="77"/>
  <c r="H4475" i="77"/>
  <c r="I4475" i="77"/>
  <c r="H4476" i="77"/>
  <c r="I4476" i="77"/>
  <c r="H4477" i="77"/>
  <c r="I4477" i="77"/>
  <c r="H4478" i="77"/>
  <c r="I4478" i="77"/>
  <c r="H4479" i="77"/>
  <c r="I4479" i="77"/>
  <c r="H4480" i="77"/>
  <c r="I4480" i="77"/>
  <c r="H4481" i="77"/>
  <c r="I4481" i="77"/>
  <c r="H4482" i="77"/>
  <c r="I4482" i="77"/>
  <c r="H4483" i="77"/>
  <c r="I4483" i="77"/>
  <c r="H4484" i="77"/>
  <c r="I4484" i="77"/>
  <c r="H4485" i="77"/>
  <c r="I4485" i="77"/>
  <c r="H4486" i="77"/>
  <c r="I4486" i="77"/>
  <c r="H4487" i="77"/>
  <c r="I4487" i="77"/>
  <c r="H4488" i="77"/>
  <c r="I4488" i="77"/>
  <c r="H4489" i="77"/>
  <c r="I4489" i="77"/>
  <c r="H4490" i="77"/>
  <c r="I4490" i="77"/>
  <c r="H4491" i="77"/>
  <c r="I4491" i="77"/>
  <c r="H4492" i="77"/>
  <c r="I4492" i="77"/>
  <c r="H4493" i="77"/>
  <c r="I4493" i="77"/>
  <c r="H4494" i="77"/>
  <c r="I4494" i="77"/>
  <c r="H4495" i="77"/>
  <c r="I4495" i="77"/>
  <c r="H4496" i="77"/>
  <c r="I4496" i="77"/>
  <c r="H4497" i="77"/>
  <c r="I4497" i="77"/>
  <c r="H4498" i="77"/>
  <c r="I4498" i="77"/>
  <c r="H4499" i="77"/>
  <c r="I4499" i="77"/>
  <c r="H4500" i="77"/>
  <c r="I4500" i="77"/>
  <c r="H4501" i="77"/>
  <c r="I4501" i="77"/>
  <c r="H4502" i="77"/>
  <c r="I4502" i="77"/>
  <c r="H4503" i="77"/>
  <c r="I4503" i="77"/>
  <c r="H4504" i="77"/>
  <c r="I4504" i="77"/>
  <c r="H4505" i="77"/>
  <c r="I4505" i="77"/>
  <c r="H4506" i="77"/>
  <c r="I4506" i="77"/>
  <c r="H4507" i="77"/>
  <c r="I4507" i="77"/>
  <c r="H4508" i="77"/>
  <c r="I4508" i="77"/>
  <c r="H4509" i="77"/>
  <c r="I4509" i="77"/>
  <c r="H4510" i="77"/>
  <c r="I4510" i="77"/>
  <c r="H4511" i="77"/>
  <c r="I4511" i="77"/>
  <c r="H4512" i="77"/>
  <c r="I4512" i="77"/>
  <c r="H4513" i="77"/>
  <c r="I4513" i="77"/>
  <c r="H4514" i="77"/>
  <c r="I4514" i="77"/>
  <c r="H4515" i="77"/>
  <c r="I4515" i="77"/>
  <c r="H4516" i="77"/>
  <c r="I4516" i="77"/>
  <c r="H4517" i="77"/>
  <c r="I4517" i="77"/>
  <c r="H4518" i="77"/>
  <c r="I4518" i="77"/>
  <c r="H4519" i="77"/>
  <c r="I4519" i="77"/>
  <c r="H4520" i="77"/>
  <c r="I4520" i="77"/>
  <c r="H4521" i="77"/>
  <c r="I4521" i="77"/>
  <c r="H4522" i="77"/>
  <c r="I4522" i="77"/>
  <c r="H4523" i="77"/>
  <c r="I4523" i="77"/>
  <c r="H4524" i="77"/>
  <c r="I4524" i="77"/>
  <c r="H4525" i="77"/>
  <c r="I4525" i="77"/>
  <c r="H4526" i="77"/>
  <c r="I4526" i="77"/>
  <c r="H4527" i="77"/>
  <c r="I4527" i="77"/>
  <c r="H4528" i="77"/>
  <c r="I4528" i="77"/>
  <c r="H4529" i="77"/>
  <c r="I4529" i="77"/>
  <c r="H4530" i="77"/>
  <c r="I4530" i="77"/>
  <c r="H4531" i="77"/>
  <c r="I4531" i="77"/>
  <c r="H4532" i="77"/>
  <c r="I4532" i="77"/>
  <c r="H4533" i="77"/>
  <c r="I4533" i="77"/>
  <c r="H4534" i="77"/>
  <c r="I4534" i="77"/>
  <c r="H4535" i="77"/>
  <c r="I4535" i="77"/>
  <c r="H4536" i="77"/>
  <c r="I4536" i="77"/>
  <c r="H4537" i="77"/>
  <c r="I4537" i="77"/>
  <c r="H4538" i="77"/>
  <c r="I4538" i="77"/>
  <c r="H4539" i="77"/>
  <c r="I4539" i="77"/>
  <c r="H4540" i="77"/>
  <c r="I4540" i="77"/>
  <c r="H4541" i="77"/>
  <c r="I4541" i="77"/>
  <c r="H4542" i="77"/>
  <c r="I4542" i="77"/>
  <c r="H4543" i="77"/>
  <c r="I4543" i="77"/>
  <c r="H4544" i="77"/>
  <c r="I4544" i="77"/>
  <c r="H4545" i="77"/>
  <c r="I4545" i="77"/>
  <c r="H4546" i="77"/>
  <c r="I4546" i="77"/>
  <c r="H4547" i="77"/>
  <c r="I4547" i="77"/>
  <c r="H4548" i="77"/>
  <c r="I4548" i="77"/>
  <c r="H4549" i="77"/>
  <c r="I4549" i="77"/>
  <c r="H4550" i="77"/>
  <c r="I4550" i="77"/>
  <c r="H4551" i="77"/>
  <c r="I4551" i="77"/>
  <c r="H4552" i="77"/>
  <c r="I4552" i="77"/>
  <c r="H4553" i="77"/>
  <c r="I4553" i="77"/>
  <c r="H4554" i="77"/>
  <c r="I4554" i="77"/>
  <c r="H4555" i="77"/>
  <c r="I4555" i="77"/>
  <c r="H4556" i="77"/>
  <c r="I4556" i="77"/>
  <c r="H4557" i="77"/>
  <c r="I4557" i="77"/>
  <c r="H4558" i="77"/>
  <c r="I4558" i="77"/>
  <c r="H4559" i="77"/>
  <c r="I4559" i="77"/>
  <c r="H4560" i="77"/>
  <c r="I4560" i="77"/>
  <c r="H4561" i="77"/>
  <c r="I4561" i="77"/>
  <c r="H4562" i="77"/>
  <c r="I4562" i="77"/>
  <c r="H4563" i="77"/>
  <c r="I4563" i="77"/>
  <c r="H4564" i="77"/>
  <c r="I4564" i="77"/>
  <c r="H4565" i="77"/>
  <c r="I4565" i="77"/>
  <c r="H4566" i="77"/>
  <c r="I4566" i="77"/>
  <c r="H4567" i="77"/>
  <c r="I4567" i="77"/>
  <c r="H4568" i="77"/>
  <c r="I4568" i="77"/>
  <c r="H4569" i="77"/>
  <c r="I4569" i="77"/>
  <c r="H4570" i="77"/>
  <c r="I4570" i="77"/>
  <c r="H4571" i="77"/>
  <c r="I4571" i="77"/>
  <c r="H4572" i="77"/>
  <c r="I4572" i="77"/>
  <c r="H4573" i="77"/>
  <c r="I4573" i="77"/>
  <c r="H4574" i="77"/>
  <c r="I4574" i="77"/>
  <c r="H4575" i="77"/>
  <c r="I4575" i="77"/>
  <c r="H4576" i="77"/>
  <c r="I4576" i="77"/>
  <c r="H4577" i="77"/>
  <c r="I4577" i="77"/>
  <c r="H4578" i="77"/>
  <c r="I4578" i="77"/>
  <c r="H4579" i="77"/>
  <c r="I4579" i="77"/>
  <c r="H4580" i="77"/>
  <c r="I4580" i="77"/>
  <c r="H4581" i="77"/>
  <c r="I4581" i="77"/>
  <c r="H4582" i="77"/>
  <c r="I4582" i="77"/>
  <c r="H4583" i="77"/>
  <c r="I4583" i="77"/>
  <c r="H4584" i="77"/>
  <c r="I4584" i="77"/>
  <c r="H4585" i="77"/>
  <c r="I4585" i="77"/>
  <c r="H4586" i="77"/>
  <c r="I4586" i="77"/>
  <c r="H4587" i="77"/>
  <c r="I4587" i="77"/>
  <c r="H4588" i="77"/>
  <c r="I4588" i="77"/>
  <c r="H4589" i="77"/>
  <c r="I4589" i="77"/>
  <c r="H4590" i="77"/>
  <c r="I4590" i="77"/>
  <c r="H4591" i="77"/>
  <c r="I4591" i="77"/>
  <c r="H4592" i="77"/>
  <c r="I4592" i="77"/>
  <c r="H4593" i="77"/>
  <c r="I4593" i="77"/>
  <c r="H4594" i="77"/>
  <c r="I4594" i="77"/>
  <c r="H4595" i="77"/>
  <c r="I4595" i="77"/>
  <c r="H4596" i="77"/>
  <c r="I4596" i="77"/>
  <c r="H4597" i="77"/>
  <c r="I4597" i="77"/>
  <c r="H4598" i="77"/>
  <c r="I4598" i="77"/>
  <c r="H4599" i="77"/>
  <c r="I4599" i="77"/>
  <c r="H4600" i="77"/>
  <c r="I4600" i="77"/>
  <c r="H4601" i="77"/>
  <c r="I4601" i="77"/>
  <c r="H4602" i="77"/>
  <c r="I4602" i="77"/>
  <c r="H4603" i="77"/>
  <c r="I4603" i="77"/>
  <c r="H4604" i="77"/>
  <c r="I4604" i="77"/>
  <c r="H4605" i="77"/>
  <c r="I4605" i="77"/>
  <c r="H4606" i="77"/>
  <c r="I4606" i="77"/>
  <c r="H4607" i="77"/>
  <c r="I4607" i="77"/>
  <c r="H4608" i="77"/>
  <c r="I4608" i="77"/>
  <c r="H4609" i="77"/>
  <c r="I4609" i="77"/>
  <c r="H4610" i="77"/>
  <c r="I4610" i="77"/>
  <c r="H4611" i="77"/>
  <c r="I4611" i="77"/>
  <c r="H4612" i="77"/>
  <c r="I4612" i="77"/>
  <c r="H4613" i="77"/>
  <c r="I4613" i="77"/>
  <c r="H4614" i="77"/>
  <c r="I4614" i="77"/>
  <c r="H4615" i="77"/>
  <c r="I4615" i="77"/>
  <c r="H4616" i="77"/>
  <c r="I4616" i="77"/>
  <c r="H4617" i="77"/>
  <c r="I4617" i="77"/>
  <c r="H4618" i="77"/>
  <c r="I4618" i="77"/>
  <c r="H4619" i="77"/>
  <c r="I4619" i="77"/>
  <c r="H4620" i="77"/>
  <c r="I4620" i="77"/>
  <c r="H4621" i="77"/>
  <c r="I4621" i="77"/>
  <c r="H4622" i="77"/>
  <c r="I4622" i="77"/>
  <c r="H4623" i="77"/>
  <c r="I4623" i="77"/>
  <c r="H4624" i="77"/>
  <c r="I4624" i="77"/>
  <c r="H4625" i="77"/>
  <c r="I4625" i="77"/>
  <c r="H4626" i="77"/>
  <c r="I4626" i="77"/>
  <c r="H4627" i="77"/>
  <c r="I4627" i="77"/>
  <c r="H4628" i="77"/>
  <c r="I4628" i="77"/>
  <c r="H4629" i="77"/>
  <c r="I4629" i="77"/>
  <c r="H4630" i="77"/>
  <c r="I4630" i="77"/>
  <c r="H4631" i="77"/>
  <c r="I4631" i="77"/>
  <c r="H4632" i="77"/>
  <c r="I4632" i="77"/>
  <c r="H4633" i="77"/>
  <c r="I4633" i="77"/>
  <c r="H4634" i="77"/>
  <c r="I4634" i="77"/>
  <c r="H4635" i="77"/>
  <c r="I4635" i="77"/>
  <c r="H4636" i="77"/>
  <c r="I4636" i="77"/>
  <c r="H4637" i="77"/>
  <c r="I4637" i="77"/>
  <c r="H4638" i="77"/>
  <c r="I4638" i="77"/>
  <c r="H4639" i="77"/>
  <c r="I4639" i="77"/>
  <c r="H4640" i="77"/>
  <c r="I4640" i="77"/>
  <c r="H4641" i="77"/>
  <c r="I4641" i="77"/>
  <c r="H4642" i="77"/>
  <c r="I4642" i="77"/>
  <c r="H4643" i="77"/>
  <c r="I4643" i="77"/>
  <c r="H4644" i="77"/>
  <c r="I4644" i="77"/>
  <c r="H4645" i="77"/>
  <c r="I4645" i="77"/>
  <c r="H4646" i="77"/>
  <c r="I4646" i="77"/>
  <c r="H4647" i="77"/>
  <c r="I4647" i="77"/>
  <c r="H4648" i="77"/>
  <c r="I4648" i="77"/>
  <c r="H4649" i="77"/>
  <c r="I4649" i="77"/>
  <c r="H4650" i="77"/>
  <c r="I4650" i="77"/>
  <c r="H4651" i="77"/>
  <c r="I4651" i="77"/>
  <c r="H4652" i="77"/>
  <c r="I4652" i="77"/>
  <c r="H4653" i="77"/>
  <c r="I4653" i="77"/>
  <c r="H4654" i="77"/>
  <c r="I4654" i="77"/>
  <c r="H4655" i="77"/>
  <c r="I4655" i="77"/>
  <c r="H4656" i="77"/>
  <c r="I4656" i="77"/>
  <c r="H4657" i="77"/>
  <c r="I4657" i="77"/>
  <c r="H4658" i="77"/>
  <c r="I4658" i="77"/>
  <c r="H4659" i="77"/>
  <c r="I4659" i="77"/>
  <c r="H4660" i="77"/>
  <c r="I4660" i="77"/>
  <c r="H4661" i="77"/>
  <c r="I4661" i="77"/>
  <c r="H4662" i="77"/>
  <c r="I4662" i="77"/>
  <c r="H4663" i="77"/>
  <c r="I4663" i="77"/>
  <c r="H4664" i="77"/>
  <c r="I4664" i="77"/>
  <c r="H4665" i="77"/>
  <c r="I4665" i="77"/>
  <c r="H4666" i="77"/>
  <c r="I4666" i="77"/>
  <c r="H4667" i="77"/>
  <c r="I4667" i="77"/>
  <c r="H4668" i="77"/>
  <c r="I4668" i="77"/>
  <c r="H4669" i="77"/>
  <c r="I4669" i="77"/>
  <c r="H4670" i="77"/>
  <c r="I4670" i="77"/>
  <c r="H4671" i="77"/>
  <c r="I4671" i="77"/>
  <c r="H4672" i="77"/>
  <c r="I4672" i="77"/>
  <c r="H4673" i="77"/>
  <c r="I4673" i="77"/>
  <c r="H4674" i="77"/>
  <c r="I4674" i="77"/>
  <c r="H4675" i="77"/>
  <c r="I4675" i="77"/>
  <c r="H4676" i="77"/>
  <c r="I4676" i="77"/>
  <c r="H4677" i="77"/>
  <c r="I4677" i="77"/>
  <c r="H4678" i="77"/>
  <c r="I4678" i="77"/>
  <c r="H4679" i="77"/>
  <c r="I4679" i="77"/>
  <c r="H4680" i="77"/>
  <c r="I4680" i="77"/>
  <c r="H4681" i="77"/>
  <c r="I4681" i="77"/>
  <c r="H4682" i="77"/>
  <c r="I4682" i="77"/>
  <c r="H4683" i="77"/>
  <c r="I4683" i="77"/>
  <c r="H4684" i="77"/>
  <c r="I4684" i="77"/>
  <c r="H4685" i="77"/>
  <c r="I4685" i="77"/>
  <c r="H4686" i="77"/>
  <c r="I4686" i="77"/>
  <c r="H4687" i="77"/>
  <c r="I4687" i="77"/>
  <c r="H4688" i="77"/>
  <c r="I4688" i="77"/>
  <c r="H4689" i="77"/>
  <c r="I4689" i="77"/>
  <c r="H4690" i="77"/>
  <c r="I4690" i="77"/>
  <c r="H4691" i="77"/>
  <c r="I4691" i="77"/>
  <c r="H4692" i="77"/>
  <c r="I4692" i="77"/>
  <c r="H4693" i="77"/>
  <c r="I4693" i="77"/>
  <c r="H4694" i="77"/>
  <c r="I4694" i="77"/>
  <c r="H4695" i="77"/>
  <c r="I4695" i="77"/>
  <c r="H4696" i="77"/>
  <c r="I4696" i="77"/>
  <c r="H4697" i="77"/>
  <c r="I4697" i="77"/>
  <c r="H4698" i="77"/>
  <c r="I4698" i="77"/>
  <c r="H4699" i="77"/>
  <c r="I4699" i="77"/>
  <c r="H4700" i="77"/>
  <c r="I4700" i="77"/>
  <c r="H4701" i="77"/>
  <c r="I4701" i="77"/>
  <c r="H4702" i="77"/>
  <c r="I4702" i="77"/>
  <c r="H4703" i="77"/>
  <c r="I4703" i="77"/>
  <c r="H4704" i="77"/>
  <c r="I4704" i="77"/>
  <c r="H4705" i="77"/>
  <c r="I4705" i="77"/>
  <c r="H4706" i="77"/>
  <c r="I4706" i="77"/>
  <c r="H4707" i="77"/>
  <c r="I4707" i="77"/>
  <c r="H4708" i="77"/>
  <c r="I4708" i="77"/>
  <c r="H4709" i="77"/>
  <c r="I4709" i="77"/>
  <c r="H4710" i="77"/>
  <c r="I4710" i="77"/>
  <c r="H4711" i="77"/>
  <c r="I4711" i="77"/>
  <c r="H4712" i="77"/>
  <c r="I4712" i="77"/>
  <c r="H4713" i="77"/>
  <c r="I4713" i="77"/>
  <c r="H4714" i="77"/>
  <c r="I4714" i="77"/>
  <c r="H4715" i="77"/>
  <c r="I4715" i="77"/>
  <c r="H4716" i="77"/>
  <c r="I4716" i="77"/>
  <c r="H4717" i="77"/>
  <c r="I4717" i="77"/>
  <c r="H4718" i="77"/>
  <c r="I4718" i="77"/>
  <c r="H4719" i="77"/>
  <c r="I4719" i="77"/>
  <c r="H4720" i="77"/>
  <c r="I4720" i="77"/>
  <c r="H4721" i="77"/>
  <c r="I4721" i="77"/>
  <c r="H4722" i="77"/>
  <c r="I4722" i="77"/>
  <c r="H4723" i="77"/>
  <c r="I4723" i="77"/>
  <c r="H4724" i="77"/>
  <c r="I4724" i="77"/>
  <c r="H4725" i="77"/>
  <c r="I4725" i="77"/>
  <c r="H4726" i="77"/>
  <c r="I4726" i="77"/>
  <c r="H4727" i="77"/>
  <c r="I4727" i="77"/>
  <c r="H4728" i="77"/>
  <c r="I4728" i="77"/>
  <c r="H4729" i="77"/>
  <c r="I4729" i="77"/>
  <c r="H4730" i="77"/>
  <c r="I4730" i="77"/>
  <c r="H4731" i="77"/>
  <c r="I4731" i="77"/>
  <c r="H4732" i="77"/>
  <c r="I4732" i="77"/>
  <c r="H4733" i="77"/>
  <c r="I4733" i="77"/>
  <c r="H4734" i="77"/>
  <c r="I4734" i="77"/>
  <c r="H4735" i="77"/>
  <c r="I4735" i="77"/>
  <c r="H4736" i="77"/>
  <c r="I4736" i="77"/>
  <c r="H4737" i="77"/>
  <c r="I4737" i="77"/>
  <c r="H4738" i="77"/>
  <c r="I4738" i="77"/>
  <c r="H4739" i="77"/>
  <c r="I4739" i="77"/>
  <c r="H4740" i="77"/>
  <c r="I4740" i="77"/>
  <c r="H4741" i="77"/>
  <c r="I4741" i="77"/>
  <c r="H4742" i="77"/>
  <c r="I4742" i="77"/>
  <c r="H4743" i="77"/>
  <c r="I4743" i="77"/>
  <c r="H4744" i="77"/>
  <c r="I4744" i="77"/>
  <c r="H4745" i="77"/>
  <c r="I4745" i="77"/>
  <c r="H4746" i="77"/>
  <c r="I4746" i="77"/>
  <c r="H4747" i="77"/>
  <c r="I4747" i="77"/>
  <c r="H4748" i="77"/>
  <c r="I4748" i="77"/>
  <c r="H4749" i="77"/>
  <c r="I4749" i="77"/>
  <c r="H4750" i="77"/>
  <c r="I4750" i="77"/>
  <c r="H4751" i="77"/>
  <c r="I4751" i="77"/>
  <c r="H4752" i="77"/>
  <c r="I4752" i="77"/>
  <c r="H4753" i="77"/>
  <c r="I4753" i="77"/>
  <c r="H4754" i="77"/>
  <c r="I4754" i="77"/>
  <c r="H4755" i="77"/>
  <c r="I4755" i="77"/>
  <c r="H4756" i="77"/>
  <c r="I4756" i="77"/>
  <c r="H4757" i="77"/>
  <c r="I4757" i="77"/>
  <c r="H4758" i="77"/>
  <c r="I4758" i="77"/>
  <c r="H4759" i="77"/>
  <c r="I4759" i="77"/>
  <c r="H4760" i="77"/>
  <c r="I4760" i="77"/>
  <c r="H4761" i="77"/>
  <c r="I4761" i="77"/>
  <c r="H4762" i="77"/>
  <c r="I4762" i="77"/>
  <c r="H4763" i="77"/>
  <c r="I4763" i="77"/>
  <c r="H4764" i="77"/>
  <c r="I4764" i="77"/>
  <c r="H4765" i="77"/>
  <c r="I4765" i="77"/>
  <c r="H4766" i="77"/>
  <c r="I4766" i="77"/>
  <c r="H4767" i="77"/>
  <c r="I4767" i="77"/>
  <c r="H4768" i="77"/>
  <c r="I4768" i="77"/>
  <c r="H4769" i="77"/>
  <c r="I4769" i="77"/>
  <c r="H4770" i="77"/>
  <c r="I4770" i="77"/>
  <c r="H4771" i="77"/>
  <c r="I4771" i="77"/>
  <c r="H4772" i="77"/>
  <c r="I4772" i="77"/>
  <c r="H4773" i="77"/>
  <c r="I4773" i="77"/>
  <c r="H4774" i="77"/>
  <c r="I4774" i="77"/>
  <c r="H4775" i="77"/>
  <c r="I4775" i="77"/>
  <c r="H4776" i="77"/>
  <c r="I4776" i="77"/>
  <c r="H4777" i="77"/>
  <c r="I4777" i="77"/>
  <c r="H4778" i="77"/>
  <c r="I4778" i="77"/>
  <c r="H4779" i="77"/>
  <c r="I4779" i="77"/>
  <c r="H4780" i="77"/>
  <c r="I4780" i="77"/>
  <c r="H4781" i="77"/>
  <c r="I4781" i="77"/>
  <c r="H4782" i="77"/>
  <c r="I4782" i="77"/>
  <c r="H4783" i="77"/>
  <c r="I4783" i="77"/>
  <c r="H4784" i="77"/>
  <c r="I4784" i="77"/>
  <c r="H4785" i="77"/>
  <c r="I4785" i="77"/>
  <c r="H4786" i="77"/>
  <c r="I4786" i="77"/>
  <c r="H4787" i="77"/>
  <c r="I4787" i="77"/>
  <c r="H4788" i="77"/>
  <c r="I4788" i="77"/>
  <c r="H4789" i="77"/>
  <c r="I4789" i="77"/>
  <c r="H4790" i="77"/>
  <c r="I4790" i="77"/>
  <c r="H4791" i="77"/>
  <c r="I4791" i="77"/>
  <c r="H4792" i="77"/>
  <c r="I4792" i="77"/>
  <c r="H4793" i="77"/>
  <c r="I4793" i="77"/>
  <c r="H4794" i="77"/>
  <c r="I4794" i="77"/>
  <c r="H4795" i="77"/>
  <c r="I4795" i="77"/>
  <c r="H4796" i="77"/>
  <c r="I4796" i="77"/>
  <c r="H4797" i="77"/>
  <c r="I4797" i="77"/>
  <c r="H4798" i="77"/>
  <c r="I4798" i="77"/>
  <c r="H4799" i="77"/>
  <c r="I4799" i="77"/>
  <c r="H4800" i="77"/>
  <c r="I4800" i="77"/>
  <c r="H4801" i="77"/>
  <c r="I4801" i="77"/>
  <c r="H4802" i="77"/>
  <c r="I4802" i="77"/>
  <c r="H4803" i="77"/>
  <c r="I4803" i="77"/>
  <c r="H4804" i="77"/>
  <c r="I4804" i="77"/>
  <c r="H4805" i="77"/>
  <c r="I4805" i="77"/>
  <c r="H4806" i="77"/>
  <c r="I4806" i="77"/>
  <c r="H4807" i="77"/>
  <c r="I4807" i="77"/>
  <c r="H4808" i="77"/>
  <c r="I4808" i="77"/>
  <c r="H4809" i="77"/>
  <c r="I4809" i="77"/>
  <c r="H4810" i="77"/>
  <c r="I4810" i="77"/>
  <c r="H4811" i="77"/>
  <c r="I4811" i="77"/>
  <c r="H4812" i="77"/>
  <c r="I4812" i="77"/>
  <c r="H4813" i="77"/>
  <c r="I4813" i="77"/>
  <c r="H4814" i="77"/>
  <c r="I4814" i="77"/>
  <c r="H4815" i="77"/>
  <c r="I4815" i="77"/>
  <c r="H4816" i="77"/>
  <c r="I4816" i="77"/>
  <c r="H4817" i="77"/>
  <c r="I4817" i="77"/>
  <c r="H4818" i="77"/>
  <c r="I4818" i="77"/>
  <c r="H4819" i="77"/>
  <c r="I4819" i="77"/>
  <c r="H4820" i="77"/>
  <c r="I4820" i="77"/>
  <c r="H4821" i="77"/>
  <c r="I4821" i="77"/>
  <c r="H4822" i="77"/>
  <c r="I4822" i="77"/>
  <c r="H4823" i="77"/>
  <c r="I4823" i="77"/>
  <c r="H4824" i="77"/>
  <c r="I4824" i="77"/>
  <c r="H4825" i="77"/>
  <c r="I4825" i="77"/>
  <c r="H4826" i="77"/>
  <c r="I4826" i="77"/>
  <c r="H4827" i="77"/>
  <c r="I4827" i="77"/>
  <c r="H4828" i="77"/>
  <c r="I4828" i="77"/>
  <c r="H4829" i="77"/>
  <c r="I4829" i="77"/>
  <c r="H4830" i="77"/>
  <c r="I4830" i="77"/>
  <c r="H4831" i="77"/>
  <c r="I4831" i="77"/>
  <c r="H4832" i="77"/>
  <c r="I4832" i="77"/>
  <c r="H4833" i="77"/>
  <c r="I4833" i="77"/>
  <c r="H4834" i="77"/>
  <c r="I4834" i="77"/>
  <c r="H4835" i="77"/>
  <c r="I4835" i="77"/>
  <c r="H4836" i="77"/>
  <c r="I4836" i="77"/>
  <c r="H4837" i="77"/>
  <c r="I4837" i="77"/>
  <c r="H4838" i="77"/>
  <c r="I4838" i="77"/>
  <c r="H4839" i="77"/>
  <c r="I4839" i="77"/>
  <c r="H4840" i="77"/>
  <c r="I4840" i="77"/>
  <c r="H4841" i="77"/>
  <c r="I4841" i="77"/>
  <c r="H4842" i="77"/>
  <c r="I4842" i="77"/>
  <c r="H4843" i="77"/>
  <c r="I4843" i="77"/>
  <c r="H4844" i="77"/>
  <c r="I4844" i="77"/>
  <c r="H4845" i="77"/>
  <c r="I4845" i="77"/>
  <c r="H4846" i="77"/>
  <c r="I4846" i="77"/>
  <c r="H4847" i="77"/>
  <c r="I4847" i="77"/>
  <c r="H4848" i="77"/>
  <c r="I4848" i="77"/>
  <c r="H4849" i="77"/>
  <c r="I4849" i="77"/>
  <c r="H4850" i="77"/>
  <c r="I4850" i="77"/>
  <c r="H4851" i="77"/>
  <c r="I4851" i="77"/>
  <c r="H4852" i="77"/>
  <c r="I4852" i="77"/>
  <c r="H4853" i="77"/>
  <c r="I4853" i="77"/>
  <c r="H4854" i="77"/>
  <c r="I4854" i="77"/>
  <c r="H4855" i="77"/>
  <c r="I4855" i="77"/>
  <c r="H4856" i="77"/>
  <c r="I4856" i="77"/>
  <c r="H4857" i="77"/>
  <c r="I4857" i="77"/>
  <c r="H4858" i="77"/>
  <c r="I4858" i="77"/>
  <c r="H4859" i="77"/>
  <c r="I4859" i="77"/>
  <c r="H4860" i="77"/>
  <c r="I4860" i="77"/>
  <c r="H4861" i="77"/>
  <c r="I4861" i="77"/>
  <c r="H4862" i="77"/>
  <c r="I4862" i="77"/>
  <c r="H4863" i="77"/>
  <c r="I4863" i="77"/>
  <c r="H4864" i="77"/>
  <c r="I4864" i="77"/>
  <c r="H4865" i="77"/>
  <c r="I4865" i="77"/>
  <c r="H4866" i="77"/>
  <c r="I4866" i="77"/>
  <c r="H4867" i="77"/>
  <c r="I4867" i="77"/>
  <c r="H4868" i="77"/>
  <c r="I4868" i="77"/>
  <c r="H4869" i="77"/>
  <c r="I4869" i="77"/>
  <c r="H4870" i="77"/>
  <c r="I4870" i="77"/>
  <c r="H4871" i="77"/>
  <c r="I4871" i="77"/>
  <c r="H4872" i="77"/>
  <c r="I4872" i="77"/>
  <c r="H4873" i="77"/>
  <c r="I4873" i="77"/>
  <c r="H4874" i="77"/>
  <c r="I4874" i="77"/>
  <c r="H4875" i="77"/>
  <c r="I4875" i="77"/>
  <c r="H4876" i="77"/>
  <c r="I4876" i="77"/>
  <c r="H4877" i="77"/>
  <c r="I4877" i="77"/>
  <c r="H4878" i="77"/>
  <c r="I4878" i="77"/>
  <c r="H4879" i="77"/>
  <c r="I4879" i="77"/>
  <c r="H4880" i="77"/>
  <c r="I4880" i="77"/>
  <c r="H4881" i="77"/>
  <c r="I4881" i="77"/>
  <c r="H4882" i="77"/>
  <c r="I4882" i="77"/>
  <c r="H4883" i="77"/>
  <c r="I4883" i="77"/>
  <c r="H4884" i="77"/>
  <c r="I4884" i="77"/>
  <c r="H4885" i="77"/>
  <c r="I4885" i="77"/>
  <c r="H4886" i="77"/>
  <c r="I4886" i="77"/>
  <c r="H4887" i="77"/>
  <c r="I4887" i="77"/>
  <c r="H4888" i="77"/>
  <c r="I4888" i="77"/>
  <c r="H4889" i="77"/>
  <c r="I4889" i="77"/>
  <c r="H4890" i="77"/>
  <c r="I4890" i="77"/>
  <c r="H4891" i="77"/>
  <c r="I4891" i="77"/>
  <c r="H4892" i="77"/>
  <c r="I4892" i="77"/>
  <c r="H4893" i="77"/>
  <c r="I4893" i="77"/>
  <c r="H4894" i="77"/>
  <c r="I4894" i="77"/>
  <c r="H4895" i="77"/>
  <c r="I4895" i="77"/>
  <c r="H4896" i="77"/>
  <c r="I4896" i="77"/>
  <c r="H4897" i="77"/>
  <c r="I4897" i="77"/>
  <c r="H4898" i="77"/>
  <c r="I4898" i="77"/>
  <c r="H4899" i="77"/>
  <c r="I4899" i="77"/>
  <c r="H4900" i="77"/>
  <c r="I4900" i="77"/>
  <c r="H4901" i="77"/>
  <c r="I4901" i="77"/>
  <c r="H4902" i="77"/>
  <c r="I4902" i="77"/>
  <c r="H4903" i="77"/>
  <c r="I4903" i="77"/>
  <c r="H4904" i="77"/>
  <c r="I4904" i="77"/>
  <c r="H4905" i="77"/>
  <c r="I4905" i="77"/>
  <c r="H4906" i="77"/>
  <c r="I4906" i="77"/>
  <c r="H4907" i="77"/>
  <c r="I4907" i="77"/>
  <c r="H4908" i="77"/>
  <c r="I4908" i="77"/>
  <c r="H4909" i="77"/>
  <c r="I4909" i="77"/>
  <c r="H4910" i="77"/>
  <c r="I4910" i="77"/>
  <c r="H4911" i="77"/>
  <c r="I4911" i="77"/>
  <c r="H4912" i="77"/>
  <c r="I4912" i="77"/>
  <c r="H4913" i="77"/>
  <c r="I4913" i="77"/>
  <c r="H4914" i="77"/>
  <c r="I4914" i="77"/>
  <c r="H4915" i="77"/>
  <c r="I4915" i="77"/>
  <c r="H4916" i="77"/>
  <c r="I4916" i="77"/>
  <c r="H4917" i="77"/>
  <c r="I4917" i="77"/>
  <c r="H4918" i="77"/>
  <c r="I4918" i="77"/>
  <c r="H4919" i="77"/>
  <c r="I4919" i="77"/>
  <c r="H4920" i="77"/>
  <c r="I4920" i="77"/>
  <c r="H4921" i="77"/>
  <c r="I4921" i="77"/>
  <c r="H4922" i="77"/>
  <c r="I4922" i="77"/>
  <c r="H4923" i="77"/>
  <c r="I4923" i="77"/>
  <c r="H4924" i="77"/>
  <c r="I4924" i="77"/>
  <c r="H4925" i="77"/>
  <c r="I4925" i="77"/>
  <c r="H4926" i="77"/>
  <c r="I4926" i="77"/>
  <c r="H4927" i="77"/>
  <c r="I4927" i="77"/>
  <c r="H4928" i="77"/>
  <c r="I4928" i="77"/>
  <c r="H4929" i="77"/>
  <c r="I4929" i="77"/>
  <c r="H4930" i="77"/>
  <c r="I4930" i="77"/>
  <c r="H4931" i="77"/>
  <c r="I4931" i="77"/>
  <c r="H4932" i="77"/>
  <c r="I4932" i="77"/>
  <c r="H4933" i="77"/>
  <c r="I4933" i="77"/>
  <c r="H4934" i="77"/>
  <c r="I4934" i="77"/>
  <c r="H4935" i="77"/>
  <c r="I4935" i="77"/>
  <c r="H4936" i="77"/>
  <c r="I4936" i="77"/>
  <c r="H4937" i="77"/>
  <c r="I4937" i="77"/>
  <c r="H4938" i="77"/>
  <c r="I4938" i="77"/>
  <c r="H4939" i="77"/>
  <c r="I4939" i="77"/>
  <c r="H4940" i="77"/>
  <c r="I4940" i="77"/>
  <c r="H4941" i="77"/>
  <c r="I4941" i="77"/>
  <c r="H4942" i="77"/>
  <c r="I4942" i="77"/>
  <c r="H4943" i="77"/>
  <c r="I4943" i="77"/>
  <c r="H4944" i="77"/>
  <c r="I4944" i="77"/>
  <c r="H4945" i="77"/>
  <c r="I4945" i="77"/>
  <c r="H4946" i="77"/>
  <c r="I4946" i="77"/>
  <c r="H4947" i="77"/>
  <c r="I4947" i="77"/>
  <c r="H4948" i="77"/>
  <c r="I4948" i="77"/>
  <c r="H4949" i="77"/>
  <c r="I4949" i="77"/>
  <c r="H4950" i="77"/>
  <c r="I4950" i="77"/>
  <c r="H4951" i="77"/>
  <c r="I4951" i="77"/>
  <c r="H4952" i="77"/>
  <c r="I4952" i="77"/>
  <c r="H4953" i="77"/>
  <c r="I4953" i="77"/>
  <c r="H4954" i="77"/>
  <c r="I4954" i="77"/>
  <c r="H4955" i="77"/>
  <c r="I4955" i="77"/>
  <c r="H4956" i="77"/>
  <c r="I4956" i="77"/>
  <c r="H4957" i="77"/>
  <c r="I4957" i="77"/>
  <c r="H4958" i="77"/>
  <c r="I4958" i="77"/>
  <c r="H4959" i="77"/>
  <c r="I4959" i="77"/>
  <c r="H4960" i="77"/>
  <c r="I4960" i="77"/>
  <c r="H4961" i="77"/>
  <c r="I4961" i="77"/>
  <c r="H4962" i="77"/>
  <c r="I4962" i="77"/>
  <c r="H4963" i="77"/>
  <c r="I4963" i="77"/>
  <c r="H4964" i="77"/>
  <c r="I4964" i="77"/>
  <c r="H4965" i="77"/>
  <c r="I4965" i="77"/>
  <c r="H4966" i="77"/>
  <c r="I4966" i="77"/>
  <c r="H4967" i="77"/>
  <c r="I4967" i="77"/>
  <c r="H4968" i="77"/>
  <c r="I4968" i="77"/>
  <c r="H4969" i="77"/>
  <c r="I4969" i="77"/>
  <c r="H4970" i="77"/>
  <c r="I4970" i="77"/>
  <c r="H4971" i="77"/>
  <c r="I4971" i="77"/>
  <c r="H4972" i="77"/>
  <c r="I4972" i="77"/>
  <c r="H4973" i="77"/>
  <c r="I4973" i="77"/>
  <c r="H4974" i="77"/>
  <c r="I4974" i="77"/>
  <c r="H4975" i="77"/>
  <c r="I4975" i="77"/>
  <c r="H4976" i="77"/>
  <c r="I4976" i="77"/>
  <c r="H4977" i="77"/>
  <c r="I4977" i="77"/>
  <c r="H4978" i="77"/>
  <c r="I4978" i="77"/>
  <c r="H4979" i="77"/>
  <c r="I4979" i="77"/>
  <c r="H4980" i="77"/>
  <c r="I4980" i="77"/>
  <c r="H4981" i="77"/>
  <c r="I4981" i="77"/>
  <c r="H4982" i="77"/>
  <c r="I4982" i="77"/>
  <c r="H4983" i="77"/>
  <c r="I4983" i="77"/>
  <c r="H4984" i="77"/>
  <c r="I4984" i="77"/>
  <c r="H4985" i="77"/>
  <c r="I4985" i="77"/>
  <c r="H4986" i="77"/>
  <c r="I4986" i="77"/>
  <c r="H4987" i="77"/>
  <c r="I4987" i="77"/>
  <c r="H4988" i="77"/>
  <c r="I4988" i="77"/>
  <c r="H4989" i="77"/>
  <c r="I4989" i="77"/>
  <c r="H4990" i="77"/>
  <c r="I4990" i="77"/>
  <c r="H4991" i="77"/>
  <c r="I4991" i="77"/>
  <c r="H4992" i="77"/>
  <c r="I4992" i="77"/>
  <c r="H4993" i="77"/>
  <c r="I4993" i="77"/>
  <c r="H4994" i="77"/>
  <c r="I4994" i="77"/>
  <c r="H4995" i="77"/>
  <c r="I4995" i="77"/>
  <c r="H4996" i="77"/>
  <c r="I4996" i="77"/>
  <c r="H4997" i="77"/>
  <c r="I4997" i="77"/>
  <c r="H4998" i="77"/>
  <c r="I4998" i="77"/>
  <c r="H4999" i="77"/>
  <c r="I4999" i="77"/>
  <c r="H5000" i="77"/>
  <c r="I5000" i="77"/>
  <c r="H5001" i="77"/>
  <c r="I5001" i="77"/>
  <c r="H5002" i="77"/>
  <c r="I5002" i="77"/>
  <c r="H5003" i="77"/>
  <c r="I5003" i="77"/>
  <c r="H5004" i="77"/>
  <c r="I5004" i="77"/>
  <c r="H5005" i="77"/>
  <c r="I5005" i="77"/>
  <c r="H5006" i="77"/>
  <c r="I5006" i="77"/>
  <c r="H5007" i="77"/>
  <c r="I5007" i="77"/>
  <c r="H5008" i="77"/>
  <c r="I5008" i="77"/>
  <c r="H5009" i="77"/>
  <c r="I5009" i="77"/>
  <c r="H5010" i="77"/>
  <c r="I5010" i="77"/>
  <c r="H5011" i="77"/>
  <c r="I5011" i="77"/>
  <c r="H5012" i="77"/>
  <c r="I5012" i="77"/>
  <c r="H5013" i="77"/>
  <c r="I5013" i="77"/>
  <c r="H5014" i="77"/>
  <c r="I5014" i="77"/>
  <c r="H5015" i="77"/>
  <c r="I5015" i="77"/>
  <c r="H5016" i="77"/>
  <c r="I5016" i="77"/>
  <c r="H5017" i="77"/>
  <c r="I5017" i="77"/>
  <c r="H5018" i="77"/>
  <c r="I5018" i="77"/>
  <c r="H5019" i="77"/>
  <c r="I5019" i="77"/>
  <c r="H5020" i="77"/>
  <c r="I5020" i="77"/>
  <c r="H5021" i="77"/>
  <c r="I5021" i="77"/>
  <c r="H5022" i="77"/>
  <c r="I5022" i="77"/>
  <c r="H5023" i="77"/>
  <c r="I5023" i="77"/>
  <c r="H5024" i="77"/>
  <c r="I5024" i="77"/>
  <c r="H5025" i="77"/>
  <c r="I5025" i="77"/>
  <c r="H5026" i="77"/>
  <c r="I5026" i="77"/>
  <c r="H5027" i="77"/>
  <c r="I5027" i="77"/>
  <c r="H5028" i="77"/>
  <c r="I5028" i="77"/>
  <c r="H5029" i="77"/>
  <c r="I5029" i="77"/>
  <c r="H5030" i="77"/>
  <c r="I5030" i="77"/>
  <c r="H5031" i="77"/>
  <c r="I5031" i="77"/>
  <c r="H5032" i="77"/>
  <c r="I5032" i="77"/>
  <c r="H5033" i="77"/>
  <c r="I5033" i="77"/>
  <c r="H5034" i="77"/>
  <c r="I5034" i="77"/>
  <c r="H5035" i="77"/>
  <c r="I5035" i="77"/>
  <c r="H5036" i="77"/>
  <c r="I5036" i="77"/>
  <c r="H5037" i="77"/>
  <c r="I5037" i="77"/>
  <c r="H5038" i="77"/>
  <c r="I5038" i="77"/>
  <c r="H5039" i="77"/>
  <c r="I5039" i="77"/>
  <c r="H5040" i="77"/>
  <c r="I5040" i="77"/>
  <c r="H5041" i="77"/>
  <c r="I5041" i="77"/>
  <c r="H5042" i="77"/>
  <c r="I5042" i="77"/>
  <c r="H5043" i="77"/>
  <c r="I5043" i="77"/>
  <c r="H5044" i="77"/>
  <c r="I5044" i="77"/>
  <c r="H5045" i="77"/>
  <c r="I5045" i="77"/>
  <c r="H5046" i="77"/>
  <c r="I5046" i="77"/>
  <c r="H5047" i="77"/>
  <c r="I5047" i="77"/>
  <c r="H5048" i="77"/>
  <c r="I5048" i="77"/>
  <c r="H5049" i="77"/>
  <c r="I5049" i="77"/>
  <c r="H5050" i="77"/>
  <c r="I5050" i="77"/>
  <c r="H5051" i="77"/>
  <c r="I5051" i="77"/>
  <c r="H5052" i="77"/>
  <c r="I5052" i="77"/>
  <c r="H5053" i="77"/>
  <c r="I5053" i="77"/>
  <c r="H5054" i="77"/>
  <c r="I5054" i="77"/>
  <c r="H5055" i="77"/>
  <c r="I5055" i="77"/>
  <c r="H5056" i="77"/>
  <c r="I5056" i="77"/>
  <c r="H5057" i="77"/>
  <c r="I5057" i="77"/>
  <c r="H5058" i="77"/>
  <c r="I5058" i="77"/>
  <c r="H5059" i="77"/>
  <c r="I5059" i="77"/>
  <c r="H5060" i="77"/>
  <c r="I5060" i="77"/>
  <c r="H5061" i="77"/>
  <c r="I5061" i="77"/>
  <c r="H5062" i="77"/>
  <c r="I5062" i="77"/>
  <c r="H5063" i="77"/>
  <c r="I5063" i="77"/>
  <c r="H5064" i="77"/>
  <c r="I5064" i="77"/>
  <c r="H5065" i="77"/>
  <c r="I5065" i="77"/>
  <c r="H5066" i="77"/>
  <c r="I5066" i="77"/>
  <c r="H5067" i="77"/>
  <c r="I5067" i="77"/>
  <c r="H5068" i="77"/>
  <c r="I5068" i="77"/>
  <c r="H5069" i="77"/>
  <c r="I5069" i="77"/>
  <c r="H5070" i="77"/>
  <c r="I5070" i="77"/>
  <c r="H5071" i="77"/>
  <c r="I5071" i="77"/>
  <c r="H5072" i="77"/>
  <c r="I5072" i="77"/>
  <c r="H5073" i="77"/>
  <c r="I5073" i="77"/>
  <c r="H5074" i="77"/>
  <c r="I5074" i="77"/>
  <c r="H5075" i="77"/>
  <c r="I5075" i="77"/>
  <c r="H5076" i="77"/>
  <c r="I5076" i="77"/>
  <c r="H5077" i="77"/>
  <c r="I5077" i="77"/>
  <c r="H5078" i="77"/>
  <c r="I5078" i="77"/>
  <c r="H5079" i="77"/>
  <c r="I5079" i="77"/>
  <c r="H5080" i="77"/>
  <c r="I5080" i="77"/>
  <c r="H5081" i="77"/>
  <c r="I5081" i="77"/>
  <c r="H5082" i="77"/>
  <c r="I5082" i="77"/>
  <c r="H5083" i="77"/>
  <c r="I5083" i="77"/>
  <c r="H5084" i="77"/>
  <c r="I5084" i="77"/>
  <c r="H5085" i="77"/>
  <c r="I5085" i="77"/>
  <c r="H5086" i="77"/>
  <c r="I5086" i="77"/>
  <c r="H5087" i="77"/>
  <c r="I5087" i="77"/>
  <c r="H5088" i="77"/>
  <c r="I5088" i="77"/>
  <c r="H5089" i="77"/>
  <c r="I5089" i="77"/>
  <c r="H5090" i="77"/>
  <c r="I5090" i="77"/>
  <c r="H5091" i="77"/>
  <c r="I5091" i="77"/>
  <c r="H5092" i="77"/>
  <c r="I5092" i="77"/>
  <c r="H5093" i="77"/>
  <c r="I5093" i="77"/>
  <c r="H5094" i="77"/>
  <c r="I5094" i="77"/>
  <c r="H5095" i="77"/>
  <c r="I5095" i="77"/>
  <c r="H5096" i="77"/>
  <c r="I5096" i="77"/>
  <c r="H5097" i="77"/>
  <c r="I5097" i="77"/>
  <c r="H5098" i="77"/>
  <c r="I5098" i="77"/>
  <c r="H5099" i="77"/>
  <c r="I5099" i="77"/>
  <c r="H5100" i="77"/>
  <c r="I5100" i="77"/>
  <c r="H5101" i="77"/>
  <c r="I5101" i="77"/>
  <c r="H5102" i="77"/>
  <c r="I5102" i="77"/>
  <c r="H5103" i="77"/>
  <c r="I5103" i="77"/>
  <c r="H5104" i="77"/>
  <c r="I5104" i="77"/>
  <c r="H5105" i="77"/>
  <c r="I5105" i="77"/>
  <c r="H5106" i="77"/>
  <c r="I5106" i="77"/>
  <c r="H5107" i="77"/>
  <c r="I5107" i="77"/>
  <c r="H5108" i="77"/>
  <c r="I5108" i="77"/>
  <c r="H5109" i="77"/>
  <c r="I5109" i="77"/>
  <c r="H5110" i="77"/>
  <c r="I5110" i="77"/>
  <c r="H5111" i="77"/>
  <c r="I5111" i="77"/>
  <c r="H5112" i="77"/>
  <c r="I5112" i="77"/>
  <c r="H5113" i="77"/>
  <c r="I5113" i="77"/>
  <c r="H5114" i="77"/>
  <c r="I5114" i="77"/>
  <c r="H5115" i="77"/>
  <c r="I5115" i="77"/>
  <c r="H5116" i="77"/>
  <c r="I5116" i="77"/>
  <c r="H5117" i="77"/>
  <c r="I5117" i="77"/>
  <c r="H5118" i="77"/>
  <c r="I5118" i="77"/>
  <c r="H5119" i="77"/>
  <c r="I5119" i="77"/>
  <c r="H5120" i="77"/>
  <c r="I5120" i="77"/>
  <c r="H5121" i="77"/>
  <c r="I5121" i="77"/>
  <c r="H5122" i="77"/>
  <c r="I5122" i="77"/>
  <c r="H5123" i="77"/>
  <c r="I5123" i="77"/>
  <c r="H5124" i="77"/>
  <c r="I5124" i="77"/>
  <c r="H5125" i="77"/>
  <c r="I5125" i="77"/>
  <c r="H5126" i="77"/>
  <c r="I5126" i="77"/>
  <c r="H5127" i="77"/>
  <c r="I5127" i="77"/>
  <c r="H5128" i="77"/>
  <c r="I5128" i="77"/>
  <c r="H5129" i="77"/>
  <c r="I5129" i="77"/>
  <c r="H5130" i="77"/>
  <c r="I5130" i="77"/>
  <c r="H5131" i="77"/>
  <c r="I5131" i="77"/>
  <c r="H5132" i="77"/>
  <c r="I5132" i="77"/>
  <c r="H5133" i="77"/>
  <c r="I5133" i="77"/>
  <c r="H5134" i="77"/>
  <c r="I5134" i="77"/>
  <c r="H5135" i="77"/>
  <c r="I5135" i="77"/>
  <c r="H5136" i="77"/>
  <c r="I5136" i="77"/>
  <c r="H5137" i="77"/>
  <c r="I5137" i="77"/>
  <c r="H5138" i="77"/>
  <c r="I5138" i="77"/>
  <c r="H5139" i="77"/>
  <c r="I5139" i="77"/>
  <c r="H5140" i="77"/>
  <c r="I5140" i="77"/>
  <c r="H5141" i="77"/>
  <c r="I5141" i="77"/>
  <c r="H5142" i="77"/>
  <c r="I5142" i="77"/>
  <c r="H5143" i="77"/>
  <c r="I5143" i="77"/>
  <c r="H5144" i="77"/>
  <c r="I5144" i="77"/>
  <c r="H5145" i="77"/>
  <c r="I5145" i="77"/>
  <c r="H5146" i="77"/>
  <c r="I5146" i="77"/>
  <c r="H5147" i="77"/>
  <c r="I5147" i="77"/>
  <c r="H5148" i="77"/>
  <c r="I5148" i="77"/>
  <c r="H5149" i="77"/>
  <c r="I5149" i="77"/>
  <c r="H5150" i="77"/>
  <c r="I5150" i="77"/>
  <c r="H5151" i="77"/>
  <c r="I5151" i="77"/>
  <c r="H5152" i="77"/>
  <c r="I5152" i="77"/>
  <c r="H5153" i="77"/>
  <c r="I5153" i="77"/>
  <c r="H5154" i="77"/>
  <c r="I5154" i="77"/>
  <c r="H5155" i="77"/>
  <c r="I5155" i="77"/>
  <c r="H5156" i="77"/>
  <c r="I5156" i="77"/>
  <c r="H5157" i="77"/>
  <c r="I5157" i="77"/>
  <c r="H5158" i="77"/>
  <c r="I5158" i="77"/>
  <c r="H5159" i="77"/>
  <c r="I5159" i="77"/>
  <c r="H5160" i="77"/>
  <c r="I5160" i="77"/>
  <c r="H5161" i="77"/>
  <c r="I5161" i="77"/>
  <c r="H5162" i="77"/>
  <c r="I5162" i="77"/>
  <c r="H5163" i="77"/>
  <c r="I5163" i="77"/>
  <c r="H5164" i="77"/>
  <c r="I5164" i="77"/>
  <c r="H5165" i="77"/>
  <c r="I5165" i="77"/>
  <c r="H5166" i="77"/>
  <c r="I5166" i="77"/>
  <c r="H5167" i="77"/>
  <c r="I5167" i="77"/>
  <c r="H5168" i="77"/>
  <c r="I5168" i="77"/>
  <c r="H5169" i="77"/>
  <c r="I5169" i="77"/>
  <c r="H5170" i="77"/>
  <c r="I5170" i="77"/>
  <c r="H5171" i="77"/>
  <c r="I5171" i="77"/>
  <c r="H5172" i="77"/>
  <c r="I5172" i="77"/>
  <c r="H5173" i="77"/>
  <c r="I5173" i="77"/>
  <c r="H5174" i="77"/>
  <c r="I5174" i="77"/>
  <c r="H5175" i="77"/>
  <c r="I5175" i="77"/>
  <c r="H5176" i="77"/>
  <c r="I5176" i="77"/>
  <c r="H5177" i="77"/>
  <c r="I5177" i="77"/>
  <c r="H5178" i="77"/>
  <c r="I5178" i="77"/>
  <c r="H5179" i="77"/>
  <c r="I5179" i="77"/>
  <c r="H5180" i="77"/>
  <c r="I5180" i="77"/>
  <c r="H5181" i="77"/>
  <c r="I5181" i="77"/>
  <c r="H5182" i="77"/>
  <c r="I5182" i="77"/>
  <c r="H5183" i="77"/>
  <c r="I5183" i="77"/>
  <c r="H5184" i="77"/>
  <c r="I5184" i="77"/>
  <c r="H5185" i="77"/>
  <c r="I5185" i="77"/>
  <c r="H5186" i="77"/>
  <c r="I5186" i="77"/>
  <c r="H5187" i="77"/>
  <c r="I5187" i="77"/>
  <c r="H5188" i="77"/>
  <c r="I5188" i="77"/>
  <c r="H5189" i="77"/>
  <c r="I5189" i="77"/>
  <c r="H5190" i="77"/>
  <c r="I5190" i="77"/>
  <c r="H5191" i="77"/>
  <c r="I5191" i="77"/>
  <c r="H5192" i="77"/>
  <c r="I5192" i="77"/>
  <c r="H5193" i="77"/>
  <c r="I5193" i="77"/>
  <c r="H5194" i="77"/>
  <c r="I5194" i="77"/>
  <c r="H5195" i="77"/>
  <c r="I5195" i="77"/>
  <c r="H5196" i="77"/>
  <c r="I5196" i="77"/>
  <c r="H5197" i="77"/>
  <c r="I5197" i="77"/>
  <c r="H5198" i="77"/>
  <c r="I5198" i="77"/>
  <c r="H5199" i="77"/>
  <c r="I5199" i="77"/>
  <c r="H5200" i="77"/>
  <c r="I5200" i="77"/>
  <c r="H5201" i="77"/>
  <c r="I5201" i="77"/>
  <c r="H5202" i="77"/>
  <c r="I5202" i="77"/>
  <c r="H5203" i="77"/>
  <c r="I5203" i="77"/>
  <c r="H5204" i="77"/>
  <c r="I5204" i="77"/>
  <c r="H5205" i="77"/>
  <c r="I5205" i="77"/>
  <c r="H5206" i="77"/>
  <c r="I5206" i="77"/>
  <c r="H5207" i="77"/>
  <c r="I5207" i="77"/>
  <c r="H5208" i="77"/>
  <c r="I5208" i="77"/>
  <c r="H5209" i="77"/>
  <c r="I5209" i="77"/>
  <c r="H5210" i="77"/>
  <c r="I5210" i="77"/>
  <c r="H5211" i="77"/>
  <c r="I5211" i="77"/>
  <c r="H5212" i="77"/>
  <c r="I5212" i="77"/>
  <c r="H5213" i="77"/>
  <c r="I5213" i="77"/>
  <c r="H5214" i="77"/>
  <c r="I5214" i="77"/>
  <c r="H5215" i="77"/>
  <c r="I5215" i="77"/>
  <c r="H5216" i="77"/>
  <c r="I5216" i="77"/>
  <c r="H5217" i="77"/>
  <c r="I5217" i="77"/>
  <c r="H5218" i="77"/>
  <c r="I5218" i="77"/>
  <c r="H5219" i="77"/>
  <c r="I5219" i="77"/>
  <c r="H5220" i="77"/>
  <c r="I5220" i="77"/>
  <c r="H5221" i="77"/>
  <c r="I5221" i="77"/>
  <c r="H5222" i="77"/>
  <c r="I5222" i="77"/>
  <c r="H5223" i="77"/>
  <c r="I5223" i="77"/>
  <c r="H5224" i="77"/>
  <c r="I5224" i="77"/>
  <c r="H5225" i="77"/>
  <c r="I5225" i="77"/>
  <c r="H5226" i="77"/>
  <c r="I5226" i="77"/>
  <c r="H5227" i="77"/>
  <c r="I5227" i="77"/>
  <c r="H5228" i="77"/>
  <c r="I5228" i="77"/>
  <c r="H5229" i="77"/>
  <c r="I5229" i="77"/>
  <c r="H5230" i="77"/>
  <c r="I5230" i="77"/>
  <c r="H5231" i="77"/>
  <c r="I5231" i="77"/>
  <c r="H5232" i="77"/>
  <c r="I5232" i="77"/>
  <c r="H5233" i="77"/>
  <c r="I5233" i="77"/>
  <c r="H5234" i="77"/>
  <c r="I5234" i="77"/>
  <c r="H5235" i="77"/>
  <c r="I5235" i="77"/>
  <c r="H5236" i="77"/>
  <c r="I5236" i="77"/>
  <c r="H5237" i="77"/>
  <c r="I5237" i="77"/>
  <c r="H5238" i="77"/>
  <c r="I5238" i="77"/>
  <c r="H5239" i="77"/>
  <c r="I5239" i="77"/>
  <c r="H5240" i="77"/>
  <c r="I5240" i="77"/>
  <c r="H5241" i="77"/>
  <c r="I5241" i="77"/>
  <c r="H5242" i="77"/>
  <c r="I5242" i="77"/>
  <c r="H5243" i="77"/>
  <c r="I5243" i="77"/>
  <c r="H5244" i="77"/>
  <c r="I5244" i="77"/>
  <c r="H5245" i="77"/>
  <c r="I5245" i="77"/>
  <c r="H5246" i="77"/>
  <c r="I5246" i="77"/>
  <c r="H5247" i="77"/>
  <c r="I5247" i="77"/>
  <c r="H5248" i="77"/>
  <c r="I5248" i="77"/>
  <c r="H5249" i="77"/>
  <c r="I5249" i="77"/>
  <c r="H5250" i="77"/>
  <c r="I5250" i="77"/>
  <c r="H5251" i="77"/>
  <c r="I5251" i="77"/>
  <c r="H5252" i="77"/>
  <c r="I5252" i="77"/>
  <c r="H5253" i="77"/>
  <c r="I5253" i="77"/>
  <c r="H5254" i="77"/>
  <c r="I5254" i="77"/>
  <c r="H5255" i="77"/>
  <c r="I5255" i="77"/>
  <c r="H5256" i="77"/>
  <c r="I5256" i="77"/>
  <c r="H5257" i="77"/>
  <c r="I5257" i="77"/>
  <c r="H5258" i="77"/>
  <c r="I5258" i="77"/>
  <c r="H5259" i="77"/>
  <c r="I5259" i="77"/>
  <c r="H5260" i="77"/>
  <c r="I5260" i="77"/>
  <c r="H5261" i="77"/>
  <c r="I5261" i="77"/>
  <c r="H5262" i="77"/>
  <c r="I5262" i="77"/>
  <c r="H5263" i="77"/>
  <c r="I5263" i="77"/>
  <c r="H5264" i="77"/>
  <c r="I5264" i="77"/>
  <c r="H5265" i="77"/>
  <c r="I5265" i="77"/>
  <c r="H5266" i="77"/>
  <c r="I5266" i="77"/>
  <c r="H5267" i="77"/>
  <c r="I5267" i="77"/>
  <c r="H5268" i="77"/>
  <c r="I5268" i="77"/>
  <c r="H5269" i="77"/>
  <c r="I5269" i="77"/>
  <c r="H5270" i="77"/>
  <c r="I5270" i="77"/>
  <c r="H5271" i="77"/>
  <c r="I5271" i="77"/>
  <c r="H5272" i="77"/>
  <c r="I5272" i="77"/>
  <c r="H5273" i="77"/>
  <c r="I5273" i="77"/>
  <c r="H5274" i="77"/>
  <c r="I5274" i="77"/>
  <c r="H5275" i="77"/>
  <c r="I5275" i="77"/>
  <c r="H5276" i="77"/>
  <c r="I5276" i="77"/>
  <c r="H5277" i="77"/>
  <c r="I5277" i="77"/>
  <c r="H5278" i="77"/>
  <c r="I5278" i="77"/>
  <c r="H5279" i="77"/>
  <c r="I5279" i="77"/>
  <c r="H5280" i="77"/>
  <c r="I5280" i="77"/>
  <c r="H5281" i="77"/>
  <c r="I5281" i="77"/>
  <c r="H5282" i="77"/>
  <c r="I5282" i="77"/>
  <c r="H5283" i="77"/>
  <c r="I5283" i="77"/>
  <c r="H5284" i="77"/>
  <c r="I5284" i="77"/>
  <c r="H5285" i="77"/>
  <c r="I5285" i="77"/>
  <c r="H5286" i="77"/>
  <c r="I5286" i="77"/>
  <c r="H5287" i="77"/>
  <c r="I5287" i="77"/>
  <c r="H5288" i="77"/>
  <c r="I5288" i="77"/>
  <c r="H5289" i="77"/>
  <c r="I5289" i="77"/>
  <c r="H5290" i="77"/>
  <c r="I5290" i="77"/>
  <c r="H5291" i="77"/>
  <c r="I5291" i="77"/>
  <c r="H5292" i="77"/>
  <c r="I5292" i="77"/>
  <c r="H5293" i="77"/>
  <c r="I5293" i="77"/>
  <c r="H5294" i="77"/>
  <c r="I5294" i="77"/>
  <c r="H5295" i="77"/>
  <c r="I5295" i="77"/>
  <c r="H5296" i="77"/>
  <c r="I5296" i="77"/>
  <c r="H5297" i="77"/>
  <c r="I5297" i="77"/>
  <c r="H5298" i="77"/>
  <c r="I5298" i="77"/>
  <c r="H5299" i="77"/>
  <c r="I5299" i="77"/>
  <c r="H5300" i="77"/>
  <c r="I5300" i="77"/>
  <c r="H5301" i="77"/>
  <c r="I5301" i="77"/>
  <c r="H5302" i="77"/>
  <c r="I5302" i="77"/>
  <c r="H5303" i="77"/>
  <c r="I5303" i="77"/>
  <c r="H5304" i="77"/>
  <c r="I5304" i="77"/>
  <c r="H5305" i="77"/>
  <c r="I5305" i="77"/>
  <c r="H5306" i="77"/>
  <c r="I5306" i="77"/>
  <c r="H5307" i="77"/>
  <c r="I5307" i="77"/>
  <c r="H5308" i="77"/>
  <c r="I5308" i="77"/>
  <c r="H5309" i="77"/>
  <c r="I5309" i="77"/>
  <c r="H5310" i="77"/>
  <c r="I5310" i="77"/>
  <c r="H5311" i="77"/>
  <c r="I5311" i="77"/>
  <c r="H5312" i="77"/>
  <c r="I5312" i="77"/>
  <c r="H5313" i="77"/>
  <c r="I5313" i="77"/>
  <c r="H5314" i="77"/>
  <c r="I5314" i="77"/>
  <c r="H5315" i="77"/>
  <c r="I5315" i="77"/>
  <c r="H5316" i="77"/>
  <c r="I5316" i="77"/>
  <c r="H5317" i="77"/>
  <c r="I5317" i="77"/>
  <c r="H5318" i="77"/>
  <c r="I5318" i="77"/>
  <c r="H5319" i="77"/>
  <c r="I5319" i="77"/>
  <c r="H5320" i="77"/>
  <c r="I5320" i="77"/>
  <c r="H5321" i="77"/>
  <c r="I5321" i="77"/>
  <c r="H5322" i="77"/>
  <c r="I5322" i="77"/>
  <c r="H5323" i="77"/>
  <c r="I5323" i="77"/>
  <c r="H5324" i="77"/>
  <c r="I5324" i="77"/>
  <c r="H5325" i="77"/>
  <c r="I5325" i="77"/>
  <c r="H5326" i="77"/>
  <c r="I5326" i="77"/>
  <c r="H5327" i="77"/>
  <c r="I5327" i="77"/>
  <c r="H5328" i="77"/>
  <c r="I5328" i="77"/>
  <c r="H5329" i="77"/>
  <c r="I5329" i="77"/>
  <c r="H5330" i="77"/>
  <c r="I5330" i="77"/>
  <c r="H5331" i="77"/>
  <c r="I5331" i="77"/>
  <c r="H5332" i="77"/>
  <c r="I5332" i="77"/>
  <c r="H5333" i="77"/>
  <c r="I5333" i="77"/>
  <c r="H5334" i="77"/>
  <c r="I5334" i="77"/>
  <c r="H5335" i="77"/>
  <c r="I5335" i="77"/>
  <c r="H5336" i="77"/>
  <c r="I5336" i="77"/>
  <c r="H5337" i="77"/>
  <c r="I5337" i="77"/>
  <c r="H5338" i="77"/>
  <c r="I5338" i="77"/>
  <c r="H5339" i="77"/>
  <c r="I5339" i="77"/>
  <c r="H5340" i="77"/>
  <c r="I5340" i="77"/>
  <c r="H5341" i="77"/>
  <c r="I5341" i="77"/>
  <c r="H5342" i="77"/>
  <c r="I5342" i="77"/>
  <c r="H5343" i="77"/>
  <c r="I5343" i="77"/>
  <c r="H5344" i="77"/>
  <c r="I5344" i="77"/>
  <c r="H5345" i="77"/>
  <c r="I5345" i="77"/>
  <c r="H5346" i="77"/>
  <c r="I5346" i="77"/>
  <c r="H5347" i="77"/>
  <c r="I5347" i="77"/>
  <c r="H5348" i="77"/>
  <c r="I5348" i="77"/>
  <c r="H5349" i="77"/>
  <c r="I5349" i="77"/>
  <c r="H5350" i="77"/>
  <c r="I5350" i="77"/>
  <c r="H5351" i="77"/>
  <c r="I5351" i="77"/>
  <c r="H5352" i="77"/>
  <c r="I5352" i="77"/>
  <c r="H5353" i="77"/>
  <c r="I5353" i="77"/>
  <c r="H5354" i="77"/>
  <c r="I5354" i="77"/>
  <c r="H5355" i="77"/>
  <c r="I5355" i="77"/>
  <c r="H5356" i="77"/>
  <c r="I5356" i="77"/>
  <c r="H5357" i="77"/>
  <c r="I5357" i="77"/>
  <c r="H5358" i="77"/>
  <c r="I5358" i="77"/>
  <c r="H5359" i="77"/>
  <c r="I5359" i="77"/>
  <c r="H5360" i="77"/>
  <c r="I5360" i="77"/>
  <c r="H5361" i="77"/>
  <c r="I5361" i="77"/>
  <c r="H5362" i="77"/>
  <c r="I5362" i="77"/>
  <c r="H5363" i="77"/>
  <c r="I5363" i="77"/>
  <c r="H5364" i="77"/>
  <c r="I5364" i="77"/>
  <c r="H5365" i="77"/>
  <c r="I5365" i="77"/>
  <c r="H5366" i="77"/>
  <c r="I5366" i="77"/>
  <c r="H5367" i="77"/>
  <c r="I5367" i="77"/>
  <c r="H5368" i="77"/>
  <c r="I5368" i="77"/>
  <c r="H5369" i="77"/>
  <c r="I5369" i="77"/>
  <c r="H5370" i="77"/>
  <c r="I5370" i="77"/>
  <c r="H5371" i="77"/>
  <c r="I5371" i="77"/>
  <c r="H5372" i="77"/>
  <c r="I5372" i="77"/>
  <c r="H5373" i="77"/>
  <c r="I5373" i="77"/>
  <c r="H5374" i="77"/>
  <c r="I5374" i="77"/>
  <c r="H5375" i="77"/>
  <c r="I5375" i="77"/>
  <c r="H5376" i="77"/>
  <c r="I5376" i="77"/>
  <c r="H5377" i="77"/>
  <c r="I5377" i="77"/>
  <c r="H5378" i="77"/>
  <c r="I5378" i="77"/>
  <c r="H5379" i="77"/>
  <c r="I5379" i="77"/>
  <c r="H5380" i="77"/>
  <c r="I5380" i="77"/>
  <c r="H5381" i="77"/>
  <c r="I5381" i="77"/>
  <c r="H5382" i="77"/>
  <c r="I5382" i="77"/>
  <c r="H5383" i="77"/>
  <c r="I5383" i="77"/>
  <c r="H5384" i="77"/>
  <c r="I5384" i="77"/>
  <c r="H5385" i="77"/>
  <c r="I5385" i="77"/>
  <c r="H5386" i="77"/>
  <c r="I5386" i="77"/>
  <c r="H5387" i="77"/>
  <c r="I5387" i="77"/>
  <c r="H5388" i="77"/>
  <c r="I5388" i="77"/>
  <c r="H5389" i="77"/>
  <c r="I5389" i="77"/>
  <c r="H5390" i="77"/>
  <c r="I5390" i="77"/>
  <c r="H5391" i="77"/>
  <c r="I5391" i="77"/>
  <c r="H5392" i="77"/>
  <c r="I5392" i="77"/>
  <c r="H5393" i="77"/>
  <c r="I5393" i="77"/>
  <c r="H5394" i="77"/>
  <c r="I5394" i="77"/>
  <c r="H5395" i="77"/>
  <c r="I5395" i="77"/>
  <c r="H5396" i="77"/>
  <c r="I5396" i="77"/>
  <c r="H5397" i="77"/>
  <c r="I5397" i="77"/>
  <c r="H5398" i="77"/>
  <c r="I5398" i="77"/>
  <c r="H5399" i="77"/>
  <c r="I5399" i="77"/>
  <c r="H5400" i="77"/>
  <c r="I5400" i="77"/>
  <c r="H5401" i="77"/>
  <c r="I5401" i="77"/>
  <c r="H5402" i="77"/>
  <c r="I5402" i="77"/>
  <c r="H5403" i="77"/>
  <c r="I5403" i="77"/>
  <c r="H5404" i="77"/>
  <c r="I5404" i="77"/>
  <c r="H5405" i="77"/>
  <c r="I5405" i="77"/>
  <c r="H5406" i="77"/>
  <c r="I5406" i="77"/>
  <c r="H5407" i="77"/>
  <c r="I5407" i="77"/>
  <c r="H5408" i="77"/>
  <c r="I5408" i="77"/>
  <c r="H5409" i="77"/>
  <c r="I5409" i="77"/>
  <c r="H5410" i="77"/>
  <c r="I5410" i="77"/>
  <c r="H5411" i="77"/>
  <c r="I5411" i="77"/>
  <c r="H5412" i="77"/>
  <c r="I5412" i="77"/>
  <c r="H5413" i="77"/>
  <c r="I5413" i="77"/>
  <c r="H5414" i="77"/>
  <c r="I5414" i="77"/>
  <c r="H5415" i="77"/>
  <c r="I5415" i="77"/>
  <c r="H5416" i="77"/>
  <c r="I5416" i="77"/>
  <c r="H5417" i="77"/>
  <c r="I5417" i="77"/>
  <c r="H5418" i="77"/>
  <c r="I5418" i="77"/>
  <c r="H5419" i="77"/>
  <c r="I5419" i="77"/>
  <c r="H5420" i="77"/>
  <c r="I5420" i="77"/>
  <c r="H5421" i="77"/>
  <c r="I5421" i="77"/>
  <c r="H5422" i="77"/>
  <c r="I5422" i="77"/>
  <c r="H5423" i="77"/>
  <c r="I5423" i="77"/>
  <c r="H5424" i="77"/>
  <c r="I5424" i="77"/>
  <c r="H5425" i="77"/>
  <c r="I5425" i="77"/>
  <c r="H5426" i="77"/>
  <c r="I5426" i="77"/>
  <c r="H5427" i="77"/>
  <c r="I5427" i="77"/>
  <c r="H5428" i="77"/>
  <c r="I5428" i="77"/>
  <c r="H5429" i="77"/>
  <c r="I5429" i="77"/>
  <c r="H5430" i="77"/>
  <c r="I5430" i="77"/>
  <c r="H5431" i="77"/>
  <c r="I5431" i="77"/>
  <c r="H5432" i="77"/>
  <c r="I5432" i="77"/>
  <c r="H5433" i="77"/>
  <c r="I5433" i="77"/>
  <c r="H5434" i="77"/>
  <c r="I5434" i="77"/>
  <c r="H5435" i="77"/>
  <c r="I5435" i="77"/>
  <c r="H5436" i="77"/>
  <c r="I5436" i="77"/>
  <c r="H5437" i="77"/>
  <c r="I5437" i="77"/>
  <c r="H5438" i="77"/>
  <c r="I5438" i="77"/>
  <c r="H5439" i="77"/>
  <c r="I5439" i="77"/>
  <c r="H5440" i="77"/>
  <c r="I5440" i="77"/>
  <c r="H5441" i="77"/>
  <c r="I5441" i="77"/>
  <c r="H5442" i="77"/>
  <c r="I5442" i="77"/>
  <c r="H5443" i="77"/>
  <c r="I5443" i="77"/>
  <c r="H5444" i="77"/>
  <c r="I5444" i="77"/>
  <c r="H5445" i="77"/>
  <c r="I5445" i="77"/>
  <c r="H5446" i="77"/>
  <c r="I5446" i="77"/>
  <c r="H5447" i="77"/>
  <c r="I5447" i="77"/>
  <c r="H5448" i="77"/>
  <c r="I5448" i="77"/>
  <c r="H5449" i="77"/>
  <c r="I5449" i="77"/>
  <c r="H5450" i="77"/>
  <c r="I5450" i="77"/>
  <c r="H5451" i="77"/>
  <c r="I5451" i="77"/>
  <c r="H5452" i="77"/>
  <c r="I5452" i="77"/>
  <c r="H5453" i="77"/>
  <c r="I5453" i="77"/>
  <c r="H5454" i="77"/>
  <c r="I5454" i="77"/>
  <c r="H5455" i="77"/>
  <c r="I5455" i="77"/>
  <c r="H5456" i="77"/>
  <c r="I5456" i="77"/>
  <c r="H5457" i="77"/>
  <c r="I5457" i="77"/>
  <c r="H5458" i="77"/>
  <c r="I5458" i="77"/>
  <c r="H5459" i="77"/>
  <c r="I5459" i="77"/>
  <c r="H5460" i="77"/>
  <c r="I5460" i="77"/>
  <c r="H5461" i="77"/>
  <c r="I5461" i="77"/>
  <c r="H5462" i="77"/>
  <c r="I5462" i="77"/>
  <c r="H5463" i="77"/>
  <c r="I5463" i="77"/>
  <c r="H5464" i="77"/>
  <c r="I5464" i="77"/>
  <c r="H5465" i="77"/>
  <c r="I5465" i="77"/>
  <c r="H5466" i="77"/>
  <c r="I5466" i="77"/>
  <c r="H5467" i="77"/>
  <c r="I5467" i="77"/>
  <c r="H5468" i="77"/>
  <c r="I5468" i="77"/>
  <c r="H5469" i="77"/>
  <c r="I5469" i="77"/>
  <c r="H5470" i="77"/>
  <c r="I5470" i="77"/>
  <c r="H5471" i="77"/>
  <c r="I5471" i="77"/>
  <c r="H5472" i="77"/>
  <c r="I5472" i="77"/>
  <c r="H5473" i="77"/>
  <c r="I5473" i="77"/>
  <c r="H5474" i="77"/>
  <c r="I5474" i="77"/>
  <c r="H5475" i="77"/>
  <c r="I5475" i="77"/>
  <c r="H5476" i="77"/>
  <c r="I5476" i="77"/>
  <c r="H5477" i="77"/>
  <c r="I5477" i="77"/>
  <c r="H5478" i="77"/>
  <c r="I5478" i="77"/>
  <c r="H5479" i="77"/>
  <c r="I5479" i="77"/>
  <c r="H5480" i="77"/>
  <c r="I5480" i="77"/>
  <c r="H5481" i="77"/>
  <c r="I5481" i="77"/>
  <c r="H5482" i="77"/>
  <c r="I5482" i="77"/>
  <c r="H5483" i="77"/>
  <c r="I5483" i="77"/>
  <c r="H5484" i="77"/>
  <c r="I5484" i="77"/>
  <c r="H5485" i="77"/>
  <c r="I5485" i="77"/>
  <c r="H5486" i="77"/>
  <c r="I5486" i="77"/>
  <c r="H5487" i="77"/>
  <c r="I5487" i="77"/>
  <c r="H5488" i="77"/>
  <c r="I5488" i="77"/>
  <c r="H5489" i="77"/>
  <c r="I5489" i="77"/>
  <c r="H5490" i="77"/>
  <c r="I5490" i="77"/>
  <c r="H5491" i="77"/>
  <c r="I5491" i="77"/>
  <c r="H5492" i="77"/>
  <c r="I5492" i="77"/>
  <c r="H5493" i="77"/>
  <c r="I5493" i="77"/>
  <c r="H5494" i="77"/>
  <c r="I5494" i="77"/>
  <c r="H5495" i="77"/>
  <c r="I5495" i="77"/>
  <c r="H5496" i="77"/>
  <c r="I5496" i="77"/>
  <c r="H5497" i="77"/>
  <c r="I5497" i="77"/>
  <c r="H5498" i="77"/>
  <c r="I5498" i="77"/>
  <c r="H5499" i="77"/>
  <c r="I5499" i="77"/>
  <c r="H5500" i="77"/>
  <c r="I5500" i="77"/>
  <c r="H5501" i="77"/>
  <c r="I5501" i="77"/>
  <c r="H5502" i="77"/>
  <c r="I5502" i="77"/>
  <c r="H5503" i="77"/>
  <c r="I5503" i="77"/>
  <c r="H5504" i="77"/>
  <c r="I5504" i="77"/>
  <c r="H5505" i="77"/>
  <c r="I5505" i="77"/>
  <c r="H5506" i="77"/>
  <c r="I5506" i="77"/>
  <c r="H5507" i="77"/>
  <c r="I5507" i="77"/>
  <c r="H5508" i="77"/>
  <c r="I5508" i="77"/>
  <c r="H5509" i="77"/>
  <c r="I5509" i="77"/>
  <c r="H5510" i="77"/>
  <c r="I5510" i="77"/>
  <c r="H5511" i="77"/>
  <c r="I5511" i="77"/>
  <c r="H5512" i="77"/>
  <c r="I5512" i="77"/>
  <c r="H5513" i="77"/>
  <c r="I5513" i="77"/>
  <c r="H5514" i="77"/>
  <c r="I5514" i="77"/>
  <c r="H5515" i="77"/>
  <c r="I5515" i="77"/>
  <c r="H5516" i="77"/>
  <c r="I5516" i="77"/>
  <c r="H5517" i="77"/>
  <c r="I5517" i="77"/>
  <c r="H5518" i="77"/>
  <c r="I5518" i="77"/>
  <c r="H5519" i="77"/>
  <c r="I5519" i="77"/>
  <c r="H5520" i="77"/>
  <c r="I5520" i="77"/>
  <c r="H5521" i="77"/>
  <c r="I5521" i="77"/>
  <c r="H5522" i="77"/>
  <c r="I5522" i="77"/>
  <c r="H5523" i="77"/>
  <c r="I5523" i="77"/>
  <c r="H5524" i="77"/>
  <c r="I5524" i="77"/>
  <c r="H5525" i="77"/>
  <c r="I5525" i="77"/>
  <c r="H5526" i="77"/>
  <c r="I5526" i="77"/>
  <c r="H5527" i="77"/>
  <c r="I5527" i="77"/>
  <c r="H5528" i="77"/>
  <c r="I5528" i="77"/>
  <c r="H5529" i="77"/>
  <c r="I5529" i="77"/>
  <c r="H5530" i="77"/>
  <c r="I5530" i="77"/>
  <c r="H5531" i="77"/>
  <c r="I5531" i="77"/>
  <c r="H5532" i="77"/>
  <c r="I5532" i="77"/>
  <c r="H5533" i="77"/>
  <c r="I5533" i="77"/>
  <c r="H5534" i="77"/>
  <c r="I5534" i="77"/>
  <c r="H5535" i="77"/>
  <c r="I5535" i="77"/>
  <c r="H5536" i="77"/>
  <c r="I5536" i="77"/>
  <c r="H5537" i="77"/>
  <c r="I5537" i="77"/>
  <c r="H5538" i="77"/>
  <c r="I5538" i="77"/>
  <c r="H5539" i="77"/>
  <c r="I5539" i="77"/>
  <c r="H5540" i="77"/>
  <c r="I5540" i="77"/>
  <c r="H5541" i="77"/>
  <c r="I5541" i="77"/>
  <c r="H5542" i="77"/>
  <c r="I5542" i="77"/>
  <c r="H5543" i="77"/>
  <c r="I5543" i="77"/>
  <c r="H5544" i="77"/>
  <c r="I5544" i="77"/>
  <c r="H5545" i="77"/>
  <c r="I5545" i="77"/>
  <c r="H5546" i="77"/>
  <c r="I5546" i="77"/>
  <c r="H5547" i="77"/>
  <c r="I5547" i="77"/>
  <c r="H5548" i="77"/>
  <c r="I5548" i="77"/>
  <c r="H5549" i="77"/>
  <c r="I5549" i="77"/>
  <c r="H5550" i="77"/>
  <c r="I5550" i="77"/>
  <c r="H5551" i="77"/>
  <c r="I5551" i="77"/>
  <c r="H5552" i="77"/>
  <c r="I5552" i="77"/>
  <c r="H5553" i="77"/>
  <c r="I5553" i="77"/>
  <c r="H5554" i="77"/>
  <c r="I5554" i="77"/>
  <c r="H5555" i="77"/>
  <c r="I5555" i="77"/>
  <c r="H5556" i="77"/>
  <c r="I5556" i="77"/>
  <c r="H5557" i="77"/>
  <c r="I5557" i="77"/>
  <c r="H5558" i="77"/>
  <c r="I5558" i="77"/>
  <c r="H5559" i="77"/>
  <c r="I5559" i="77"/>
  <c r="H5560" i="77"/>
  <c r="I5560" i="77"/>
  <c r="H5561" i="77"/>
  <c r="I5561" i="77"/>
  <c r="H5562" i="77"/>
  <c r="I5562" i="77"/>
  <c r="H5563" i="77"/>
  <c r="I5563" i="77"/>
  <c r="H5564" i="77"/>
  <c r="I5564" i="77"/>
  <c r="H5565" i="77"/>
  <c r="I5565" i="77"/>
  <c r="H5566" i="77"/>
  <c r="I5566" i="77"/>
  <c r="H5567" i="77"/>
  <c r="I5567" i="77"/>
  <c r="H5568" i="77"/>
  <c r="I5568" i="77"/>
  <c r="H5569" i="77"/>
  <c r="I5569" i="77"/>
  <c r="H5570" i="77"/>
  <c r="I5570" i="77"/>
  <c r="H5571" i="77"/>
  <c r="I5571" i="77"/>
  <c r="H5572" i="77"/>
  <c r="I5572" i="77"/>
  <c r="H5573" i="77"/>
  <c r="I5573" i="77"/>
  <c r="H5574" i="77"/>
  <c r="I5574" i="77"/>
  <c r="H5575" i="77"/>
  <c r="I5575" i="77"/>
  <c r="H5576" i="77"/>
  <c r="I5576" i="77"/>
  <c r="H5577" i="77"/>
  <c r="I5577" i="77"/>
  <c r="H5578" i="77"/>
  <c r="I5578" i="77"/>
  <c r="H5579" i="77"/>
  <c r="I5579" i="77"/>
  <c r="H5580" i="77"/>
  <c r="I5580" i="77"/>
  <c r="H5581" i="77"/>
  <c r="I5581" i="77"/>
  <c r="H5582" i="77"/>
  <c r="I5582" i="77"/>
  <c r="H5583" i="77"/>
  <c r="I5583" i="77"/>
  <c r="H5584" i="77"/>
  <c r="I5584" i="77"/>
  <c r="H5585" i="77"/>
  <c r="I5585" i="77"/>
  <c r="H5586" i="77"/>
  <c r="I5586" i="77"/>
  <c r="H5587" i="77"/>
  <c r="I5587" i="77"/>
  <c r="H5588" i="77"/>
  <c r="I5588" i="77"/>
  <c r="H5589" i="77"/>
  <c r="I5589" i="77"/>
  <c r="H5590" i="77"/>
  <c r="I5590" i="77"/>
  <c r="H5591" i="77"/>
  <c r="I5591" i="77"/>
  <c r="H5592" i="77"/>
  <c r="I5592" i="77"/>
  <c r="H5593" i="77"/>
  <c r="I5593" i="77"/>
  <c r="H5594" i="77"/>
  <c r="I5594" i="77"/>
  <c r="H5595" i="77"/>
  <c r="I5595" i="77"/>
  <c r="H5596" i="77"/>
  <c r="I5596" i="77"/>
  <c r="H5597" i="77"/>
  <c r="I5597" i="77"/>
  <c r="H5598" i="77"/>
  <c r="I5598" i="77"/>
  <c r="H5599" i="77"/>
  <c r="I5599" i="77"/>
  <c r="H5600" i="77"/>
  <c r="I5600" i="77"/>
  <c r="H5601" i="77"/>
  <c r="I5601" i="77"/>
  <c r="H5602" i="77"/>
  <c r="I5602" i="77"/>
  <c r="H5603" i="77"/>
  <c r="I5603" i="77"/>
  <c r="H5604" i="77"/>
  <c r="I5604" i="77"/>
  <c r="H5605" i="77"/>
  <c r="I5605" i="77"/>
  <c r="H5606" i="77"/>
  <c r="I5606" i="77"/>
  <c r="H5607" i="77"/>
  <c r="I5607" i="77"/>
  <c r="H5608" i="77"/>
  <c r="I5608" i="77"/>
  <c r="H5609" i="77"/>
  <c r="I5609" i="77"/>
  <c r="H5610" i="77"/>
  <c r="I5610" i="77"/>
  <c r="H5611" i="77"/>
  <c r="I5611" i="77"/>
  <c r="H5612" i="77"/>
  <c r="I5612" i="77"/>
  <c r="H5613" i="77"/>
  <c r="I5613" i="77"/>
  <c r="H5614" i="77"/>
  <c r="I5614" i="77"/>
  <c r="H5615" i="77"/>
  <c r="I5615" i="77"/>
  <c r="H5616" i="77"/>
  <c r="I5616" i="77"/>
  <c r="H5617" i="77"/>
  <c r="I5617" i="77"/>
  <c r="H5618" i="77"/>
  <c r="I5618" i="77"/>
  <c r="H5619" i="77"/>
  <c r="I5619" i="77"/>
  <c r="H5620" i="77"/>
  <c r="I5620" i="77"/>
  <c r="H5621" i="77"/>
  <c r="I5621" i="77"/>
  <c r="H5622" i="77"/>
  <c r="I5622" i="77"/>
  <c r="H5623" i="77"/>
  <c r="I5623" i="77"/>
  <c r="H5624" i="77"/>
  <c r="I5624" i="77"/>
  <c r="H5625" i="77"/>
  <c r="I5625" i="77"/>
  <c r="H5626" i="77"/>
  <c r="I5626" i="77"/>
  <c r="H5627" i="77"/>
  <c r="I5627" i="77"/>
  <c r="H5628" i="77"/>
  <c r="I5628" i="77"/>
  <c r="H5629" i="77"/>
  <c r="I5629" i="77"/>
  <c r="H5630" i="77"/>
  <c r="I5630" i="77"/>
  <c r="H5631" i="77"/>
  <c r="I5631" i="77"/>
  <c r="H5632" i="77"/>
  <c r="I5632" i="77"/>
  <c r="H5633" i="77"/>
  <c r="I5633" i="77"/>
  <c r="H5634" i="77"/>
  <c r="I5634" i="77"/>
  <c r="H5635" i="77"/>
  <c r="I5635" i="77"/>
  <c r="H5636" i="77"/>
  <c r="I5636" i="77"/>
  <c r="H5637" i="77"/>
  <c r="I5637" i="77"/>
  <c r="H5638" i="77"/>
  <c r="I5638" i="77"/>
  <c r="H5639" i="77"/>
  <c r="I5639" i="77"/>
  <c r="H5640" i="77"/>
  <c r="I5640" i="77"/>
  <c r="H5641" i="77"/>
  <c r="I5641" i="77"/>
  <c r="H5642" i="77"/>
  <c r="I5642" i="77"/>
  <c r="H5643" i="77"/>
  <c r="I5643" i="77"/>
  <c r="H5644" i="77"/>
  <c r="I5644" i="77"/>
  <c r="H5645" i="77"/>
  <c r="I5645" i="77"/>
  <c r="H5646" i="77"/>
  <c r="I5646" i="77"/>
  <c r="H5647" i="77"/>
  <c r="I5647" i="77"/>
  <c r="H5648" i="77"/>
  <c r="I5648" i="77"/>
  <c r="H5649" i="77"/>
  <c r="I5649" i="77"/>
  <c r="H5650" i="77"/>
  <c r="I5650" i="77"/>
  <c r="H5651" i="77"/>
  <c r="I5651" i="77"/>
  <c r="H5652" i="77"/>
  <c r="I5652" i="77"/>
  <c r="H5653" i="77"/>
  <c r="I5653" i="77"/>
  <c r="H5654" i="77"/>
  <c r="I5654" i="77"/>
  <c r="H5655" i="77"/>
  <c r="I5655" i="77"/>
  <c r="H5656" i="77"/>
  <c r="I5656" i="77"/>
  <c r="H5657" i="77"/>
  <c r="I5657" i="77"/>
  <c r="H5658" i="77"/>
  <c r="I5658" i="77"/>
  <c r="H5659" i="77"/>
  <c r="I5659" i="77"/>
  <c r="H5660" i="77"/>
  <c r="I5660" i="77"/>
  <c r="H5661" i="77"/>
  <c r="I5661" i="77"/>
  <c r="H5662" i="77"/>
  <c r="I5662" i="77"/>
  <c r="H5663" i="77"/>
  <c r="I5663" i="77"/>
  <c r="H5664" i="77"/>
  <c r="I5664" i="77"/>
  <c r="H5665" i="77"/>
  <c r="I5665" i="77"/>
  <c r="H5666" i="77"/>
  <c r="I5666" i="77"/>
  <c r="H5667" i="77"/>
  <c r="I5667" i="77"/>
  <c r="H5668" i="77"/>
  <c r="I5668" i="77"/>
  <c r="H5669" i="77"/>
  <c r="I5669" i="77"/>
  <c r="H5670" i="77"/>
  <c r="I5670" i="77"/>
  <c r="H5671" i="77"/>
  <c r="I5671" i="77"/>
  <c r="H5672" i="77"/>
  <c r="I5672" i="77"/>
  <c r="H5673" i="77"/>
  <c r="I5673" i="77"/>
  <c r="H5674" i="77"/>
  <c r="I5674" i="77"/>
  <c r="H5675" i="77"/>
  <c r="I5675" i="77"/>
  <c r="H5676" i="77"/>
  <c r="I5676" i="77"/>
  <c r="H5677" i="77"/>
  <c r="I5677" i="77"/>
  <c r="H5678" i="77"/>
  <c r="I5678" i="77"/>
  <c r="H5679" i="77"/>
  <c r="I5679" i="77"/>
  <c r="H5680" i="77"/>
  <c r="I5680" i="77"/>
  <c r="H5681" i="77"/>
  <c r="I5681" i="77"/>
  <c r="H5682" i="77"/>
  <c r="I5682" i="77"/>
  <c r="H5683" i="77"/>
  <c r="I5683" i="77"/>
  <c r="H5684" i="77"/>
  <c r="I5684" i="77"/>
  <c r="H5685" i="77"/>
  <c r="I5685" i="77"/>
  <c r="H5686" i="77"/>
  <c r="I5686" i="77"/>
  <c r="H5687" i="77"/>
  <c r="I5687" i="77"/>
  <c r="H5688" i="77"/>
  <c r="I5688" i="77"/>
  <c r="H5689" i="77"/>
  <c r="I5689" i="77"/>
  <c r="H5690" i="77"/>
  <c r="I5690" i="77"/>
  <c r="H5691" i="77"/>
  <c r="I5691" i="77"/>
  <c r="H5692" i="77"/>
  <c r="I5692" i="77"/>
  <c r="H5693" i="77"/>
  <c r="I5693" i="77"/>
  <c r="H5694" i="77"/>
  <c r="I5694" i="77"/>
  <c r="H5695" i="77"/>
  <c r="I5695" i="77"/>
  <c r="H5696" i="77"/>
  <c r="I5696" i="77"/>
  <c r="H5697" i="77"/>
  <c r="I5697" i="77"/>
  <c r="H5698" i="77"/>
  <c r="I5698" i="77"/>
  <c r="H5699" i="77"/>
  <c r="I5699" i="77"/>
  <c r="H5700" i="77"/>
  <c r="I5700" i="77"/>
  <c r="H5701" i="77"/>
  <c r="I5701" i="77"/>
  <c r="H5702" i="77"/>
  <c r="I5702" i="77"/>
  <c r="H5703" i="77"/>
  <c r="I5703" i="77"/>
  <c r="H5704" i="77"/>
  <c r="I5704" i="77"/>
  <c r="H5705" i="77"/>
  <c r="I5705" i="77"/>
  <c r="H5706" i="77"/>
  <c r="I5706" i="77"/>
  <c r="H5707" i="77"/>
  <c r="I5707" i="77"/>
  <c r="H5708" i="77"/>
  <c r="I5708" i="77"/>
  <c r="H5709" i="77"/>
  <c r="I5709" i="77"/>
  <c r="H5710" i="77"/>
  <c r="I5710" i="77"/>
  <c r="H5711" i="77"/>
  <c r="I5711" i="77"/>
  <c r="H5712" i="77"/>
  <c r="I5712" i="77"/>
  <c r="H5713" i="77"/>
  <c r="I5713" i="77"/>
  <c r="H5714" i="77"/>
  <c r="I5714" i="77"/>
  <c r="H5715" i="77"/>
  <c r="I5715" i="77"/>
  <c r="H5716" i="77"/>
  <c r="I5716" i="77"/>
  <c r="H5717" i="77"/>
  <c r="I5717" i="77"/>
  <c r="H5718" i="77"/>
  <c r="I5718" i="77"/>
  <c r="H5719" i="77"/>
  <c r="I5719" i="77"/>
  <c r="H5720" i="77"/>
  <c r="I5720" i="77"/>
  <c r="H5721" i="77"/>
  <c r="I5721" i="77"/>
  <c r="H5722" i="77"/>
  <c r="I5722" i="77"/>
  <c r="H5723" i="77"/>
  <c r="I5723" i="77"/>
  <c r="H5724" i="77"/>
  <c r="I5724" i="77"/>
  <c r="H5725" i="77"/>
  <c r="I5725" i="77"/>
  <c r="H5726" i="77"/>
  <c r="I5726" i="77"/>
  <c r="H5727" i="77"/>
  <c r="I5727" i="77"/>
  <c r="H5728" i="77"/>
  <c r="I5728" i="77"/>
  <c r="H5729" i="77"/>
  <c r="I5729" i="77"/>
  <c r="H5730" i="77"/>
  <c r="I5730" i="77"/>
  <c r="H5731" i="77"/>
  <c r="I5731" i="77"/>
  <c r="H5732" i="77"/>
  <c r="I5732" i="77"/>
  <c r="H5733" i="77"/>
  <c r="I5733" i="77"/>
  <c r="H5734" i="77"/>
  <c r="I5734" i="77"/>
  <c r="H5735" i="77"/>
  <c r="I5735" i="77"/>
  <c r="H5736" i="77"/>
  <c r="I5736" i="77"/>
  <c r="H5737" i="77"/>
  <c r="I5737" i="77"/>
  <c r="H5738" i="77"/>
  <c r="I5738" i="77"/>
  <c r="H5739" i="77"/>
  <c r="I5739" i="77"/>
  <c r="H5740" i="77"/>
  <c r="I5740" i="77"/>
  <c r="H5741" i="77"/>
  <c r="I5741" i="77"/>
  <c r="H5742" i="77"/>
  <c r="I5742" i="77"/>
  <c r="H5743" i="77"/>
  <c r="I5743" i="77"/>
  <c r="H5744" i="77"/>
  <c r="I5744" i="77"/>
  <c r="H5745" i="77"/>
  <c r="I5745" i="77"/>
  <c r="H5746" i="77"/>
  <c r="I5746" i="77"/>
  <c r="H5747" i="77"/>
  <c r="I5747" i="77"/>
  <c r="H5748" i="77"/>
  <c r="I5748" i="77"/>
  <c r="H5749" i="77"/>
  <c r="I5749" i="77"/>
  <c r="H5750" i="77"/>
  <c r="I5750" i="77"/>
  <c r="H5751" i="77"/>
  <c r="I5751" i="77"/>
  <c r="H5752" i="77"/>
  <c r="I5752" i="77"/>
  <c r="H5753" i="77"/>
  <c r="I5753" i="77"/>
  <c r="H5754" i="77"/>
  <c r="I5754" i="77"/>
  <c r="H5755" i="77"/>
  <c r="I5755" i="77"/>
  <c r="H5756" i="77"/>
  <c r="I5756" i="77"/>
  <c r="H5757" i="77"/>
  <c r="I5757" i="77"/>
  <c r="H5758" i="77"/>
  <c r="I5758" i="77"/>
  <c r="H5759" i="77"/>
  <c r="I5759" i="77"/>
  <c r="H5760" i="77"/>
  <c r="I5760" i="77"/>
  <c r="H5761" i="77"/>
  <c r="I5761" i="77"/>
  <c r="H5762" i="77"/>
  <c r="I5762" i="77"/>
  <c r="H5763" i="77"/>
  <c r="I5763" i="77"/>
  <c r="H5764" i="77"/>
  <c r="I5764" i="77"/>
  <c r="H5765" i="77"/>
  <c r="I5765" i="77"/>
  <c r="H5766" i="77"/>
  <c r="I5766" i="77"/>
  <c r="H5767" i="77"/>
  <c r="I5767" i="77"/>
  <c r="H5768" i="77"/>
  <c r="I5768" i="77"/>
  <c r="H5769" i="77"/>
  <c r="I5769" i="77"/>
  <c r="H5770" i="77"/>
  <c r="I5770" i="77"/>
  <c r="H5771" i="77"/>
  <c r="I5771" i="77"/>
  <c r="H5772" i="77"/>
  <c r="I5772" i="77"/>
  <c r="H5773" i="77"/>
  <c r="I5773" i="77"/>
  <c r="H5774" i="77"/>
  <c r="I5774" i="77"/>
  <c r="H5775" i="77"/>
  <c r="I5775" i="77"/>
  <c r="H5776" i="77"/>
  <c r="I5776" i="77"/>
  <c r="H5777" i="77"/>
  <c r="I5777" i="77"/>
  <c r="H5778" i="77"/>
  <c r="I5778" i="77"/>
  <c r="H5779" i="77"/>
  <c r="I5779" i="77"/>
  <c r="H5780" i="77"/>
  <c r="I5780" i="77"/>
  <c r="H5781" i="77"/>
  <c r="I5781" i="77"/>
  <c r="H5782" i="77"/>
  <c r="I5782" i="77"/>
  <c r="H5783" i="77"/>
  <c r="I5783" i="77"/>
  <c r="H5784" i="77"/>
  <c r="I5784" i="77"/>
  <c r="H5785" i="77"/>
  <c r="I5785" i="77"/>
  <c r="H5786" i="77"/>
  <c r="I5786" i="77"/>
  <c r="H5787" i="77"/>
  <c r="I5787" i="77"/>
  <c r="H5788" i="77"/>
  <c r="I5788" i="77"/>
  <c r="H5789" i="77"/>
  <c r="I5789" i="77"/>
  <c r="H5790" i="77"/>
  <c r="I5790" i="77"/>
  <c r="H5791" i="77"/>
  <c r="I5791" i="77"/>
  <c r="H5792" i="77"/>
  <c r="I5792" i="77"/>
  <c r="H5793" i="77"/>
  <c r="I5793" i="77"/>
  <c r="H5794" i="77"/>
  <c r="I5794" i="77"/>
  <c r="H5795" i="77"/>
  <c r="I5795" i="77"/>
  <c r="H5796" i="77"/>
  <c r="I5796" i="77"/>
  <c r="H5797" i="77"/>
  <c r="I5797" i="77"/>
  <c r="H5798" i="77"/>
  <c r="I5798" i="77"/>
  <c r="H5799" i="77"/>
  <c r="I5799" i="77"/>
  <c r="H5800" i="77"/>
  <c r="I5800" i="77"/>
  <c r="H5801" i="77"/>
  <c r="I5801" i="77"/>
  <c r="H5802" i="77"/>
  <c r="I5802" i="77"/>
  <c r="H5803" i="77"/>
  <c r="I5803" i="77"/>
  <c r="H5804" i="77"/>
  <c r="I5804" i="77"/>
  <c r="H5805" i="77"/>
  <c r="I5805" i="77"/>
  <c r="H5806" i="77"/>
  <c r="I5806" i="77"/>
  <c r="H5807" i="77"/>
  <c r="I5807" i="77"/>
  <c r="H5808" i="77"/>
  <c r="I5808" i="77"/>
  <c r="H5809" i="77"/>
  <c r="I5809" i="77"/>
  <c r="H5810" i="77"/>
  <c r="I5810" i="77"/>
  <c r="H5811" i="77"/>
  <c r="I5811" i="77"/>
  <c r="H5812" i="77"/>
  <c r="I5812" i="77"/>
  <c r="H5813" i="77"/>
  <c r="I5813" i="77"/>
  <c r="H5814" i="77"/>
  <c r="I5814" i="77"/>
  <c r="H5815" i="77"/>
  <c r="I5815" i="77"/>
  <c r="H5816" i="77"/>
  <c r="I5816" i="77"/>
  <c r="H5817" i="77"/>
  <c r="I5817" i="77"/>
  <c r="H5818" i="77"/>
  <c r="I5818" i="77"/>
  <c r="H5819" i="77"/>
  <c r="I5819" i="77"/>
  <c r="H5820" i="77"/>
  <c r="I5820" i="77"/>
  <c r="H5821" i="77"/>
  <c r="I5821" i="77"/>
  <c r="H5822" i="77"/>
  <c r="I5822" i="77"/>
  <c r="H5823" i="77"/>
  <c r="I5823" i="77"/>
  <c r="H5824" i="77"/>
  <c r="I5824" i="77"/>
  <c r="H5825" i="77"/>
  <c r="I5825" i="77"/>
  <c r="H5826" i="77"/>
  <c r="I5826" i="77"/>
  <c r="H5827" i="77"/>
  <c r="I5827" i="77"/>
  <c r="H5828" i="77"/>
  <c r="I5828" i="77"/>
  <c r="H5829" i="77"/>
  <c r="I5829" i="77"/>
  <c r="H5830" i="77"/>
  <c r="I5830" i="77"/>
  <c r="H5831" i="77"/>
  <c r="I5831" i="77"/>
  <c r="H5832" i="77"/>
  <c r="I5832" i="77"/>
  <c r="H5833" i="77"/>
  <c r="I5833" i="77"/>
  <c r="H5834" i="77"/>
  <c r="I5834" i="77"/>
  <c r="H5835" i="77"/>
  <c r="I5835" i="77"/>
  <c r="H5836" i="77"/>
  <c r="I5836" i="77"/>
  <c r="H5837" i="77"/>
  <c r="I5837" i="77"/>
  <c r="H5838" i="77"/>
  <c r="I5838" i="77"/>
  <c r="H5839" i="77"/>
  <c r="I5839" i="77"/>
  <c r="H5840" i="77"/>
  <c r="I5840" i="77"/>
  <c r="H5841" i="77"/>
  <c r="I5841" i="77"/>
  <c r="H5842" i="77"/>
  <c r="I5842" i="77"/>
  <c r="H5843" i="77"/>
  <c r="I5843" i="77"/>
  <c r="H5844" i="77"/>
  <c r="I5844" i="77"/>
  <c r="H5845" i="77"/>
  <c r="I5845" i="77"/>
  <c r="H5846" i="77"/>
  <c r="I5846" i="77"/>
  <c r="H5847" i="77"/>
  <c r="I5847" i="77"/>
  <c r="H5848" i="77"/>
  <c r="I5848" i="77"/>
  <c r="H5849" i="77"/>
  <c r="I5849" i="77"/>
  <c r="H5850" i="77"/>
  <c r="I5850" i="77"/>
  <c r="H5851" i="77"/>
  <c r="I5851" i="77"/>
  <c r="H5852" i="77"/>
  <c r="I5852" i="77"/>
  <c r="H5853" i="77"/>
  <c r="I5853" i="77"/>
  <c r="H5854" i="77"/>
  <c r="I5854" i="77"/>
  <c r="H5855" i="77"/>
  <c r="I5855" i="77"/>
  <c r="H5856" i="77"/>
  <c r="I5856" i="77"/>
  <c r="H5857" i="77"/>
  <c r="I5857" i="77"/>
  <c r="H5858" i="77"/>
  <c r="I5858" i="77"/>
  <c r="H5859" i="77"/>
  <c r="I5859" i="77"/>
  <c r="H5860" i="77"/>
  <c r="I5860" i="77"/>
  <c r="H5861" i="77"/>
  <c r="I5861" i="77"/>
  <c r="H5862" i="77"/>
  <c r="I5862" i="77"/>
  <c r="H5863" i="77"/>
  <c r="I5863" i="77"/>
  <c r="H5864" i="77"/>
  <c r="I5864" i="77"/>
  <c r="H5865" i="77"/>
  <c r="I5865" i="77"/>
  <c r="H5866" i="77"/>
  <c r="I5866" i="77"/>
  <c r="H5867" i="77"/>
  <c r="I5867" i="77"/>
  <c r="H5868" i="77"/>
  <c r="I5868" i="77"/>
  <c r="H5869" i="77"/>
  <c r="I5869" i="77"/>
  <c r="H5870" i="77"/>
  <c r="I5870" i="77"/>
  <c r="H5871" i="77"/>
  <c r="I5871" i="77"/>
  <c r="H5872" i="77"/>
  <c r="I5872" i="77"/>
  <c r="H5873" i="77"/>
  <c r="I5873" i="77"/>
  <c r="H5874" i="77"/>
  <c r="I5874" i="77"/>
  <c r="H5875" i="77"/>
  <c r="I5875" i="77"/>
  <c r="H5876" i="77"/>
  <c r="I5876" i="77"/>
  <c r="H5877" i="77"/>
  <c r="I5877" i="77"/>
  <c r="H5878" i="77"/>
  <c r="I5878" i="77"/>
  <c r="H5879" i="77"/>
  <c r="I5879" i="77"/>
  <c r="H5880" i="77"/>
  <c r="I5880" i="77"/>
  <c r="H5881" i="77"/>
  <c r="I5881" i="77"/>
  <c r="H5882" i="77"/>
  <c r="I5882" i="77"/>
  <c r="H5883" i="77"/>
  <c r="I5883" i="77"/>
  <c r="H5884" i="77"/>
  <c r="I5884" i="77"/>
  <c r="H5885" i="77"/>
  <c r="I5885" i="77"/>
  <c r="H5886" i="77"/>
  <c r="I5886" i="77"/>
  <c r="H5887" i="77"/>
  <c r="I5887" i="77"/>
  <c r="H5888" i="77"/>
  <c r="I5888" i="77"/>
  <c r="H5889" i="77"/>
  <c r="I5889" i="77"/>
  <c r="H5890" i="77"/>
  <c r="I5890" i="77"/>
  <c r="H5891" i="77"/>
  <c r="I5891" i="77"/>
  <c r="H5892" i="77"/>
  <c r="I5892" i="77"/>
  <c r="H5893" i="77"/>
  <c r="I5893" i="77"/>
  <c r="H5894" i="77"/>
  <c r="I5894" i="77"/>
  <c r="H5895" i="77"/>
  <c r="I5895" i="77"/>
  <c r="H5896" i="77"/>
  <c r="I5896" i="77"/>
  <c r="H5897" i="77"/>
  <c r="I5897" i="77"/>
  <c r="H5898" i="77"/>
  <c r="I5898" i="77"/>
  <c r="H5899" i="77"/>
  <c r="I5899" i="77"/>
  <c r="H5900" i="77"/>
  <c r="I5900" i="77"/>
  <c r="H5901" i="77"/>
  <c r="I5901" i="77"/>
  <c r="H5902" i="77"/>
  <c r="I5902" i="77"/>
  <c r="H5903" i="77"/>
  <c r="I5903" i="77"/>
  <c r="H5904" i="77"/>
  <c r="I5904" i="77"/>
  <c r="H5905" i="77"/>
  <c r="I5905" i="77"/>
  <c r="H5906" i="77"/>
  <c r="I5906" i="77"/>
  <c r="H5907" i="77"/>
  <c r="I5907" i="77"/>
  <c r="H5908" i="77"/>
  <c r="I5908" i="77"/>
  <c r="H5909" i="77"/>
  <c r="I5909" i="77"/>
  <c r="H5910" i="77"/>
  <c r="I5910" i="77"/>
  <c r="H5911" i="77"/>
  <c r="I5911" i="77"/>
  <c r="H5912" i="77"/>
  <c r="I5912" i="77"/>
  <c r="H5913" i="77"/>
  <c r="I5913" i="77"/>
  <c r="H5914" i="77"/>
  <c r="I5914" i="77"/>
  <c r="H5915" i="77"/>
  <c r="I5915" i="77"/>
  <c r="H5916" i="77"/>
  <c r="I5916" i="77"/>
  <c r="H5917" i="77"/>
  <c r="I5917" i="77"/>
  <c r="H5918" i="77"/>
  <c r="I5918" i="77"/>
  <c r="H5919" i="77"/>
  <c r="I5919" i="77"/>
  <c r="H5920" i="77"/>
  <c r="I5920" i="77"/>
  <c r="H5921" i="77"/>
  <c r="I5921" i="77"/>
  <c r="H5922" i="77"/>
  <c r="I5922" i="77"/>
  <c r="H5923" i="77"/>
  <c r="I5923" i="77"/>
  <c r="H5924" i="77"/>
  <c r="I5924" i="77"/>
  <c r="H5925" i="77"/>
  <c r="I5925" i="77"/>
  <c r="H5926" i="77"/>
  <c r="I5926" i="77"/>
  <c r="H5927" i="77"/>
  <c r="I5927" i="77"/>
  <c r="H5928" i="77"/>
  <c r="I5928" i="77"/>
  <c r="H5929" i="77"/>
  <c r="I5929" i="77"/>
  <c r="H5930" i="77"/>
  <c r="I5930" i="77"/>
  <c r="H5931" i="77"/>
  <c r="I5931" i="77"/>
  <c r="H5932" i="77"/>
  <c r="I5932" i="77"/>
  <c r="H5933" i="77"/>
  <c r="I5933" i="77"/>
  <c r="H5934" i="77"/>
  <c r="I5934" i="77"/>
  <c r="H5935" i="77"/>
  <c r="I5935" i="77"/>
  <c r="H5936" i="77"/>
  <c r="I5936" i="77"/>
  <c r="H5937" i="77"/>
  <c r="I5937" i="77"/>
  <c r="H5938" i="77"/>
  <c r="I5938" i="77"/>
  <c r="H5939" i="77"/>
  <c r="I5939" i="77"/>
  <c r="H5940" i="77"/>
  <c r="I5940" i="77"/>
  <c r="H5941" i="77"/>
  <c r="I5941" i="77"/>
  <c r="H5942" i="77"/>
  <c r="I5942" i="77"/>
  <c r="H5943" i="77"/>
  <c r="I5943" i="77"/>
  <c r="H5944" i="77"/>
  <c r="I5944" i="77"/>
  <c r="H5945" i="77"/>
  <c r="I5945" i="77"/>
  <c r="H5946" i="77"/>
  <c r="I5946" i="77"/>
  <c r="H5947" i="77"/>
  <c r="I5947" i="77"/>
  <c r="H5948" i="77"/>
  <c r="I5948" i="77"/>
  <c r="H5949" i="77"/>
  <c r="I5949" i="77"/>
  <c r="H5950" i="77"/>
  <c r="I5950" i="77"/>
  <c r="H5951" i="77"/>
  <c r="I5951" i="77"/>
  <c r="H5952" i="77"/>
  <c r="I5952" i="77"/>
  <c r="H5953" i="77"/>
  <c r="I5953" i="77"/>
  <c r="H5954" i="77"/>
  <c r="I5954" i="77"/>
  <c r="H5955" i="77"/>
  <c r="I5955" i="77"/>
  <c r="H5956" i="77"/>
  <c r="I5956" i="77"/>
  <c r="H5957" i="77"/>
  <c r="I5957" i="77"/>
  <c r="H5958" i="77"/>
  <c r="I5958" i="77"/>
  <c r="H5959" i="77"/>
  <c r="I5959" i="77"/>
  <c r="H5960" i="77"/>
  <c r="I5960" i="77"/>
  <c r="H5961" i="77"/>
  <c r="I5961" i="77"/>
  <c r="H5962" i="77"/>
  <c r="I5962" i="77"/>
  <c r="H5963" i="77"/>
  <c r="I5963" i="77"/>
  <c r="H5964" i="77"/>
  <c r="I5964" i="77"/>
  <c r="H5965" i="77"/>
  <c r="I5965" i="77"/>
  <c r="H5966" i="77"/>
  <c r="I5966" i="77"/>
  <c r="H5967" i="77"/>
  <c r="I5967" i="77"/>
  <c r="H5968" i="77"/>
  <c r="I5968" i="77"/>
  <c r="H5969" i="77"/>
  <c r="I5969" i="77"/>
  <c r="H5970" i="77"/>
  <c r="I5970" i="77"/>
  <c r="H5971" i="77"/>
  <c r="I5971" i="77"/>
  <c r="H5972" i="77"/>
  <c r="I5972" i="77"/>
  <c r="H5973" i="77"/>
  <c r="I5973" i="77"/>
  <c r="H5974" i="77"/>
  <c r="I5974" i="77"/>
  <c r="H5975" i="77"/>
  <c r="I5975" i="77"/>
  <c r="H5976" i="77"/>
  <c r="I5976" i="77"/>
  <c r="H5977" i="77"/>
  <c r="I5977" i="77"/>
  <c r="H5978" i="77"/>
  <c r="I5978" i="77"/>
  <c r="H5979" i="77"/>
  <c r="I5979" i="77"/>
  <c r="H5980" i="77"/>
  <c r="I5980" i="77"/>
  <c r="H5981" i="77"/>
  <c r="I5981" i="77"/>
  <c r="H5982" i="77"/>
  <c r="I5982" i="77"/>
  <c r="H5983" i="77"/>
  <c r="I5983" i="77"/>
  <c r="H5984" i="77"/>
  <c r="I5984" i="77"/>
  <c r="H5985" i="77"/>
  <c r="I5985" i="77"/>
  <c r="H5986" i="77"/>
  <c r="I5986" i="77"/>
  <c r="H5987" i="77"/>
  <c r="I5987" i="77"/>
  <c r="H5988" i="77"/>
  <c r="I5988" i="77"/>
  <c r="H5989" i="77"/>
  <c r="I5989" i="77"/>
  <c r="H5990" i="77"/>
  <c r="I5990" i="77"/>
  <c r="H5991" i="77"/>
  <c r="I5991" i="77"/>
  <c r="H5992" i="77"/>
  <c r="I5992" i="77"/>
  <c r="H5993" i="77"/>
  <c r="I5993" i="77"/>
  <c r="H5994" i="77"/>
  <c r="I5994" i="77"/>
  <c r="H5995" i="77"/>
  <c r="I5995" i="77"/>
  <c r="H5996" i="77"/>
  <c r="I5996" i="77"/>
  <c r="H5997" i="77"/>
  <c r="I5997" i="77"/>
  <c r="H5998" i="77"/>
  <c r="I5998" i="77"/>
  <c r="H5999" i="77"/>
  <c r="I5999" i="77"/>
  <c r="H6000" i="77"/>
  <c r="I6000" i="77"/>
  <c r="H6001" i="77"/>
  <c r="I6001" i="77"/>
  <c r="H6002" i="77"/>
  <c r="I6002" i="77"/>
  <c r="H6003" i="77"/>
  <c r="I6003" i="77"/>
  <c r="H6004" i="77"/>
  <c r="I6004" i="77"/>
  <c r="H6005" i="77"/>
  <c r="I6005" i="77"/>
  <c r="H6006" i="77"/>
  <c r="I6006" i="77"/>
  <c r="H6007" i="77"/>
  <c r="I6007" i="77"/>
  <c r="H6008" i="77"/>
  <c r="I6008" i="77"/>
  <c r="H6009" i="77"/>
  <c r="I6009" i="77"/>
  <c r="H6010" i="77"/>
  <c r="I6010" i="77"/>
  <c r="H6011" i="77"/>
  <c r="I6011" i="77"/>
  <c r="H6012" i="77"/>
  <c r="I6012" i="77"/>
  <c r="H6013" i="77"/>
  <c r="I6013" i="77"/>
  <c r="H6014" i="77"/>
  <c r="I6014" i="77"/>
  <c r="H6015" i="77"/>
  <c r="I6015" i="77"/>
  <c r="H6016" i="77"/>
  <c r="I6016" i="77"/>
  <c r="H6017" i="77"/>
  <c r="I6017" i="77"/>
  <c r="H6018" i="77"/>
  <c r="I6018" i="77"/>
  <c r="H6019" i="77"/>
  <c r="I6019" i="77"/>
  <c r="H6020" i="77"/>
  <c r="I6020" i="77"/>
  <c r="H6021" i="77"/>
  <c r="I6021" i="77"/>
  <c r="H6022" i="77"/>
  <c r="I6022" i="77"/>
  <c r="H6023" i="77"/>
  <c r="I6023" i="77"/>
  <c r="H6024" i="77"/>
  <c r="I6024" i="77"/>
  <c r="H6025" i="77"/>
  <c r="I6025" i="77"/>
  <c r="H6026" i="77"/>
  <c r="I6026" i="77"/>
  <c r="H6027" i="77"/>
  <c r="I6027" i="77"/>
  <c r="H6028" i="77"/>
  <c r="I6028" i="77"/>
  <c r="H6029" i="77"/>
  <c r="I6029" i="77"/>
  <c r="H6030" i="77"/>
  <c r="I6030" i="77"/>
  <c r="H6031" i="77"/>
  <c r="I6031" i="77"/>
  <c r="H6032" i="77"/>
  <c r="I6032" i="77"/>
  <c r="H6033" i="77"/>
  <c r="I6033" i="77"/>
  <c r="H6034" i="77"/>
  <c r="I6034" i="77"/>
  <c r="H6035" i="77"/>
  <c r="I6035" i="77"/>
  <c r="H6036" i="77"/>
  <c r="I6036" i="77"/>
  <c r="H6037" i="77"/>
  <c r="I6037" i="77"/>
  <c r="H6038" i="77"/>
  <c r="I6038" i="77"/>
  <c r="H6039" i="77"/>
  <c r="I6039" i="77"/>
  <c r="H6040" i="77"/>
  <c r="I6040" i="77"/>
  <c r="H6041" i="77"/>
  <c r="I6041" i="77"/>
  <c r="H6042" i="77"/>
  <c r="I6042" i="77"/>
  <c r="H6043" i="77"/>
  <c r="I6043" i="77"/>
  <c r="H6044" i="77"/>
  <c r="I6044" i="77"/>
  <c r="H6045" i="77"/>
  <c r="I6045" i="77"/>
  <c r="H6046" i="77"/>
  <c r="I6046" i="77"/>
  <c r="H6047" i="77"/>
  <c r="I6047" i="77"/>
  <c r="H6048" i="77"/>
  <c r="I6048" i="77"/>
  <c r="H6049" i="77"/>
  <c r="I6049" i="77"/>
  <c r="H6050" i="77"/>
  <c r="I6050" i="77"/>
  <c r="H6051" i="77"/>
  <c r="I6051" i="77"/>
  <c r="H6052" i="77"/>
  <c r="I6052" i="77"/>
  <c r="H6053" i="77"/>
  <c r="I6053" i="77"/>
  <c r="H6054" i="77"/>
  <c r="I6054" i="77"/>
  <c r="H6055" i="77"/>
  <c r="I6055" i="77"/>
  <c r="H6056" i="77"/>
  <c r="I6056" i="77"/>
  <c r="H6057" i="77"/>
  <c r="I6057" i="77"/>
  <c r="H6058" i="77"/>
  <c r="I6058" i="77"/>
  <c r="H6059" i="77"/>
  <c r="I6059" i="77"/>
  <c r="H6060" i="77"/>
  <c r="I6060" i="77"/>
  <c r="H6061" i="77"/>
  <c r="I6061" i="77"/>
  <c r="H6062" i="77"/>
  <c r="I6062" i="77"/>
  <c r="H6063" i="77"/>
  <c r="I6063" i="77"/>
  <c r="H6064" i="77"/>
  <c r="I6064" i="77"/>
  <c r="H6065" i="77"/>
  <c r="I6065" i="77"/>
  <c r="H6066" i="77"/>
  <c r="I6066" i="77"/>
  <c r="H6067" i="77"/>
  <c r="I6067" i="77"/>
  <c r="H6068" i="77"/>
  <c r="I6068" i="77"/>
  <c r="H6069" i="77"/>
  <c r="I6069" i="77"/>
  <c r="H6070" i="77"/>
  <c r="I6070" i="77"/>
  <c r="H6071" i="77"/>
  <c r="I6071" i="77"/>
  <c r="H6072" i="77"/>
  <c r="I6072" i="77"/>
  <c r="H6073" i="77"/>
  <c r="I6073" i="77"/>
  <c r="H6074" i="77"/>
  <c r="I6074" i="77"/>
  <c r="H6075" i="77"/>
  <c r="I6075" i="77"/>
  <c r="H6076" i="77"/>
  <c r="I6076" i="77"/>
  <c r="H6077" i="77"/>
  <c r="I6077" i="77"/>
  <c r="H6078" i="77"/>
  <c r="I6078" i="77"/>
  <c r="H6079" i="77"/>
  <c r="I6079" i="77"/>
  <c r="H6080" i="77"/>
  <c r="I6080" i="77"/>
  <c r="H6081" i="77"/>
  <c r="I6081" i="77"/>
  <c r="H6082" i="77"/>
  <c r="I6082" i="77"/>
  <c r="H6083" i="77"/>
  <c r="I6083" i="77"/>
  <c r="H6084" i="77"/>
  <c r="I6084" i="77"/>
  <c r="H6085" i="77"/>
  <c r="I6085" i="77"/>
  <c r="H6086" i="77"/>
  <c r="I6086" i="77"/>
  <c r="H6087" i="77"/>
  <c r="I6087" i="77"/>
  <c r="H6088" i="77"/>
  <c r="I6088" i="77"/>
  <c r="H6089" i="77"/>
  <c r="I6089" i="77"/>
  <c r="H6090" i="77"/>
  <c r="I6090" i="77"/>
  <c r="H6091" i="77"/>
  <c r="I6091" i="77"/>
  <c r="H6092" i="77"/>
  <c r="I6092" i="77"/>
  <c r="H6093" i="77"/>
  <c r="I6093" i="77"/>
  <c r="H6094" i="77"/>
  <c r="I6094" i="77"/>
  <c r="H6095" i="77"/>
  <c r="I6095" i="77"/>
  <c r="H6096" i="77"/>
  <c r="I6096" i="77"/>
  <c r="H6097" i="77"/>
  <c r="I6097" i="77"/>
  <c r="H6098" i="77"/>
  <c r="I6098" i="77"/>
  <c r="H6099" i="77"/>
  <c r="I6099" i="77"/>
  <c r="H6100" i="77"/>
  <c r="I6100" i="77"/>
  <c r="H6101" i="77"/>
  <c r="I6101" i="77"/>
  <c r="H6102" i="77"/>
  <c r="I6102" i="77"/>
  <c r="H6103" i="77"/>
  <c r="I6103" i="77"/>
  <c r="H6104" i="77"/>
  <c r="I6104" i="77"/>
  <c r="H6105" i="77"/>
  <c r="I6105" i="77"/>
  <c r="H6106" i="77"/>
  <c r="I6106" i="77"/>
  <c r="H6107" i="77"/>
  <c r="I6107" i="77"/>
  <c r="H6108" i="77"/>
  <c r="I6108" i="77"/>
  <c r="H6109" i="77"/>
  <c r="I6109" i="77"/>
  <c r="H6110" i="77"/>
  <c r="I6110" i="77"/>
  <c r="H6111" i="77"/>
  <c r="I6111" i="77"/>
  <c r="H6112" i="77"/>
  <c r="I6112" i="77"/>
  <c r="H6113" i="77"/>
  <c r="I6113" i="77"/>
  <c r="H6114" i="77"/>
  <c r="I6114" i="77"/>
  <c r="H6115" i="77"/>
  <c r="I6115" i="77"/>
  <c r="H6116" i="77"/>
  <c r="I6116" i="77"/>
  <c r="H6117" i="77"/>
  <c r="I6117" i="77"/>
  <c r="H6118" i="77"/>
  <c r="I6118" i="77"/>
  <c r="H6119" i="77"/>
  <c r="I6119" i="77"/>
  <c r="H6120" i="77"/>
  <c r="I6120" i="77"/>
  <c r="H6121" i="77"/>
  <c r="I6121" i="77"/>
  <c r="H6122" i="77"/>
  <c r="I6122" i="77"/>
  <c r="H6123" i="77"/>
  <c r="I6123" i="77"/>
  <c r="H6124" i="77"/>
  <c r="I6124" i="77"/>
  <c r="H6125" i="77"/>
  <c r="I6125" i="77"/>
  <c r="H6126" i="77"/>
  <c r="I6126" i="77"/>
  <c r="H6127" i="77"/>
  <c r="I6127" i="77"/>
  <c r="H6128" i="77"/>
  <c r="I6128" i="77"/>
  <c r="H6129" i="77"/>
  <c r="I6129" i="77"/>
  <c r="H6130" i="77"/>
  <c r="I6130" i="77"/>
  <c r="H6131" i="77"/>
  <c r="I6131" i="77"/>
  <c r="H6132" i="77"/>
  <c r="I6132" i="77"/>
  <c r="H6133" i="77"/>
  <c r="I6133" i="77"/>
  <c r="H6134" i="77"/>
  <c r="I6134" i="77"/>
  <c r="H6135" i="77"/>
  <c r="I6135" i="77"/>
  <c r="H6136" i="77"/>
  <c r="I6136" i="77"/>
  <c r="H6137" i="77"/>
  <c r="I6137" i="77"/>
  <c r="H6138" i="77"/>
  <c r="I6138" i="77"/>
  <c r="H6139" i="77"/>
  <c r="I6139" i="77"/>
  <c r="H6140" i="77"/>
  <c r="I6140" i="77"/>
  <c r="H6141" i="77"/>
  <c r="I6141" i="77"/>
  <c r="H6142" i="77"/>
  <c r="I6142" i="77"/>
  <c r="H6143" i="77"/>
  <c r="I6143" i="77"/>
  <c r="H6144" i="77"/>
  <c r="I6144" i="77"/>
  <c r="H6145" i="77"/>
  <c r="I6145" i="77"/>
  <c r="H6146" i="77"/>
  <c r="I6146" i="77"/>
  <c r="H6147" i="77"/>
  <c r="I6147" i="77"/>
  <c r="H6148" i="77"/>
  <c r="I6148" i="77"/>
  <c r="H6149" i="77"/>
  <c r="I6149" i="77"/>
  <c r="H6150" i="77"/>
  <c r="I6150" i="77"/>
  <c r="H6151" i="77"/>
  <c r="I6151" i="77"/>
  <c r="H6152" i="77"/>
  <c r="I6152" i="77"/>
  <c r="H6153" i="77"/>
  <c r="I6153" i="77"/>
  <c r="H6154" i="77"/>
  <c r="I6154" i="77"/>
  <c r="H6155" i="77"/>
  <c r="I6155" i="77"/>
  <c r="H6156" i="77"/>
  <c r="I6156" i="77"/>
  <c r="H6157" i="77"/>
  <c r="I6157" i="77"/>
  <c r="H6158" i="77"/>
  <c r="I6158" i="77"/>
  <c r="H6159" i="77"/>
  <c r="I6159" i="77"/>
  <c r="H6160" i="77"/>
  <c r="I6160" i="77"/>
  <c r="H6161" i="77"/>
  <c r="I6161" i="77"/>
  <c r="H6162" i="77"/>
  <c r="I6162" i="77"/>
  <c r="H6163" i="77"/>
  <c r="I6163" i="77"/>
  <c r="H6164" i="77"/>
  <c r="I6164" i="77"/>
  <c r="H6165" i="77"/>
  <c r="I6165" i="77"/>
  <c r="H6166" i="77"/>
  <c r="I6166" i="77"/>
  <c r="H6167" i="77"/>
  <c r="I6167" i="77"/>
  <c r="H6168" i="77"/>
  <c r="I6168" i="77"/>
  <c r="H6169" i="77"/>
  <c r="I6169" i="77"/>
  <c r="H6170" i="77"/>
  <c r="I6170" i="77"/>
  <c r="H6171" i="77"/>
  <c r="I6171" i="77"/>
  <c r="H6172" i="77"/>
  <c r="I6172" i="77"/>
  <c r="H6173" i="77"/>
  <c r="I6173" i="77"/>
  <c r="H6174" i="77"/>
  <c r="I6174" i="77"/>
  <c r="H6175" i="77"/>
  <c r="I6175" i="77"/>
  <c r="H6176" i="77"/>
  <c r="I6176" i="77"/>
  <c r="H6177" i="77"/>
  <c r="I6177" i="77"/>
  <c r="H6178" i="77"/>
  <c r="I6178" i="77"/>
  <c r="H6179" i="77"/>
  <c r="I6179" i="77"/>
  <c r="H6180" i="77"/>
  <c r="I6180" i="77"/>
  <c r="H6181" i="77"/>
  <c r="I6181" i="77"/>
  <c r="H6182" i="77"/>
  <c r="I6182" i="77"/>
  <c r="H6183" i="77"/>
  <c r="I6183" i="77"/>
  <c r="H6184" i="77"/>
  <c r="I6184" i="77"/>
  <c r="H6185" i="77"/>
  <c r="I6185" i="77"/>
  <c r="H6186" i="77"/>
  <c r="I6186" i="77"/>
  <c r="H6187" i="77"/>
  <c r="I6187" i="77"/>
  <c r="H6188" i="77"/>
  <c r="I6188" i="77"/>
  <c r="H6189" i="77"/>
  <c r="I6189" i="77"/>
  <c r="H6190" i="77"/>
  <c r="I6190" i="77"/>
  <c r="H6191" i="77"/>
  <c r="I6191" i="77"/>
  <c r="H6192" i="77"/>
  <c r="I6192" i="77"/>
  <c r="H6193" i="77"/>
  <c r="I6193" i="77"/>
  <c r="H6194" i="77"/>
  <c r="I6194" i="77"/>
  <c r="H6195" i="77"/>
  <c r="I6195" i="77"/>
  <c r="H6196" i="77"/>
  <c r="I6196" i="77"/>
  <c r="H6197" i="77"/>
  <c r="I6197" i="77"/>
  <c r="H6198" i="77"/>
  <c r="I6198" i="77"/>
  <c r="H6199" i="77"/>
  <c r="I6199" i="77"/>
  <c r="H6200" i="77"/>
  <c r="I6200" i="77"/>
  <c r="H6201" i="77"/>
  <c r="I6201" i="77"/>
  <c r="H6202" i="77"/>
  <c r="I6202" i="77"/>
  <c r="H6203" i="77"/>
  <c r="I6203" i="77"/>
  <c r="H6204" i="77"/>
  <c r="I6204" i="77"/>
  <c r="H6205" i="77"/>
  <c r="I6205" i="77"/>
  <c r="H6206" i="77"/>
  <c r="I6206" i="77"/>
  <c r="H6207" i="77"/>
  <c r="I6207" i="77"/>
  <c r="H6208" i="77"/>
  <c r="I6208" i="77"/>
  <c r="H6209" i="77"/>
  <c r="I6209" i="77"/>
  <c r="H6210" i="77"/>
  <c r="I6210" i="77"/>
  <c r="H6211" i="77"/>
  <c r="I6211" i="77"/>
  <c r="H6212" i="77"/>
  <c r="I6212" i="77"/>
  <c r="H6213" i="77"/>
  <c r="I6213" i="77"/>
  <c r="H6214" i="77"/>
  <c r="I6214" i="77"/>
  <c r="H6215" i="77"/>
  <c r="I6215" i="77"/>
  <c r="H6216" i="77"/>
  <c r="I6216" i="77"/>
  <c r="H6217" i="77"/>
  <c r="I6217" i="77"/>
  <c r="H6218" i="77"/>
  <c r="I6218" i="77"/>
  <c r="H6219" i="77"/>
  <c r="I6219" i="77"/>
  <c r="H6220" i="77"/>
  <c r="I6220" i="77"/>
  <c r="H6221" i="77"/>
  <c r="I6221" i="77"/>
  <c r="H6222" i="77"/>
  <c r="I6222" i="77"/>
  <c r="H6223" i="77"/>
  <c r="I6223" i="77"/>
  <c r="H6224" i="77"/>
  <c r="I6224" i="77"/>
  <c r="H6225" i="77"/>
  <c r="I6225" i="77"/>
  <c r="H6226" i="77"/>
  <c r="I6226" i="77"/>
  <c r="H6227" i="77"/>
  <c r="I6227" i="77"/>
  <c r="H6228" i="77"/>
  <c r="I6228" i="77"/>
  <c r="H6229" i="77"/>
  <c r="I6229" i="77"/>
  <c r="H6230" i="77"/>
  <c r="I6230" i="77"/>
  <c r="H6231" i="77"/>
  <c r="I6231" i="77"/>
  <c r="H6232" i="77"/>
  <c r="I6232" i="77"/>
  <c r="H6233" i="77"/>
  <c r="I6233" i="77"/>
  <c r="H6234" i="77"/>
  <c r="I6234" i="77"/>
  <c r="H6235" i="77"/>
  <c r="I6235" i="77"/>
  <c r="H6236" i="77"/>
  <c r="I6236" i="77"/>
  <c r="H6237" i="77"/>
  <c r="I6237" i="77"/>
  <c r="H6238" i="77"/>
  <c r="I6238" i="77"/>
  <c r="H6239" i="77"/>
  <c r="I6239" i="77"/>
  <c r="H6240" i="77"/>
  <c r="I6240" i="77"/>
  <c r="H6241" i="77"/>
  <c r="I6241" i="77"/>
  <c r="H6242" i="77"/>
  <c r="I6242" i="77"/>
  <c r="H6243" i="77"/>
  <c r="I6243" i="77"/>
  <c r="H6244" i="77"/>
  <c r="I6244" i="77"/>
  <c r="H6245" i="77"/>
  <c r="I6245" i="77"/>
  <c r="H6246" i="77"/>
  <c r="I6246" i="77"/>
  <c r="H6247" i="77"/>
  <c r="I6247" i="77"/>
  <c r="H6248" i="77"/>
  <c r="I6248" i="77"/>
  <c r="H6249" i="77"/>
  <c r="I6249" i="77"/>
  <c r="H6250" i="77"/>
  <c r="I6250" i="77"/>
  <c r="H6251" i="77"/>
  <c r="I6251" i="77"/>
  <c r="H6252" i="77"/>
  <c r="I6252" i="77"/>
  <c r="H6253" i="77"/>
  <c r="I6253" i="77"/>
  <c r="H6254" i="77"/>
  <c r="I6254" i="77"/>
  <c r="H6255" i="77"/>
  <c r="I6255" i="77"/>
  <c r="H6256" i="77"/>
  <c r="I6256" i="77"/>
  <c r="H6257" i="77"/>
  <c r="I6257" i="77"/>
  <c r="H6258" i="77"/>
  <c r="I6258" i="77"/>
  <c r="H6259" i="77"/>
  <c r="I6259" i="77"/>
  <c r="H6260" i="77"/>
  <c r="I6260" i="77"/>
  <c r="H6261" i="77"/>
  <c r="I6261" i="77"/>
  <c r="H6262" i="77"/>
  <c r="I6262" i="77"/>
  <c r="H6263" i="77"/>
  <c r="I6263" i="77"/>
  <c r="H6264" i="77"/>
  <c r="I6264" i="77"/>
  <c r="H6265" i="77"/>
  <c r="I6265" i="77"/>
  <c r="H6266" i="77"/>
  <c r="I6266" i="77"/>
  <c r="H6267" i="77"/>
  <c r="I6267" i="77"/>
  <c r="H6268" i="77"/>
  <c r="I6268" i="77"/>
  <c r="H6269" i="77"/>
  <c r="I6269" i="77"/>
  <c r="H6270" i="77"/>
  <c r="I6270" i="77"/>
  <c r="H6271" i="77"/>
  <c r="I6271" i="77"/>
  <c r="H6272" i="77"/>
  <c r="I6272" i="77"/>
  <c r="H6273" i="77"/>
  <c r="I6273" i="77"/>
  <c r="H6274" i="77"/>
  <c r="I6274" i="77"/>
  <c r="H6275" i="77"/>
  <c r="I6275" i="77"/>
  <c r="H6276" i="77"/>
  <c r="I6276" i="77"/>
  <c r="H6277" i="77"/>
  <c r="I6277" i="77"/>
  <c r="H6278" i="77"/>
  <c r="I6278" i="77"/>
  <c r="H6279" i="77"/>
  <c r="I6279" i="77"/>
  <c r="H6280" i="77"/>
  <c r="I6280" i="77"/>
  <c r="H6281" i="77"/>
  <c r="I6281" i="77"/>
  <c r="H6282" i="77"/>
  <c r="I6282" i="77"/>
  <c r="H6283" i="77"/>
  <c r="I6283" i="77"/>
  <c r="H6284" i="77"/>
  <c r="I6284" i="77"/>
  <c r="H6285" i="77"/>
  <c r="I6285" i="77"/>
  <c r="H6286" i="77"/>
  <c r="I6286" i="77"/>
  <c r="H6287" i="77"/>
  <c r="I6287" i="77"/>
  <c r="H6288" i="77"/>
  <c r="I6288" i="77"/>
  <c r="H6289" i="77"/>
  <c r="I6289" i="77"/>
  <c r="H6290" i="77"/>
  <c r="I6290" i="77"/>
  <c r="H6291" i="77"/>
  <c r="I6291" i="77"/>
  <c r="H6292" i="77"/>
  <c r="I6292" i="77"/>
  <c r="H6293" i="77"/>
  <c r="I6293" i="77"/>
  <c r="H6294" i="77"/>
  <c r="I6294" i="77"/>
  <c r="H6295" i="77"/>
  <c r="I6295" i="77"/>
  <c r="H6296" i="77"/>
  <c r="I6296" i="77"/>
  <c r="H6297" i="77"/>
  <c r="I6297" i="77"/>
  <c r="H6298" i="77"/>
  <c r="I6298" i="77"/>
  <c r="H6299" i="77"/>
  <c r="I6299" i="77"/>
  <c r="H6300" i="77"/>
  <c r="I6300" i="77"/>
  <c r="H6301" i="77"/>
  <c r="I6301" i="77"/>
  <c r="H6302" i="77"/>
  <c r="I6302" i="77"/>
  <c r="H6303" i="77"/>
  <c r="I6303" i="77"/>
  <c r="H6304" i="77"/>
  <c r="I6304" i="77"/>
  <c r="H6305" i="77"/>
  <c r="I6305" i="77"/>
  <c r="H6306" i="77"/>
  <c r="I6306" i="77"/>
  <c r="H6307" i="77"/>
  <c r="I6307" i="77"/>
  <c r="H6308" i="77"/>
  <c r="I6308" i="77"/>
  <c r="H6309" i="77"/>
  <c r="I6309" i="77"/>
  <c r="H6310" i="77"/>
  <c r="I6310" i="77"/>
  <c r="H6311" i="77"/>
  <c r="I6311" i="77"/>
  <c r="H6312" i="77"/>
  <c r="I6312" i="77"/>
  <c r="H6313" i="77"/>
  <c r="I6313" i="77"/>
  <c r="H6314" i="77"/>
  <c r="I6314" i="77"/>
  <c r="H6315" i="77"/>
  <c r="I6315" i="77"/>
  <c r="H6316" i="77"/>
  <c r="I6316" i="77"/>
  <c r="H6317" i="77"/>
  <c r="I6317" i="77"/>
  <c r="H6318" i="77"/>
  <c r="I6318" i="77"/>
  <c r="H6319" i="77"/>
  <c r="I6319" i="77"/>
  <c r="H6320" i="77"/>
  <c r="I6320" i="77"/>
  <c r="H6321" i="77"/>
  <c r="I6321" i="77"/>
  <c r="H6322" i="77"/>
  <c r="I6322" i="77"/>
  <c r="H6323" i="77"/>
  <c r="I6323" i="77"/>
  <c r="H6324" i="77"/>
  <c r="I6324" i="77"/>
  <c r="H6325" i="77"/>
  <c r="I6325" i="77"/>
  <c r="H6326" i="77"/>
  <c r="I6326" i="77"/>
  <c r="H6327" i="77"/>
  <c r="I6327" i="77"/>
  <c r="H6328" i="77"/>
  <c r="I6328" i="77"/>
  <c r="H6329" i="77"/>
  <c r="I6329" i="77"/>
  <c r="H6330" i="77"/>
  <c r="I6330" i="77"/>
  <c r="H6331" i="77"/>
  <c r="I6331" i="77"/>
  <c r="H6332" i="77"/>
  <c r="I6332" i="77"/>
  <c r="H6333" i="77"/>
  <c r="I6333" i="77"/>
  <c r="H6334" i="77"/>
  <c r="I6334" i="77"/>
  <c r="H6335" i="77"/>
  <c r="I6335" i="77"/>
  <c r="H6336" i="77"/>
  <c r="I6336" i="77"/>
  <c r="H6337" i="77"/>
  <c r="I6337" i="77"/>
  <c r="H6338" i="77"/>
  <c r="I6338" i="77"/>
  <c r="H6339" i="77"/>
  <c r="I6339" i="77"/>
  <c r="H6340" i="77"/>
  <c r="I6340" i="77"/>
  <c r="H6341" i="77"/>
  <c r="I6341" i="77"/>
  <c r="H6342" i="77"/>
  <c r="I6342" i="77"/>
  <c r="H6343" i="77"/>
  <c r="I6343" i="77"/>
  <c r="H6344" i="77"/>
  <c r="I6344" i="77"/>
  <c r="H6345" i="77"/>
  <c r="I6345" i="77"/>
  <c r="H6346" i="77"/>
  <c r="I6346" i="77"/>
  <c r="H6347" i="77"/>
  <c r="I6347" i="77"/>
  <c r="H6348" i="77"/>
  <c r="I6348" i="77"/>
  <c r="H6349" i="77"/>
  <c r="I6349" i="77"/>
  <c r="H6350" i="77"/>
  <c r="I6350" i="77"/>
  <c r="H6351" i="77"/>
  <c r="I6351" i="77"/>
  <c r="H6352" i="77"/>
  <c r="I6352" i="77"/>
  <c r="H6353" i="77"/>
  <c r="I6353" i="77"/>
  <c r="H6354" i="77"/>
  <c r="I6354" i="77"/>
  <c r="H6355" i="77"/>
  <c r="I6355" i="77"/>
  <c r="H6356" i="77"/>
  <c r="I6356" i="77"/>
  <c r="H6357" i="77"/>
  <c r="I6357" i="77"/>
  <c r="H6358" i="77"/>
  <c r="I6358" i="77"/>
  <c r="H6359" i="77"/>
  <c r="I6359" i="77"/>
  <c r="H6360" i="77"/>
  <c r="I6360" i="77"/>
  <c r="H6361" i="77"/>
  <c r="I6361" i="77"/>
  <c r="H6362" i="77"/>
  <c r="I6362" i="77"/>
  <c r="H6363" i="77"/>
  <c r="I6363" i="77"/>
  <c r="H6364" i="77"/>
  <c r="I6364" i="77"/>
  <c r="H6365" i="77"/>
  <c r="I6365" i="77"/>
  <c r="H6366" i="77"/>
  <c r="I6366" i="77"/>
  <c r="H6367" i="77"/>
  <c r="I6367" i="77"/>
  <c r="H6368" i="77"/>
  <c r="I6368" i="77"/>
  <c r="H6369" i="77"/>
  <c r="I6369" i="77"/>
  <c r="H6370" i="77"/>
  <c r="I6370" i="77"/>
  <c r="H6371" i="77"/>
  <c r="I6371" i="77"/>
  <c r="H6372" i="77"/>
  <c r="I6372" i="77"/>
  <c r="H6373" i="77"/>
  <c r="I6373" i="77"/>
  <c r="H6374" i="77"/>
  <c r="I6374" i="77"/>
  <c r="H6375" i="77"/>
  <c r="I6375" i="77"/>
  <c r="H6376" i="77"/>
  <c r="I6376" i="77"/>
  <c r="H6377" i="77"/>
  <c r="I6377" i="77"/>
  <c r="H6378" i="77"/>
  <c r="I6378" i="77"/>
  <c r="H6379" i="77"/>
  <c r="I6379" i="77"/>
  <c r="H6380" i="77"/>
  <c r="I6380" i="77"/>
  <c r="H6381" i="77"/>
  <c r="I6381" i="77"/>
  <c r="H6382" i="77"/>
  <c r="I6382" i="77"/>
  <c r="H6383" i="77"/>
  <c r="I6383" i="77"/>
  <c r="H6384" i="77"/>
  <c r="I6384" i="77"/>
  <c r="H6385" i="77"/>
  <c r="I6385" i="77"/>
  <c r="H6386" i="77"/>
  <c r="I6386" i="77"/>
  <c r="H6387" i="77"/>
  <c r="I6387" i="77"/>
  <c r="H6388" i="77"/>
  <c r="I6388" i="77"/>
  <c r="H6389" i="77"/>
  <c r="I6389" i="77"/>
  <c r="H6390" i="77"/>
  <c r="I6390" i="77"/>
  <c r="H6391" i="77"/>
  <c r="I6391" i="77"/>
  <c r="H6392" i="77"/>
  <c r="I6392" i="77"/>
  <c r="H6393" i="77"/>
  <c r="I6393" i="77"/>
  <c r="H6394" i="77"/>
  <c r="I6394" i="77"/>
  <c r="H6395" i="77"/>
  <c r="I6395" i="77"/>
  <c r="H6396" i="77"/>
  <c r="I6396" i="77"/>
  <c r="H6397" i="77"/>
  <c r="I6397" i="77"/>
  <c r="H6398" i="77"/>
  <c r="I6398" i="77"/>
  <c r="H6399" i="77"/>
  <c r="I6399" i="77"/>
  <c r="H6400" i="77"/>
  <c r="I6400" i="77"/>
  <c r="H6401" i="77"/>
  <c r="I6401" i="77"/>
  <c r="H6402" i="77"/>
  <c r="I6402" i="77"/>
  <c r="H6403" i="77"/>
  <c r="I6403" i="77"/>
  <c r="H6404" i="77"/>
  <c r="I6404" i="77"/>
  <c r="H6405" i="77"/>
  <c r="I6405" i="77"/>
  <c r="H6406" i="77"/>
  <c r="I6406" i="77"/>
  <c r="H6407" i="77"/>
  <c r="I6407" i="77"/>
  <c r="H6408" i="77"/>
  <c r="I6408" i="77"/>
  <c r="H6409" i="77"/>
  <c r="I6409" i="77"/>
  <c r="H6410" i="77"/>
  <c r="I6410" i="77"/>
  <c r="H6411" i="77"/>
  <c r="I6411" i="77"/>
  <c r="H6412" i="77"/>
  <c r="I6412" i="77"/>
  <c r="H6413" i="77"/>
  <c r="I6413" i="77"/>
  <c r="H6414" i="77"/>
  <c r="I6414" i="77"/>
  <c r="H6415" i="77"/>
  <c r="I6415" i="77"/>
  <c r="H6416" i="77"/>
  <c r="I6416" i="77"/>
  <c r="H6417" i="77"/>
  <c r="I6417" i="77"/>
  <c r="H6418" i="77"/>
  <c r="I6418" i="77"/>
  <c r="H6419" i="77"/>
  <c r="I6419" i="77"/>
  <c r="H6420" i="77"/>
  <c r="I6420" i="77"/>
  <c r="H6421" i="77"/>
  <c r="I6421" i="77"/>
  <c r="H6422" i="77"/>
  <c r="I6422" i="77"/>
  <c r="H6423" i="77"/>
  <c r="I6423" i="77"/>
  <c r="H6424" i="77"/>
  <c r="I6424" i="77"/>
  <c r="H6425" i="77"/>
  <c r="I6425" i="77"/>
  <c r="H6426" i="77"/>
  <c r="I6426" i="77"/>
  <c r="H6427" i="77"/>
  <c r="I6427" i="77"/>
  <c r="H6428" i="77"/>
  <c r="I6428" i="77"/>
  <c r="H6429" i="77"/>
  <c r="I6429" i="77"/>
  <c r="H6430" i="77"/>
  <c r="I6430" i="77"/>
  <c r="H6431" i="77"/>
  <c r="I6431" i="77"/>
  <c r="H6432" i="77"/>
  <c r="I6432" i="77"/>
  <c r="H6433" i="77"/>
  <c r="I6433" i="77"/>
  <c r="H6434" i="77"/>
  <c r="I6434" i="77"/>
  <c r="H6435" i="77"/>
  <c r="I6435" i="77"/>
  <c r="H6436" i="77"/>
  <c r="I6436" i="77"/>
  <c r="H6437" i="77"/>
  <c r="I6437" i="77"/>
  <c r="H6438" i="77"/>
  <c r="I6438" i="77"/>
  <c r="H6439" i="77"/>
  <c r="I6439" i="77"/>
  <c r="H6440" i="77"/>
  <c r="I6440" i="77"/>
  <c r="H6441" i="77"/>
  <c r="I6441" i="77"/>
  <c r="H6442" i="77"/>
  <c r="I6442" i="77"/>
  <c r="H6443" i="77"/>
  <c r="I6443" i="77"/>
  <c r="H6444" i="77"/>
  <c r="I6444" i="77"/>
  <c r="H6445" i="77"/>
  <c r="I6445" i="77"/>
  <c r="H6446" i="77"/>
  <c r="I6446" i="77"/>
  <c r="H6447" i="77"/>
  <c r="I6447" i="77"/>
  <c r="H6448" i="77"/>
  <c r="I6448" i="77"/>
  <c r="H6449" i="77"/>
  <c r="I6449" i="77"/>
  <c r="H6450" i="77"/>
  <c r="I6450" i="77"/>
  <c r="H6451" i="77"/>
  <c r="I6451" i="77"/>
  <c r="H6452" i="77"/>
  <c r="I6452" i="77"/>
  <c r="H6453" i="77"/>
  <c r="I6453" i="77"/>
  <c r="H6454" i="77"/>
  <c r="I6454" i="77"/>
  <c r="H6455" i="77"/>
  <c r="I6455" i="77"/>
  <c r="H6456" i="77"/>
  <c r="I6456" i="77"/>
  <c r="H6457" i="77"/>
  <c r="I6457" i="77"/>
  <c r="H6458" i="77"/>
  <c r="I6458" i="77"/>
  <c r="H6459" i="77"/>
  <c r="I6459" i="77"/>
  <c r="H6460" i="77"/>
  <c r="I6460" i="77"/>
  <c r="H6461" i="77"/>
  <c r="I6461" i="77"/>
  <c r="H6462" i="77"/>
  <c r="I6462" i="77"/>
  <c r="H6463" i="77"/>
  <c r="I6463" i="77"/>
  <c r="H6464" i="77"/>
  <c r="I6464" i="77"/>
  <c r="H6465" i="77"/>
  <c r="I6465" i="77"/>
  <c r="H6466" i="77"/>
  <c r="I6466" i="77"/>
  <c r="H6467" i="77"/>
  <c r="I6467" i="77"/>
  <c r="H6468" i="77"/>
  <c r="I6468" i="77"/>
  <c r="H6469" i="77"/>
  <c r="I6469" i="77"/>
  <c r="H6470" i="77"/>
  <c r="I6470" i="77"/>
  <c r="H6471" i="77"/>
  <c r="I6471" i="77"/>
  <c r="H6472" i="77"/>
  <c r="I6472" i="77"/>
  <c r="H6473" i="77"/>
  <c r="I6473" i="77"/>
  <c r="H6474" i="77"/>
  <c r="I6474" i="77"/>
  <c r="H6475" i="77"/>
  <c r="I6475" i="77"/>
  <c r="H6476" i="77"/>
  <c r="I6476" i="77"/>
  <c r="H6477" i="77"/>
  <c r="I6477" i="77"/>
  <c r="H6478" i="77"/>
  <c r="I6478" i="77"/>
  <c r="H6479" i="77"/>
  <c r="I6479" i="77"/>
  <c r="H6480" i="77"/>
  <c r="I6480" i="77"/>
  <c r="H6481" i="77"/>
  <c r="I6481" i="77"/>
  <c r="H6482" i="77"/>
  <c r="I6482" i="77"/>
  <c r="H6483" i="77"/>
  <c r="I6483" i="77"/>
  <c r="H6484" i="77"/>
  <c r="I6484" i="77"/>
  <c r="H6485" i="77"/>
  <c r="I6485" i="77"/>
  <c r="H6486" i="77"/>
  <c r="I6486" i="77"/>
  <c r="H6487" i="77"/>
  <c r="I6487" i="77"/>
  <c r="H6488" i="77"/>
  <c r="I6488" i="77"/>
  <c r="H6489" i="77"/>
  <c r="I6489" i="77"/>
  <c r="H6490" i="77"/>
  <c r="I6490" i="77"/>
  <c r="H6491" i="77"/>
  <c r="I6491" i="77"/>
  <c r="H6492" i="77"/>
  <c r="I6492" i="77"/>
  <c r="H6493" i="77"/>
  <c r="I6493" i="77"/>
  <c r="H6494" i="77"/>
  <c r="I6494" i="77"/>
  <c r="H6495" i="77"/>
  <c r="I6495" i="77"/>
  <c r="H6496" i="77"/>
  <c r="I6496" i="77"/>
  <c r="H6497" i="77"/>
  <c r="I6497" i="77"/>
  <c r="H6498" i="77"/>
  <c r="I6498" i="77"/>
  <c r="H6499" i="77"/>
  <c r="I6499" i="77"/>
  <c r="H6500" i="77"/>
  <c r="I6500" i="77"/>
  <c r="H6501" i="77"/>
  <c r="I6501" i="77"/>
  <c r="H6502" i="77"/>
  <c r="I6502" i="77"/>
  <c r="H6503" i="77"/>
  <c r="I6503" i="77"/>
  <c r="H6504" i="77"/>
  <c r="I6504" i="77"/>
  <c r="H6505" i="77"/>
  <c r="I6505" i="77"/>
  <c r="H6506" i="77"/>
  <c r="I6506" i="77"/>
  <c r="H6507" i="77"/>
  <c r="I6507" i="77"/>
  <c r="H6508" i="77"/>
  <c r="I6508" i="77"/>
  <c r="H6509" i="77"/>
  <c r="I6509" i="77"/>
  <c r="H6510" i="77"/>
  <c r="I6510" i="77"/>
  <c r="H6511" i="77"/>
  <c r="I6511" i="77"/>
  <c r="H6512" i="77"/>
  <c r="I6512" i="77"/>
  <c r="H6513" i="77"/>
  <c r="I6513" i="77"/>
  <c r="H6514" i="77"/>
  <c r="I6514" i="77"/>
  <c r="H6515" i="77"/>
  <c r="I6515" i="77"/>
  <c r="H6516" i="77"/>
  <c r="I6516" i="77"/>
  <c r="H6517" i="77"/>
  <c r="I6517" i="77"/>
  <c r="H6518" i="77"/>
  <c r="I6518" i="77"/>
  <c r="H6519" i="77"/>
  <c r="I6519" i="77"/>
  <c r="H6520" i="77"/>
  <c r="I6520" i="77"/>
  <c r="H6521" i="77"/>
  <c r="I6521" i="77"/>
  <c r="H6522" i="77"/>
  <c r="I6522" i="77"/>
  <c r="H6523" i="77"/>
  <c r="I6523" i="77"/>
  <c r="H6524" i="77"/>
  <c r="I6524" i="77"/>
  <c r="H6525" i="77"/>
  <c r="I6525" i="77"/>
  <c r="H6526" i="77"/>
  <c r="I6526" i="77"/>
  <c r="H6527" i="77"/>
  <c r="I6527" i="77"/>
  <c r="H6528" i="77"/>
  <c r="I6528" i="77"/>
  <c r="H6529" i="77"/>
  <c r="I6529" i="77"/>
  <c r="H6530" i="77"/>
  <c r="I6530" i="77"/>
  <c r="H6531" i="77"/>
  <c r="I6531" i="77"/>
  <c r="H6532" i="77"/>
  <c r="I6532" i="77"/>
  <c r="H6533" i="77"/>
  <c r="I6533" i="77"/>
  <c r="H6534" i="77"/>
  <c r="I6534" i="77"/>
  <c r="H6535" i="77"/>
  <c r="I6535" i="77"/>
  <c r="H6536" i="77"/>
  <c r="I6536" i="77"/>
  <c r="H6537" i="77"/>
  <c r="I6537" i="77"/>
  <c r="H6538" i="77"/>
  <c r="I6538" i="77"/>
  <c r="H6539" i="77"/>
  <c r="I6539" i="77"/>
  <c r="H6540" i="77"/>
  <c r="I6540" i="77"/>
  <c r="H6541" i="77"/>
  <c r="I6541" i="77"/>
  <c r="H6542" i="77"/>
  <c r="I6542" i="77"/>
  <c r="H6543" i="77"/>
  <c r="I6543" i="77"/>
  <c r="H6544" i="77"/>
  <c r="I6544" i="77"/>
  <c r="H6545" i="77"/>
  <c r="I6545" i="77"/>
  <c r="H6546" i="77"/>
  <c r="I6546" i="77"/>
  <c r="H6547" i="77"/>
  <c r="I6547" i="77"/>
  <c r="H6548" i="77"/>
  <c r="I6548" i="77"/>
  <c r="H6549" i="77"/>
  <c r="I6549" i="77"/>
  <c r="H6550" i="77"/>
  <c r="I6550" i="77"/>
  <c r="H6551" i="77"/>
  <c r="I6551" i="77"/>
  <c r="H6552" i="77"/>
  <c r="I6552" i="77"/>
  <c r="H6553" i="77"/>
  <c r="I6553" i="77"/>
  <c r="H6554" i="77"/>
  <c r="I6554" i="77"/>
  <c r="H6555" i="77"/>
  <c r="I6555" i="77"/>
  <c r="H6556" i="77"/>
  <c r="I6556" i="77"/>
  <c r="H6557" i="77"/>
  <c r="I6557" i="77"/>
  <c r="H6558" i="77"/>
  <c r="I6558" i="77"/>
  <c r="H6559" i="77"/>
  <c r="I6559" i="77"/>
  <c r="H6560" i="77"/>
  <c r="I6560" i="77"/>
  <c r="H6561" i="77"/>
  <c r="I6561" i="77"/>
  <c r="H6562" i="77"/>
  <c r="I6562" i="77"/>
  <c r="H6563" i="77"/>
  <c r="I6563" i="77"/>
  <c r="H6564" i="77"/>
  <c r="I6564" i="77"/>
  <c r="H6565" i="77"/>
  <c r="I6565" i="77"/>
  <c r="H6566" i="77"/>
  <c r="I6566" i="77"/>
  <c r="H6567" i="77"/>
  <c r="I6567" i="77"/>
  <c r="H6568" i="77"/>
  <c r="I6568" i="77"/>
  <c r="H6569" i="77"/>
  <c r="I6569" i="77"/>
  <c r="H6570" i="77"/>
  <c r="I6570" i="77"/>
  <c r="H6571" i="77"/>
  <c r="I6571" i="77"/>
  <c r="H6572" i="77"/>
  <c r="I6572" i="77"/>
  <c r="H6573" i="77"/>
  <c r="I6573" i="77"/>
  <c r="H6574" i="77"/>
  <c r="I6574" i="77"/>
  <c r="H6575" i="77"/>
  <c r="I6575" i="77"/>
  <c r="H6576" i="77"/>
  <c r="I6576" i="77"/>
  <c r="H6577" i="77"/>
  <c r="I6577" i="77"/>
  <c r="H6578" i="77"/>
  <c r="I6578" i="77"/>
  <c r="H6579" i="77"/>
  <c r="I6579" i="77"/>
  <c r="H6580" i="77"/>
  <c r="I6580" i="77"/>
  <c r="H6581" i="77"/>
  <c r="I6581" i="77"/>
  <c r="H6582" i="77"/>
  <c r="I6582" i="77"/>
  <c r="H6583" i="77"/>
  <c r="I6583" i="77"/>
  <c r="H6584" i="77"/>
  <c r="I6584" i="77"/>
  <c r="H6585" i="77"/>
  <c r="I6585" i="77"/>
  <c r="H6586" i="77"/>
  <c r="I6586" i="77"/>
  <c r="H6587" i="77"/>
  <c r="I6587" i="77"/>
  <c r="H6588" i="77"/>
  <c r="I6588" i="77"/>
  <c r="H6589" i="77"/>
  <c r="I6589" i="77"/>
  <c r="H6590" i="77"/>
  <c r="I6590" i="77"/>
  <c r="H6591" i="77"/>
  <c r="I6591" i="77"/>
  <c r="H6592" i="77"/>
  <c r="I6592" i="77"/>
  <c r="H6593" i="77"/>
  <c r="I6593" i="77"/>
  <c r="H6594" i="77"/>
  <c r="I6594" i="77"/>
  <c r="H6595" i="77"/>
  <c r="I6595" i="77"/>
  <c r="H6596" i="77"/>
  <c r="I6596" i="77"/>
  <c r="H6597" i="77"/>
  <c r="I6597" i="77"/>
  <c r="H6598" i="77"/>
  <c r="I6598" i="77"/>
  <c r="H6599" i="77"/>
  <c r="I6599" i="77"/>
  <c r="H6600" i="77"/>
  <c r="I6600" i="77"/>
  <c r="H6601" i="77"/>
  <c r="I6601" i="77"/>
  <c r="H6602" i="77"/>
  <c r="I6602" i="77"/>
  <c r="H6603" i="77"/>
  <c r="I6603" i="77"/>
  <c r="H6604" i="77"/>
  <c r="I6604" i="77"/>
  <c r="H6605" i="77"/>
  <c r="I6605" i="77"/>
  <c r="H6606" i="77"/>
  <c r="I6606" i="77"/>
  <c r="H6607" i="77"/>
  <c r="I6607" i="77"/>
  <c r="H6608" i="77"/>
  <c r="I6608" i="77"/>
  <c r="H6609" i="77"/>
  <c r="I6609" i="77"/>
  <c r="H6610" i="77"/>
  <c r="I6610" i="77"/>
  <c r="H6611" i="77"/>
  <c r="I6611" i="77"/>
  <c r="H6612" i="77"/>
  <c r="I6612" i="77"/>
  <c r="H6613" i="77"/>
  <c r="I6613" i="77"/>
  <c r="H6614" i="77"/>
  <c r="I6614" i="77"/>
  <c r="H6615" i="77"/>
  <c r="I6615" i="77"/>
  <c r="H6616" i="77"/>
  <c r="I6616" i="77"/>
  <c r="H6617" i="77"/>
  <c r="I6617" i="77"/>
  <c r="H6618" i="77"/>
  <c r="I6618" i="77"/>
  <c r="H6619" i="77"/>
  <c r="I6619" i="77"/>
  <c r="H6620" i="77"/>
  <c r="I6620" i="77"/>
  <c r="H6621" i="77"/>
  <c r="I6621" i="77"/>
  <c r="H6622" i="77"/>
  <c r="I6622" i="77"/>
  <c r="H6623" i="77"/>
  <c r="I6623" i="77"/>
  <c r="H6624" i="77"/>
  <c r="I6624" i="77"/>
  <c r="H6625" i="77"/>
  <c r="I6625" i="77"/>
  <c r="H6626" i="77"/>
  <c r="I6626" i="77"/>
  <c r="H6627" i="77"/>
  <c r="I6627" i="77"/>
  <c r="H6628" i="77"/>
  <c r="I6628" i="77"/>
  <c r="H6629" i="77"/>
  <c r="I6629" i="77"/>
  <c r="H6630" i="77"/>
  <c r="I6630" i="77"/>
  <c r="H6631" i="77"/>
  <c r="I6631" i="77"/>
  <c r="H6632" i="77"/>
  <c r="I6632" i="77"/>
  <c r="H6633" i="77"/>
  <c r="I6633" i="77"/>
  <c r="H6634" i="77"/>
  <c r="I6634" i="77"/>
  <c r="H6635" i="77"/>
  <c r="I6635" i="77"/>
  <c r="H6636" i="77"/>
  <c r="I6636" i="77"/>
  <c r="H6637" i="77"/>
  <c r="I6637" i="77"/>
  <c r="H6638" i="77"/>
  <c r="I6638" i="77"/>
  <c r="H6639" i="77"/>
  <c r="I6639" i="77"/>
  <c r="H6640" i="77"/>
  <c r="I6640" i="77"/>
  <c r="H6641" i="77"/>
  <c r="I6641" i="77"/>
  <c r="H6642" i="77"/>
  <c r="I6642" i="77"/>
  <c r="H6643" i="77"/>
  <c r="I6643" i="77"/>
  <c r="H6644" i="77"/>
  <c r="I6644" i="77"/>
  <c r="H6645" i="77"/>
  <c r="I6645" i="77"/>
  <c r="H6646" i="77"/>
  <c r="I6646" i="77"/>
  <c r="H6647" i="77"/>
  <c r="I6647" i="77"/>
  <c r="H6648" i="77"/>
  <c r="I6648" i="77"/>
  <c r="H6649" i="77"/>
  <c r="I6649" i="77"/>
  <c r="H6650" i="77"/>
  <c r="I6650" i="77"/>
  <c r="H6651" i="77"/>
  <c r="I6651" i="77"/>
  <c r="H6652" i="77"/>
  <c r="I6652" i="77"/>
  <c r="H6653" i="77"/>
  <c r="I6653" i="77"/>
  <c r="H6654" i="77"/>
  <c r="I6654" i="77"/>
  <c r="H6655" i="77"/>
  <c r="I6655" i="77"/>
  <c r="H6656" i="77"/>
  <c r="I6656" i="77"/>
  <c r="H6657" i="77"/>
  <c r="I6657" i="77"/>
  <c r="H6658" i="77"/>
  <c r="I6658" i="77"/>
  <c r="H6659" i="77"/>
  <c r="I6659" i="77"/>
  <c r="H6660" i="77"/>
  <c r="I6660" i="77"/>
  <c r="H6661" i="77"/>
  <c r="I6661" i="77"/>
  <c r="H6662" i="77"/>
  <c r="I6662" i="77"/>
  <c r="H6663" i="77"/>
  <c r="I6663" i="77"/>
  <c r="H6664" i="77"/>
  <c r="I6664" i="77"/>
  <c r="H6665" i="77"/>
  <c r="I6665" i="77"/>
  <c r="H6666" i="77"/>
  <c r="I6666" i="77"/>
  <c r="H6667" i="77"/>
  <c r="I6667" i="77"/>
  <c r="H6668" i="77"/>
  <c r="I6668" i="77"/>
  <c r="H6669" i="77"/>
  <c r="I6669" i="77"/>
  <c r="H6670" i="77"/>
  <c r="I6670" i="77"/>
  <c r="H6671" i="77"/>
  <c r="I6671" i="77"/>
  <c r="H6672" i="77"/>
  <c r="I6672" i="77"/>
  <c r="H6673" i="77"/>
  <c r="I6673" i="77"/>
  <c r="H6674" i="77"/>
  <c r="I6674" i="77"/>
  <c r="H6675" i="77"/>
  <c r="I6675" i="77"/>
  <c r="H6676" i="77"/>
  <c r="I6676" i="77"/>
  <c r="H6677" i="77"/>
  <c r="I6677" i="77"/>
  <c r="H6678" i="77"/>
  <c r="I6678" i="77"/>
  <c r="H6679" i="77"/>
  <c r="I6679" i="77"/>
  <c r="H6680" i="77"/>
  <c r="I6680" i="77"/>
  <c r="H6681" i="77"/>
  <c r="I6681" i="77"/>
  <c r="H6682" i="77"/>
  <c r="I6682" i="77"/>
  <c r="H6683" i="77"/>
  <c r="I6683" i="77"/>
  <c r="H6684" i="77"/>
  <c r="I6684" i="77"/>
  <c r="H6685" i="77"/>
  <c r="I6685" i="77"/>
  <c r="H6686" i="77"/>
  <c r="I6686" i="77"/>
  <c r="H6687" i="77"/>
  <c r="I6687" i="77"/>
  <c r="H6688" i="77"/>
  <c r="I6688" i="77"/>
  <c r="H6689" i="77"/>
  <c r="I6689" i="77"/>
  <c r="H6690" i="77"/>
  <c r="I6690" i="77"/>
  <c r="H6691" i="77"/>
  <c r="I6691" i="77"/>
  <c r="H6692" i="77"/>
  <c r="I6692" i="77"/>
  <c r="H6693" i="77"/>
  <c r="I6693" i="77"/>
  <c r="H6694" i="77"/>
  <c r="I6694" i="77"/>
  <c r="H6695" i="77"/>
  <c r="I6695" i="77"/>
  <c r="H6696" i="77"/>
  <c r="I6696" i="77"/>
  <c r="H6697" i="77"/>
  <c r="I6697" i="77"/>
  <c r="H6698" i="77"/>
  <c r="I6698" i="77"/>
  <c r="H6699" i="77"/>
  <c r="I6699" i="77"/>
  <c r="H6700" i="77"/>
  <c r="I6700" i="77"/>
  <c r="H6701" i="77"/>
  <c r="I6701" i="77"/>
  <c r="H6702" i="77"/>
  <c r="I6702" i="77"/>
  <c r="H6703" i="77"/>
  <c r="I6703" i="77"/>
  <c r="H6704" i="77"/>
  <c r="I6704" i="77"/>
  <c r="H6705" i="77"/>
  <c r="I6705" i="77"/>
  <c r="H6706" i="77"/>
  <c r="I6706" i="77"/>
  <c r="H6707" i="77"/>
  <c r="I6707" i="77"/>
  <c r="H6708" i="77"/>
  <c r="I6708" i="77"/>
  <c r="H6709" i="77"/>
  <c r="I6709" i="77"/>
  <c r="H6710" i="77"/>
  <c r="I6710" i="77"/>
  <c r="H6711" i="77"/>
  <c r="I6711" i="77"/>
  <c r="H6712" i="77"/>
  <c r="I6712" i="77"/>
  <c r="H6713" i="77"/>
  <c r="I6713" i="77"/>
  <c r="H6714" i="77"/>
  <c r="I6714" i="77"/>
  <c r="H6715" i="77"/>
  <c r="I6715" i="77"/>
  <c r="H6716" i="77"/>
  <c r="I6716" i="77"/>
  <c r="H6717" i="77"/>
  <c r="I6717" i="77"/>
  <c r="H6718" i="77"/>
  <c r="I6718" i="77"/>
  <c r="H6719" i="77"/>
  <c r="I6719" i="77"/>
  <c r="H6720" i="77"/>
  <c r="I6720" i="77"/>
  <c r="H6721" i="77"/>
  <c r="I6721" i="77"/>
  <c r="H6722" i="77"/>
  <c r="I6722" i="77"/>
  <c r="H6723" i="77"/>
  <c r="I6723" i="77"/>
  <c r="H6724" i="77"/>
  <c r="I6724" i="77"/>
  <c r="H6725" i="77"/>
  <c r="I6725" i="77"/>
  <c r="H6726" i="77"/>
  <c r="I6726" i="77"/>
  <c r="H6727" i="77"/>
  <c r="I6727" i="77"/>
  <c r="H6728" i="77"/>
  <c r="I6728" i="77"/>
  <c r="H6729" i="77"/>
  <c r="I6729" i="77"/>
  <c r="H6730" i="77"/>
  <c r="I6730" i="77"/>
  <c r="H6731" i="77"/>
  <c r="I6731" i="77"/>
  <c r="H6732" i="77"/>
  <c r="I6732" i="77"/>
  <c r="H6733" i="77"/>
  <c r="I6733" i="77"/>
  <c r="H6734" i="77"/>
  <c r="I6734" i="77"/>
  <c r="H6735" i="77"/>
  <c r="I6735" i="77"/>
  <c r="H6736" i="77"/>
  <c r="I6736" i="77"/>
  <c r="H6737" i="77"/>
  <c r="I6737" i="77"/>
  <c r="H6738" i="77"/>
  <c r="I6738" i="77"/>
  <c r="H6739" i="77"/>
  <c r="I6739" i="77"/>
  <c r="H6740" i="77"/>
  <c r="I6740" i="77"/>
  <c r="H6741" i="77"/>
  <c r="I6741" i="77"/>
  <c r="H6742" i="77"/>
  <c r="I6742" i="77"/>
  <c r="H6743" i="77"/>
  <c r="I6743" i="77"/>
  <c r="H6744" i="77"/>
  <c r="I6744" i="77"/>
  <c r="H6745" i="77"/>
  <c r="I6745" i="77"/>
  <c r="H6746" i="77"/>
  <c r="I6746" i="77"/>
  <c r="H6747" i="77"/>
  <c r="I6747" i="77"/>
  <c r="H6748" i="77"/>
  <c r="I6748" i="77"/>
  <c r="H6749" i="77"/>
  <c r="I6749" i="77"/>
  <c r="H6750" i="77"/>
  <c r="I6750" i="77"/>
  <c r="H6751" i="77"/>
  <c r="I6751" i="77"/>
  <c r="H6752" i="77"/>
  <c r="I6752" i="77"/>
  <c r="H6753" i="77"/>
  <c r="I6753" i="77"/>
  <c r="H6754" i="77"/>
  <c r="I6754" i="77"/>
  <c r="H6755" i="77"/>
  <c r="I6755" i="77"/>
  <c r="H6756" i="77"/>
  <c r="I6756" i="77"/>
  <c r="H6757" i="77"/>
  <c r="I6757" i="77"/>
  <c r="H6758" i="77"/>
  <c r="I6758" i="77"/>
  <c r="H6759" i="77"/>
  <c r="I6759" i="77"/>
  <c r="H6760" i="77"/>
  <c r="I6760" i="77"/>
  <c r="H6761" i="77"/>
  <c r="I6761" i="77"/>
  <c r="H6762" i="77"/>
  <c r="I6762" i="77"/>
  <c r="H6763" i="77"/>
  <c r="I6763" i="77"/>
  <c r="H6764" i="77"/>
  <c r="I6764" i="77"/>
  <c r="H6765" i="77"/>
  <c r="I6765" i="77"/>
  <c r="H6766" i="77"/>
  <c r="I6766" i="77"/>
  <c r="H6767" i="77"/>
  <c r="I6767" i="77"/>
  <c r="H6768" i="77"/>
  <c r="I6768" i="77"/>
  <c r="H6769" i="77"/>
  <c r="I6769" i="77"/>
  <c r="H6770" i="77"/>
  <c r="I6770" i="77"/>
  <c r="H6771" i="77"/>
  <c r="I6771" i="77"/>
  <c r="H6772" i="77"/>
  <c r="I6772" i="77"/>
  <c r="H6773" i="77"/>
  <c r="I6773" i="77"/>
  <c r="H6774" i="77"/>
  <c r="I6774" i="77"/>
  <c r="H6775" i="77"/>
  <c r="I6775" i="77"/>
  <c r="H6776" i="77"/>
  <c r="I6776" i="77"/>
  <c r="H6777" i="77"/>
  <c r="I6777" i="77"/>
  <c r="H6778" i="77"/>
  <c r="I6778" i="77"/>
  <c r="H6779" i="77"/>
  <c r="I6779" i="77"/>
  <c r="H6780" i="77"/>
  <c r="I6780" i="77"/>
  <c r="H6781" i="77"/>
  <c r="I6781" i="77"/>
  <c r="H6782" i="77"/>
  <c r="I6782" i="77"/>
  <c r="H6783" i="77"/>
  <c r="I6783" i="77"/>
  <c r="H6784" i="77"/>
  <c r="I6784" i="77"/>
  <c r="H6785" i="77"/>
  <c r="I6785" i="77"/>
  <c r="H6786" i="77"/>
  <c r="I6786" i="77"/>
  <c r="H6787" i="77"/>
  <c r="I6787" i="77"/>
  <c r="H6788" i="77"/>
  <c r="I6788" i="77"/>
  <c r="H6789" i="77"/>
  <c r="I6789" i="77"/>
  <c r="H6790" i="77"/>
  <c r="I6790" i="77"/>
  <c r="H6791" i="77"/>
  <c r="I6791" i="77"/>
  <c r="H6792" i="77"/>
  <c r="I6792" i="77"/>
  <c r="H6793" i="77"/>
  <c r="I6793" i="77"/>
  <c r="H6794" i="77"/>
  <c r="I6794" i="77"/>
  <c r="H6795" i="77"/>
  <c r="I6795" i="77"/>
  <c r="H6796" i="77"/>
  <c r="I6796" i="77"/>
  <c r="H6797" i="77"/>
  <c r="I6797" i="77"/>
  <c r="H6798" i="77"/>
  <c r="I6798" i="77"/>
  <c r="H6799" i="77"/>
  <c r="I6799" i="77"/>
  <c r="H6800" i="77"/>
  <c r="I6800" i="77"/>
  <c r="H6801" i="77"/>
  <c r="I6801" i="77"/>
  <c r="H6802" i="77"/>
  <c r="I6802" i="77"/>
  <c r="H6803" i="77"/>
  <c r="I6803" i="77"/>
  <c r="H6804" i="77"/>
  <c r="I6804" i="77"/>
  <c r="H6805" i="77"/>
  <c r="I6805" i="77"/>
  <c r="H6806" i="77"/>
  <c r="I6806" i="77"/>
  <c r="H6807" i="77"/>
  <c r="I6807" i="77"/>
  <c r="H6808" i="77"/>
  <c r="I6808" i="77"/>
  <c r="H6809" i="77"/>
  <c r="I6809" i="77"/>
  <c r="H6810" i="77"/>
  <c r="I6810" i="77"/>
  <c r="H6811" i="77"/>
  <c r="I6811" i="77"/>
  <c r="H6812" i="77"/>
  <c r="I6812" i="77"/>
  <c r="H6813" i="77"/>
  <c r="I6813" i="77"/>
  <c r="H6814" i="77"/>
  <c r="I6814" i="77"/>
  <c r="H6815" i="77"/>
  <c r="I6815" i="77"/>
  <c r="H6816" i="77"/>
  <c r="I6816" i="77"/>
  <c r="H6817" i="77"/>
  <c r="I6817" i="77"/>
  <c r="H6818" i="77"/>
  <c r="I6818" i="77"/>
  <c r="H6819" i="77"/>
  <c r="I6819" i="77"/>
  <c r="H6820" i="77"/>
  <c r="I6820" i="77"/>
  <c r="H6821" i="77"/>
  <c r="I6821" i="77"/>
  <c r="H6822" i="77"/>
  <c r="I6822" i="77"/>
  <c r="H6823" i="77"/>
  <c r="I6823" i="77"/>
  <c r="H6824" i="77"/>
  <c r="I6824" i="77"/>
  <c r="H6825" i="77"/>
  <c r="I6825" i="77"/>
  <c r="H6826" i="77"/>
  <c r="I6826" i="77"/>
  <c r="H6827" i="77"/>
  <c r="I6827" i="77"/>
  <c r="H6828" i="77"/>
  <c r="I6828" i="77"/>
  <c r="H6829" i="77"/>
  <c r="I6829" i="77"/>
  <c r="H6830" i="77"/>
  <c r="I6830" i="77"/>
  <c r="H6831" i="77"/>
  <c r="I6831" i="77"/>
  <c r="H6832" i="77"/>
  <c r="I6832" i="77"/>
  <c r="H6833" i="77"/>
  <c r="I6833" i="77"/>
  <c r="H6834" i="77"/>
  <c r="I6834" i="77"/>
  <c r="H6835" i="77"/>
  <c r="I6835" i="77"/>
  <c r="H6836" i="77"/>
  <c r="I6836" i="77"/>
  <c r="H6837" i="77"/>
  <c r="I6837" i="77"/>
  <c r="H6838" i="77"/>
  <c r="I6838" i="77"/>
  <c r="H6839" i="77"/>
  <c r="I6839" i="77"/>
  <c r="H6840" i="77"/>
  <c r="I6840" i="77"/>
  <c r="H6841" i="77"/>
  <c r="I6841" i="77"/>
  <c r="H6842" i="77"/>
  <c r="I6842" i="77"/>
  <c r="H6843" i="77"/>
  <c r="I6843" i="77"/>
  <c r="H6844" i="77"/>
  <c r="I6844" i="77"/>
  <c r="H6845" i="77"/>
  <c r="I6845" i="77"/>
  <c r="H6846" i="77"/>
  <c r="I6846" i="77"/>
  <c r="H6847" i="77"/>
  <c r="I6847" i="77"/>
  <c r="H6848" i="77"/>
  <c r="I6848" i="77"/>
  <c r="H6849" i="77"/>
  <c r="I6849" i="77"/>
  <c r="H6850" i="77"/>
  <c r="I6850" i="77"/>
  <c r="H6851" i="77"/>
  <c r="I6851" i="77"/>
  <c r="H6852" i="77"/>
  <c r="I6852" i="77"/>
  <c r="H6853" i="77"/>
  <c r="I6853" i="77"/>
  <c r="H6854" i="77"/>
  <c r="I6854" i="77"/>
  <c r="H6855" i="77"/>
  <c r="I6855" i="77"/>
  <c r="H6856" i="77"/>
  <c r="I6856" i="77"/>
  <c r="H6857" i="77"/>
  <c r="I6857" i="77"/>
  <c r="H6858" i="77"/>
  <c r="I6858" i="77"/>
  <c r="H6859" i="77"/>
  <c r="I6859" i="77"/>
  <c r="H6860" i="77"/>
  <c r="I6860" i="77"/>
  <c r="H6861" i="77"/>
  <c r="I6861" i="77"/>
  <c r="H6862" i="77"/>
  <c r="I6862" i="77"/>
  <c r="H6863" i="77"/>
  <c r="I6863" i="77"/>
  <c r="H6864" i="77"/>
  <c r="I6864" i="77"/>
  <c r="H6865" i="77"/>
  <c r="I6865" i="77"/>
  <c r="H6866" i="77"/>
  <c r="I6866" i="77"/>
  <c r="H6867" i="77"/>
  <c r="I6867" i="77"/>
  <c r="H6868" i="77"/>
  <c r="I6868" i="77"/>
  <c r="H6869" i="77"/>
  <c r="I6869" i="77"/>
  <c r="H6870" i="77"/>
  <c r="I6870" i="77"/>
  <c r="H6871" i="77"/>
  <c r="I6871" i="77"/>
  <c r="H6872" i="77"/>
  <c r="I6872" i="77"/>
  <c r="H6873" i="77"/>
  <c r="I6873" i="77"/>
  <c r="H6874" i="77"/>
  <c r="I6874" i="77"/>
  <c r="H6875" i="77"/>
  <c r="I6875" i="77"/>
  <c r="H6876" i="77"/>
  <c r="I6876" i="77"/>
  <c r="H6877" i="77"/>
  <c r="I6877" i="77"/>
  <c r="H6878" i="77"/>
  <c r="I6878" i="77"/>
  <c r="H6879" i="77"/>
  <c r="I6879" i="77"/>
  <c r="H6880" i="77"/>
  <c r="I6880" i="77"/>
  <c r="H6881" i="77"/>
  <c r="I6881" i="77"/>
  <c r="H6882" i="77"/>
  <c r="I6882" i="77"/>
  <c r="H6883" i="77"/>
  <c r="I6883" i="77"/>
  <c r="H6884" i="77"/>
  <c r="I6884" i="77"/>
  <c r="H6885" i="77"/>
  <c r="I6885" i="77"/>
  <c r="H6886" i="77"/>
  <c r="I6886" i="77"/>
  <c r="H6887" i="77"/>
  <c r="I6887" i="77"/>
  <c r="H6888" i="77"/>
  <c r="I6888" i="77"/>
  <c r="H6889" i="77"/>
  <c r="I6889" i="77"/>
  <c r="H6890" i="77"/>
  <c r="I6890" i="77"/>
  <c r="H6891" i="77"/>
  <c r="I6891" i="77"/>
  <c r="H6892" i="77"/>
  <c r="I6892" i="77"/>
  <c r="H6893" i="77"/>
  <c r="I6893" i="77"/>
  <c r="H6894" i="77"/>
  <c r="I6894" i="77"/>
  <c r="H6895" i="77"/>
  <c r="I6895" i="77"/>
  <c r="H6896" i="77"/>
  <c r="I6896" i="77"/>
  <c r="H6897" i="77"/>
  <c r="I6897" i="77"/>
  <c r="H6898" i="77"/>
  <c r="I6898" i="77"/>
  <c r="H6899" i="77"/>
  <c r="I6899" i="77"/>
  <c r="H6900" i="77"/>
  <c r="I6900" i="77"/>
  <c r="H6901" i="77"/>
  <c r="I6901" i="77"/>
  <c r="H6902" i="77"/>
  <c r="I6902" i="77"/>
  <c r="H6903" i="77"/>
  <c r="I6903" i="77"/>
  <c r="H6904" i="77"/>
  <c r="I6904" i="77"/>
  <c r="H6905" i="77"/>
  <c r="I6905" i="77"/>
  <c r="H6906" i="77"/>
  <c r="I6906" i="77"/>
  <c r="H6907" i="77"/>
  <c r="I6907" i="77"/>
  <c r="H6908" i="77"/>
  <c r="I6908" i="77"/>
  <c r="H6909" i="77"/>
  <c r="I6909" i="77"/>
  <c r="H6910" i="77"/>
  <c r="I6910" i="77"/>
  <c r="H6911" i="77"/>
  <c r="I6911" i="77"/>
  <c r="H6912" i="77"/>
  <c r="I6912" i="77"/>
  <c r="H6913" i="77"/>
  <c r="I6913" i="77"/>
  <c r="H6914" i="77"/>
  <c r="I6914" i="77"/>
  <c r="H6915" i="77"/>
  <c r="I6915" i="77"/>
  <c r="H6916" i="77"/>
  <c r="I6916" i="77"/>
  <c r="H6917" i="77"/>
  <c r="I6917" i="77"/>
  <c r="H6918" i="77"/>
  <c r="I6918" i="77"/>
  <c r="H6919" i="77"/>
  <c r="I6919" i="77"/>
  <c r="H6920" i="77"/>
  <c r="I6920" i="77"/>
  <c r="H6921" i="77"/>
  <c r="I6921" i="77"/>
  <c r="H6922" i="77"/>
  <c r="I6922" i="77"/>
  <c r="H6923" i="77"/>
  <c r="I6923" i="77"/>
  <c r="H6924" i="77"/>
  <c r="I6924" i="77"/>
  <c r="H6925" i="77"/>
  <c r="I6925" i="77"/>
  <c r="H6926" i="77"/>
  <c r="I6926" i="77"/>
  <c r="H6927" i="77"/>
  <c r="I6927" i="77"/>
  <c r="H6928" i="77"/>
  <c r="I6928" i="77"/>
  <c r="H6929" i="77"/>
  <c r="I6929" i="77"/>
  <c r="H6930" i="77"/>
  <c r="I6930" i="77"/>
  <c r="H6931" i="77"/>
  <c r="I6931" i="77"/>
  <c r="H6932" i="77"/>
  <c r="I6932" i="77"/>
  <c r="H6933" i="77"/>
  <c r="I6933" i="77"/>
  <c r="H6934" i="77"/>
  <c r="I6934" i="77"/>
  <c r="H6935" i="77"/>
  <c r="I6935" i="77"/>
  <c r="H6936" i="77"/>
  <c r="I6936" i="77"/>
  <c r="H6937" i="77"/>
  <c r="I6937" i="77"/>
  <c r="H6938" i="77"/>
  <c r="I6938" i="77"/>
  <c r="H6939" i="77"/>
  <c r="I6939" i="77"/>
  <c r="H6940" i="77"/>
  <c r="I6940" i="77"/>
  <c r="H6941" i="77"/>
  <c r="I6941" i="77"/>
  <c r="H6942" i="77"/>
  <c r="I6942" i="77"/>
  <c r="H6943" i="77"/>
  <c r="I6943" i="77"/>
  <c r="H6944" i="77"/>
  <c r="I6944" i="77"/>
  <c r="H6945" i="77"/>
  <c r="I6945" i="77"/>
  <c r="H6946" i="77"/>
  <c r="I6946" i="77"/>
  <c r="H6947" i="77"/>
  <c r="I6947" i="77"/>
  <c r="H6948" i="77"/>
  <c r="I6948" i="77"/>
  <c r="H6949" i="77"/>
  <c r="I6949" i="77"/>
  <c r="H6950" i="77"/>
  <c r="I6950" i="77"/>
  <c r="H6951" i="77"/>
  <c r="I6951" i="77"/>
  <c r="H6952" i="77"/>
  <c r="I6952" i="77"/>
  <c r="H6953" i="77"/>
  <c r="I6953" i="77"/>
  <c r="H6954" i="77"/>
  <c r="I6954" i="77"/>
  <c r="H6955" i="77"/>
  <c r="I6955" i="77"/>
  <c r="H6956" i="77"/>
  <c r="I6956" i="77"/>
  <c r="H6957" i="77"/>
  <c r="I6957" i="77"/>
  <c r="H6958" i="77"/>
  <c r="I6958" i="77"/>
  <c r="H6959" i="77"/>
  <c r="I6959" i="77"/>
  <c r="H6960" i="77"/>
  <c r="I6960" i="77"/>
  <c r="H6961" i="77"/>
  <c r="I6961" i="77"/>
  <c r="H6962" i="77"/>
  <c r="I6962" i="77"/>
  <c r="H6963" i="77"/>
  <c r="I6963" i="77"/>
  <c r="H6964" i="77"/>
  <c r="I6964" i="77"/>
  <c r="H6965" i="77"/>
  <c r="I6965" i="77"/>
  <c r="H6966" i="77"/>
  <c r="I6966" i="77"/>
  <c r="H6967" i="77"/>
  <c r="I6967" i="77"/>
  <c r="H6968" i="77"/>
  <c r="I6968" i="77"/>
  <c r="H6969" i="77"/>
  <c r="I6969" i="77"/>
  <c r="H6970" i="77"/>
  <c r="I6970" i="77"/>
  <c r="H6971" i="77"/>
  <c r="I6971" i="77"/>
  <c r="H6972" i="77"/>
  <c r="I6972" i="77"/>
  <c r="H6973" i="77"/>
  <c r="I6973" i="77"/>
  <c r="H6974" i="77"/>
  <c r="I6974" i="77"/>
  <c r="H6975" i="77"/>
  <c r="I6975" i="77"/>
  <c r="H6976" i="77"/>
  <c r="I6976" i="77"/>
  <c r="H6977" i="77"/>
  <c r="I6977" i="77"/>
  <c r="H6978" i="77"/>
  <c r="I6978" i="77"/>
  <c r="H6979" i="77"/>
  <c r="I6979" i="77"/>
  <c r="H6980" i="77"/>
  <c r="I6980" i="77"/>
  <c r="H6981" i="77"/>
  <c r="I6981" i="77"/>
  <c r="H6982" i="77"/>
  <c r="I6982" i="77"/>
  <c r="H6983" i="77"/>
  <c r="I6983" i="77"/>
  <c r="H6984" i="77"/>
  <c r="I6984" i="77"/>
  <c r="H6985" i="77"/>
  <c r="I6985" i="77"/>
  <c r="H6986" i="77"/>
  <c r="I6986" i="77"/>
  <c r="H6987" i="77"/>
  <c r="I6987" i="77"/>
  <c r="H6988" i="77"/>
  <c r="I6988" i="77"/>
  <c r="H6989" i="77"/>
  <c r="I6989" i="77"/>
  <c r="H6990" i="77"/>
  <c r="I6990" i="77"/>
  <c r="H6991" i="77"/>
  <c r="I6991" i="77"/>
  <c r="H6992" i="77"/>
  <c r="I6992" i="77"/>
  <c r="H6993" i="77"/>
  <c r="I6993" i="77"/>
  <c r="H6994" i="77"/>
  <c r="I6994" i="77"/>
  <c r="H6995" i="77"/>
  <c r="I6995" i="77"/>
  <c r="H6996" i="77"/>
  <c r="I6996" i="77"/>
  <c r="H6997" i="77"/>
  <c r="I6997" i="77"/>
  <c r="H6998" i="77"/>
  <c r="I6998" i="77"/>
  <c r="H6999" i="77"/>
  <c r="I6999" i="77"/>
  <c r="H7000" i="77"/>
  <c r="I7000" i="77"/>
  <c r="H7001" i="77"/>
  <c r="I7001" i="77"/>
  <c r="H7002" i="77"/>
  <c r="I7002" i="77"/>
  <c r="H7003" i="77"/>
  <c r="I7003" i="77"/>
  <c r="H7004" i="77"/>
  <c r="I7004" i="77"/>
  <c r="H7005" i="77"/>
  <c r="I7005" i="77"/>
  <c r="H7006" i="77"/>
  <c r="I7006" i="77"/>
  <c r="H7007" i="77"/>
  <c r="I7007" i="77"/>
  <c r="H7008" i="77"/>
  <c r="I7008" i="77"/>
  <c r="H7009" i="77"/>
  <c r="I7009" i="77"/>
  <c r="H7010" i="77"/>
  <c r="I7010" i="77"/>
  <c r="H7011" i="77"/>
  <c r="I7011" i="77"/>
  <c r="H7012" i="77"/>
  <c r="I7012" i="77"/>
  <c r="H7013" i="77"/>
  <c r="I7013" i="77"/>
  <c r="H7014" i="77"/>
  <c r="I7014" i="77"/>
  <c r="H7015" i="77"/>
  <c r="I7015" i="77"/>
  <c r="H7016" i="77"/>
  <c r="I7016" i="77"/>
  <c r="H7017" i="77"/>
  <c r="I7017" i="77"/>
  <c r="H7018" i="77"/>
  <c r="I7018" i="77"/>
  <c r="H7019" i="77"/>
  <c r="I7019" i="77"/>
  <c r="H7020" i="77"/>
  <c r="I7020" i="77"/>
  <c r="H7021" i="77"/>
  <c r="I7021" i="77"/>
  <c r="H7022" i="77"/>
  <c r="I7022" i="77"/>
  <c r="H7023" i="77"/>
  <c r="I7023" i="77"/>
  <c r="H7024" i="77"/>
  <c r="I7024" i="77"/>
  <c r="H7025" i="77"/>
  <c r="I7025" i="77"/>
  <c r="H7026" i="77"/>
  <c r="I7026" i="77"/>
  <c r="H7027" i="77"/>
  <c r="I7027" i="77"/>
  <c r="H7028" i="77"/>
  <c r="I7028" i="77"/>
  <c r="H7029" i="77"/>
  <c r="I7029" i="77"/>
  <c r="H7030" i="77"/>
  <c r="I7030" i="77"/>
  <c r="H7031" i="77"/>
  <c r="I7031" i="77"/>
  <c r="H7032" i="77"/>
  <c r="I7032" i="77"/>
  <c r="H7033" i="77"/>
  <c r="I7033" i="77"/>
  <c r="H7034" i="77"/>
  <c r="I7034" i="77"/>
  <c r="H7035" i="77"/>
  <c r="I7035" i="77"/>
  <c r="H7036" i="77"/>
  <c r="I7036" i="77"/>
  <c r="H7037" i="77"/>
  <c r="I7037" i="77"/>
  <c r="H7038" i="77"/>
  <c r="I7038" i="77"/>
  <c r="H7039" i="77"/>
  <c r="I7039" i="77"/>
  <c r="H7040" i="77"/>
  <c r="I7040" i="77"/>
  <c r="H7041" i="77"/>
  <c r="I7041" i="77"/>
  <c r="H7042" i="77"/>
  <c r="I7042" i="77"/>
  <c r="H7043" i="77"/>
  <c r="I7043" i="77"/>
  <c r="H7044" i="77"/>
  <c r="I7044" i="77"/>
  <c r="H7045" i="77"/>
  <c r="I7045" i="77"/>
  <c r="H7046" i="77"/>
  <c r="I7046" i="77"/>
  <c r="H7047" i="77"/>
  <c r="I7047" i="77"/>
  <c r="H7048" i="77"/>
  <c r="I7048" i="77"/>
  <c r="H7049" i="77"/>
  <c r="I7049" i="77"/>
  <c r="H7050" i="77"/>
  <c r="I7050" i="77"/>
  <c r="H7051" i="77"/>
  <c r="I7051" i="77"/>
  <c r="H7052" i="77"/>
  <c r="I7052" i="77"/>
  <c r="H7053" i="77"/>
  <c r="I7053" i="77"/>
  <c r="H7054" i="77"/>
  <c r="I7054" i="77"/>
  <c r="H7055" i="77"/>
  <c r="I7055" i="77"/>
  <c r="H7056" i="77"/>
  <c r="I7056" i="77"/>
  <c r="H7057" i="77"/>
  <c r="I7057" i="77"/>
  <c r="H7058" i="77"/>
  <c r="I7058" i="77"/>
  <c r="H7059" i="77"/>
  <c r="I7059" i="77"/>
  <c r="H7060" i="77"/>
  <c r="I7060" i="77"/>
  <c r="H7061" i="77"/>
  <c r="I7061" i="77"/>
  <c r="H7062" i="77"/>
  <c r="I7062" i="77"/>
  <c r="H7063" i="77"/>
  <c r="I7063" i="77"/>
  <c r="H7064" i="77"/>
  <c r="I7064" i="77"/>
  <c r="H7065" i="77"/>
  <c r="I7065" i="77"/>
  <c r="H7066" i="77"/>
  <c r="I7066" i="77"/>
  <c r="H7067" i="77"/>
  <c r="I7067" i="77"/>
  <c r="H7068" i="77"/>
  <c r="I7068" i="77"/>
  <c r="H7069" i="77"/>
  <c r="I7069" i="77"/>
  <c r="H7070" i="77"/>
  <c r="I7070" i="77"/>
  <c r="H7071" i="77"/>
  <c r="I7071" i="77"/>
  <c r="H7072" i="77"/>
  <c r="I7072" i="77"/>
  <c r="H7073" i="77"/>
  <c r="I7073" i="77"/>
  <c r="H7074" i="77"/>
  <c r="I7074" i="77"/>
  <c r="H7075" i="77"/>
  <c r="I7075" i="77"/>
  <c r="H7076" i="77"/>
  <c r="I7076" i="77"/>
  <c r="H7077" i="77"/>
  <c r="I7077" i="77"/>
  <c r="H7078" i="77"/>
  <c r="I7078" i="77"/>
  <c r="H7079" i="77"/>
  <c r="I7079" i="77"/>
  <c r="H7080" i="77"/>
  <c r="I7080" i="77"/>
  <c r="H7081" i="77"/>
  <c r="I7081" i="77"/>
  <c r="H7082" i="77"/>
  <c r="I7082" i="77"/>
  <c r="H7083" i="77"/>
  <c r="I7083" i="77"/>
  <c r="H7084" i="77"/>
  <c r="I7084" i="77"/>
  <c r="H7085" i="77"/>
  <c r="I7085" i="77"/>
  <c r="H7086" i="77"/>
  <c r="I7086" i="77"/>
  <c r="H7087" i="77"/>
  <c r="I7087" i="77"/>
  <c r="H7088" i="77"/>
  <c r="I7088" i="77"/>
  <c r="H7089" i="77"/>
  <c r="I7089" i="77"/>
  <c r="H7090" i="77"/>
  <c r="I7090" i="77"/>
  <c r="H7091" i="77"/>
  <c r="I7091" i="77"/>
  <c r="H7092" i="77"/>
  <c r="I7092" i="77"/>
  <c r="H7093" i="77"/>
  <c r="I7093" i="77"/>
  <c r="H7094" i="77"/>
  <c r="I7094" i="77"/>
  <c r="H7095" i="77"/>
  <c r="I7095" i="77"/>
  <c r="H7096" i="77"/>
  <c r="I7096" i="77"/>
  <c r="H7097" i="77"/>
  <c r="I7097" i="77"/>
  <c r="H7098" i="77"/>
  <c r="I7098" i="77"/>
  <c r="H7099" i="77"/>
  <c r="I7099" i="77"/>
  <c r="H7100" i="77"/>
  <c r="I7100" i="77"/>
  <c r="H7101" i="77"/>
  <c r="I7101" i="77"/>
  <c r="H7102" i="77"/>
  <c r="I7102" i="77"/>
  <c r="H7103" i="77"/>
  <c r="I7103" i="77"/>
  <c r="H7104" i="77"/>
  <c r="I7104" i="77"/>
  <c r="H7105" i="77"/>
  <c r="I7105" i="77"/>
  <c r="H7106" i="77"/>
  <c r="I7106" i="77"/>
  <c r="H7107" i="77"/>
  <c r="I7107" i="77"/>
  <c r="H7108" i="77"/>
  <c r="I7108" i="77"/>
  <c r="H7109" i="77"/>
  <c r="I7109" i="77"/>
  <c r="H7110" i="77"/>
  <c r="I7110" i="77"/>
  <c r="H7111" i="77"/>
  <c r="I7111" i="77"/>
  <c r="H7112" i="77"/>
  <c r="I7112" i="77"/>
  <c r="H7113" i="77"/>
  <c r="I7113" i="77"/>
  <c r="H7114" i="77"/>
  <c r="I7114" i="77"/>
  <c r="H7115" i="77"/>
  <c r="I7115" i="77"/>
  <c r="H7116" i="77"/>
  <c r="I7116" i="77"/>
  <c r="H7117" i="77"/>
  <c r="I7117" i="77"/>
  <c r="H7118" i="77"/>
  <c r="I7118" i="77"/>
  <c r="H7119" i="77"/>
  <c r="I7119" i="77"/>
  <c r="H7120" i="77"/>
  <c r="I7120" i="77"/>
  <c r="H7121" i="77"/>
  <c r="I7121" i="77"/>
  <c r="H7122" i="77"/>
  <c r="I7122" i="77"/>
  <c r="H7123" i="77"/>
  <c r="I7123" i="77"/>
  <c r="H7124" i="77"/>
  <c r="I7124" i="77"/>
  <c r="H7125" i="77"/>
  <c r="I7125" i="77"/>
  <c r="H7126" i="77"/>
  <c r="I7126" i="77"/>
  <c r="H7127" i="77"/>
  <c r="I7127" i="77"/>
  <c r="H7128" i="77"/>
  <c r="I7128" i="77"/>
  <c r="H7129" i="77"/>
  <c r="I7129" i="77"/>
  <c r="H7130" i="77"/>
  <c r="I7130" i="77"/>
  <c r="H7131" i="77"/>
  <c r="I7131" i="77"/>
  <c r="H7132" i="77"/>
  <c r="I7132" i="77"/>
  <c r="H7133" i="77"/>
  <c r="I7133" i="77"/>
  <c r="H7134" i="77"/>
  <c r="I7134" i="77"/>
  <c r="H7135" i="77"/>
  <c r="I7135" i="77"/>
  <c r="H7136" i="77"/>
  <c r="I7136" i="77"/>
  <c r="H7137" i="77"/>
  <c r="I7137" i="77"/>
  <c r="H7138" i="77"/>
  <c r="I7138" i="77"/>
  <c r="H7139" i="77"/>
  <c r="I7139" i="77"/>
  <c r="H7140" i="77"/>
  <c r="I7140" i="77"/>
  <c r="H7141" i="77"/>
  <c r="I7141" i="77"/>
  <c r="H7142" i="77"/>
  <c r="I7142" i="77"/>
  <c r="H7143" i="77"/>
  <c r="I7143" i="77"/>
  <c r="H7144" i="77"/>
  <c r="I7144" i="77"/>
  <c r="H7145" i="77"/>
  <c r="I7145" i="77"/>
  <c r="H7146" i="77"/>
  <c r="I7146" i="77"/>
  <c r="H7147" i="77"/>
  <c r="I7147" i="77"/>
  <c r="H7148" i="77"/>
  <c r="I7148" i="77"/>
  <c r="H7149" i="77"/>
  <c r="I7149" i="77"/>
  <c r="H7150" i="77"/>
  <c r="I7150" i="77"/>
  <c r="H7151" i="77"/>
  <c r="I7151" i="77"/>
  <c r="H7152" i="77"/>
  <c r="I7152" i="77"/>
  <c r="H7153" i="77"/>
  <c r="I7153" i="77"/>
  <c r="H7154" i="77"/>
  <c r="I7154" i="77"/>
  <c r="H7155" i="77"/>
  <c r="I7155" i="77"/>
  <c r="H7156" i="77"/>
  <c r="I7156" i="77"/>
  <c r="H7157" i="77"/>
  <c r="I7157" i="77"/>
  <c r="H7158" i="77"/>
  <c r="I7158" i="77"/>
  <c r="H7159" i="77"/>
  <c r="I7159" i="77"/>
  <c r="H7160" i="77"/>
  <c r="I7160" i="77"/>
  <c r="H7161" i="77"/>
  <c r="I7161" i="77"/>
  <c r="H7162" i="77"/>
  <c r="I7162" i="77"/>
  <c r="H7163" i="77"/>
  <c r="I7163" i="77"/>
  <c r="H7164" i="77"/>
  <c r="I7164" i="77"/>
  <c r="H7165" i="77"/>
  <c r="I7165" i="77"/>
  <c r="H7166" i="77"/>
  <c r="I7166" i="77"/>
  <c r="H7167" i="77"/>
  <c r="I7167" i="77"/>
  <c r="H7168" i="77"/>
  <c r="I7168" i="77"/>
  <c r="H7169" i="77"/>
  <c r="I7169" i="77"/>
  <c r="H7170" i="77"/>
  <c r="I7170" i="77"/>
  <c r="H7171" i="77"/>
  <c r="I7171" i="77"/>
  <c r="H7172" i="77"/>
  <c r="I7172" i="77"/>
  <c r="H7173" i="77"/>
  <c r="I7173" i="77"/>
  <c r="H7174" i="77"/>
  <c r="I7174" i="77"/>
  <c r="H7175" i="77"/>
  <c r="I7175" i="77"/>
  <c r="H7176" i="77"/>
  <c r="I7176" i="77"/>
  <c r="H7177" i="77"/>
  <c r="I7177" i="77"/>
  <c r="H7178" i="77"/>
  <c r="I7178" i="77"/>
  <c r="H7179" i="77"/>
  <c r="I7179" i="77"/>
  <c r="H7180" i="77"/>
  <c r="I7180" i="77"/>
  <c r="H7181" i="77"/>
  <c r="I7181" i="77"/>
  <c r="H7182" i="77"/>
  <c r="I7182" i="77"/>
  <c r="H7183" i="77"/>
  <c r="I7183" i="77"/>
  <c r="H7184" i="77"/>
  <c r="I7184" i="77"/>
  <c r="H7185" i="77"/>
  <c r="I7185" i="77"/>
  <c r="H7186" i="77"/>
  <c r="I7186" i="77"/>
  <c r="H7187" i="77"/>
  <c r="I7187" i="77"/>
  <c r="H7188" i="77"/>
  <c r="I7188" i="77"/>
  <c r="H7189" i="77"/>
  <c r="I7189" i="77"/>
  <c r="H7190" i="77"/>
  <c r="I7190" i="77"/>
  <c r="H7191" i="77"/>
  <c r="I7191" i="77"/>
  <c r="H7192" i="77"/>
  <c r="I7192" i="77"/>
  <c r="H7193" i="77"/>
  <c r="I7193" i="77"/>
  <c r="H7194" i="77"/>
  <c r="I7194" i="77"/>
  <c r="H7195" i="77"/>
  <c r="I7195" i="77"/>
  <c r="H7196" i="77"/>
  <c r="I7196" i="77"/>
  <c r="H7197" i="77"/>
  <c r="I7197" i="77"/>
  <c r="H7198" i="77"/>
  <c r="I7198" i="77"/>
  <c r="H7199" i="77"/>
  <c r="I7199" i="77"/>
  <c r="H7200" i="77"/>
  <c r="I7200" i="77"/>
  <c r="H7201" i="77"/>
  <c r="I7201" i="77"/>
  <c r="H7202" i="77"/>
  <c r="I7202" i="77"/>
  <c r="H7203" i="77"/>
  <c r="I7203" i="77"/>
  <c r="H7204" i="77"/>
  <c r="I7204" i="77"/>
  <c r="H7205" i="77"/>
  <c r="I7205" i="77"/>
  <c r="H7206" i="77"/>
  <c r="I7206" i="77"/>
  <c r="H7207" i="77"/>
  <c r="I7207" i="77"/>
  <c r="H7208" i="77"/>
  <c r="I7208" i="77"/>
  <c r="H7209" i="77"/>
  <c r="I7209" i="77"/>
  <c r="H7210" i="77"/>
  <c r="I7210" i="77"/>
  <c r="H7211" i="77"/>
  <c r="I7211" i="77"/>
  <c r="H7212" i="77"/>
  <c r="I7212" i="77"/>
  <c r="H7213" i="77"/>
  <c r="I7213" i="77"/>
  <c r="H7214" i="77"/>
  <c r="I7214" i="77"/>
  <c r="H7215" i="77"/>
  <c r="I7215" i="77"/>
  <c r="H7216" i="77"/>
  <c r="I7216" i="77"/>
  <c r="H7217" i="77"/>
  <c r="I7217" i="77"/>
  <c r="H7218" i="77"/>
  <c r="I7218" i="77"/>
  <c r="H7219" i="77"/>
  <c r="I7219" i="77"/>
  <c r="H7220" i="77"/>
  <c r="I7220" i="77"/>
  <c r="H7221" i="77"/>
  <c r="I7221" i="77"/>
  <c r="H7222" i="77"/>
  <c r="I7222" i="77"/>
  <c r="H7223" i="77"/>
  <c r="I7223" i="77"/>
  <c r="H7224" i="77"/>
  <c r="I7224" i="77"/>
  <c r="H7225" i="77"/>
  <c r="I7225" i="77"/>
  <c r="H7226" i="77"/>
  <c r="I7226" i="77"/>
  <c r="H7227" i="77"/>
  <c r="I7227" i="77"/>
  <c r="H7228" i="77"/>
  <c r="I7228" i="77"/>
  <c r="H7229" i="77"/>
  <c r="I7229" i="77"/>
  <c r="H7230" i="77"/>
  <c r="I7230" i="77"/>
  <c r="H7231" i="77"/>
  <c r="I7231" i="77"/>
  <c r="H7232" i="77"/>
  <c r="I7232" i="77"/>
  <c r="H7233" i="77"/>
  <c r="I7233" i="77"/>
  <c r="H7234" i="77"/>
  <c r="I7234" i="77"/>
  <c r="H7235" i="77"/>
  <c r="I7235" i="77"/>
  <c r="H7236" i="77"/>
  <c r="I7236" i="77"/>
  <c r="H7237" i="77"/>
  <c r="I7237" i="77"/>
  <c r="H7238" i="77"/>
  <c r="I7238" i="77"/>
  <c r="H7239" i="77"/>
  <c r="I7239" i="77"/>
  <c r="H7240" i="77"/>
  <c r="I7240" i="77"/>
  <c r="H7241" i="77"/>
  <c r="I7241" i="77"/>
  <c r="H7242" i="77"/>
  <c r="I7242" i="77"/>
  <c r="H7243" i="77"/>
  <c r="I7243" i="77"/>
  <c r="H7244" i="77"/>
  <c r="I7244" i="77"/>
  <c r="H7245" i="77"/>
  <c r="I7245" i="77"/>
  <c r="H7246" i="77"/>
  <c r="I7246" i="77"/>
  <c r="H7247" i="77"/>
  <c r="I7247" i="77"/>
  <c r="H7248" i="77"/>
  <c r="I7248" i="77"/>
  <c r="H7249" i="77"/>
  <c r="I7249" i="77"/>
  <c r="H7250" i="77"/>
  <c r="I7250" i="77"/>
  <c r="H7251" i="77"/>
  <c r="I7251" i="77"/>
  <c r="H7252" i="77"/>
  <c r="I7252" i="77"/>
  <c r="H7253" i="77"/>
  <c r="I7253" i="77"/>
  <c r="H7254" i="77"/>
  <c r="I7254" i="77"/>
  <c r="H7255" i="77"/>
  <c r="I7255" i="77"/>
  <c r="H7256" i="77"/>
  <c r="I7256" i="77"/>
  <c r="H7257" i="77"/>
  <c r="I7257" i="77"/>
  <c r="H7258" i="77"/>
  <c r="I7258" i="77"/>
  <c r="H7259" i="77"/>
  <c r="I7259" i="77"/>
  <c r="H7260" i="77"/>
  <c r="I7260" i="77"/>
  <c r="H7261" i="77"/>
  <c r="I7261" i="77"/>
  <c r="H7262" i="77"/>
  <c r="I7262" i="77"/>
  <c r="H7263" i="77"/>
  <c r="I7263" i="77"/>
  <c r="H7264" i="77"/>
  <c r="I7264" i="77"/>
  <c r="H7265" i="77"/>
  <c r="I7265" i="77"/>
  <c r="H7266" i="77"/>
  <c r="I7266" i="77"/>
  <c r="H7267" i="77"/>
  <c r="I7267" i="77"/>
  <c r="H7268" i="77"/>
  <c r="I7268" i="77"/>
  <c r="H7269" i="77"/>
  <c r="I7269" i="77"/>
  <c r="H7270" i="77"/>
  <c r="I7270" i="77"/>
  <c r="H7271" i="77"/>
  <c r="I7271" i="77"/>
  <c r="H7272" i="77"/>
  <c r="I7272" i="77"/>
  <c r="H7273" i="77"/>
  <c r="I7273" i="77"/>
  <c r="H7274" i="77"/>
  <c r="I7274" i="77"/>
  <c r="H7275" i="77"/>
  <c r="I7275" i="77"/>
  <c r="H7276" i="77"/>
  <c r="I7276" i="77"/>
  <c r="H7277" i="77"/>
  <c r="I7277" i="77"/>
  <c r="H7278" i="77"/>
  <c r="I7278" i="77"/>
  <c r="H7279" i="77"/>
  <c r="I7279" i="77"/>
  <c r="H7280" i="77"/>
  <c r="I7280" i="77"/>
  <c r="H7281" i="77"/>
  <c r="I7281" i="77"/>
  <c r="H7282" i="77"/>
  <c r="I7282" i="77"/>
  <c r="H7283" i="77"/>
  <c r="I7283" i="77"/>
  <c r="H7284" i="77"/>
  <c r="I7284" i="77"/>
  <c r="H7285" i="77"/>
  <c r="I7285" i="77"/>
  <c r="H7286" i="77"/>
  <c r="I7286" i="77"/>
  <c r="H7287" i="77"/>
  <c r="I7287" i="77"/>
  <c r="H7288" i="77"/>
  <c r="I7288" i="77"/>
  <c r="H7289" i="77"/>
  <c r="I7289" i="77"/>
  <c r="H7290" i="77"/>
  <c r="I7290" i="77"/>
  <c r="H7291" i="77"/>
  <c r="I7291" i="77"/>
  <c r="H7292" i="77"/>
  <c r="I7292" i="77"/>
  <c r="H7293" i="77"/>
  <c r="I7293" i="77"/>
  <c r="H7294" i="77"/>
  <c r="I7294" i="77"/>
  <c r="H7295" i="77"/>
  <c r="I7295" i="77"/>
  <c r="H7296" i="77"/>
  <c r="I7296" i="77"/>
  <c r="H7297" i="77"/>
  <c r="I7297" i="77"/>
  <c r="H7298" i="77"/>
  <c r="I7298" i="77"/>
  <c r="H7299" i="77"/>
  <c r="I7299" i="77"/>
  <c r="H7300" i="77"/>
  <c r="I7300" i="77"/>
  <c r="H7301" i="77"/>
  <c r="I7301" i="77"/>
  <c r="H7302" i="77"/>
  <c r="I7302" i="77"/>
  <c r="H7303" i="77"/>
  <c r="I7303" i="77"/>
  <c r="H7304" i="77"/>
  <c r="I7304" i="77"/>
  <c r="H7305" i="77"/>
  <c r="I7305" i="77"/>
  <c r="H7306" i="77"/>
  <c r="I7306" i="77"/>
  <c r="H7307" i="77"/>
  <c r="I7307" i="77"/>
  <c r="H7308" i="77"/>
  <c r="I7308" i="77"/>
  <c r="H7309" i="77"/>
  <c r="I7309" i="77"/>
  <c r="H7310" i="77"/>
  <c r="I7310" i="77"/>
  <c r="H7311" i="77"/>
  <c r="I7311" i="77"/>
  <c r="H7312" i="77"/>
  <c r="I7312" i="77"/>
  <c r="H7313" i="77"/>
  <c r="I7313" i="77"/>
  <c r="H7314" i="77"/>
  <c r="I7314" i="77"/>
  <c r="H7315" i="77"/>
  <c r="I7315" i="77"/>
  <c r="H7316" i="77"/>
  <c r="I7316" i="77"/>
  <c r="H7317" i="77"/>
  <c r="I7317" i="77"/>
  <c r="H7318" i="77"/>
  <c r="I7318" i="77"/>
  <c r="H7319" i="77"/>
  <c r="I7319" i="77"/>
  <c r="H7320" i="77"/>
  <c r="I7320" i="77"/>
  <c r="H7321" i="77"/>
  <c r="I7321" i="77"/>
  <c r="H7322" i="77"/>
  <c r="I7322" i="77"/>
  <c r="H7323" i="77"/>
  <c r="I7323" i="77"/>
  <c r="H7324" i="77"/>
  <c r="I7324" i="77"/>
  <c r="H7325" i="77"/>
  <c r="I7325" i="77"/>
  <c r="H7326" i="77"/>
  <c r="I7326" i="77"/>
  <c r="H7327" i="77"/>
  <c r="I7327" i="77"/>
  <c r="H7328" i="77"/>
  <c r="I7328" i="77"/>
  <c r="H7329" i="77"/>
  <c r="I7329" i="77"/>
  <c r="H7330" i="77"/>
  <c r="I7330" i="77"/>
  <c r="H7331" i="77"/>
  <c r="I7331" i="77"/>
  <c r="H7332" i="77"/>
  <c r="I7332" i="77"/>
  <c r="H7333" i="77"/>
  <c r="I7333" i="77"/>
  <c r="H7334" i="77"/>
  <c r="I7334" i="77"/>
  <c r="H7335" i="77"/>
  <c r="I7335" i="77"/>
  <c r="H7336" i="77"/>
  <c r="I7336" i="77"/>
  <c r="H7337" i="77"/>
  <c r="I7337" i="77"/>
  <c r="H7338" i="77"/>
  <c r="I7338" i="77"/>
  <c r="H7339" i="77"/>
  <c r="I7339" i="77"/>
  <c r="H7340" i="77"/>
  <c r="I7340" i="77"/>
  <c r="H7341" i="77"/>
  <c r="I7341" i="77"/>
  <c r="H7342" i="77"/>
  <c r="I7342" i="77"/>
  <c r="H7343" i="77"/>
  <c r="I7343" i="77"/>
  <c r="H7344" i="77"/>
  <c r="I7344" i="77"/>
  <c r="H7345" i="77"/>
  <c r="I7345" i="77"/>
  <c r="H7346" i="77"/>
  <c r="I7346" i="77"/>
  <c r="H7347" i="77"/>
  <c r="I7347" i="77"/>
  <c r="H7348" i="77"/>
  <c r="I7348" i="77"/>
  <c r="H7349" i="77"/>
  <c r="I7349" i="77"/>
  <c r="H7350" i="77"/>
  <c r="I7350" i="77"/>
  <c r="H7351" i="77"/>
  <c r="I7351" i="77"/>
  <c r="H7352" i="77"/>
  <c r="I7352" i="77"/>
  <c r="H7353" i="77"/>
  <c r="I7353" i="77"/>
  <c r="H7354" i="77"/>
  <c r="I7354" i="77"/>
  <c r="H7355" i="77"/>
  <c r="I7355" i="77"/>
  <c r="H7356" i="77"/>
  <c r="I7356" i="77"/>
  <c r="H7357" i="77"/>
  <c r="I7357" i="77"/>
  <c r="H7358" i="77"/>
  <c r="I7358" i="77"/>
  <c r="H7359" i="77"/>
  <c r="I7359" i="77"/>
  <c r="H7360" i="77"/>
  <c r="I7360" i="77"/>
  <c r="H7361" i="77"/>
  <c r="I7361" i="77"/>
  <c r="H7362" i="77"/>
  <c r="I7362" i="77"/>
  <c r="H7363" i="77"/>
  <c r="I7363" i="77"/>
  <c r="H7364" i="77"/>
  <c r="I7364" i="77"/>
  <c r="H7365" i="77"/>
  <c r="I7365" i="77"/>
  <c r="H7366" i="77"/>
  <c r="I7366" i="77"/>
  <c r="H7367" i="77"/>
  <c r="I7367" i="77"/>
  <c r="H7368" i="77"/>
  <c r="I7368" i="77"/>
  <c r="H7369" i="77"/>
  <c r="I7369" i="77"/>
  <c r="H7370" i="77"/>
  <c r="I7370" i="77"/>
  <c r="H7371" i="77"/>
  <c r="I7371" i="77"/>
  <c r="H7372" i="77"/>
  <c r="I7372" i="77"/>
  <c r="H7373" i="77"/>
  <c r="I7373" i="77"/>
  <c r="H7374" i="77"/>
  <c r="I7374" i="77"/>
  <c r="H7375" i="77"/>
  <c r="I7375" i="77"/>
  <c r="H7376" i="77"/>
  <c r="I7376" i="77"/>
  <c r="H7377" i="77"/>
  <c r="I7377" i="77"/>
  <c r="H7378" i="77"/>
  <c r="I7378" i="77"/>
  <c r="H7379" i="77"/>
  <c r="I7379" i="77"/>
  <c r="H7380" i="77"/>
  <c r="I7380" i="77"/>
  <c r="H7381" i="77"/>
  <c r="I7381" i="77"/>
  <c r="H7382" i="77"/>
  <c r="I7382" i="77"/>
  <c r="H7383" i="77"/>
  <c r="I7383" i="77"/>
  <c r="H7384" i="77"/>
  <c r="I7384" i="77"/>
  <c r="H7385" i="77"/>
  <c r="I7385" i="77"/>
  <c r="H7386" i="77"/>
  <c r="I7386" i="77"/>
  <c r="H7387" i="77"/>
  <c r="I7387" i="77"/>
  <c r="H7388" i="77"/>
  <c r="I7388" i="77"/>
  <c r="H7389" i="77"/>
  <c r="I7389" i="77"/>
  <c r="H7390" i="77"/>
  <c r="I7390" i="77"/>
  <c r="H7391" i="77"/>
  <c r="I7391" i="77"/>
  <c r="H7392" i="77"/>
  <c r="I7392" i="77"/>
  <c r="H7393" i="77"/>
  <c r="I7393" i="77"/>
  <c r="H7394" i="77"/>
  <c r="I7394" i="77"/>
  <c r="H7395" i="77"/>
  <c r="I7395" i="77"/>
  <c r="H7396" i="77"/>
  <c r="I7396" i="77"/>
  <c r="H7397" i="77"/>
  <c r="I7397" i="77"/>
  <c r="H7398" i="77"/>
  <c r="I7398" i="77"/>
  <c r="H7399" i="77"/>
  <c r="I7399" i="77"/>
  <c r="H7400" i="77"/>
  <c r="I7400" i="77"/>
  <c r="H7401" i="77"/>
  <c r="I7401" i="77"/>
  <c r="H7402" i="77"/>
  <c r="I7402" i="77"/>
  <c r="H7403" i="77"/>
  <c r="I7403" i="77"/>
  <c r="H7404" i="77"/>
  <c r="I7404" i="77"/>
  <c r="H7405" i="77"/>
  <c r="I7405" i="77"/>
  <c r="H7406" i="77"/>
  <c r="I7406" i="77"/>
  <c r="H7407" i="77"/>
  <c r="I7407" i="77"/>
  <c r="H7408" i="77"/>
  <c r="I7408" i="77"/>
  <c r="H7409" i="77"/>
  <c r="I7409" i="77"/>
  <c r="H7410" i="77"/>
  <c r="I7410" i="77"/>
  <c r="H7411" i="77"/>
  <c r="I7411" i="77"/>
  <c r="H7412" i="77"/>
  <c r="I7412" i="77"/>
  <c r="H7413" i="77"/>
  <c r="I7413" i="77"/>
  <c r="H7414" i="77"/>
  <c r="I7414" i="77"/>
  <c r="H7415" i="77"/>
  <c r="I7415" i="77"/>
  <c r="H7416" i="77"/>
  <c r="I7416" i="77"/>
  <c r="H7417" i="77"/>
  <c r="I7417" i="77"/>
  <c r="H7418" i="77"/>
  <c r="I7418" i="77"/>
  <c r="H7419" i="77"/>
  <c r="I7419" i="77"/>
  <c r="H7420" i="77"/>
  <c r="I7420" i="77"/>
  <c r="H7421" i="77"/>
  <c r="I7421" i="77"/>
  <c r="H7422" i="77"/>
  <c r="I7422" i="77"/>
  <c r="H7423" i="77"/>
  <c r="I7423" i="77"/>
  <c r="H7424" i="77"/>
  <c r="I7424" i="77"/>
  <c r="H7425" i="77"/>
  <c r="I7425" i="77"/>
  <c r="H7426" i="77"/>
  <c r="I7426" i="77"/>
  <c r="H7427" i="77"/>
  <c r="I7427" i="77"/>
  <c r="H7428" i="77"/>
  <c r="I7428" i="77"/>
  <c r="H7429" i="77"/>
  <c r="I7429" i="77"/>
  <c r="H7430" i="77"/>
  <c r="I7430" i="77"/>
  <c r="H7431" i="77"/>
  <c r="I7431" i="77"/>
  <c r="H7432" i="77"/>
  <c r="I7432" i="77"/>
  <c r="H7433" i="77"/>
  <c r="I7433" i="77"/>
  <c r="H7434" i="77"/>
  <c r="I7434" i="77"/>
  <c r="H7435" i="77"/>
  <c r="I7435" i="77"/>
  <c r="H7436" i="77"/>
  <c r="I7436" i="77"/>
  <c r="H7437" i="77"/>
  <c r="I7437" i="77"/>
  <c r="H7438" i="77"/>
  <c r="I7438" i="77"/>
  <c r="H7439" i="77"/>
  <c r="I7439" i="77"/>
  <c r="H7440" i="77"/>
  <c r="I7440" i="77"/>
  <c r="H7441" i="77"/>
  <c r="I7441" i="77"/>
  <c r="H7442" i="77"/>
  <c r="I7442" i="77"/>
  <c r="H7443" i="77"/>
  <c r="I7443" i="77"/>
  <c r="H7444" i="77"/>
  <c r="I7444" i="77"/>
  <c r="H7445" i="77"/>
  <c r="I7445" i="77"/>
  <c r="H7446" i="77"/>
  <c r="I7446" i="77"/>
  <c r="H7447" i="77"/>
  <c r="I7447" i="77"/>
  <c r="H7448" i="77"/>
  <c r="I7448" i="77"/>
  <c r="H7449" i="77"/>
  <c r="I7449" i="77"/>
  <c r="H7450" i="77"/>
  <c r="I7450" i="77"/>
  <c r="H7451" i="77"/>
  <c r="I7451" i="77"/>
  <c r="H7452" i="77"/>
  <c r="I7452" i="77"/>
  <c r="H7453" i="77"/>
  <c r="I7453" i="77"/>
  <c r="H7454" i="77"/>
  <c r="I7454" i="77"/>
  <c r="H7455" i="77"/>
  <c r="I7455" i="77"/>
  <c r="H7456" i="77"/>
  <c r="I7456" i="77"/>
  <c r="H7457" i="77"/>
  <c r="I7457" i="77"/>
  <c r="H7458" i="77"/>
  <c r="I7458" i="77"/>
  <c r="H7459" i="77"/>
  <c r="I7459" i="77"/>
  <c r="H7460" i="77"/>
  <c r="I7460" i="77"/>
  <c r="H7461" i="77"/>
  <c r="I7461" i="77"/>
  <c r="H7462" i="77"/>
  <c r="I7462" i="77"/>
  <c r="H7463" i="77"/>
  <c r="I7463" i="77"/>
  <c r="H7464" i="77"/>
  <c r="I7464" i="77"/>
  <c r="H7465" i="77"/>
  <c r="I7465" i="77"/>
  <c r="H7466" i="77"/>
  <c r="I7466" i="77"/>
  <c r="H7467" i="77"/>
  <c r="I7467" i="77"/>
  <c r="H7468" i="77"/>
  <c r="I7468" i="77"/>
  <c r="H7469" i="77"/>
  <c r="I7469" i="77"/>
  <c r="H7470" i="77"/>
  <c r="I7470" i="77"/>
  <c r="H7471" i="77"/>
  <c r="I7471" i="77"/>
  <c r="H7472" i="77"/>
  <c r="I7472" i="77"/>
  <c r="H7473" i="77"/>
  <c r="I7473" i="77"/>
  <c r="H7474" i="77"/>
  <c r="I7474" i="77"/>
  <c r="H7475" i="77"/>
  <c r="I7475" i="77"/>
  <c r="H7476" i="77"/>
  <c r="I7476" i="77"/>
  <c r="H7477" i="77"/>
  <c r="I7477" i="77"/>
  <c r="H7478" i="77"/>
  <c r="I7478" i="77"/>
  <c r="H7479" i="77"/>
  <c r="I7479" i="77"/>
  <c r="H7480" i="77"/>
  <c r="I7480" i="77"/>
  <c r="H7481" i="77"/>
  <c r="I7481" i="77"/>
  <c r="H7482" i="77"/>
  <c r="I7482" i="77"/>
  <c r="H7483" i="77"/>
  <c r="I7483" i="77"/>
  <c r="H7484" i="77"/>
  <c r="I7484" i="77"/>
  <c r="H7485" i="77"/>
  <c r="I7485" i="77"/>
  <c r="H7486" i="77"/>
  <c r="I7486" i="77"/>
  <c r="H7487" i="77"/>
  <c r="I7487" i="77"/>
  <c r="H7488" i="77"/>
  <c r="I7488" i="77"/>
  <c r="H7489" i="77"/>
  <c r="I7489" i="77"/>
  <c r="H7490" i="77"/>
  <c r="I7490" i="77"/>
  <c r="H7491" i="77"/>
  <c r="I7491" i="77"/>
  <c r="H7492" i="77"/>
  <c r="I7492" i="77"/>
  <c r="H7493" i="77"/>
  <c r="I7493" i="77"/>
  <c r="H7494" i="77"/>
  <c r="I7494" i="77"/>
  <c r="H7495" i="77"/>
  <c r="I7495" i="77"/>
  <c r="H7496" i="77"/>
  <c r="I7496" i="77"/>
  <c r="H7497" i="77"/>
  <c r="I7497" i="77"/>
  <c r="H7498" i="77"/>
  <c r="I7498" i="77"/>
  <c r="H7499" i="77"/>
  <c r="I7499" i="77"/>
  <c r="H7500" i="77"/>
  <c r="I7500" i="77"/>
  <c r="H7501" i="77"/>
  <c r="I7501" i="77"/>
  <c r="H7502" i="77"/>
  <c r="I7502" i="77"/>
  <c r="H7503" i="77"/>
  <c r="I7503" i="77"/>
  <c r="H7504" i="77"/>
  <c r="I7504" i="77"/>
  <c r="H7505" i="77"/>
  <c r="I7505" i="77"/>
  <c r="H7506" i="77"/>
  <c r="I7506" i="77"/>
  <c r="H7507" i="77"/>
  <c r="I7507" i="77"/>
  <c r="H7508" i="77"/>
  <c r="I7508" i="77"/>
  <c r="H7509" i="77"/>
  <c r="I7509" i="77"/>
  <c r="H7510" i="77"/>
  <c r="I7510" i="77"/>
  <c r="H7511" i="77"/>
  <c r="I7511" i="77"/>
  <c r="H7512" i="77"/>
  <c r="I7512" i="77"/>
  <c r="H7513" i="77"/>
  <c r="I7513" i="77"/>
  <c r="H7514" i="77"/>
  <c r="I7514" i="77"/>
  <c r="H7515" i="77"/>
  <c r="I7515" i="77"/>
  <c r="H7516" i="77"/>
  <c r="I7516" i="77"/>
  <c r="H7517" i="77"/>
  <c r="I7517" i="77"/>
  <c r="H7518" i="77"/>
  <c r="I7518" i="77"/>
  <c r="H7519" i="77"/>
  <c r="I7519" i="77"/>
  <c r="H7520" i="77"/>
  <c r="I7520" i="77"/>
  <c r="H7521" i="77"/>
  <c r="I7521" i="77"/>
  <c r="H7522" i="77"/>
  <c r="I7522" i="77"/>
  <c r="H7523" i="77"/>
  <c r="I7523" i="77"/>
  <c r="H7524" i="77"/>
  <c r="I7524" i="77"/>
  <c r="H7525" i="77"/>
  <c r="I7525" i="77"/>
  <c r="H7526" i="77"/>
  <c r="I7526" i="77"/>
  <c r="H7527" i="77"/>
  <c r="I7527" i="77"/>
  <c r="H7528" i="77"/>
  <c r="I7528" i="77"/>
  <c r="H7529" i="77"/>
  <c r="I7529" i="77"/>
  <c r="H7530" i="77"/>
  <c r="I7530" i="77"/>
  <c r="H7531" i="77"/>
  <c r="I7531" i="77"/>
  <c r="H7532" i="77"/>
  <c r="I7532" i="77"/>
  <c r="H7533" i="77"/>
  <c r="I7533" i="77"/>
  <c r="H7534" i="77"/>
  <c r="I7534" i="77"/>
  <c r="H7535" i="77"/>
  <c r="I7535" i="77"/>
  <c r="H7536" i="77"/>
  <c r="I7536" i="77"/>
  <c r="H7537" i="77"/>
  <c r="I7537" i="77"/>
  <c r="H7538" i="77"/>
  <c r="I7538" i="77"/>
  <c r="H7539" i="77"/>
  <c r="I7539" i="77"/>
  <c r="H7540" i="77"/>
  <c r="I7540" i="77"/>
  <c r="H7541" i="77"/>
  <c r="I7541" i="77"/>
  <c r="H7542" i="77"/>
  <c r="I7542" i="77"/>
  <c r="H7543" i="77"/>
  <c r="I7543" i="77"/>
  <c r="H7544" i="77"/>
  <c r="I7544" i="77"/>
  <c r="H7545" i="77"/>
  <c r="I7545" i="77"/>
  <c r="H7546" i="77"/>
  <c r="I7546" i="77"/>
  <c r="H7547" i="77"/>
  <c r="I7547" i="77"/>
  <c r="H7548" i="77"/>
  <c r="I7548" i="77"/>
  <c r="H7549" i="77"/>
  <c r="I7549" i="77"/>
  <c r="H7550" i="77"/>
  <c r="I7550" i="77"/>
  <c r="H7551" i="77"/>
  <c r="I7551" i="77"/>
  <c r="H7552" i="77"/>
  <c r="I7552" i="77"/>
  <c r="H7553" i="77"/>
  <c r="I7553" i="77"/>
  <c r="H7554" i="77"/>
  <c r="I7554" i="77"/>
  <c r="H7555" i="77"/>
  <c r="I7555" i="77"/>
  <c r="H7556" i="77"/>
  <c r="I7556" i="77"/>
  <c r="H7557" i="77"/>
  <c r="I7557" i="77"/>
  <c r="H7558" i="77"/>
  <c r="I7558" i="77"/>
  <c r="H7559" i="77"/>
  <c r="I7559" i="77"/>
  <c r="H7560" i="77"/>
  <c r="I7560" i="77"/>
  <c r="H7561" i="77"/>
  <c r="I7561" i="77"/>
  <c r="H7562" i="77"/>
  <c r="I7562" i="77"/>
  <c r="H7563" i="77"/>
  <c r="I7563" i="77"/>
  <c r="H7564" i="77"/>
  <c r="I7564" i="77"/>
  <c r="H7565" i="77"/>
  <c r="I7565" i="77"/>
  <c r="H7566" i="77"/>
  <c r="I7566" i="77"/>
  <c r="H7567" i="77"/>
  <c r="I7567" i="77"/>
  <c r="H7568" i="77"/>
  <c r="I7568" i="77"/>
  <c r="H7569" i="77"/>
  <c r="I7569" i="77"/>
  <c r="H7570" i="77"/>
  <c r="I7570" i="77"/>
  <c r="H7571" i="77"/>
  <c r="I7571" i="77"/>
  <c r="H7572" i="77"/>
  <c r="I7572" i="77"/>
  <c r="H7573" i="77"/>
  <c r="I7573" i="77"/>
  <c r="H7574" i="77"/>
  <c r="I7574" i="77"/>
  <c r="H7575" i="77"/>
  <c r="I7575" i="77"/>
  <c r="H7576" i="77"/>
  <c r="I7576" i="77"/>
  <c r="H7577" i="77"/>
  <c r="I7577" i="77"/>
  <c r="H7578" i="77"/>
  <c r="I7578" i="77"/>
  <c r="H7579" i="77"/>
  <c r="I7579" i="77"/>
  <c r="H7580" i="77"/>
  <c r="I7580" i="77"/>
  <c r="H7581" i="77"/>
  <c r="I7581" i="77"/>
  <c r="H7582" i="77"/>
  <c r="I7582" i="77"/>
  <c r="H7583" i="77"/>
  <c r="I7583" i="77"/>
  <c r="H7584" i="77"/>
  <c r="I7584" i="77"/>
  <c r="H7585" i="77"/>
  <c r="I7585" i="77"/>
  <c r="H7586" i="77"/>
  <c r="I7586" i="77"/>
  <c r="H7587" i="77"/>
  <c r="I7587" i="77"/>
  <c r="H7588" i="77"/>
  <c r="I7588" i="77"/>
  <c r="H7589" i="77"/>
  <c r="I7589" i="77"/>
  <c r="H7590" i="77"/>
  <c r="I7590" i="77"/>
  <c r="H7591" i="77"/>
  <c r="I7591" i="77"/>
  <c r="H7592" i="77"/>
  <c r="I7592" i="77"/>
  <c r="H7593" i="77"/>
  <c r="I7593" i="77"/>
  <c r="H7594" i="77"/>
  <c r="I7594" i="77"/>
  <c r="H7595" i="77"/>
  <c r="I7595" i="77"/>
  <c r="H7596" i="77"/>
  <c r="I7596" i="77"/>
  <c r="H7597" i="77"/>
  <c r="I7597" i="77"/>
  <c r="H7598" i="77"/>
  <c r="I7598" i="77"/>
  <c r="H7599" i="77"/>
  <c r="I7599" i="77"/>
  <c r="H7600" i="77"/>
  <c r="I7600" i="77"/>
  <c r="H7601" i="77"/>
  <c r="I7601" i="77"/>
  <c r="H7602" i="77"/>
  <c r="I7602" i="77"/>
  <c r="H7603" i="77"/>
  <c r="I7603" i="77"/>
  <c r="H7604" i="77"/>
  <c r="I7604" i="77"/>
  <c r="H7605" i="77"/>
  <c r="I7605" i="77"/>
  <c r="H7606" i="77"/>
  <c r="I7606" i="77"/>
  <c r="H7607" i="77"/>
  <c r="I7607" i="77"/>
  <c r="H7608" i="77"/>
  <c r="I7608" i="77"/>
  <c r="H7609" i="77"/>
  <c r="I7609" i="77"/>
  <c r="H7610" i="77"/>
  <c r="I7610" i="77"/>
  <c r="H7611" i="77"/>
  <c r="I7611" i="77"/>
  <c r="H7612" i="77"/>
  <c r="I7612" i="77"/>
  <c r="H7613" i="77"/>
  <c r="I7613" i="77"/>
  <c r="H7614" i="77"/>
  <c r="I7614" i="77"/>
  <c r="H7615" i="77"/>
  <c r="I7615" i="77"/>
  <c r="H7616" i="77"/>
  <c r="I7616" i="77"/>
  <c r="H7617" i="77"/>
  <c r="I7617" i="77"/>
  <c r="H7618" i="77"/>
  <c r="I7618" i="77"/>
  <c r="H7619" i="77"/>
  <c r="I7619" i="77"/>
  <c r="H7620" i="77"/>
  <c r="I7620" i="77"/>
  <c r="H7621" i="77"/>
  <c r="I7621" i="77"/>
  <c r="H7622" i="77"/>
  <c r="I7622" i="77"/>
  <c r="H7623" i="77"/>
  <c r="I7623" i="77"/>
  <c r="H7624" i="77"/>
  <c r="I7624" i="77"/>
  <c r="H7625" i="77"/>
  <c r="I7625" i="77"/>
  <c r="H7626" i="77"/>
  <c r="I7626" i="77"/>
  <c r="H7627" i="77"/>
  <c r="I7627" i="77"/>
  <c r="H7628" i="77"/>
  <c r="I7628" i="77"/>
  <c r="H7629" i="77"/>
  <c r="I7629" i="77"/>
  <c r="H7630" i="77"/>
  <c r="I7630" i="77"/>
  <c r="H7631" i="77"/>
  <c r="I7631" i="77"/>
  <c r="H7632" i="77"/>
  <c r="I7632" i="77"/>
  <c r="H7633" i="77"/>
  <c r="I7633" i="77"/>
  <c r="H7634" i="77"/>
  <c r="I7634" i="77"/>
  <c r="H7635" i="77"/>
  <c r="I7635" i="77"/>
  <c r="H7636" i="77"/>
  <c r="I7636" i="77"/>
  <c r="H7637" i="77"/>
  <c r="I7637" i="77"/>
  <c r="H7638" i="77"/>
  <c r="I7638" i="77"/>
  <c r="H7639" i="77"/>
  <c r="I7639" i="77"/>
  <c r="H7640" i="77"/>
  <c r="I7640" i="77"/>
  <c r="H7641" i="77"/>
  <c r="I7641" i="77"/>
  <c r="H7642" i="77"/>
  <c r="I7642" i="77"/>
  <c r="H7643" i="77"/>
  <c r="I7643" i="77"/>
  <c r="H7644" i="77"/>
  <c r="I7644" i="77"/>
  <c r="H7645" i="77"/>
  <c r="I7645" i="77"/>
  <c r="H7646" i="77"/>
  <c r="I7646" i="77"/>
  <c r="H7647" i="77"/>
  <c r="I7647" i="77"/>
  <c r="H7648" i="77"/>
  <c r="I7648" i="77"/>
  <c r="H7649" i="77"/>
  <c r="I7649" i="77"/>
  <c r="H7650" i="77"/>
  <c r="I7650" i="77"/>
  <c r="H7651" i="77"/>
  <c r="I7651" i="77"/>
  <c r="H7652" i="77"/>
  <c r="I7652" i="77"/>
  <c r="H7653" i="77"/>
  <c r="I7653" i="77"/>
  <c r="H7654" i="77"/>
  <c r="I7654" i="77"/>
  <c r="H7655" i="77"/>
  <c r="I7655" i="77"/>
  <c r="H7656" i="77"/>
  <c r="I7656" i="77"/>
  <c r="H7657" i="77"/>
  <c r="I7657" i="77"/>
  <c r="H7658" i="77"/>
  <c r="I7658" i="77"/>
  <c r="H7659" i="77"/>
  <c r="I7659" i="77"/>
  <c r="H7660" i="77"/>
  <c r="I7660" i="77"/>
  <c r="H7661" i="77"/>
  <c r="I7661" i="77"/>
  <c r="H7662" i="77"/>
  <c r="I7662" i="77"/>
  <c r="H7663" i="77"/>
  <c r="I7663" i="77"/>
  <c r="H7664" i="77"/>
  <c r="I7664" i="77"/>
  <c r="H7665" i="77"/>
  <c r="I7665" i="77"/>
  <c r="H7666" i="77"/>
  <c r="I7666" i="77"/>
  <c r="H7667" i="77"/>
  <c r="I7667" i="77"/>
  <c r="H7668" i="77"/>
  <c r="I7668" i="77"/>
  <c r="H7669" i="77"/>
  <c r="I7669" i="77"/>
  <c r="H7670" i="77"/>
  <c r="I7670" i="77"/>
  <c r="H7671" i="77"/>
  <c r="I7671" i="77"/>
  <c r="H7672" i="77"/>
  <c r="I7672" i="77"/>
  <c r="H7673" i="77"/>
  <c r="I7673" i="77"/>
  <c r="H7674" i="77"/>
  <c r="I7674" i="77"/>
  <c r="H7675" i="77"/>
  <c r="I7675" i="77"/>
  <c r="H7676" i="77"/>
  <c r="I7676" i="77"/>
  <c r="H7677" i="77"/>
  <c r="I7677" i="77"/>
  <c r="H7678" i="77"/>
  <c r="I7678" i="77"/>
  <c r="H7679" i="77"/>
  <c r="I7679" i="77"/>
  <c r="H7680" i="77"/>
  <c r="I7680" i="77"/>
  <c r="H7681" i="77"/>
  <c r="I7681" i="77"/>
  <c r="H7682" i="77"/>
  <c r="I7682" i="77"/>
  <c r="H7683" i="77"/>
  <c r="I7683" i="77"/>
  <c r="H7684" i="77"/>
  <c r="I7684" i="77"/>
  <c r="H7685" i="77"/>
  <c r="I7685" i="77"/>
  <c r="H7686" i="77"/>
  <c r="I7686" i="77"/>
  <c r="H7687" i="77"/>
  <c r="I7687" i="77"/>
  <c r="H7688" i="77"/>
  <c r="I7688" i="77"/>
  <c r="H7689" i="77"/>
  <c r="I7689" i="77"/>
  <c r="H7690" i="77"/>
  <c r="I7690" i="77"/>
  <c r="H7691" i="77"/>
  <c r="I7691" i="77"/>
  <c r="H7692" i="77"/>
  <c r="I7692" i="77"/>
  <c r="H7693" i="77"/>
  <c r="I7693" i="77"/>
  <c r="H7694" i="77"/>
  <c r="I7694" i="77"/>
  <c r="H7695" i="77"/>
  <c r="I7695" i="77"/>
  <c r="H7696" i="77"/>
  <c r="I7696" i="77"/>
  <c r="H7697" i="77"/>
  <c r="I7697" i="77"/>
  <c r="H7698" i="77"/>
  <c r="I7698" i="77"/>
  <c r="H7699" i="77"/>
  <c r="I7699" i="77"/>
  <c r="H7700" i="77"/>
  <c r="I7700" i="77"/>
  <c r="H7701" i="77"/>
  <c r="I7701" i="77"/>
  <c r="H7702" i="77"/>
  <c r="I7702" i="77"/>
  <c r="H7703" i="77"/>
  <c r="I7703" i="77"/>
  <c r="H7704" i="77"/>
  <c r="I7704" i="77"/>
  <c r="H7705" i="77"/>
  <c r="I7705" i="77"/>
  <c r="H7706" i="77"/>
  <c r="I7706" i="77"/>
  <c r="H7707" i="77"/>
  <c r="I7707" i="77"/>
  <c r="H7708" i="77"/>
  <c r="I7708" i="77"/>
  <c r="H7709" i="77"/>
  <c r="I7709" i="77"/>
  <c r="H7710" i="77"/>
  <c r="I7710" i="77"/>
  <c r="H7711" i="77"/>
  <c r="I7711" i="77"/>
  <c r="H7712" i="77"/>
  <c r="I7712" i="77"/>
  <c r="H7713" i="77"/>
  <c r="I7713" i="77"/>
  <c r="H7714" i="77"/>
  <c r="I7714" i="77"/>
  <c r="H7715" i="77"/>
  <c r="I7715" i="77"/>
  <c r="H7716" i="77"/>
  <c r="I7716" i="77"/>
  <c r="H7717" i="77"/>
  <c r="I7717" i="77"/>
  <c r="H7718" i="77"/>
  <c r="I7718" i="77"/>
  <c r="H7719" i="77"/>
  <c r="I7719" i="77"/>
  <c r="H7720" i="77"/>
  <c r="I7720" i="77"/>
  <c r="H7721" i="77"/>
  <c r="I7721" i="77"/>
  <c r="H7722" i="77"/>
  <c r="I7722" i="77"/>
  <c r="H7723" i="77"/>
  <c r="I7723" i="77"/>
  <c r="H7724" i="77"/>
  <c r="I7724" i="77"/>
  <c r="H7725" i="77"/>
  <c r="I7725" i="77"/>
  <c r="H7726" i="77"/>
  <c r="I7726" i="77"/>
  <c r="H7727" i="77"/>
  <c r="I7727" i="77"/>
  <c r="H7728" i="77"/>
  <c r="I7728" i="77"/>
  <c r="H7729" i="77"/>
  <c r="I7729" i="77"/>
  <c r="H7730" i="77"/>
  <c r="I7730" i="77"/>
  <c r="H7731" i="77"/>
  <c r="I7731" i="77"/>
  <c r="H7732" i="77"/>
  <c r="I7732" i="77"/>
  <c r="H7733" i="77"/>
  <c r="I7733" i="77"/>
  <c r="H7734" i="77"/>
  <c r="I7734" i="77"/>
  <c r="H7735" i="77"/>
  <c r="I7735" i="77"/>
  <c r="H7736" i="77"/>
  <c r="I7736" i="77"/>
  <c r="H7737" i="77"/>
  <c r="I7737" i="77"/>
  <c r="H7738" i="77"/>
  <c r="I7738" i="77"/>
  <c r="H7739" i="77"/>
  <c r="I7739" i="77"/>
  <c r="H7740" i="77"/>
  <c r="I7740" i="77"/>
  <c r="H7741" i="77"/>
  <c r="I7741" i="77"/>
  <c r="H7742" i="77"/>
  <c r="I7742" i="77"/>
  <c r="H7743" i="77"/>
  <c r="I7743" i="77"/>
  <c r="H7744" i="77"/>
  <c r="I7744" i="77"/>
  <c r="H7745" i="77"/>
  <c r="I7745" i="77"/>
  <c r="H7746" i="77"/>
  <c r="I7746" i="77"/>
  <c r="H7747" i="77"/>
  <c r="I7747" i="77"/>
  <c r="H7748" i="77"/>
  <c r="I7748" i="77"/>
  <c r="H7749" i="77"/>
  <c r="I7749" i="77"/>
  <c r="H7750" i="77"/>
  <c r="I7750" i="77"/>
  <c r="H7751" i="77"/>
  <c r="I7751" i="77"/>
  <c r="H7752" i="77"/>
  <c r="I7752" i="77"/>
  <c r="H7753" i="77"/>
  <c r="I7753" i="77"/>
  <c r="H7754" i="77"/>
  <c r="I7754" i="77"/>
  <c r="H7755" i="77"/>
  <c r="I7755" i="77"/>
  <c r="H7756" i="77"/>
  <c r="I7756" i="77"/>
  <c r="H7757" i="77"/>
  <c r="I7757" i="77"/>
  <c r="H7758" i="77"/>
  <c r="I7758" i="77"/>
  <c r="H7759" i="77"/>
  <c r="I7759" i="77"/>
  <c r="H7760" i="77"/>
  <c r="I7760" i="77"/>
  <c r="H7761" i="77"/>
  <c r="I7761" i="77"/>
  <c r="H7762" i="77"/>
  <c r="I7762" i="77"/>
  <c r="H7763" i="77"/>
  <c r="I7763" i="77"/>
  <c r="H7764" i="77"/>
  <c r="I7764" i="77"/>
  <c r="H7765" i="77"/>
  <c r="I7765" i="77"/>
  <c r="H7766" i="77"/>
  <c r="I7766" i="77"/>
  <c r="H7767" i="77"/>
  <c r="I7767" i="77"/>
  <c r="H7768" i="77"/>
  <c r="I7768" i="77"/>
  <c r="H7769" i="77"/>
  <c r="I7769" i="77"/>
  <c r="H7770" i="77"/>
  <c r="I7770" i="77"/>
  <c r="H7771" i="77"/>
  <c r="I7771" i="77"/>
  <c r="H7772" i="77"/>
  <c r="I7772" i="77"/>
  <c r="H7773" i="77"/>
  <c r="I7773" i="77"/>
  <c r="H7774" i="77"/>
  <c r="I7774" i="77"/>
  <c r="H7775" i="77"/>
  <c r="I7775" i="77"/>
  <c r="H7776" i="77"/>
  <c r="I7776" i="77"/>
  <c r="H7777" i="77"/>
  <c r="I7777" i="77"/>
  <c r="H7778" i="77"/>
  <c r="I7778" i="77"/>
  <c r="H7779" i="77"/>
  <c r="I7779" i="77"/>
  <c r="H7780" i="77"/>
  <c r="I7780" i="77"/>
  <c r="H7781" i="77"/>
  <c r="I7781" i="77"/>
  <c r="H7782" i="77"/>
  <c r="I7782" i="77"/>
  <c r="H7783" i="77"/>
  <c r="I7783" i="77"/>
  <c r="H7784" i="77"/>
  <c r="I7784" i="77"/>
  <c r="H7785" i="77"/>
  <c r="I7785" i="77"/>
  <c r="H7786" i="77"/>
  <c r="I7786" i="77"/>
  <c r="H7787" i="77"/>
  <c r="I7787" i="77"/>
  <c r="H7788" i="77"/>
  <c r="I7788" i="77"/>
  <c r="H7789" i="77"/>
  <c r="I7789" i="77"/>
  <c r="H7790" i="77"/>
  <c r="I7790" i="77"/>
  <c r="H7791" i="77"/>
  <c r="I7791" i="77"/>
  <c r="H7792" i="77"/>
  <c r="I7792" i="77"/>
  <c r="H7793" i="77"/>
  <c r="I7793" i="77"/>
  <c r="H7794" i="77"/>
  <c r="I7794" i="77"/>
  <c r="H7795" i="77"/>
  <c r="I7795" i="77"/>
  <c r="H7796" i="77"/>
  <c r="I7796" i="77"/>
  <c r="H7797" i="77"/>
  <c r="I7797" i="77"/>
  <c r="H7798" i="77"/>
  <c r="I7798" i="77"/>
  <c r="H7799" i="77"/>
  <c r="I7799" i="77"/>
  <c r="H7800" i="77"/>
  <c r="I7800" i="77"/>
  <c r="H7801" i="77"/>
  <c r="I7801" i="77"/>
  <c r="H7802" i="77"/>
  <c r="I7802" i="77"/>
  <c r="H7803" i="77"/>
  <c r="I7803" i="77"/>
  <c r="H7804" i="77"/>
  <c r="I7804" i="77"/>
  <c r="H7805" i="77"/>
  <c r="I7805" i="77"/>
  <c r="H7806" i="77"/>
  <c r="I7806" i="77"/>
  <c r="H7807" i="77"/>
  <c r="I7807" i="77"/>
  <c r="H7808" i="77"/>
  <c r="I7808" i="77"/>
  <c r="H7809" i="77"/>
  <c r="I7809" i="77"/>
  <c r="H7810" i="77"/>
  <c r="I7810" i="77"/>
  <c r="H7811" i="77"/>
  <c r="I7811" i="77"/>
  <c r="H7812" i="77"/>
  <c r="I7812" i="77"/>
  <c r="H7813" i="77"/>
  <c r="I7813" i="77"/>
  <c r="H7814" i="77"/>
  <c r="I7814" i="77"/>
  <c r="H7815" i="77"/>
  <c r="I7815" i="77"/>
  <c r="H7816" i="77"/>
  <c r="I7816" i="77"/>
  <c r="H7817" i="77"/>
  <c r="I7817" i="77"/>
  <c r="H7818" i="77"/>
  <c r="I7818" i="77"/>
  <c r="H7819" i="77"/>
  <c r="I7819" i="77"/>
  <c r="H7820" i="77"/>
  <c r="I7820" i="77"/>
  <c r="H7821" i="77"/>
  <c r="I7821" i="77"/>
  <c r="H7822" i="77"/>
  <c r="I7822" i="77"/>
  <c r="H7823" i="77"/>
  <c r="I7823" i="77"/>
  <c r="H7824" i="77"/>
  <c r="I7824" i="77"/>
  <c r="H7825" i="77"/>
  <c r="I7825" i="77"/>
  <c r="H7826" i="77"/>
  <c r="I7826" i="77"/>
  <c r="H7827" i="77"/>
  <c r="I7827" i="77"/>
  <c r="H7828" i="77"/>
  <c r="I7828" i="77"/>
  <c r="H7829" i="77"/>
  <c r="I7829" i="77"/>
  <c r="H7830" i="77"/>
  <c r="I7830" i="77"/>
  <c r="H7831" i="77"/>
  <c r="I7831" i="77"/>
  <c r="H7832" i="77"/>
  <c r="I7832" i="77"/>
  <c r="H7833" i="77"/>
  <c r="I7833" i="77"/>
  <c r="H7834" i="77"/>
  <c r="I7834" i="77"/>
  <c r="H7835" i="77"/>
  <c r="I7835" i="77"/>
  <c r="H7836" i="77"/>
  <c r="I7836" i="77"/>
  <c r="H7837" i="77"/>
  <c r="I7837" i="77"/>
  <c r="H7838" i="77"/>
  <c r="I7838" i="77"/>
  <c r="H7839" i="77"/>
  <c r="I7839" i="77"/>
  <c r="H7840" i="77"/>
  <c r="I7840" i="77"/>
  <c r="H7841" i="77"/>
  <c r="I7841" i="77"/>
  <c r="H7842" i="77"/>
  <c r="I7842" i="77"/>
  <c r="H7843" i="77"/>
  <c r="I7843" i="77"/>
  <c r="H7844" i="77"/>
  <c r="I7844" i="77"/>
  <c r="H7845" i="77"/>
  <c r="I7845" i="77"/>
  <c r="H7846" i="77"/>
  <c r="I7846" i="77"/>
  <c r="H7847" i="77"/>
  <c r="I7847" i="77"/>
  <c r="H7848" i="77"/>
  <c r="I7848" i="77"/>
  <c r="H7849" i="77"/>
  <c r="I7849" i="77"/>
  <c r="H7850" i="77"/>
  <c r="I7850" i="77"/>
  <c r="H7851" i="77"/>
  <c r="I7851" i="77"/>
  <c r="H7852" i="77"/>
  <c r="I7852" i="77"/>
  <c r="H7853" i="77"/>
  <c r="I7853" i="77"/>
  <c r="H7854" i="77"/>
  <c r="I7854" i="77"/>
  <c r="H7855" i="77"/>
  <c r="I7855" i="77"/>
  <c r="H7856" i="77"/>
  <c r="I7856" i="77"/>
  <c r="H7857" i="77"/>
  <c r="I7857" i="77"/>
  <c r="H7858" i="77"/>
  <c r="I7858" i="77"/>
  <c r="H7859" i="77"/>
  <c r="I7859" i="77"/>
  <c r="H7860" i="77"/>
  <c r="I7860" i="77"/>
  <c r="H7861" i="77"/>
  <c r="I7861" i="77"/>
  <c r="H7862" i="77"/>
  <c r="I7862" i="77"/>
  <c r="H7863" i="77"/>
  <c r="I7863" i="77"/>
  <c r="H7864" i="77"/>
  <c r="I7864" i="77"/>
  <c r="H7865" i="77"/>
  <c r="I7865" i="77"/>
  <c r="H7866" i="77"/>
  <c r="I7866" i="77"/>
  <c r="H7867" i="77"/>
  <c r="I7867" i="77"/>
  <c r="H7868" i="77"/>
  <c r="I7868" i="77"/>
  <c r="H7869" i="77"/>
  <c r="I7869" i="77"/>
  <c r="H7870" i="77"/>
  <c r="I7870" i="77"/>
  <c r="H7871" i="77"/>
  <c r="I7871" i="77"/>
  <c r="H7872" i="77"/>
  <c r="I7872" i="77"/>
  <c r="H7873" i="77"/>
  <c r="I7873" i="77"/>
  <c r="H7874" i="77"/>
  <c r="I7874" i="77"/>
  <c r="H7875" i="77"/>
  <c r="I7875" i="77"/>
  <c r="H7876" i="77"/>
  <c r="I7876" i="77"/>
  <c r="H7877" i="77"/>
  <c r="I7877" i="77"/>
  <c r="H7878" i="77"/>
  <c r="I7878" i="77"/>
  <c r="H7879" i="77"/>
  <c r="I7879" i="77"/>
  <c r="H7880" i="77"/>
  <c r="I7880" i="77"/>
  <c r="H7881" i="77"/>
  <c r="I7881" i="77"/>
  <c r="H7882" i="77"/>
  <c r="I7882" i="77"/>
  <c r="H7883" i="77"/>
  <c r="I7883" i="77"/>
  <c r="H7884" i="77"/>
  <c r="I7884" i="77"/>
  <c r="H7885" i="77"/>
  <c r="I7885" i="77"/>
  <c r="H7886" i="77"/>
  <c r="I7886" i="77"/>
  <c r="H7887" i="77"/>
  <c r="I7887" i="77"/>
  <c r="H7888" i="77"/>
  <c r="I7888" i="77"/>
  <c r="H7889" i="77"/>
  <c r="I7889" i="77"/>
  <c r="H7890" i="77"/>
  <c r="I7890" i="77"/>
  <c r="H7891" i="77"/>
  <c r="I7891" i="77"/>
  <c r="H7892" i="77"/>
  <c r="I7892" i="77"/>
  <c r="H7893" i="77"/>
  <c r="I7893" i="77"/>
  <c r="H7894" i="77"/>
  <c r="I7894" i="77"/>
  <c r="H7895" i="77"/>
  <c r="I7895" i="77"/>
  <c r="H7896" i="77"/>
  <c r="I7896" i="77"/>
  <c r="H7897" i="77"/>
  <c r="I7897" i="77"/>
  <c r="H7898" i="77"/>
  <c r="I7898" i="77"/>
  <c r="H7899" i="77"/>
  <c r="I7899" i="77"/>
  <c r="H7900" i="77"/>
  <c r="I7900" i="77"/>
  <c r="H7901" i="77"/>
  <c r="I7901" i="77"/>
  <c r="H7902" i="77"/>
  <c r="I7902" i="77"/>
  <c r="H7903" i="77"/>
  <c r="I7903" i="77"/>
  <c r="H7904" i="77"/>
  <c r="I7904" i="77"/>
  <c r="H7905" i="77"/>
  <c r="I7905" i="77"/>
  <c r="H7906" i="77"/>
  <c r="I7906" i="77"/>
  <c r="H7907" i="77"/>
  <c r="I7907" i="77"/>
  <c r="H7908" i="77"/>
  <c r="I7908" i="77"/>
  <c r="H7909" i="77"/>
  <c r="I7909" i="77"/>
  <c r="H7910" i="77"/>
  <c r="I7910" i="77"/>
  <c r="H7911" i="77"/>
  <c r="I7911" i="77"/>
  <c r="H7912" i="77"/>
  <c r="I7912" i="77"/>
  <c r="H7913" i="77"/>
  <c r="I7913" i="77"/>
  <c r="H7914" i="77"/>
  <c r="I7914" i="77"/>
  <c r="H7915" i="77"/>
  <c r="I7915" i="77"/>
  <c r="H7916" i="77"/>
  <c r="I7916" i="77"/>
  <c r="H7917" i="77"/>
  <c r="I7917" i="77"/>
  <c r="H7918" i="77"/>
  <c r="I7918" i="77"/>
  <c r="H7919" i="77"/>
  <c r="I7919" i="77"/>
  <c r="H7920" i="77"/>
  <c r="I7920" i="77"/>
  <c r="H7921" i="77"/>
  <c r="I7921" i="77"/>
  <c r="H7922" i="77"/>
  <c r="I7922" i="77"/>
  <c r="H7923" i="77"/>
  <c r="I7923" i="77"/>
  <c r="H7924" i="77"/>
  <c r="I7924" i="77"/>
  <c r="H7925" i="77"/>
  <c r="I7925" i="77"/>
  <c r="H7926" i="77"/>
  <c r="I7926" i="77"/>
  <c r="H7927" i="77"/>
  <c r="I7927" i="77"/>
  <c r="H7928" i="77"/>
  <c r="I7928" i="77"/>
  <c r="H7929" i="77"/>
  <c r="I7929" i="77"/>
  <c r="H7930" i="77"/>
  <c r="I7930" i="77"/>
  <c r="H7931" i="77"/>
  <c r="I7931" i="77"/>
  <c r="H7932" i="77"/>
  <c r="I7932" i="77"/>
  <c r="H7933" i="77"/>
  <c r="I7933" i="77"/>
  <c r="H7934" i="77"/>
  <c r="I7934" i="77"/>
  <c r="H7935" i="77"/>
  <c r="I7935" i="77"/>
  <c r="H7936" i="77"/>
  <c r="I7936" i="77"/>
  <c r="H7937" i="77"/>
  <c r="I7937" i="77"/>
  <c r="H7938" i="77"/>
  <c r="I7938" i="77"/>
  <c r="H7939" i="77"/>
  <c r="I7939" i="77"/>
  <c r="H7940" i="77"/>
  <c r="I7940" i="77"/>
  <c r="H7941" i="77"/>
  <c r="I7941" i="77"/>
  <c r="H7942" i="77"/>
  <c r="I7942" i="77"/>
  <c r="H7943" i="77"/>
  <c r="I7943" i="77"/>
  <c r="H7944" i="77"/>
  <c r="I7944" i="77"/>
  <c r="H7945" i="77"/>
  <c r="I7945" i="77"/>
  <c r="H7946" i="77"/>
  <c r="I7946" i="77"/>
  <c r="H7947" i="77"/>
  <c r="I7947" i="77"/>
  <c r="H7948" i="77"/>
  <c r="I7948" i="77"/>
  <c r="H7949" i="77"/>
  <c r="I7949" i="77"/>
  <c r="H7950" i="77"/>
  <c r="I7950" i="77"/>
  <c r="H7951" i="77"/>
  <c r="I7951" i="77"/>
  <c r="H7952" i="77"/>
  <c r="I7952" i="77"/>
  <c r="H7953" i="77"/>
  <c r="I7953" i="77"/>
  <c r="H7954" i="77"/>
  <c r="I7954" i="77"/>
  <c r="H7955" i="77"/>
  <c r="I7955" i="77"/>
  <c r="H7956" i="77"/>
  <c r="I7956" i="77"/>
  <c r="H7957" i="77"/>
  <c r="I7957" i="77"/>
  <c r="H7958" i="77"/>
  <c r="I7958" i="77"/>
  <c r="H7959" i="77"/>
  <c r="I7959" i="77"/>
  <c r="H7960" i="77"/>
  <c r="I7960" i="77"/>
  <c r="H7961" i="77"/>
  <c r="I7961" i="77"/>
  <c r="H7962" i="77"/>
  <c r="I7962" i="77"/>
  <c r="H7963" i="77"/>
  <c r="I7963" i="77"/>
  <c r="H7964" i="77"/>
  <c r="I7964" i="77"/>
  <c r="H7965" i="77"/>
  <c r="I7965" i="77"/>
  <c r="H7966" i="77"/>
  <c r="I7966" i="77"/>
  <c r="H7967" i="77"/>
  <c r="I7967" i="77"/>
  <c r="H7968" i="77"/>
  <c r="I7968" i="77"/>
  <c r="H7969" i="77"/>
  <c r="I7969" i="77"/>
  <c r="H7970" i="77"/>
  <c r="I7970" i="77"/>
  <c r="H7971" i="77"/>
  <c r="I7971" i="77"/>
  <c r="H7972" i="77"/>
  <c r="I7972" i="77"/>
  <c r="H7973" i="77"/>
  <c r="I7973" i="77"/>
  <c r="H7974" i="77"/>
  <c r="I7974" i="77"/>
  <c r="H7975" i="77"/>
  <c r="I7975" i="77"/>
  <c r="H7976" i="77"/>
  <c r="I7976" i="77"/>
  <c r="H7977" i="77"/>
  <c r="I7977" i="77"/>
  <c r="H7978" i="77"/>
  <c r="I7978" i="77"/>
  <c r="H7979" i="77"/>
  <c r="I7979" i="77"/>
  <c r="H7980" i="77"/>
  <c r="I7980" i="77"/>
  <c r="H7981" i="77"/>
  <c r="I7981" i="77"/>
  <c r="H7982" i="77"/>
  <c r="I7982" i="77"/>
  <c r="H7983" i="77"/>
  <c r="I7983" i="77"/>
  <c r="H7984" i="77"/>
  <c r="I7984" i="77"/>
  <c r="H7985" i="77"/>
  <c r="I7985" i="77"/>
  <c r="H7986" i="77"/>
  <c r="I7986" i="77"/>
  <c r="H7987" i="77"/>
  <c r="I7987" i="77"/>
  <c r="H7988" i="77"/>
  <c r="I7988" i="77"/>
  <c r="H7989" i="77"/>
  <c r="I7989" i="77"/>
  <c r="H7990" i="77"/>
  <c r="I7990" i="77"/>
  <c r="H7991" i="77"/>
  <c r="I7991" i="77"/>
  <c r="H7992" i="77"/>
  <c r="I7992" i="77"/>
  <c r="H7993" i="77"/>
  <c r="I7993" i="77"/>
  <c r="H7994" i="77"/>
  <c r="I7994" i="77"/>
  <c r="H7995" i="77"/>
  <c r="I7995" i="77"/>
  <c r="H7996" i="77"/>
  <c r="I7996" i="77"/>
  <c r="H7997" i="77"/>
  <c r="I7997" i="77"/>
  <c r="H7998" i="77"/>
  <c r="I7998" i="77"/>
  <c r="H7999" i="77"/>
  <c r="I7999" i="77"/>
  <c r="H8000" i="77"/>
  <c r="I8000" i="77"/>
  <c r="H8001" i="77"/>
  <c r="I8001" i="77"/>
  <c r="H8002" i="77"/>
  <c r="I8002" i="77"/>
  <c r="H8003" i="77"/>
  <c r="I8003" i="77"/>
  <c r="H8004" i="77"/>
  <c r="I8004" i="77"/>
  <c r="H8005" i="77"/>
  <c r="I8005" i="77"/>
  <c r="H8006" i="77"/>
  <c r="I8006" i="77"/>
  <c r="H8007" i="77"/>
  <c r="I8007" i="77"/>
  <c r="H8008" i="77"/>
  <c r="I8008" i="77"/>
  <c r="H8009" i="77"/>
  <c r="I8009" i="77"/>
  <c r="H8010" i="77"/>
  <c r="I8010" i="77"/>
  <c r="H8011" i="77"/>
  <c r="I8011" i="77"/>
  <c r="H8012" i="77"/>
  <c r="I8012" i="77"/>
  <c r="H8013" i="77"/>
  <c r="I8013" i="77"/>
  <c r="H8014" i="77"/>
  <c r="I8014" i="77"/>
  <c r="H8015" i="77"/>
  <c r="I8015" i="77"/>
  <c r="H8016" i="77"/>
  <c r="I8016" i="77"/>
  <c r="H8017" i="77"/>
  <c r="I8017" i="77"/>
  <c r="H8018" i="77"/>
  <c r="I8018" i="77"/>
  <c r="H8019" i="77"/>
  <c r="I8019" i="77"/>
  <c r="H8020" i="77"/>
  <c r="I8020" i="77"/>
  <c r="H8021" i="77"/>
  <c r="I8021" i="77"/>
  <c r="H8022" i="77"/>
  <c r="I8022" i="77"/>
  <c r="H8023" i="77"/>
  <c r="I8023" i="77"/>
  <c r="H8024" i="77"/>
  <c r="I8024" i="77"/>
  <c r="H8025" i="77"/>
  <c r="I8025" i="77"/>
  <c r="H8026" i="77"/>
  <c r="I8026" i="77"/>
  <c r="H8027" i="77"/>
  <c r="I8027" i="77"/>
  <c r="H8028" i="77"/>
  <c r="I8028" i="77"/>
  <c r="H8029" i="77"/>
  <c r="I8029" i="77"/>
  <c r="H8030" i="77"/>
  <c r="I8030" i="77"/>
  <c r="H8031" i="77"/>
  <c r="I8031" i="77"/>
  <c r="H8032" i="77"/>
  <c r="I8032" i="77"/>
  <c r="H8033" i="77"/>
  <c r="I8033" i="77"/>
  <c r="H8034" i="77"/>
  <c r="I8034" i="77"/>
  <c r="H8035" i="77"/>
  <c r="I8035" i="77"/>
  <c r="H8036" i="77"/>
  <c r="I8036" i="77"/>
  <c r="H8037" i="77"/>
  <c r="I8037" i="77"/>
  <c r="H8038" i="77"/>
  <c r="I8038" i="77"/>
  <c r="H8039" i="77"/>
  <c r="I8039" i="77"/>
  <c r="H8040" i="77"/>
  <c r="I8040" i="77"/>
  <c r="H8041" i="77"/>
  <c r="I8041" i="77"/>
  <c r="H8042" i="77"/>
  <c r="I8042" i="77"/>
  <c r="H8043" i="77"/>
  <c r="I8043" i="77"/>
  <c r="H8044" i="77"/>
  <c r="I8044" i="77"/>
  <c r="H8045" i="77"/>
  <c r="I8045" i="77"/>
  <c r="H8046" i="77"/>
  <c r="I8046" i="77"/>
  <c r="H8047" i="77"/>
  <c r="I8047" i="77"/>
  <c r="H8048" i="77"/>
  <c r="I8048" i="77"/>
  <c r="H8049" i="77"/>
  <c r="I8049" i="77"/>
  <c r="H8050" i="77"/>
  <c r="I8050" i="77"/>
  <c r="H8051" i="77"/>
  <c r="I8051" i="77"/>
  <c r="H8052" i="77"/>
  <c r="I8052" i="77"/>
  <c r="H8053" i="77"/>
  <c r="I8053" i="77"/>
  <c r="H8054" i="77"/>
  <c r="I8054" i="77"/>
  <c r="H8055" i="77"/>
  <c r="I8055" i="77"/>
  <c r="H8056" i="77"/>
  <c r="I8056" i="77"/>
  <c r="H8057" i="77"/>
  <c r="I8057" i="77"/>
  <c r="H8058" i="77"/>
  <c r="I8058" i="77"/>
  <c r="H8059" i="77"/>
  <c r="I8059" i="77"/>
  <c r="H8060" i="77"/>
  <c r="I8060" i="77"/>
  <c r="H8061" i="77"/>
  <c r="I8061" i="77"/>
  <c r="H8062" i="77"/>
  <c r="I8062" i="77"/>
  <c r="H8063" i="77"/>
  <c r="I8063" i="77"/>
  <c r="H8064" i="77"/>
  <c r="I8064" i="77"/>
  <c r="H8065" i="77"/>
  <c r="I8065" i="77"/>
  <c r="H8066" i="77"/>
  <c r="I8066" i="77"/>
  <c r="H8067" i="77"/>
  <c r="I8067" i="77"/>
  <c r="H8068" i="77"/>
  <c r="I8068" i="77"/>
  <c r="H8069" i="77"/>
  <c r="I8069" i="77"/>
  <c r="H8070" i="77"/>
  <c r="I8070" i="77"/>
  <c r="H8071" i="77"/>
  <c r="I8071" i="77"/>
  <c r="H8072" i="77"/>
  <c r="I8072" i="77"/>
  <c r="H8073" i="77"/>
  <c r="I8073" i="77"/>
  <c r="H8074" i="77"/>
  <c r="I8074" i="77"/>
  <c r="H8075" i="77"/>
  <c r="I8075" i="77"/>
  <c r="H8076" i="77"/>
  <c r="I8076" i="77"/>
  <c r="H8077" i="77"/>
  <c r="I8077" i="77"/>
  <c r="H8078" i="77"/>
  <c r="I8078" i="77"/>
  <c r="H8079" i="77"/>
  <c r="I8079" i="77"/>
  <c r="H8080" i="77"/>
  <c r="I8080" i="77"/>
  <c r="H8081" i="77"/>
  <c r="I8081" i="77"/>
  <c r="H8082" i="77"/>
  <c r="I8082" i="77"/>
  <c r="H8083" i="77"/>
  <c r="I8083" i="77"/>
  <c r="H8084" i="77"/>
  <c r="I8084" i="77"/>
  <c r="H8085" i="77"/>
  <c r="I8085" i="77"/>
  <c r="H8086" i="77"/>
  <c r="I8086" i="77"/>
  <c r="H8087" i="77"/>
  <c r="I8087" i="77"/>
  <c r="H8088" i="77"/>
  <c r="I8088" i="77"/>
  <c r="H8089" i="77"/>
  <c r="I8089" i="77"/>
  <c r="H8090" i="77"/>
  <c r="I8090" i="77"/>
  <c r="H8091" i="77"/>
  <c r="I8091" i="77"/>
  <c r="H8092" i="77"/>
  <c r="I8092" i="77"/>
  <c r="H8093" i="77"/>
  <c r="I8093" i="77"/>
  <c r="H8094" i="77"/>
  <c r="I8094" i="77"/>
  <c r="H8095" i="77"/>
  <c r="I8095" i="77"/>
  <c r="H8096" i="77"/>
  <c r="I8096" i="77"/>
  <c r="H8097" i="77"/>
  <c r="I8097" i="77"/>
  <c r="H8098" i="77"/>
  <c r="I8098" i="77"/>
  <c r="H8099" i="77"/>
  <c r="I8099" i="77"/>
  <c r="H8100" i="77"/>
  <c r="I8100" i="77"/>
  <c r="H8101" i="77"/>
  <c r="I8101" i="77"/>
  <c r="H8102" i="77"/>
  <c r="I8102" i="77"/>
  <c r="H8103" i="77"/>
  <c r="I8103" i="77"/>
  <c r="H8104" i="77"/>
  <c r="I8104" i="77"/>
  <c r="H8105" i="77"/>
  <c r="I8105" i="77"/>
  <c r="H8106" i="77"/>
  <c r="I8106" i="77"/>
  <c r="H8107" i="77"/>
  <c r="I8107" i="77"/>
  <c r="H8108" i="77"/>
  <c r="I8108" i="77"/>
  <c r="H8109" i="77"/>
  <c r="I8109" i="77"/>
  <c r="H8110" i="77"/>
  <c r="I8110" i="77"/>
  <c r="H8111" i="77"/>
  <c r="I8111" i="77"/>
  <c r="H8112" i="77"/>
  <c r="I8112" i="77"/>
  <c r="H8113" i="77"/>
  <c r="I8113" i="77"/>
  <c r="H8114" i="77"/>
  <c r="I8114" i="77"/>
  <c r="H8115" i="77"/>
  <c r="I8115" i="77"/>
  <c r="H8116" i="77"/>
  <c r="I8116" i="77"/>
  <c r="H8117" i="77"/>
  <c r="I8117" i="77"/>
  <c r="H8118" i="77"/>
  <c r="I8118" i="77"/>
  <c r="H8119" i="77"/>
  <c r="I8119" i="77"/>
  <c r="H8120" i="77"/>
  <c r="I8120" i="77"/>
  <c r="H8121" i="77"/>
  <c r="I8121" i="77"/>
  <c r="H8122" i="77"/>
  <c r="I8122" i="77"/>
  <c r="H8123" i="77"/>
  <c r="I8123" i="77"/>
  <c r="H8124" i="77"/>
  <c r="I8124" i="77"/>
  <c r="H8125" i="77"/>
  <c r="I8125" i="77"/>
  <c r="H8126" i="77"/>
  <c r="I8126" i="77"/>
  <c r="H8127" i="77"/>
  <c r="I8127" i="77"/>
  <c r="H8128" i="77"/>
  <c r="I8128" i="77"/>
  <c r="H8129" i="77"/>
  <c r="I8129" i="77"/>
  <c r="H8130" i="77"/>
  <c r="I8130" i="77"/>
  <c r="H8131" i="77"/>
  <c r="I8131" i="77"/>
  <c r="H8132" i="77"/>
  <c r="I8132" i="77"/>
  <c r="H8133" i="77"/>
  <c r="I8133" i="77"/>
  <c r="H8134" i="77"/>
  <c r="I8134" i="77"/>
  <c r="H8135" i="77"/>
  <c r="I8135" i="77"/>
  <c r="H8136" i="77"/>
  <c r="I8136" i="77"/>
  <c r="H8137" i="77"/>
  <c r="I8137" i="77"/>
  <c r="H8138" i="77"/>
  <c r="I8138" i="77"/>
  <c r="H8139" i="77"/>
  <c r="I8139" i="77"/>
  <c r="H8140" i="77"/>
  <c r="I8140" i="77"/>
  <c r="H8141" i="77"/>
  <c r="I8141" i="77"/>
  <c r="H8142" i="77"/>
  <c r="I8142" i="77"/>
  <c r="H8143" i="77"/>
  <c r="I8143" i="77"/>
  <c r="H8144" i="77"/>
  <c r="I8144" i="77"/>
  <c r="H8145" i="77"/>
  <c r="I8145" i="77"/>
  <c r="H8146" i="77"/>
  <c r="I8146" i="77"/>
  <c r="H8147" i="77"/>
  <c r="I8147" i="77"/>
  <c r="H8148" i="77"/>
  <c r="I8148" i="77"/>
  <c r="H8149" i="77"/>
  <c r="I8149" i="77"/>
  <c r="H8150" i="77"/>
  <c r="I8150" i="77"/>
  <c r="H8151" i="77"/>
  <c r="I8151" i="77"/>
  <c r="H8152" i="77"/>
  <c r="I8152" i="77"/>
  <c r="H8153" i="77"/>
  <c r="I8153" i="77"/>
  <c r="H8154" i="77"/>
  <c r="I8154" i="77"/>
  <c r="H8155" i="77"/>
  <c r="I8155" i="77"/>
  <c r="H8156" i="77"/>
  <c r="I8156" i="77"/>
  <c r="H8157" i="77"/>
  <c r="I8157" i="77"/>
  <c r="H8158" i="77"/>
  <c r="I8158" i="77"/>
  <c r="H8159" i="77"/>
  <c r="I8159" i="77"/>
  <c r="H8160" i="77"/>
  <c r="I8160" i="77"/>
  <c r="H8161" i="77"/>
  <c r="I8161" i="77"/>
  <c r="H8162" i="77"/>
  <c r="I8162" i="77"/>
  <c r="H8163" i="77"/>
  <c r="I8163" i="77"/>
  <c r="H8164" i="77"/>
  <c r="I8164" i="77"/>
  <c r="H8165" i="77"/>
  <c r="I8165" i="77"/>
  <c r="H8166" i="77"/>
  <c r="I8166" i="77"/>
  <c r="H8167" i="77"/>
  <c r="I8167" i="77"/>
  <c r="H8168" i="77"/>
  <c r="I8168" i="77"/>
  <c r="H8169" i="77"/>
  <c r="I8169" i="77"/>
  <c r="H8170" i="77"/>
  <c r="I8170" i="77"/>
  <c r="H8171" i="77"/>
  <c r="I8171" i="77"/>
  <c r="H8172" i="77"/>
  <c r="I8172" i="77"/>
  <c r="H8173" i="77"/>
  <c r="I8173" i="77"/>
  <c r="H8174" i="77"/>
  <c r="I8174" i="77"/>
  <c r="H8175" i="77"/>
  <c r="I8175" i="77"/>
  <c r="H8176" i="77"/>
  <c r="I8176" i="77"/>
  <c r="H8177" i="77"/>
  <c r="I8177" i="77"/>
  <c r="H8178" i="77"/>
  <c r="I8178" i="77"/>
  <c r="H8179" i="77"/>
  <c r="I8179" i="77"/>
  <c r="H8180" i="77"/>
  <c r="I8180" i="77"/>
  <c r="H8181" i="77"/>
  <c r="I8181" i="77"/>
  <c r="H8182" i="77"/>
  <c r="I8182" i="77"/>
  <c r="H8183" i="77"/>
  <c r="I8183" i="77"/>
  <c r="H8184" i="77"/>
  <c r="I8184" i="77"/>
  <c r="H8185" i="77"/>
  <c r="I8185" i="77"/>
  <c r="H8186" i="77"/>
  <c r="I8186" i="77"/>
  <c r="H8187" i="77"/>
  <c r="I8187" i="77"/>
  <c r="H8188" i="77"/>
  <c r="I8188" i="77"/>
  <c r="H8189" i="77"/>
  <c r="I8189" i="77"/>
  <c r="H8190" i="77"/>
  <c r="I8190" i="77"/>
  <c r="H8191" i="77"/>
  <c r="I8191" i="77"/>
  <c r="H8192" i="77"/>
  <c r="I8192" i="77"/>
  <c r="H8193" i="77"/>
  <c r="I8193" i="77"/>
  <c r="H8194" i="77"/>
  <c r="I8194" i="77"/>
  <c r="H8195" i="77"/>
  <c r="I8195" i="77"/>
  <c r="H8196" i="77"/>
  <c r="I8196" i="77"/>
  <c r="H8197" i="77"/>
  <c r="I8197" i="77"/>
  <c r="H8198" i="77"/>
  <c r="I8198" i="77"/>
  <c r="H8199" i="77"/>
  <c r="I8199" i="77"/>
  <c r="H8200" i="77"/>
  <c r="I8200" i="77"/>
  <c r="H8201" i="77"/>
  <c r="I8201" i="77"/>
  <c r="H8202" i="77"/>
  <c r="I8202" i="77"/>
  <c r="H8203" i="77"/>
  <c r="I8203" i="77"/>
  <c r="H8204" i="77"/>
  <c r="I8204" i="77"/>
  <c r="H8205" i="77"/>
  <c r="I8205" i="77"/>
  <c r="H8206" i="77"/>
  <c r="I8206" i="77"/>
  <c r="H8207" i="77"/>
  <c r="I8207" i="77"/>
  <c r="H8208" i="77"/>
  <c r="I8208" i="77"/>
  <c r="H8209" i="77"/>
  <c r="I8209" i="77"/>
  <c r="H8210" i="77"/>
  <c r="I8210" i="77"/>
  <c r="H8211" i="77"/>
  <c r="I8211" i="77"/>
  <c r="H8212" i="77"/>
  <c r="I8212" i="77"/>
  <c r="H8213" i="77"/>
  <c r="I8213" i="77"/>
  <c r="H8214" i="77"/>
  <c r="I8214" i="77"/>
  <c r="H8215" i="77"/>
  <c r="I8215" i="77"/>
  <c r="H8216" i="77"/>
  <c r="I8216" i="77"/>
  <c r="H8217" i="77"/>
  <c r="I8217" i="77"/>
  <c r="H8218" i="77"/>
  <c r="I8218" i="77"/>
  <c r="H8219" i="77"/>
  <c r="I8219" i="77"/>
  <c r="H8220" i="77"/>
  <c r="I8220" i="77"/>
  <c r="H8221" i="77"/>
  <c r="I8221" i="77"/>
  <c r="H8222" i="77"/>
  <c r="I8222" i="77"/>
  <c r="H8223" i="77"/>
  <c r="I8223" i="77"/>
  <c r="H8224" i="77"/>
  <c r="I8224" i="77"/>
  <c r="H8225" i="77"/>
  <c r="I8225" i="77"/>
  <c r="H8226" i="77"/>
  <c r="I8226" i="77"/>
  <c r="H8227" i="77"/>
  <c r="I8227" i="77"/>
  <c r="H8228" i="77"/>
  <c r="I8228" i="77"/>
  <c r="H8229" i="77"/>
  <c r="I8229" i="77"/>
  <c r="H8230" i="77"/>
  <c r="I8230" i="77"/>
  <c r="H8231" i="77"/>
  <c r="I8231" i="77"/>
  <c r="H8232" i="77"/>
  <c r="I8232" i="77"/>
  <c r="H8233" i="77"/>
  <c r="I8233" i="77"/>
  <c r="H8234" i="77"/>
  <c r="I8234" i="77"/>
  <c r="H8235" i="77"/>
  <c r="I8235" i="77"/>
  <c r="H8236" i="77"/>
  <c r="I8236" i="77"/>
  <c r="H8237" i="77"/>
  <c r="I8237" i="77"/>
  <c r="H8238" i="77"/>
  <c r="I8238" i="77"/>
  <c r="H8239" i="77"/>
  <c r="I8239" i="77"/>
  <c r="H8240" i="77"/>
  <c r="I8240" i="77"/>
  <c r="H8241" i="77"/>
  <c r="I8241" i="77"/>
  <c r="H8242" i="77"/>
  <c r="I8242" i="77"/>
  <c r="H8243" i="77"/>
  <c r="I8243" i="77"/>
  <c r="H8244" i="77"/>
  <c r="I8244" i="77"/>
  <c r="H8245" i="77"/>
  <c r="I8245" i="77"/>
  <c r="H8246" i="77"/>
  <c r="I8246" i="77"/>
  <c r="H8247" i="77"/>
  <c r="I8247" i="77"/>
  <c r="H8248" i="77"/>
  <c r="I8248" i="77"/>
  <c r="H8249" i="77"/>
  <c r="I8249" i="77"/>
  <c r="H8250" i="77"/>
  <c r="I8250" i="77"/>
  <c r="H8251" i="77"/>
  <c r="I8251" i="77"/>
  <c r="H8252" i="77"/>
  <c r="I8252" i="77"/>
  <c r="H8253" i="77"/>
  <c r="I8253" i="77"/>
  <c r="H8254" i="77"/>
  <c r="I8254" i="77"/>
  <c r="H8255" i="77"/>
  <c r="I8255" i="77"/>
  <c r="H8256" i="77"/>
  <c r="I8256" i="77"/>
  <c r="H8257" i="77"/>
  <c r="I8257" i="77"/>
  <c r="H8258" i="77"/>
  <c r="I8258" i="77"/>
  <c r="H8259" i="77"/>
  <c r="I8259" i="77"/>
  <c r="H8260" i="77"/>
  <c r="I8260" i="77"/>
  <c r="H8261" i="77"/>
  <c r="I8261" i="77"/>
  <c r="H8262" i="77"/>
  <c r="I8262" i="77"/>
  <c r="H8263" i="77"/>
  <c r="I8263" i="77"/>
  <c r="H8264" i="77"/>
  <c r="I8264" i="77"/>
  <c r="H8265" i="77"/>
  <c r="I8265" i="77"/>
  <c r="H8266" i="77"/>
  <c r="I8266" i="77"/>
  <c r="H8267" i="77"/>
  <c r="I8267" i="77"/>
  <c r="H8268" i="77"/>
  <c r="I8268" i="77"/>
  <c r="H8269" i="77"/>
  <c r="I8269" i="77"/>
  <c r="H8270" i="77"/>
  <c r="I8270" i="77"/>
  <c r="H8271" i="77"/>
  <c r="I8271" i="77"/>
  <c r="H8272" i="77"/>
  <c r="I8272" i="77"/>
  <c r="H8273" i="77"/>
  <c r="I8273" i="77"/>
  <c r="H8274" i="77"/>
  <c r="I8274" i="77"/>
  <c r="H8275" i="77"/>
  <c r="I8275" i="77"/>
  <c r="H8276" i="77"/>
  <c r="I8276" i="77"/>
  <c r="H8277" i="77"/>
  <c r="I8277" i="77"/>
  <c r="H8278" i="77"/>
  <c r="I8278" i="77"/>
  <c r="H8279" i="77"/>
  <c r="I8279" i="77"/>
  <c r="H8280" i="77"/>
  <c r="I8280" i="77"/>
  <c r="H8281" i="77"/>
  <c r="I8281" i="77"/>
  <c r="H8282" i="77"/>
  <c r="I8282" i="77"/>
  <c r="H8283" i="77"/>
  <c r="I8283" i="77"/>
  <c r="H8284" i="77"/>
  <c r="I8284" i="77"/>
  <c r="H8285" i="77"/>
  <c r="I8285" i="77"/>
  <c r="H8286" i="77"/>
  <c r="I8286" i="77"/>
  <c r="H8287" i="77"/>
  <c r="I8287" i="77"/>
  <c r="H8288" i="77"/>
  <c r="I8288" i="77"/>
  <c r="H8289" i="77"/>
  <c r="I8289" i="77"/>
  <c r="H8290" i="77"/>
  <c r="I8290" i="77"/>
  <c r="H8291" i="77"/>
  <c r="I8291" i="77"/>
  <c r="H8292" i="77"/>
  <c r="I8292" i="77"/>
  <c r="H8293" i="77"/>
  <c r="I8293" i="77"/>
  <c r="H8294" i="77"/>
  <c r="I8294" i="77"/>
  <c r="H8295" i="77"/>
  <c r="I8295" i="77"/>
  <c r="H8296" i="77"/>
  <c r="I8296" i="77"/>
  <c r="H8297" i="77"/>
  <c r="I8297" i="77"/>
  <c r="H8298" i="77"/>
  <c r="I8298" i="77"/>
  <c r="H8299" i="77"/>
  <c r="I8299" i="77"/>
  <c r="H8300" i="77"/>
  <c r="I8300" i="77"/>
  <c r="H8301" i="77"/>
  <c r="I8301" i="77"/>
  <c r="H8302" i="77"/>
  <c r="I8302" i="77"/>
  <c r="H8303" i="77"/>
  <c r="I8303" i="77"/>
  <c r="H8304" i="77"/>
  <c r="I8304" i="77"/>
  <c r="H8305" i="77"/>
  <c r="I8305" i="77"/>
  <c r="H8306" i="77"/>
  <c r="I8306" i="77"/>
  <c r="H8307" i="77"/>
  <c r="I8307" i="77"/>
  <c r="H8308" i="77"/>
  <c r="I8308" i="77"/>
  <c r="H8309" i="77"/>
  <c r="I8309" i="77"/>
  <c r="H8310" i="77"/>
  <c r="I8310" i="77"/>
  <c r="H8311" i="77"/>
  <c r="I8311" i="77"/>
  <c r="H8312" i="77"/>
  <c r="I8312" i="77"/>
  <c r="H8313" i="77"/>
  <c r="I8313" i="77"/>
  <c r="H8314" i="77"/>
  <c r="I8314" i="77"/>
  <c r="H8315" i="77"/>
  <c r="I8315" i="77"/>
  <c r="H8316" i="77"/>
  <c r="I8316" i="77"/>
  <c r="H8317" i="77"/>
  <c r="I8317" i="77"/>
  <c r="H8318" i="77"/>
  <c r="I8318" i="77"/>
  <c r="H8319" i="77"/>
  <c r="I8319" i="77"/>
  <c r="H8320" i="77"/>
  <c r="I8320" i="77"/>
  <c r="H8321" i="77"/>
  <c r="I8321" i="77"/>
  <c r="H8322" i="77"/>
  <c r="I8322" i="77"/>
  <c r="H8323" i="77"/>
  <c r="I8323" i="77"/>
  <c r="H8324" i="77"/>
  <c r="I8324" i="77"/>
  <c r="H8325" i="77"/>
  <c r="I8325" i="77"/>
  <c r="H8326" i="77"/>
  <c r="I8326" i="77"/>
  <c r="H8327" i="77"/>
  <c r="I8327" i="77"/>
  <c r="H8328" i="77"/>
  <c r="I8328" i="77"/>
  <c r="H8329" i="77"/>
  <c r="I8329" i="77"/>
  <c r="H8330" i="77"/>
  <c r="I8330" i="77"/>
  <c r="H8331" i="77"/>
  <c r="I8331" i="77"/>
  <c r="H8332" i="77"/>
  <c r="I8332" i="77"/>
  <c r="H8333" i="77"/>
  <c r="I8333" i="77"/>
  <c r="H8334" i="77"/>
  <c r="I8334" i="77"/>
  <c r="H8335" i="77"/>
  <c r="I8335" i="77"/>
  <c r="H8336" i="77"/>
  <c r="I8336" i="77"/>
  <c r="H8337" i="77"/>
  <c r="I8337" i="77"/>
  <c r="H8338" i="77"/>
  <c r="I8338" i="77"/>
  <c r="H8339" i="77"/>
  <c r="I8339" i="77"/>
  <c r="H8340" i="77"/>
  <c r="I8340" i="77"/>
  <c r="H8341" i="77"/>
  <c r="I8341" i="77"/>
  <c r="H8342" i="77"/>
  <c r="I8342" i="77"/>
  <c r="H8343" i="77"/>
  <c r="I8343" i="77"/>
  <c r="H8344" i="77"/>
  <c r="I8344" i="77"/>
  <c r="H8345" i="77"/>
  <c r="I8345" i="77"/>
  <c r="H8346" i="77"/>
  <c r="I8346" i="77"/>
  <c r="H8347" i="77"/>
  <c r="I8347" i="77"/>
  <c r="H8348" i="77"/>
  <c r="I8348" i="77"/>
  <c r="H8349" i="77"/>
  <c r="I8349" i="77"/>
  <c r="H8350" i="77"/>
  <c r="I8350" i="77"/>
  <c r="H8351" i="77"/>
  <c r="I8351" i="77"/>
  <c r="H8352" i="77"/>
  <c r="I8352" i="77"/>
  <c r="H8353" i="77"/>
  <c r="I8353" i="77"/>
  <c r="H8354" i="77"/>
  <c r="I8354" i="77"/>
  <c r="H8355" i="77"/>
  <c r="I8355" i="77"/>
  <c r="H8356" i="77"/>
  <c r="I8356" i="77"/>
  <c r="H8357" i="77"/>
  <c r="I8357" i="77"/>
  <c r="H8358" i="77"/>
  <c r="I8358" i="77"/>
  <c r="H8359" i="77"/>
  <c r="I8359" i="77"/>
  <c r="H8360" i="77"/>
  <c r="I8360" i="77"/>
  <c r="H8361" i="77"/>
  <c r="I8361" i="77"/>
  <c r="H8362" i="77"/>
  <c r="I8362" i="77"/>
  <c r="H8363" i="77"/>
  <c r="I8363" i="77"/>
  <c r="H8364" i="77"/>
  <c r="I8364" i="77"/>
  <c r="H8365" i="77"/>
  <c r="I8365" i="77"/>
  <c r="H8366" i="77"/>
  <c r="I8366" i="77"/>
  <c r="H8367" i="77"/>
  <c r="I8367" i="77"/>
  <c r="H8368" i="77"/>
  <c r="I8368" i="77"/>
  <c r="H8369" i="77"/>
  <c r="I8369" i="77"/>
  <c r="H8370" i="77"/>
  <c r="I8370" i="77"/>
  <c r="H8371" i="77"/>
  <c r="I8371" i="77"/>
  <c r="H8372" i="77"/>
  <c r="I8372" i="77"/>
  <c r="H8373" i="77"/>
  <c r="I8373" i="77"/>
  <c r="H8374" i="77"/>
  <c r="I8374" i="77"/>
  <c r="H8375" i="77"/>
  <c r="I8375" i="77"/>
  <c r="H8376" i="77"/>
  <c r="I8376" i="77"/>
  <c r="H8377" i="77"/>
  <c r="I8377" i="77"/>
  <c r="H8378" i="77"/>
  <c r="I8378" i="77"/>
  <c r="H8379" i="77"/>
  <c r="I8379" i="77"/>
  <c r="H8380" i="77"/>
  <c r="I8380" i="77"/>
  <c r="H8381" i="77"/>
  <c r="I8381" i="77"/>
  <c r="H8382" i="77"/>
  <c r="I8382" i="77"/>
  <c r="H8383" i="77"/>
  <c r="I8383" i="77"/>
  <c r="H8384" i="77"/>
  <c r="I8384" i="77"/>
  <c r="H8385" i="77"/>
  <c r="I8385" i="77"/>
  <c r="H8386" i="77"/>
  <c r="I8386" i="77"/>
  <c r="H8387" i="77"/>
  <c r="I8387" i="77"/>
  <c r="H8388" i="77"/>
  <c r="I8388" i="77"/>
  <c r="H8389" i="77"/>
  <c r="I8389" i="77"/>
  <c r="H8390" i="77"/>
  <c r="I8390" i="77"/>
  <c r="H8391" i="77"/>
  <c r="I8391" i="77"/>
  <c r="H8392" i="77"/>
  <c r="I8392" i="77"/>
  <c r="H8393" i="77"/>
  <c r="I8393" i="77"/>
  <c r="H8394" i="77"/>
  <c r="I8394" i="77"/>
  <c r="H8395" i="77"/>
  <c r="I8395" i="77"/>
  <c r="H8396" i="77"/>
  <c r="I8396" i="77"/>
  <c r="H8397" i="77"/>
  <c r="I8397" i="77"/>
  <c r="H8398" i="77"/>
  <c r="I8398" i="77"/>
  <c r="H8399" i="77"/>
  <c r="I8399" i="77"/>
  <c r="H8400" i="77"/>
  <c r="I8400" i="77"/>
  <c r="H8401" i="77"/>
  <c r="I8401" i="77"/>
  <c r="H8402" i="77"/>
  <c r="I8402" i="77"/>
  <c r="H8403" i="77"/>
  <c r="I8403" i="77"/>
  <c r="H8404" i="77"/>
  <c r="I8404" i="77"/>
  <c r="H8405" i="77"/>
  <c r="I8405" i="77"/>
  <c r="H8406" i="77"/>
  <c r="I8406" i="77"/>
  <c r="H8407" i="77"/>
  <c r="I8407" i="77"/>
  <c r="H8408" i="77"/>
  <c r="I8408" i="77"/>
  <c r="H8409" i="77"/>
  <c r="I8409" i="77"/>
  <c r="H8410" i="77"/>
  <c r="I8410" i="77"/>
  <c r="H8411" i="77"/>
  <c r="I8411" i="77"/>
  <c r="H8412" i="77"/>
  <c r="I8412" i="77"/>
  <c r="H8413" i="77"/>
  <c r="I8413" i="77"/>
  <c r="H8414" i="77"/>
  <c r="I8414" i="77"/>
  <c r="H8415" i="77"/>
  <c r="I8415" i="77"/>
  <c r="H8416" i="77"/>
  <c r="I8416" i="77"/>
  <c r="H8417" i="77"/>
  <c r="I8417" i="77"/>
  <c r="H8418" i="77"/>
  <c r="I8418" i="77"/>
  <c r="H8419" i="77"/>
  <c r="I8419" i="77"/>
  <c r="H8420" i="77"/>
  <c r="I8420" i="77"/>
  <c r="H8421" i="77"/>
  <c r="I8421" i="77"/>
  <c r="H8422" i="77"/>
  <c r="I8422" i="77"/>
  <c r="H8423" i="77"/>
  <c r="I8423" i="77"/>
  <c r="H8424" i="77"/>
  <c r="I8424" i="77"/>
  <c r="H8425" i="77"/>
  <c r="I8425" i="77"/>
  <c r="H8426" i="77"/>
  <c r="I8426" i="77"/>
  <c r="H8427" i="77"/>
  <c r="I8427" i="77"/>
  <c r="H8428" i="77"/>
  <c r="I8428" i="77"/>
  <c r="H8429" i="77"/>
  <c r="I8429" i="77"/>
  <c r="H8430" i="77"/>
  <c r="I8430" i="77"/>
  <c r="H8431" i="77"/>
  <c r="I8431" i="77"/>
  <c r="H8432" i="77"/>
  <c r="I8432" i="77"/>
  <c r="H8433" i="77"/>
  <c r="I8433" i="77"/>
  <c r="H8434" i="77"/>
  <c r="I8434" i="77"/>
  <c r="H8435" i="77"/>
  <c r="I8435" i="77"/>
  <c r="H8436" i="77"/>
  <c r="I8436" i="77"/>
  <c r="H8437" i="77"/>
  <c r="I8437" i="77"/>
  <c r="H8438" i="77"/>
  <c r="I8438" i="77"/>
  <c r="H8439" i="77"/>
  <c r="I8439" i="77"/>
  <c r="H8440" i="77"/>
  <c r="I8440" i="77"/>
  <c r="H8441" i="77"/>
  <c r="I8441" i="77"/>
  <c r="H8442" i="77"/>
  <c r="I8442" i="77"/>
  <c r="H8443" i="77"/>
  <c r="I8443" i="77"/>
  <c r="H8444" i="77"/>
  <c r="I8444" i="77"/>
  <c r="H8445" i="77"/>
  <c r="I8445" i="77"/>
  <c r="H8446" i="77"/>
  <c r="I8446" i="77"/>
  <c r="H8447" i="77"/>
  <c r="I8447" i="77"/>
  <c r="H8448" i="77"/>
  <c r="I8448" i="77"/>
  <c r="H8449" i="77"/>
  <c r="I8449" i="77"/>
  <c r="H8450" i="77"/>
  <c r="I8450" i="77"/>
  <c r="H8451" i="77"/>
  <c r="I8451" i="77"/>
  <c r="H8452" i="77"/>
  <c r="I8452" i="77"/>
  <c r="H8453" i="77"/>
  <c r="I8453" i="77"/>
  <c r="H8454" i="77"/>
  <c r="I8454" i="77"/>
  <c r="H8455" i="77"/>
  <c r="I8455" i="77"/>
  <c r="H8456" i="77"/>
  <c r="I8456" i="77"/>
  <c r="H8457" i="77"/>
  <c r="I8457" i="77"/>
  <c r="H8458" i="77"/>
  <c r="I8458" i="77"/>
  <c r="H8459" i="77"/>
  <c r="I8459" i="77"/>
  <c r="H8460" i="77"/>
  <c r="I8460" i="77"/>
  <c r="H8461" i="77"/>
  <c r="I8461" i="77"/>
  <c r="H8462" i="77"/>
  <c r="I8462" i="77"/>
  <c r="H8463" i="77"/>
  <c r="I8463" i="77"/>
  <c r="H8464" i="77"/>
  <c r="I8464" i="77"/>
  <c r="H8465" i="77"/>
  <c r="I8465" i="77"/>
  <c r="H8466" i="77"/>
  <c r="I8466" i="77"/>
  <c r="H8467" i="77"/>
  <c r="I8467" i="77"/>
  <c r="H8468" i="77"/>
  <c r="I8468" i="77"/>
  <c r="H8469" i="77"/>
  <c r="I8469" i="77"/>
  <c r="H8470" i="77"/>
  <c r="I8470" i="77"/>
  <c r="H8471" i="77"/>
  <c r="I8471" i="77"/>
  <c r="H8472" i="77"/>
  <c r="I8472" i="77"/>
  <c r="H8473" i="77"/>
  <c r="I8473" i="77"/>
  <c r="H8474" i="77"/>
  <c r="I8474" i="77"/>
  <c r="H8475" i="77"/>
  <c r="I8475" i="77"/>
  <c r="H8476" i="77"/>
  <c r="I8476" i="77"/>
  <c r="H8477" i="77"/>
  <c r="I8477" i="77"/>
  <c r="H8478" i="77"/>
  <c r="I8478" i="77"/>
  <c r="H8479" i="77"/>
  <c r="I8479" i="77"/>
  <c r="H8480" i="77"/>
  <c r="I8480" i="77"/>
  <c r="H8481" i="77"/>
  <c r="I8481" i="77"/>
  <c r="H8482" i="77"/>
  <c r="I8482" i="77"/>
  <c r="H8483" i="77"/>
  <c r="I8483" i="77"/>
  <c r="H8484" i="77"/>
  <c r="I8484" i="77"/>
  <c r="H8485" i="77"/>
  <c r="I8485" i="77"/>
  <c r="H8486" i="77"/>
  <c r="I8486" i="77"/>
  <c r="H8487" i="77"/>
  <c r="I8487" i="77"/>
  <c r="H8488" i="77"/>
  <c r="I8488" i="77"/>
  <c r="H8489" i="77"/>
  <c r="I8489" i="77"/>
  <c r="H8490" i="77"/>
  <c r="I8490" i="77"/>
  <c r="H8491" i="77"/>
  <c r="I8491" i="77"/>
  <c r="H8492" i="77"/>
  <c r="I8492" i="77"/>
  <c r="H8493" i="77"/>
  <c r="I8493" i="77"/>
  <c r="H8494" i="77"/>
  <c r="I8494" i="77"/>
  <c r="H8495" i="77"/>
  <c r="I8495" i="77"/>
  <c r="H8496" i="77"/>
  <c r="I8496" i="77"/>
  <c r="H8497" i="77"/>
  <c r="I8497" i="77"/>
  <c r="H8498" i="77"/>
  <c r="I8498" i="77"/>
  <c r="H8499" i="77"/>
  <c r="I8499" i="77"/>
  <c r="H8500" i="77"/>
  <c r="I8500" i="77"/>
  <c r="H8501" i="77"/>
  <c r="I8501" i="77"/>
  <c r="H8502" i="77"/>
  <c r="I8502" i="77"/>
  <c r="H8503" i="77"/>
  <c r="I8503" i="77"/>
  <c r="H8504" i="77"/>
  <c r="I8504" i="77"/>
  <c r="H8505" i="77"/>
  <c r="I8505" i="77"/>
  <c r="H8506" i="77"/>
  <c r="I8506" i="77"/>
  <c r="H8507" i="77"/>
  <c r="I8507" i="77"/>
  <c r="H8508" i="77"/>
  <c r="I8508" i="77"/>
  <c r="H8509" i="77"/>
  <c r="I8509" i="77"/>
  <c r="H8510" i="77"/>
  <c r="I8510" i="77"/>
  <c r="H8511" i="77"/>
  <c r="I8511" i="77"/>
  <c r="H8512" i="77"/>
  <c r="I8512" i="77"/>
  <c r="H8513" i="77"/>
  <c r="I8513" i="77"/>
  <c r="H8514" i="77"/>
  <c r="I8514" i="77"/>
  <c r="H8515" i="77"/>
  <c r="I8515" i="77"/>
  <c r="H8516" i="77"/>
  <c r="I8516" i="77"/>
  <c r="H8517" i="77"/>
  <c r="I8517" i="77"/>
  <c r="H8518" i="77"/>
  <c r="I8518" i="77"/>
  <c r="H8519" i="77"/>
  <c r="I8519" i="77"/>
  <c r="H8520" i="77"/>
  <c r="I8520" i="77"/>
  <c r="H8521" i="77"/>
  <c r="I8521" i="77"/>
  <c r="H8522" i="77"/>
  <c r="I8522" i="77"/>
  <c r="H8523" i="77"/>
  <c r="I8523" i="77"/>
  <c r="H8524" i="77"/>
  <c r="I8524" i="77"/>
  <c r="H8525" i="77"/>
  <c r="I8525" i="77"/>
  <c r="H8526" i="77"/>
  <c r="I8526" i="77"/>
  <c r="H8527" i="77"/>
  <c r="I8527" i="77"/>
  <c r="H8528" i="77"/>
  <c r="I8528" i="77"/>
  <c r="H8529" i="77"/>
  <c r="I8529" i="77"/>
  <c r="H8530" i="77"/>
  <c r="I8530" i="77"/>
  <c r="H8531" i="77"/>
  <c r="I8531" i="77"/>
  <c r="H8532" i="77"/>
  <c r="I8532" i="77"/>
  <c r="H8533" i="77"/>
  <c r="I8533" i="77"/>
  <c r="H8534" i="77"/>
  <c r="I8534" i="77"/>
  <c r="H8535" i="77"/>
  <c r="I8535" i="77"/>
  <c r="H8536" i="77"/>
  <c r="I8536" i="77"/>
  <c r="H8537" i="77"/>
  <c r="I8537" i="77"/>
  <c r="H8538" i="77"/>
  <c r="I8538" i="77"/>
  <c r="H8539" i="77"/>
  <c r="I8539" i="77"/>
  <c r="H8540" i="77"/>
  <c r="I8540" i="77"/>
  <c r="H8541" i="77"/>
  <c r="I8541" i="77"/>
  <c r="H8542" i="77"/>
  <c r="I8542" i="77"/>
  <c r="H8543" i="77"/>
  <c r="I8543" i="77"/>
  <c r="H8544" i="77"/>
  <c r="I8544" i="77"/>
  <c r="H8545" i="77"/>
  <c r="I8545" i="77"/>
  <c r="H8546" i="77"/>
  <c r="I8546" i="77"/>
  <c r="H8547" i="77"/>
  <c r="I8547" i="77"/>
  <c r="H8548" i="77"/>
  <c r="I8548" i="77"/>
  <c r="H8549" i="77"/>
  <c r="I8549" i="77"/>
  <c r="H8550" i="77"/>
  <c r="I8550" i="77"/>
  <c r="H8551" i="77"/>
  <c r="I8551" i="77"/>
  <c r="H8552" i="77"/>
  <c r="I8552" i="77"/>
  <c r="H8553" i="77"/>
  <c r="I8553" i="77"/>
  <c r="H8554" i="77"/>
  <c r="I8554" i="77"/>
  <c r="H8555" i="77"/>
  <c r="I8555" i="77"/>
  <c r="H8556" i="77"/>
  <c r="I8556" i="77"/>
  <c r="H8557" i="77"/>
  <c r="I8557" i="77"/>
  <c r="H8558" i="77"/>
  <c r="I8558" i="77"/>
  <c r="H8559" i="77"/>
  <c r="I8559" i="77"/>
  <c r="H8560" i="77"/>
  <c r="I8560" i="77"/>
  <c r="H8561" i="77"/>
  <c r="I8561" i="77"/>
  <c r="H8562" i="77"/>
  <c r="I8562" i="77"/>
  <c r="H8563" i="77"/>
  <c r="I8563" i="77"/>
  <c r="H8564" i="77"/>
  <c r="I8564" i="77"/>
  <c r="H8565" i="77"/>
  <c r="I8565" i="77"/>
  <c r="H8566" i="77"/>
  <c r="I8566" i="77"/>
  <c r="H8567" i="77"/>
  <c r="I8567" i="77"/>
  <c r="H8568" i="77"/>
  <c r="I8568" i="77"/>
  <c r="H8569" i="77"/>
  <c r="I8569" i="77"/>
  <c r="H8570" i="77"/>
  <c r="I8570" i="77"/>
  <c r="H8571" i="77"/>
  <c r="I8571" i="77"/>
  <c r="H8572" i="77"/>
  <c r="I8572" i="77"/>
  <c r="H8573" i="77"/>
  <c r="I8573" i="77"/>
  <c r="H8574" i="77"/>
  <c r="I8574" i="77"/>
  <c r="H8575" i="77"/>
  <c r="I8575" i="77"/>
  <c r="H8576" i="77"/>
  <c r="I8576" i="77"/>
  <c r="H8577" i="77"/>
  <c r="I8577" i="77"/>
  <c r="H8578" i="77"/>
  <c r="I8578" i="77"/>
  <c r="H8579" i="77"/>
  <c r="I8579" i="77"/>
  <c r="H8580" i="77"/>
  <c r="I8580" i="77"/>
  <c r="H8581" i="77"/>
  <c r="I8581" i="77"/>
  <c r="H8582" i="77"/>
  <c r="I8582" i="77"/>
  <c r="H8583" i="77"/>
  <c r="I8583" i="77"/>
  <c r="H8584" i="77"/>
  <c r="I8584" i="77"/>
  <c r="H8585" i="77"/>
  <c r="I8585" i="77"/>
  <c r="H8586" i="77"/>
  <c r="I8586" i="77"/>
  <c r="H8587" i="77"/>
  <c r="I8587" i="77"/>
  <c r="H8588" i="77"/>
  <c r="I8588" i="77"/>
  <c r="H8589" i="77"/>
  <c r="I8589" i="77"/>
  <c r="H8590" i="77"/>
  <c r="I8590" i="77"/>
  <c r="H8591" i="77"/>
  <c r="I8591" i="77"/>
  <c r="H8592" i="77"/>
  <c r="I8592" i="77"/>
  <c r="H8593" i="77"/>
  <c r="I8593" i="77"/>
  <c r="H8594" i="77"/>
  <c r="I8594" i="77"/>
  <c r="H8595" i="77"/>
  <c r="I8595" i="77"/>
  <c r="H8596" i="77"/>
  <c r="I8596" i="77"/>
  <c r="H8597" i="77"/>
  <c r="I8597" i="77"/>
  <c r="H8598" i="77"/>
  <c r="I8598" i="77"/>
  <c r="H8599" i="77"/>
  <c r="I8599" i="77"/>
  <c r="H8600" i="77"/>
  <c r="I8600" i="77"/>
  <c r="H8601" i="77"/>
  <c r="I8601" i="77"/>
  <c r="H8602" i="77"/>
  <c r="I8602" i="77"/>
  <c r="H8603" i="77"/>
  <c r="I8603" i="77"/>
  <c r="H8604" i="77"/>
  <c r="I8604" i="77"/>
  <c r="H8605" i="77"/>
  <c r="I8605" i="77"/>
  <c r="H8606" i="77"/>
  <c r="I8606" i="77"/>
  <c r="H8607" i="77"/>
  <c r="I8607" i="77"/>
  <c r="H8608" i="77"/>
  <c r="I8608" i="77"/>
  <c r="H8609" i="77"/>
  <c r="I8609" i="77"/>
  <c r="H8610" i="77"/>
  <c r="I8610" i="77"/>
  <c r="H8611" i="77"/>
  <c r="I8611" i="77"/>
  <c r="H8612" i="77"/>
  <c r="I8612" i="77"/>
  <c r="H8613" i="77"/>
  <c r="I8613" i="77"/>
  <c r="H8614" i="77"/>
  <c r="I8614" i="77"/>
  <c r="H8615" i="77"/>
  <c r="I8615" i="77"/>
  <c r="H8616" i="77"/>
  <c r="I8616" i="77"/>
  <c r="H8617" i="77"/>
  <c r="I8617" i="77"/>
  <c r="H8618" i="77"/>
  <c r="I8618" i="77"/>
  <c r="H8619" i="77"/>
  <c r="I8619" i="77"/>
  <c r="H8620" i="77"/>
  <c r="I8620" i="77"/>
  <c r="H8621" i="77"/>
  <c r="I8621" i="77"/>
  <c r="H8622" i="77"/>
  <c r="I8622" i="77"/>
  <c r="H8623" i="77"/>
  <c r="I8623" i="77"/>
  <c r="H8624" i="77"/>
  <c r="I8624" i="77"/>
  <c r="H8625" i="77"/>
  <c r="I8625" i="77"/>
  <c r="H8626" i="77"/>
  <c r="I8626" i="77"/>
  <c r="H8627" i="77"/>
  <c r="I8627" i="77"/>
  <c r="H8628" i="77"/>
  <c r="I8628" i="77"/>
  <c r="H8629" i="77"/>
  <c r="I8629" i="77"/>
  <c r="H8630" i="77"/>
  <c r="I8630" i="77"/>
  <c r="H8631" i="77"/>
  <c r="I8631" i="77"/>
  <c r="H8632" i="77"/>
  <c r="I8632" i="77"/>
  <c r="H8633" i="77"/>
  <c r="I8633" i="77"/>
  <c r="H8634" i="77"/>
  <c r="I8634" i="77"/>
  <c r="H8635" i="77"/>
  <c r="I8635" i="77"/>
  <c r="H8636" i="77"/>
  <c r="I8636" i="77"/>
  <c r="H8637" i="77"/>
  <c r="I8637" i="77"/>
  <c r="H8638" i="77"/>
  <c r="I8638" i="77"/>
  <c r="H8639" i="77"/>
  <c r="I8639" i="77"/>
  <c r="H8640" i="77"/>
  <c r="I8640" i="77"/>
  <c r="H8641" i="77"/>
  <c r="I8641" i="77"/>
  <c r="H8642" i="77"/>
  <c r="I8642" i="77"/>
  <c r="H8643" i="77"/>
  <c r="I8643" i="77"/>
  <c r="H8644" i="77"/>
  <c r="I8644" i="77"/>
  <c r="H8645" i="77"/>
  <c r="I8645" i="77"/>
  <c r="H8646" i="77"/>
  <c r="I8646" i="77"/>
  <c r="H8647" i="77"/>
  <c r="I8647" i="77"/>
  <c r="H8648" i="77"/>
  <c r="I8648" i="77"/>
  <c r="H8649" i="77"/>
  <c r="I8649" i="77"/>
  <c r="H8650" i="77"/>
  <c r="I8650" i="77"/>
  <c r="H8651" i="77"/>
  <c r="I8651" i="77"/>
  <c r="H8652" i="77"/>
  <c r="I8652" i="77"/>
  <c r="H8653" i="77"/>
  <c r="I8653" i="77"/>
  <c r="H8654" i="77"/>
  <c r="I8654" i="77"/>
  <c r="H8655" i="77"/>
  <c r="I8655" i="77"/>
  <c r="H8656" i="77"/>
  <c r="I8656" i="77"/>
  <c r="H8657" i="77"/>
  <c r="I8657" i="77"/>
  <c r="H8658" i="77"/>
  <c r="I8658" i="77"/>
  <c r="H8659" i="77"/>
  <c r="I8659" i="77"/>
  <c r="H8660" i="77"/>
  <c r="I8660" i="77"/>
  <c r="H8661" i="77"/>
  <c r="I8661" i="77"/>
  <c r="H8662" i="77"/>
  <c r="I8662" i="77"/>
  <c r="H8663" i="77"/>
  <c r="I8663" i="77"/>
  <c r="H8664" i="77"/>
  <c r="I8664" i="77"/>
  <c r="H8665" i="77"/>
  <c r="I8665" i="77"/>
  <c r="H8666" i="77"/>
  <c r="I8666" i="77"/>
  <c r="H8667" i="77"/>
  <c r="I8667" i="77"/>
  <c r="H8668" i="77"/>
  <c r="I8668" i="77"/>
  <c r="H8669" i="77"/>
  <c r="I8669" i="77"/>
  <c r="H8670" i="77"/>
  <c r="I8670" i="77"/>
  <c r="H8671" i="77"/>
  <c r="I8671" i="77"/>
  <c r="H8672" i="77"/>
  <c r="I8672" i="77"/>
  <c r="H8673" i="77"/>
  <c r="I8673" i="77"/>
  <c r="H8674" i="77"/>
  <c r="I8674" i="77"/>
  <c r="H8675" i="77"/>
  <c r="I8675" i="77"/>
  <c r="H8676" i="77"/>
  <c r="I8676" i="77"/>
  <c r="H8677" i="77"/>
  <c r="I8677" i="77"/>
  <c r="H8678" i="77"/>
  <c r="I8678" i="77"/>
  <c r="H8679" i="77"/>
  <c r="I8679" i="77"/>
  <c r="H8680" i="77"/>
  <c r="I8680" i="77"/>
  <c r="H8681" i="77"/>
  <c r="I8681" i="77"/>
  <c r="H8682" i="77"/>
  <c r="I8682" i="77"/>
  <c r="H8683" i="77"/>
  <c r="I8683" i="77"/>
  <c r="H8684" i="77"/>
  <c r="I8684" i="77"/>
  <c r="H8685" i="77"/>
  <c r="I8685" i="77"/>
  <c r="H8686" i="77"/>
  <c r="I8686" i="77"/>
  <c r="H8687" i="77"/>
  <c r="I8687" i="77"/>
  <c r="H8688" i="77"/>
  <c r="I8688" i="77"/>
  <c r="H8689" i="77"/>
  <c r="I8689" i="77"/>
  <c r="H8690" i="77"/>
  <c r="I8690" i="77"/>
  <c r="H8691" i="77"/>
  <c r="I8691" i="77"/>
  <c r="H8692" i="77"/>
  <c r="I8692" i="77"/>
  <c r="H8693" i="77"/>
  <c r="I8693" i="77"/>
  <c r="H8694" i="77"/>
  <c r="I8694" i="77"/>
  <c r="H8695" i="77"/>
  <c r="I8695" i="77"/>
  <c r="H8696" i="77"/>
  <c r="I8696" i="77"/>
  <c r="H8697" i="77"/>
  <c r="I8697" i="77"/>
  <c r="H8698" i="77"/>
  <c r="I8698" i="77"/>
  <c r="H8699" i="77"/>
  <c r="I8699" i="77"/>
  <c r="H8700" i="77"/>
  <c r="I8700" i="77"/>
  <c r="H8701" i="77"/>
  <c r="I8701" i="77"/>
  <c r="H8702" i="77"/>
  <c r="I8702" i="77"/>
  <c r="H8703" i="77"/>
  <c r="I8703" i="77"/>
  <c r="H8704" i="77"/>
  <c r="I8704" i="77"/>
  <c r="H8705" i="77"/>
  <c r="I8705" i="77"/>
  <c r="H8706" i="77"/>
  <c r="I8706" i="77"/>
  <c r="H8707" i="77"/>
  <c r="I8707" i="77"/>
  <c r="H8708" i="77"/>
  <c r="I8708" i="77"/>
  <c r="H8709" i="77"/>
  <c r="I8709" i="77"/>
  <c r="H8710" i="77"/>
  <c r="I8710" i="77"/>
  <c r="H8711" i="77"/>
  <c r="I8711" i="77"/>
  <c r="H8712" i="77"/>
  <c r="I8712" i="77"/>
  <c r="H8713" i="77"/>
  <c r="I8713" i="77"/>
  <c r="H8714" i="77"/>
  <c r="I8714" i="77"/>
  <c r="H8715" i="77"/>
  <c r="I8715" i="77"/>
  <c r="H8716" i="77"/>
  <c r="I8716" i="77"/>
  <c r="H8717" i="77"/>
  <c r="I8717" i="77"/>
  <c r="H8718" i="77"/>
  <c r="I8718" i="77"/>
  <c r="H8719" i="77"/>
  <c r="I8719" i="77"/>
  <c r="H8720" i="77"/>
  <c r="I8720" i="77"/>
  <c r="H8721" i="77"/>
  <c r="I8721" i="77"/>
  <c r="H8722" i="77"/>
  <c r="I8722" i="77"/>
  <c r="H8723" i="77"/>
  <c r="I8723" i="77"/>
  <c r="H8724" i="77"/>
  <c r="I8724" i="77"/>
  <c r="H8725" i="77"/>
  <c r="I8725" i="77"/>
  <c r="H8726" i="77"/>
  <c r="I8726" i="77"/>
  <c r="H8727" i="77"/>
  <c r="I8727" i="77"/>
  <c r="H8728" i="77"/>
  <c r="I8728" i="77"/>
  <c r="H8729" i="77"/>
  <c r="I8729" i="77"/>
  <c r="H8730" i="77"/>
  <c r="I8730" i="77"/>
  <c r="H8731" i="77"/>
  <c r="I8731" i="77"/>
  <c r="H8732" i="77"/>
  <c r="I8732" i="77"/>
  <c r="H8733" i="77"/>
  <c r="I8733" i="77"/>
  <c r="H8734" i="77"/>
  <c r="I8734" i="77"/>
  <c r="H8735" i="77"/>
  <c r="I8735" i="77"/>
  <c r="H8736" i="77"/>
  <c r="I8736" i="77"/>
  <c r="H8737" i="77"/>
  <c r="I8737" i="77"/>
  <c r="H8738" i="77"/>
  <c r="I8738" i="77"/>
  <c r="H8739" i="77"/>
  <c r="I8739" i="77"/>
  <c r="H8740" i="77"/>
  <c r="I8740" i="77"/>
  <c r="H8741" i="77"/>
  <c r="I8741" i="77"/>
  <c r="H8742" i="77"/>
  <c r="I8742" i="77"/>
  <c r="H8743" i="77"/>
  <c r="I8743" i="77"/>
  <c r="H8744" i="77"/>
  <c r="I8744" i="77"/>
  <c r="H8745" i="77"/>
  <c r="I8745" i="77"/>
  <c r="H8746" i="77"/>
  <c r="I8746" i="77"/>
  <c r="H8747" i="77"/>
  <c r="I8747" i="77"/>
  <c r="H8748" i="77"/>
  <c r="I8748" i="77"/>
  <c r="H8749" i="77"/>
  <c r="I8749" i="77"/>
  <c r="H8750" i="77"/>
  <c r="I8750" i="77"/>
  <c r="H8751" i="77"/>
  <c r="I8751" i="77"/>
  <c r="H8752" i="77"/>
  <c r="I8752" i="77"/>
  <c r="H8753" i="77"/>
  <c r="I8753" i="77"/>
  <c r="H8754" i="77"/>
  <c r="I8754" i="77"/>
  <c r="H8755" i="77"/>
  <c r="I8755" i="77"/>
  <c r="H8756" i="77"/>
  <c r="I8756" i="77"/>
  <c r="H8757" i="77"/>
  <c r="I8757" i="77"/>
  <c r="H8758" i="77"/>
  <c r="I8758" i="77"/>
  <c r="H8759" i="77"/>
  <c r="I8759" i="77"/>
  <c r="H8760" i="77"/>
  <c r="I8760" i="77"/>
  <c r="H8761" i="77"/>
  <c r="I8761" i="77"/>
  <c r="H8762" i="77"/>
  <c r="I8762" i="77"/>
  <c r="H8763" i="77"/>
  <c r="I8763" i="77"/>
  <c r="H8764" i="77"/>
  <c r="I8764" i="77"/>
  <c r="H8765" i="77"/>
  <c r="I8765" i="77"/>
  <c r="H8766" i="77"/>
  <c r="I8766" i="77"/>
  <c r="H8767" i="77"/>
  <c r="I8767" i="77"/>
  <c r="H8768" i="77"/>
  <c r="I8768" i="77"/>
  <c r="H8769" i="77"/>
  <c r="I8769" i="77"/>
  <c r="H8770" i="77"/>
  <c r="I8770" i="77"/>
  <c r="H8771" i="77"/>
  <c r="I8771" i="77"/>
  <c r="H8772" i="77"/>
  <c r="I8772" i="77"/>
  <c r="H8773" i="77"/>
  <c r="I8773" i="77"/>
  <c r="H8774" i="77"/>
  <c r="I8774" i="77"/>
  <c r="H8775" i="77"/>
  <c r="I8775" i="77"/>
  <c r="H8776" i="77"/>
  <c r="I8776" i="77"/>
  <c r="H8777" i="77"/>
  <c r="I8777" i="77"/>
  <c r="H8778" i="77"/>
  <c r="I8778" i="77"/>
  <c r="H8779" i="77"/>
  <c r="I8779" i="77"/>
  <c r="H8780" i="77"/>
  <c r="I8780" i="77"/>
  <c r="H8781" i="77"/>
  <c r="I8781" i="77"/>
  <c r="H8782" i="77"/>
  <c r="I8782" i="77"/>
  <c r="H8783" i="77"/>
  <c r="I8783" i="77"/>
  <c r="H8784" i="77"/>
  <c r="I8784" i="77"/>
  <c r="H8785" i="77"/>
  <c r="I8785" i="77"/>
  <c r="H8786" i="77"/>
  <c r="I8786" i="77"/>
  <c r="H8787" i="77"/>
  <c r="I8787" i="77"/>
  <c r="H8788" i="77"/>
  <c r="I8788" i="77"/>
  <c r="H8789" i="77"/>
  <c r="I8789" i="77"/>
  <c r="H8790" i="77"/>
  <c r="I8790" i="77"/>
  <c r="H8791" i="77"/>
  <c r="I8791" i="77"/>
  <c r="H8792" i="77"/>
  <c r="I8792" i="77"/>
  <c r="H8793" i="77"/>
  <c r="I8793" i="77"/>
  <c r="H8794" i="77"/>
  <c r="I8794" i="77"/>
  <c r="H8795" i="77"/>
  <c r="I8795" i="77"/>
  <c r="H8796" i="77"/>
  <c r="I8796" i="77"/>
  <c r="H8797" i="77"/>
  <c r="I8797" i="77"/>
  <c r="H8798" i="77"/>
  <c r="I8798" i="77"/>
  <c r="H8799" i="77"/>
  <c r="I8799" i="77"/>
  <c r="H8800" i="77"/>
  <c r="I8800" i="77"/>
  <c r="H8801" i="77"/>
  <c r="I8801" i="77"/>
  <c r="H8802" i="77"/>
  <c r="I8802" i="77"/>
  <c r="H8803" i="77"/>
  <c r="I8803" i="77"/>
  <c r="H8804" i="77"/>
  <c r="I8804" i="77"/>
  <c r="H8805" i="77"/>
  <c r="I8805" i="77"/>
  <c r="H8806" i="77"/>
  <c r="I8806" i="77"/>
  <c r="H8807" i="77"/>
  <c r="I8807" i="77"/>
  <c r="H8808" i="77"/>
  <c r="I8808" i="77"/>
  <c r="H8809" i="77"/>
  <c r="I8809" i="77"/>
  <c r="H8810" i="77"/>
  <c r="I8810" i="77"/>
  <c r="H8811" i="77"/>
  <c r="I8811" i="77"/>
  <c r="H8812" i="77"/>
  <c r="I8812" i="77"/>
  <c r="H8813" i="77"/>
  <c r="I8813" i="77"/>
  <c r="H8814" i="77"/>
  <c r="I8814" i="77"/>
  <c r="H8815" i="77"/>
  <c r="I8815" i="77"/>
  <c r="H8816" i="77"/>
  <c r="I8816" i="77"/>
  <c r="H8817" i="77"/>
  <c r="I8817" i="77"/>
  <c r="H8818" i="77"/>
  <c r="I8818" i="77"/>
  <c r="H8819" i="77"/>
  <c r="I8819" i="77"/>
  <c r="H8820" i="77"/>
  <c r="I8820" i="77"/>
  <c r="H8821" i="77"/>
  <c r="I8821" i="77"/>
  <c r="H8822" i="77"/>
  <c r="I8822" i="77"/>
  <c r="H8823" i="77"/>
  <c r="I8823" i="77"/>
  <c r="H8824" i="77"/>
  <c r="I8824" i="77"/>
  <c r="H8825" i="77"/>
  <c r="I8825" i="77"/>
  <c r="H8826" i="77"/>
  <c r="I8826" i="77"/>
  <c r="H8827" i="77"/>
  <c r="I8827" i="77"/>
  <c r="H8828" i="77"/>
  <c r="I8828" i="77"/>
  <c r="H8829" i="77"/>
  <c r="I8829" i="77"/>
  <c r="H8830" i="77"/>
  <c r="I8830" i="77"/>
  <c r="H8831" i="77"/>
  <c r="I8831" i="77"/>
  <c r="H8832" i="77"/>
  <c r="I8832" i="77"/>
  <c r="H8833" i="77"/>
  <c r="I8833" i="77"/>
  <c r="H8834" i="77"/>
  <c r="I8834" i="77"/>
  <c r="H8835" i="77"/>
  <c r="I8835" i="77"/>
  <c r="H8836" i="77"/>
  <c r="I8836" i="77"/>
  <c r="H8837" i="77"/>
  <c r="I8837" i="77"/>
  <c r="H8838" i="77"/>
  <c r="I8838" i="77"/>
  <c r="H8839" i="77"/>
  <c r="I8839" i="77"/>
  <c r="H8840" i="77"/>
  <c r="I8840" i="77"/>
  <c r="H8841" i="77"/>
  <c r="I8841" i="77"/>
  <c r="H8842" i="77"/>
  <c r="I8842" i="77"/>
  <c r="H8843" i="77"/>
  <c r="I8843" i="77"/>
  <c r="H8844" i="77"/>
  <c r="I8844" i="77"/>
  <c r="H8845" i="77"/>
  <c r="I8845" i="77"/>
  <c r="H8846" i="77"/>
  <c r="I8846" i="77"/>
  <c r="H8847" i="77"/>
  <c r="I8847" i="77"/>
  <c r="H8848" i="77"/>
  <c r="I8848" i="77"/>
  <c r="H8849" i="77"/>
  <c r="I8849" i="77"/>
  <c r="H8850" i="77"/>
  <c r="I8850" i="77"/>
  <c r="H8851" i="77"/>
  <c r="I8851" i="77"/>
  <c r="H8852" i="77"/>
  <c r="I8852" i="77"/>
  <c r="H8853" i="77"/>
  <c r="I8853" i="77"/>
  <c r="H8854" i="77"/>
  <c r="I8854" i="77"/>
  <c r="H8855" i="77"/>
  <c r="I8855" i="77"/>
  <c r="H8856" i="77"/>
  <c r="I8856" i="77"/>
  <c r="H8857" i="77"/>
  <c r="I8857" i="77"/>
  <c r="H8858" i="77"/>
  <c r="I8858" i="77"/>
  <c r="H8859" i="77"/>
  <c r="I8859" i="77"/>
  <c r="H8860" i="77"/>
  <c r="I8860" i="77"/>
  <c r="H8861" i="77"/>
  <c r="I8861" i="77"/>
  <c r="H8862" i="77"/>
  <c r="I8862" i="77"/>
  <c r="H8863" i="77"/>
  <c r="I8863" i="77"/>
  <c r="H8864" i="77"/>
  <c r="I8864" i="77"/>
  <c r="H8865" i="77"/>
  <c r="I8865" i="77"/>
  <c r="H8866" i="77"/>
  <c r="I8866" i="77"/>
  <c r="H8867" i="77"/>
  <c r="I8867" i="77"/>
  <c r="H8868" i="77"/>
  <c r="I8868" i="77"/>
  <c r="H8869" i="77"/>
  <c r="I8869" i="77"/>
  <c r="H8870" i="77"/>
  <c r="I8870" i="77"/>
  <c r="H8871" i="77"/>
  <c r="I8871" i="77"/>
  <c r="H8872" i="77"/>
  <c r="I8872" i="77"/>
  <c r="H8873" i="77"/>
  <c r="I8873" i="77"/>
  <c r="H8874" i="77"/>
  <c r="I8874" i="77"/>
  <c r="H8875" i="77"/>
  <c r="I8875" i="77"/>
  <c r="H8876" i="77"/>
  <c r="I8876" i="77"/>
  <c r="H8877" i="77"/>
  <c r="I8877" i="77"/>
  <c r="H8878" i="77"/>
  <c r="I8878" i="77"/>
  <c r="H8879" i="77"/>
  <c r="I8879" i="77"/>
  <c r="H8880" i="77"/>
  <c r="I8880" i="77"/>
  <c r="H8881" i="77"/>
  <c r="I8881" i="77"/>
  <c r="H8882" i="77"/>
  <c r="I8882" i="77"/>
  <c r="H8883" i="77"/>
  <c r="I8883" i="77"/>
  <c r="H8884" i="77"/>
  <c r="I8884" i="77"/>
  <c r="H8885" i="77"/>
  <c r="I8885" i="77"/>
  <c r="H8886" i="77"/>
  <c r="I8886" i="77"/>
  <c r="H8887" i="77"/>
  <c r="I8887" i="77"/>
  <c r="H8888" i="77"/>
  <c r="I8888" i="77"/>
  <c r="H8889" i="77"/>
  <c r="I8889" i="77"/>
  <c r="H8890" i="77"/>
  <c r="I8890" i="77"/>
  <c r="H8891" i="77"/>
  <c r="I8891" i="77"/>
  <c r="H8892" i="77"/>
  <c r="I8892" i="77"/>
  <c r="H8893" i="77"/>
  <c r="I8893" i="77"/>
  <c r="H8894" i="77"/>
  <c r="I8894" i="77"/>
  <c r="H8895" i="77"/>
  <c r="I8895" i="77"/>
  <c r="H8896" i="77"/>
  <c r="I8896" i="77"/>
  <c r="H8897" i="77"/>
  <c r="I8897" i="77"/>
  <c r="H8898" i="77"/>
  <c r="I8898" i="77"/>
  <c r="H8899" i="77"/>
  <c r="I8899" i="77"/>
  <c r="H8900" i="77"/>
  <c r="I8900" i="77"/>
  <c r="H8901" i="77"/>
  <c r="I8901" i="77"/>
  <c r="H8902" i="77"/>
  <c r="I8902" i="77"/>
  <c r="H8903" i="77"/>
  <c r="I8903" i="77"/>
  <c r="H8904" i="77"/>
  <c r="I8904" i="77"/>
  <c r="H8905" i="77"/>
  <c r="I8905" i="77"/>
  <c r="H8906" i="77"/>
  <c r="I8906" i="77"/>
  <c r="H8907" i="77"/>
  <c r="I8907" i="77"/>
  <c r="H8908" i="77"/>
  <c r="I8908" i="77"/>
  <c r="H8909" i="77"/>
  <c r="I8909" i="77"/>
  <c r="H8910" i="77"/>
  <c r="I8910" i="77"/>
  <c r="H8911" i="77"/>
  <c r="I8911" i="77"/>
  <c r="H8912" i="77"/>
  <c r="I8912" i="77"/>
  <c r="H8913" i="77"/>
  <c r="I8913" i="77"/>
  <c r="H8914" i="77"/>
  <c r="I8914" i="77"/>
  <c r="H8915" i="77"/>
  <c r="I8915" i="77"/>
  <c r="H8916" i="77"/>
  <c r="I8916" i="77"/>
  <c r="H8917" i="77"/>
  <c r="I8917" i="77"/>
  <c r="H8918" i="77"/>
  <c r="I8918" i="77"/>
  <c r="H8919" i="77"/>
  <c r="I8919" i="77"/>
  <c r="H8920" i="77"/>
  <c r="I8920" i="77"/>
  <c r="H8921" i="77"/>
  <c r="I8921" i="77"/>
  <c r="H8922" i="77"/>
  <c r="I8922" i="77"/>
  <c r="H8923" i="77"/>
  <c r="I8923" i="77"/>
  <c r="H8924" i="77"/>
  <c r="I8924" i="77"/>
  <c r="H8925" i="77"/>
  <c r="I8925" i="77"/>
  <c r="H8926" i="77"/>
  <c r="I8926" i="77"/>
  <c r="H8927" i="77"/>
  <c r="I8927" i="77"/>
  <c r="H8928" i="77"/>
  <c r="I8928" i="77"/>
  <c r="H8929" i="77"/>
  <c r="I8929" i="77"/>
  <c r="H8930" i="77"/>
  <c r="I8930" i="77"/>
  <c r="H8931" i="77"/>
  <c r="I8931" i="77"/>
  <c r="H8932" i="77"/>
  <c r="I8932" i="77"/>
  <c r="H8933" i="77"/>
  <c r="I8933" i="77"/>
  <c r="H8934" i="77"/>
  <c r="I8934" i="77"/>
  <c r="H8935" i="77"/>
  <c r="I8935" i="77"/>
  <c r="H8936" i="77"/>
  <c r="I8936" i="77"/>
  <c r="H8937" i="77"/>
  <c r="I8937" i="77"/>
  <c r="H8938" i="77"/>
  <c r="I8938" i="77"/>
  <c r="H8939" i="77"/>
  <c r="I8939" i="77"/>
  <c r="H8940" i="77"/>
  <c r="I8940" i="77"/>
  <c r="H8941" i="77"/>
  <c r="I8941" i="77"/>
  <c r="H8942" i="77"/>
  <c r="I8942" i="77"/>
  <c r="H8943" i="77"/>
  <c r="I8943" i="77"/>
  <c r="H8944" i="77"/>
  <c r="I8944" i="77"/>
  <c r="H8945" i="77"/>
  <c r="I8945" i="77"/>
  <c r="H8946" i="77"/>
  <c r="I8946" i="77"/>
  <c r="H8947" i="77"/>
  <c r="I8947" i="77"/>
  <c r="H8948" i="77"/>
  <c r="I8948" i="77"/>
  <c r="H8949" i="77"/>
  <c r="I8949" i="77"/>
  <c r="H8950" i="77"/>
  <c r="I8950" i="77"/>
  <c r="H8951" i="77"/>
  <c r="I8951" i="77"/>
  <c r="H8952" i="77"/>
  <c r="I8952" i="77"/>
  <c r="H8953" i="77"/>
  <c r="I8953" i="77"/>
  <c r="H8954" i="77"/>
  <c r="I8954" i="77"/>
  <c r="H8955" i="77"/>
  <c r="I8955" i="77"/>
  <c r="H8956" i="77"/>
  <c r="I8956" i="77"/>
  <c r="H8957" i="77"/>
  <c r="I8957" i="77"/>
  <c r="H8958" i="77"/>
  <c r="I8958" i="77"/>
  <c r="H8959" i="77"/>
  <c r="I8959" i="77"/>
  <c r="H8960" i="77"/>
  <c r="I8960" i="77"/>
  <c r="H8961" i="77"/>
  <c r="I8961" i="77"/>
  <c r="H8962" i="77"/>
  <c r="I8962" i="77"/>
  <c r="H8963" i="77"/>
  <c r="I8963" i="77"/>
  <c r="H8964" i="77"/>
  <c r="I8964" i="77"/>
  <c r="H8965" i="77"/>
  <c r="I8965" i="77"/>
  <c r="H8966" i="77"/>
  <c r="I8966" i="77"/>
  <c r="H8967" i="77"/>
  <c r="I8967" i="77"/>
  <c r="H8968" i="77"/>
  <c r="I8968" i="77"/>
  <c r="H8969" i="77"/>
  <c r="I8969" i="77"/>
  <c r="H8970" i="77"/>
  <c r="I8970" i="77"/>
  <c r="H8971" i="77"/>
  <c r="I8971" i="77"/>
  <c r="H8972" i="77"/>
  <c r="I8972" i="77"/>
  <c r="H8973" i="77"/>
  <c r="I8973" i="77"/>
  <c r="H8974" i="77"/>
  <c r="I8974" i="77"/>
  <c r="H8975" i="77"/>
  <c r="I8975" i="77"/>
  <c r="H19" i="77"/>
  <c r="I19" i="77"/>
  <c r="H20" i="77"/>
  <c r="I20" i="77"/>
  <c r="H21" i="77"/>
  <c r="I21" i="77"/>
  <c r="H22" i="77"/>
  <c r="I22" i="77"/>
  <c r="H23" i="77"/>
  <c r="I23" i="77"/>
  <c r="H24" i="77"/>
  <c r="I24" i="77"/>
  <c r="H25" i="77"/>
  <c r="I25" i="77"/>
  <c r="H26" i="77"/>
  <c r="I26" i="77"/>
  <c r="H27" i="77"/>
  <c r="I27" i="77"/>
  <c r="H28" i="77"/>
  <c r="I28" i="77"/>
  <c r="H29" i="77"/>
  <c r="I29" i="77"/>
  <c r="H119" i="76"/>
  <c r="H120" i="76"/>
  <c r="H121" i="76"/>
  <c r="H122" i="76"/>
  <c r="H123" i="76"/>
  <c r="H124" i="76"/>
  <c r="H125" i="76"/>
  <c r="H126" i="76"/>
  <c r="H127" i="76"/>
  <c r="H128" i="76"/>
  <c r="H129" i="76"/>
  <c r="H130" i="76"/>
  <c r="H131" i="76"/>
  <c r="H132" i="76"/>
  <c r="H133" i="76"/>
  <c r="H134" i="76"/>
  <c r="H135" i="76"/>
  <c r="H136" i="76"/>
  <c r="H137" i="76"/>
  <c r="H138" i="76"/>
  <c r="H139" i="76"/>
  <c r="H140" i="76"/>
  <c r="H141" i="76"/>
  <c r="H142" i="76"/>
  <c r="H143" i="76"/>
  <c r="H144" i="76"/>
  <c r="H145" i="76"/>
  <c r="H146" i="76"/>
  <c r="H147" i="76"/>
  <c r="H148" i="76"/>
  <c r="H149" i="76"/>
  <c r="H150" i="76"/>
  <c r="H151" i="76"/>
  <c r="H152" i="76"/>
  <c r="H153" i="76"/>
  <c r="H154" i="76"/>
  <c r="H155" i="76"/>
  <c r="H156" i="76"/>
  <c r="H157" i="76"/>
  <c r="H158" i="76"/>
  <c r="H159" i="76"/>
  <c r="H160" i="76"/>
  <c r="H161" i="76"/>
  <c r="H162" i="76"/>
  <c r="H163" i="76"/>
  <c r="H164" i="76"/>
  <c r="H165" i="76"/>
  <c r="H166" i="76"/>
  <c r="H167" i="76"/>
  <c r="H168" i="76"/>
  <c r="H169" i="76"/>
  <c r="H170" i="76"/>
  <c r="H171" i="76"/>
  <c r="H172" i="76"/>
  <c r="H173" i="76"/>
  <c r="H174" i="76"/>
  <c r="H175" i="76"/>
  <c r="H176" i="76"/>
  <c r="H177" i="76"/>
  <c r="H178" i="76"/>
  <c r="H179" i="76"/>
  <c r="H180" i="76"/>
  <c r="H181" i="76"/>
  <c r="H182" i="76"/>
  <c r="H183" i="76"/>
  <c r="H184" i="76"/>
  <c r="H185" i="76"/>
  <c r="H186" i="76"/>
  <c r="H187" i="76"/>
  <c r="H188" i="76"/>
  <c r="H189" i="76"/>
  <c r="H190" i="76"/>
  <c r="H191" i="76"/>
  <c r="H192" i="76"/>
  <c r="H193" i="76"/>
  <c r="H194" i="76"/>
  <c r="H195" i="76"/>
  <c r="H196" i="76"/>
  <c r="H197" i="76"/>
  <c r="H198" i="76"/>
  <c r="H199" i="76"/>
  <c r="H200" i="76"/>
  <c r="H201" i="76"/>
  <c r="H202" i="76"/>
  <c r="H203" i="76"/>
  <c r="H204" i="76"/>
  <c r="H205" i="76"/>
  <c r="H206" i="76"/>
  <c r="H207" i="76"/>
  <c r="H208" i="76"/>
  <c r="H209" i="76"/>
  <c r="H210" i="76"/>
  <c r="H211" i="76"/>
  <c r="H212" i="76"/>
  <c r="H213" i="76"/>
  <c r="H214" i="76"/>
  <c r="H215" i="76"/>
  <c r="H216" i="76"/>
  <c r="H217" i="76"/>
  <c r="H218" i="76"/>
  <c r="H219" i="76"/>
  <c r="H220" i="76"/>
  <c r="H221" i="76"/>
  <c r="H222" i="76"/>
  <c r="H223" i="76"/>
  <c r="H224" i="76"/>
  <c r="H225" i="76"/>
  <c r="H226" i="76"/>
  <c r="H227" i="76"/>
  <c r="H228" i="76"/>
  <c r="H229" i="76"/>
  <c r="H230" i="76"/>
  <c r="H231" i="76"/>
  <c r="H232" i="76"/>
  <c r="H233" i="76"/>
  <c r="H234" i="76"/>
  <c r="H235" i="76"/>
  <c r="H236" i="76"/>
  <c r="H237" i="76"/>
  <c r="H238" i="76"/>
  <c r="H239" i="76"/>
  <c r="H240" i="76"/>
  <c r="H241" i="76"/>
  <c r="H242" i="76"/>
  <c r="H243" i="76"/>
  <c r="H244" i="76"/>
  <c r="H245" i="76"/>
  <c r="H246" i="76"/>
  <c r="H247" i="76"/>
  <c r="H248" i="76"/>
  <c r="H249" i="76"/>
  <c r="H250" i="76"/>
  <c r="H251" i="76"/>
  <c r="H252" i="76"/>
  <c r="H253" i="76"/>
  <c r="H254" i="76"/>
  <c r="H255" i="76"/>
  <c r="H256" i="76"/>
  <c r="H257" i="76"/>
  <c r="H258" i="76"/>
  <c r="H259" i="76"/>
  <c r="H260" i="76"/>
  <c r="H261" i="76"/>
  <c r="H262" i="76"/>
  <c r="H263" i="76"/>
  <c r="H264" i="76"/>
  <c r="H265" i="76"/>
  <c r="H266" i="76"/>
  <c r="H267" i="76"/>
  <c r="H268" i="76"/>
  <c r="H269" i="76"/>
  <c r="H270" i="76"/>
  <c r="H271" i="76"/>
  <c r="H272" i="76"/>
  <c r="H273" i="76"/>
  <c r="H274" i="76"/>
  <c r="H275" i="76"/>
  <c r="H276" i="76"/>
  <c r="H277" i="76"/>
  <c r="H278" i="76"/>
  <c r="H279" i="76"/>
  <c r="H280" i="76"/>
  <c r="H281" i="76"/>
  <c r="H282" i="76"/>
  <c r="H283" i="76"/>
  <c r="H284" i="76"/>
  <c r="H285" i="76"/>
  <c r="H286" i="76"/>
  <c r="H287" i="76"/>
  <c r="H288" i="76"/>
  <c r="H289" i="76"/>
  <c r="H290" i="76"/>
  <c r="H291" i="76"/>
  <c r="H292" i="76"/>
  <c r="H293" i="76"/>
  <c r="H294" i="76"/>
  <c r="H295" i="76"/>
  <c r="H296" i="76"/>
  <c r="H297" i="76"/>
  <c r="H298" i="76"/>
  <c r="H299" i="76"/>
  <c r="H300" i="76"/>
  <c r="H301" i="76"/>
  <c r="H302" i="76"/>
  <c r="H303" i="76"/>
  <c r="H304" i="76"/>
  <c r="H305" i="76"/>
  <c r="H306" i="76"/>
  <c r="H307" i="76"/>
  <c r="H308" i="76"/>
  <c r="H309" i="76"/>
  <c r="H310" i="76"/>
  <c r="H311" i="76"/>
  <c r="H312" i="76"/>
  <c r="H313" i="76"/>
  <c r="H314" i="76"/>
  <c r="H315" i="76"/>
  <c r="H316" i="76"/>
  <c r="H317" i="76"/>
  <c r="H318" i="76"/>
  <c r="H319" i="76"/>
  <c r="H320" i="76"/>
  <c r="H321" i="76"/>
  <c r="H322" i="76"/>
  <c r="H323" i="76"/>
  <c r="H324" i="76"/>
  <c r="H325" i="76"/>
  <c r="H326" i="76"/>
  <c r="H327" i="76"/>
  <c r="H328" i="76"/>
  <c r="H329" i="76"/>
  <c r="H330" i="76"/>
  <c r="H331" i="76"/>
  <c r="H332" i="76"/>
  <c r="H333" i="76"/>
  <c r="H334" i="76"/>
  <c r="H335" i="76"/>
  <c r="H336" i="76"/>
  <c r="H337" i="76"/>
  <c r="H338" i="76"/>
  <c r="H339" i="76"/>
  <c r="H340" i="76"/>
  <c r="H341" i="76"/>
  <c r="H342" i="76"/>
  <c r="H343" i="76"/>
  <c r="H344" i="76"/>
  <c r="H345" i="76"/>
  <c r="H346" i="76"/>
  <c r="H347" i="76"/>
  <c r="H348" i="76"/>
  <c r="H349" i="76"/>
  <c r="H350" i="76"/>
  <c r="H351" i="76"/>
  <c r="H352" i="76"/>
  <c r="H353" i="76"/>
  <c r="H354" i="76"/>
  <c r="H355" i="76"/>
  <c r="H356" i="76"/>
  <c r="H357" i="76"/>
  <c r="H358" i="76"/>
  <c r="H359" i="76"/>
  <c r="H360" i="76"/>
  <c r="H361" i="76"/>
  <c r="H362" i="76"/>
  <c r="H363" i="76"/>
  <c r="H364" i="76"/>
  <c r="H365" i="76"/>
  <c r="H366" i="76"/>
  <c r="H367" i="76"/>
  <c r="H368" i="76"/>
  <c r="H369" i="76"/>
  <c r="H370" i="76"/>
  <c r="H371" i="76"/>
  <c r="H372" i="76"/>
  <c r="H373" i="76"/>
  <c r="H374" i="76"/>
  <c r="H375" i="76"/>
  <c r="H376" i="76"/>
  <c r="H377" i="76"/>
  <c r="H378" i="76"/>
  <c r="H379" i="76"/>
  <c r="H380" i="76"/>
  <c r="H381" i="76"/>
  <c r="H382" i="76"/>
  <c r="H383" i="76"/>
  <c r="H384" i="76"/>
  <c r="H385" i="76"/>
  <c r="H386" i="76"/>
  <c r="H387" i="76"/>
  <c r="H388" i="76"/>
  <c r="H389" i="76"/>
  <c r="H390" i="76"/>
  <c r="H391" i="76"/>
  <c r="H392" i="76"/>
  <c r="H393" i="76"/>
  <c r="H394" i="76"/>
  <c r="H395" i="76"/>
  <c r="H396" i="76"/>
  <c r="H397" i="76"/>
  <c r="H398" i="76"/>
  <c r="H399" i="76"/>
  <c r="H400" i="76"/>
  <c r="H401" i="76"/>
  <c r="H402" i="76"/>
  <c r="H403" i="76"/>
  <c r="H404" i="76"/>
  <c r="H405" i="76"/>
  <c r="H406" i="76"/>
  <c r="H407" i="76"/>
  <c r="H408" i="76"/>
  <c r="H409" i="76"/>
  <c r="H410" i="76"/>
  <c r="H411" i="76"/>
  <c r="H412" i="76"/>
  <c r="H413" i="76"/>
  <c r="H414" i="76"/>
  <c r="H415" i="76"/>
  <c r="H416" i="76"/>
  <c r="H417" i="76"/>
  <c r="H418" i="76"/>
  <c r="H419" i="76"/>
  <c r="H420" i="76"/>
  <c r="H421" i="76"/>
  <c r="H422" i="76"/>
  <c r="H423" i="76"/>
  <c r="H424" i="76"/>
  <c r="H425" i="76"/>
  <c r="H426" i="76"/>
  <c r="H427" i="76"/>
  <c r="H428" i="76"/>
  <c r="H429" i="76"/>
  <c r="H430" i="76"/>
  <c r="H431" i="76"/>
  <c r="H432" i="76"/>
  <c r="H433" i="76"/>
  <c r="H434" i="76"/>
  <c r="H435" i="76"/>
  <c r="H436" i="76"/>
  <c r="H437" i="76"/>
  <c r="H438" i="76"/>
  <c r="H439" i="76"/>
  <c r="H440" i="76"/>
  <c r="H441" i="76"/>
  <c r="H442" i="76"/>
  <c r="H443" i="76"/>
  <c r="H444" i="76"/>
  <c r="H445" i="76"/>
  <c r="H446" i="76"/>
  <c r="H447" i="76"/>
  <c r="H448" i="76"/>
  <c r="H449" i="76"/>
  <c r="H450" i="76"/>
  <c r="H451" i="76"/>
  <c r="H452" i="76"/>
  <c r="H453" i="76"/>
  <c r="H454" i="76"/>
  <c r="H455" i="76"/>
  <c r="H456" i="76"/>
  <c r="H457" i="76"/>
  <c r="H458" i="76"/>
  <c r="H459" i="76"/>
  <c r="H460" i="76"/>
  <c r="H461" i="76"/>
  <c r="H462" i="76"/>
  <c r="H463" i="76"/>
  <c r="H464" i="76"/>
  <c r="H465" i="76"/>
  <c r="H466" i="76"/>
  <c r="H467" i="76"/>
  <c r="H468" i="76"/>
  <c r="H469" i="76"/>
  <c r="H470" i="76"/>
  <c r="H471" i="76"/>
  <c r="H472" i="76"/>
  <c r="H473" i="76"/>
  <c r="H474" i="76"/>
  <c r="H475" i="76"/>
  <c r="H476" i="76"/>
  <c r="H477" i="76"/>
  <c r="H478" i="76"/>
  <c r="H479" i="76"/>
  <c r="H480" i="76"/>
  <c r="H481" i="76"/>
  <c r="H482" i="76"/>
  <c r="H483" i="76"/>
  <c r="H484" i="76"/>
  <c r="H485" i="76"/>
  <c r="H486" i="76"/>
  <c r="H487" i="76"/>
  <c r="H488" i="76"/>
  <c r="H489" i="76"/>
  <c r="H490" i="76"/>
  <c r="H491" i="76"/>
  <c r="H492" i="76"/>
  <c r="H493" i="76"/>
  <c r="H494" i="76"/>
  <c r="H495" i="76"/>
  <c r="H496" i="76"/>
  <c r="H497" i="76"/>
  <c r="H498" i="76"/>
  <c r="H499" i="76"/>
  <c r="H500" i="76"/>
  <c r="H501" i="76"/>
  <c r="H502" i="76"/>
  <c r="H503" i="76"/>
  <c r="H504" i="76"/>
  <c r="H505" i="76"/>
  <c r="H506" i="76"/>
  <c r="H507" i="76"/>
  <c r="H508" i="76"/>
  <c r="H509" i="76"/>
  <c r="H510" i="76"/>
  <c r="H511" i="76"/>
  <c r="H512" i="76"/>
  <c r="H513" i="76"/>
  <c r="H514" i="76"/>
  <c r="H515" i="76"/>
  <c r="H516" i="76"/>
  <c r="H517" i="76"/>
  <c r="H518" i="76"/>
  <c r="H519" i="76"/>
  <c r="H520" i="76"/>
  <c r="H521" i="76"/>
  <c r="H522" i="76"/>
  <c r="H523" i="76"/>
  <c r="H524" i="76"/>
  <c r="H525" i="76"/>
  <c r="H526" i="76"/>
  <c r="H527" i="76"/>
  <c r="H528" i="76"/>
  <c r="H529" i="76"/>
  <c r="H530" i="76"/>
  <c r="H531" i="76"/>
  <c r="H532" i="76"/>
  <c r="H533" i="76"/>
  <c r="H534" i="76"/>
  <c r="H535" i="76"/>
  <c r="H536" i="76"/>
  <c r="H537" i="76"/>
  <c r="H538" i="76"/>
  <c r="H539" i="76"/>
  <c r="H540" i="76"/>
  <c r="H541" i="76"/>
  <c r="H542" i="76"/>
  <c r="H543" i="76"/>
  <c r="H544" i="76"/>
  <c r="H545" i="76"/>
  <c r="H546" i="76"/>
  <c r="H547" i="76"/>
  <c r="H548" i="76"/>
  <c r="H549" i="76"/>
  <c r="H550" i="76"/>
  <c r="H551" i="76"/>
  <c r="H552" i="76"/>
  <c r="H553" i="76"/>
  <c r="H554" i="76"/>
  <c r="H555" i="76"/>
  <c r="H556" i="76"/>
  <c r="H557" i="76"/>
  <c r="H558" i="76"/>
  <c r="H559" i="76"/>
  <c r="H560" i="76"/>
  <c r="H561" i="76"/>
  <c r="H562" i="76"/>
  <c r="H563" i="76"/>
  <c r="H564" i="76"/>
  <c r="H565" i="76"/>
  <c r="H566" i="76"/>
  <c r="H567" i="76"/>
  <c r="H568" i="76"/>
  <c r="H569" i="76"/>
  <c r="H570" i="76"/>
  <c r="H571" i="76"/>
  <c r="H572" i="76"/>
  <c r="H573" i="76"/>
  <c r="H574" i="76"/>
  <c r="H575" i="76"/>
  <c r="H576" i="76"/>
  <c r="H577" i="76"/>
  <c r="H578" i="76"/>
  <c r="H579" i="76"/>
  <c r="H580" i="76"/>
  <c r="H581" i="76"/>
  <c r="H21" i="76"/>
  <c r="H20" i="76"/>
  <c r="H19" i="76"/>
  <c r="H18" i="76"/>
  <c r="H17" i="76"/>
  <c r="H16" i="76"/>
  <c r="H15" i="76"/>
  <c r="H26" i="76"/>
  <c r="H27" i="76"/>
  <c r="H28" i="76"/>
  <c r="H29" i="76"/>
  <c r="H30" i="76"/>
  <c r="H31" i="76"/>
  <c r="H32" i="76"/>
  <c r="H33" i="76"/>
  <c r="H34" i="76"/>
  <c r="H35" i="76"/>
  <c r="H36" i="76"/>
  <c r="H37" i="76"/>
  <c r="H38" i="76"/>
  <c r="H39" i="76"/>
  <c r="H40" i="76"/>
  <c r="H41" i="76"/>
  <c r="H42" i="76"/>
  <c r="H43" i="76"/>
  <c r="H44" i="76"/>
  <c r="H45" i="76"/>
  <c r="H46" i="76"/>
  <c r="H47" i="76"/>
  <c r="H48" i="76"/>
  <c r="H49" i="76"/>
  <c r="H50" i="76"/>
  <c r="H51" i="76"/>
  <c r="H52" i="76"/>
  <c r="H53" i="76"/>
  <c r="H54" i="76"/>
  <c r="H55" i="76"/>
  <c r="H56" i="76"/>
  <c r="H57" i="76"/>
  <c r="H58" i="76"/>
  <c r="H59" i="76"/>
  <c r="H60" i="76"/>
  <c r="H61" i="76"/>
  <c r="H62" i="76"/>
  <c r="H63" i="76"/>
  <c r="H64" i="76"/>
  <c r="H65" i="76"/>
  <c r="H66" i="76"/>
  <c r="H67" i="76"/>
  <c r="H68" i="76"/>
  <c r="H69" i="76"/>
  <c r="H70" i="76"/>
  <c r="H71" i="76"/>
  <c r="H72" i="76"/>
  <c r="H73" i="76"/>
  <c r="H74" i="76"/>
  <c r="H75" i="76"/>
  <c r="H76" i="76"/>
  <c r="H77" i="76"/>
  <c r="H78" i="76"/>
  <c r="H79" i="76"/>
  <c r="H80" i="76"/>
  <c r="H81" i="76"/>
  <c r="H82" i="76"/>
  <c r="H83" i="76"/>
  <c r="H84" i="76"/>
  <c r="H85" i="76"/>
  <c r="H86" i="76"/>
  <c r="H87" i="76"/>
  <c r="H88" i="76"/>
  <c r="H89" i="76"/>
  <c r="H90" i="76"/>
  <c r="H91" i="76"/>
  <c r="H92" i="76"/>
  <c r="H93" i="76"/>
  <c r="H94" i="76"/>
  <c r="H95" i="76"/>
  <c r="H96" i="76"/>
  <c r="H97" i="76"/>
  <c r="H98" i="76"/>
  <c r="H99" i="76"/>
  <c r="H100" i="76"/>
  <c r="H101" i="76"/>
  <c r="H102" i="76"/>
  <c r="H103" i="76"/>
  <c r="H104" i="76"/>
  <c r="H105" i="76"/>
  <c r="H106" i="76"/>
  <c r="H107" i="76"/>
  <c r="H108" i="76"/>
  <c r="H109" i="76"/>
  <c r="H110" i="76"/>
  <c r="H111" i="76"/>
  <c r="H112" i="76"/>
  <c r="H113" i="76"/>
  <c r="H114" i="76"/>
  <c r="H115" i="76"/>
  <c r="H116" i="76"/>
  <c r="H117" i="76"/>
  <c r="H118" i="76"/>
  <c r="E165" i="55"/>
  <c r="H165" i="55"/>
  <c r="E166" i="55"/>
  <c r="H166" i="55"/>
  <c r="E167" i="55"/>
  <c r="H167" i="55"/>
  <c r="E168" i="55"/>
  <c r="H168" i="55"/>
  <c r="E169" i="55"/>
  <c r="H169" i="55"/>
  <c r="E170" i="55"/>
  <c r="I170" i="55" s="1"/>
  <c r="H170" i="55"/>
  <c r="E171" i="55"/>
  <c r="H171" i="55"/>
  <c r="E172" i="55"/>
  <c r="I172" i="55" s="1"/>
  <c r="H172" i="55"/>
  <c r="E173" i="55"/>
  <c r="H173" i="55"/>
  <c r="E174" i="55"/>
  <c r="I174" i="55" s="1"/>
  <c r="H174" i="55"/>
  <c r="E175" i="55"/>
  <c r="H175" i="55"/>
  <c r="E176" i="55"/>
  <c r="I176" i="55" s="1"/>
  <c r="H176" i="55"/>
  <c r="E177" i="55"/>
  <c r="H177" i="55"/>
  <c r="E178" i="55"/>
  <c r="H178" i="55"/>
  <c r="E179" i="55"/>
  <c r="H179" i="55"/>
  <c r="E180" i="55"/>
  <c r="H180" i="55"/>
  <c r="E181" i="55"/>
  <c r="H181" i="55"/>
  <c r="E182" i="55"/>
  <c r="H182" i="55"/>
  <c r="E183" i="55"/>
  <c r="H183" i="55"/>
  <c r="E184" i="55"/>
  <c r="H184" i="55"/>
  <c r="E185" i="55"/>
  <c r="H185" i="55"/>
  <c r="E186" i="55"/>
  <c r="I186" i="55" s="1"/>
  <c r="H186" i="55"/>
  <c r="E187" i="55"/>
  <c r="H187" i="55"/>
  <c r="E188" i="55"/>
  <c r="I188" i="55" s="1"/>
  <c r="H188" i="55"/>
  <c r="E189" i="55"/>
  <c r="H189" i="55"/>
  <c r="E190" i="55"/>
  <c r="I190" i="55" s="1"/>
  <c r="H190" i="55"/>
  <c r="E191" i="55"/>
  <c r="H191" i="55"/>
  <c r="E192" i="55"/>
  <c r="I192" i="55" s="1"/>
  <c r="H192" i="55"/>
  <c r="E193" i="55"/>
  <c r="H193" i="55"/>
  <c r="E194" i="55"/>
  <c r="H194" i="55"/>
  <c r="E195" i="55"/>
  <c r="H195" i="55"/>
  <c r="E196" i="55"/>
  <c r="H196" i="55"/>
  <c r="I196" i="55" s="1"/>
  <c r="E197" i="55"/>
  <c r="H197" i="55"/>
  <c r="E198" i="55"/>
  <c r="H198" i="55"/>
  <c r="E199" i="55"/>
  <c r="H199" i="55"/>
  <c r="E200" i="55"/>
  <c r="H200" i="55"/>
  <c r="E201" i="55"/>
  <c r="H201" i="55"/>
  <c r="E202" i="55"/>
  <c r="H202" i="55"/>
  <c r="E203" i="55"/>
  <c r="H203" i="55"/>
  <c r="E204" i="55"/>
  <c r="H204" i="55"/>
  <c r="E205" i="55"/>
  <c r="H205" i="55"/>
  <c r="E206" i="55"/>
  <c r="H206" i="55"/>
  <c r="E207" i="55"/>
  <c r="H207" i="55"/>
  <c r="E208" i="55"/>
  <c r="H208" i="55"/>
  <c r="E209" i="55"/>
  <c r="H209" i="55"/>
  <c r="E210" i="55"/>
  <c r="H210" i="55"/>
  <c r="E211" i="55"/>
  <c r="H211" i="55"/>
  <c r="E212" i="55"/>
  <c r="H212" i="55"/>
  <c r="I212" i="55" s="1"/>
  <c r="E213" i="55"/>
  <c r="H213" i="55"/>
  <c r="E214" i="55"/>
  <c r="H214" i="55"/>
  <c r="E215" i="55"/>
  <c r="H215" i="55"/>
  <c r="E216" i="55"/>
  <c r="H216" i="55"/>
  <c r="E217" i="55"/>
  <c r="H217" i="55"/>
  <c r="E218" i="55"/>
  <c r="H218" i="55"/>
  <c r="E219" i="55"/>
  <c r="H219" i="55"/>
  <c r="E220" i="55"/>
  <c r="H220" i="55"/>
  <c r="E221" i="55"/>
  <c r="H221" i="55"/>
  <c r="E222" i="55"/>
  <c r="H222" i="55"/>
  <c r="E223" i="55"/>
  <c r="H223" i="55"/>
  <c r="E224" i="55"/>
  <c r="H224" i="55"/>
  <c r="I224" i="55"/>
  <c r="E225" i="55"/>
  <c r="H225" i="55"/>
  <c r="E226" i="55"/>
  <c r="H226" i="55"/>
  <c r="E227" i="55"/>
  <c r="H227" i="55"/>
  <c r="E228" i="55"/>
  <c r="H228" i="55"/>
  <c r="I228" i="55" s="1"/>
  <c r="E229" i="55"/>
  <c r="I229" i="55" s="1"/>
  <c r="H229" i="55"/>
  <c r="E230" i="55"/>
  <c r="H230" i="55"/>
  <c r="E231" i="55"/>
  <c r="H231" i="55"/>
  <c r="E232" i="55"/>
  <c r="H232" i="55"/>
  <c r="E233" i="55"/>
  <c r="H233" i="55"/>
  <c r="E234" i="55"/>
  <c r="H234" i="55"/>
  <c r="E235" i="55"/>
  <c r="H235" i="55"/>
  <c r="E236" i="55"/>
  <c r="H236" i="55"/>
  <c r="E237" i="55"/>
  <c r="H237" i="55"/>
  <c r="E238" i="55"/>
  <c r="H238" i="55"/>
  <c r="E239" i="55"/>
  <c r="H239" i="55"/>
  <c r="E240" i="55"/>
  <c r="H240" i="55"/>
  <c r="E241" i="55"/>
  <c r="H241" i="55"/>
  <c r="E242" i="55"/>
  <c r="H242" i="55"/>
  <c r="E243" i="55"/>
  <c r="H243" i="55"/>
  <c r="E244" i="55"/>
  <c r="H244" i="55"/>
  <c r="I244" i="55" s="1"/>
  <c r="E245" i="55"/>
  <c r="I245" i="55" s="1"/>
  <c r="H245" i="55"/>
  <c r="E246" i="55"/>
  <c r="H246" i="55"/>
  <c r="E247" i="55"/>
  <c r="H247" i="55"/>
  <c r="E248" i="55"/>
  <c r="H248" i="55"/>
  <c r="E249" i="55"/>
  <c r="H249" i="55"/>
  <c r="E250" i="55"/>
  <c r="H250" i="55"/>
  <c r="E251" i="55"/>
  <c r="H251" i="55"/>
  <c r="E252" i="55"/>
  <c r="H252" i="55"/>
  <c r="E253" i="55"/>
  <c r="H253" i="55"/>
  <c r="E254" i="55"/>
  <c r="H254" i="55"/>
  <c r="E255" i="55"/>
  <c r="H255" i="55"/>
  <c r="E256" i="55"/>
  <c r="H256" i="55"/>
  <c r="I256" i="55"/>
  <c r="E257" i="55"/>
  <c r="H257" i="55"/>
  <c r="E258" i="55"/>
  <c r="H258" i="55"/>
  <c r="E259" i="55"/>
  <c r="H259" i="55"/>
  <c r="E260" i="55"/>
  <c r="H260" i="55"/>
  <c r="E261" i="55"/>
  <c r="H261" i="55"/>
  <c r="E262" i="55"/>
  <c r="H262" i="55"/>
  <c r="E263" i="55"/>
  <c r="H263" i="55"/>
  <c r="E264" i="55"/>
  <c r="H264" i="55"/>
  <c r="E265" i="55"/>
  <c r="H265" i="55"/>
  <c r="E266" i="55"/>
  <c r="H266" i="55"/>
  <c r="E267" i="55"/>
  <c r="H267" i="55"/>
  <c r="E268" i="55"/>
  <c r="H268" i="55"/>
  <c r="E269" i="55"/>
  <c r="H269" i="55"/>
  <c r="E270" i="55"/>
  <c r="H270" i="55"/>
  <c r="E271" i="55"/>
  <c r="H271" i="55"/>
  <c r="E272" i="55"/>
  <c r="H272" i="55"/>
  <c r="E273" i="55"/>
  <c r="H273" i="55"/>
  <c r="E274" i="55"/>
  <c r="H274" i="55"/>
  <c r="E275" i="55"/>
  <c r="H275" i="55"/>
  <c r="E276" i="55"/>
  <c r="H276" i="55"/>
  <c r="I276" i="55" s="1"/>
  <c r="E277" i="55"/>
  <c r="H277" i="55"/>
  <c r="E278" i="55"/>
  <c r="H278" i="55"/>
  <c r="E279" i="55"/>
  <c r="H279" i="55"/>
  <c r="E280" i="55"/>
  <c r="H280" i="55"/>
  <c r="E281" i="55"/>
  <c r="H281" i="55"/>
  <c r="E282" i="55"/>
  <c r="H282" i="55"/>
  <c r="E283" i="55"/>
  <c r="H283" i="55"/>
  <c r="E284" i="55"/>
  <c r="H284" i="55"/>
  <c r="E285" i="55"/>
  <c r="H285" i="55"/>
  <c r="E286" i="55"/>
  <c r="H286" i="55"/>
  <c r="E287" i="55"/>
  <c r="H287" i="55"/>
  <c r="E288" i="55"/>
  <c r="H288" i="55"/>
  <c r="E289" i="55"/>
  <c r="H289" i="55"/>
  <c r="E290" i="55"/>
  <c r="H290" i="55"/>
  <c r="E291" i="55"/>
  <c r="H291" i="55"/>
  <c r="E292" i="55"/>
  <c r="I292" i="55" s="1"/>
  <c r="H292" i="55"/>
  <c r="E293" i="55"/>
  <c r="I293" i="55" s="1"/>
  <c r="H293" i="55"/>
  <c r="E294" i="55"/>
  <c r="H294" i="55"/>
  <c r="E295" i="55"/>
  <c r="H295" i="55"/>
  <c r="E296" i="55"/>
  <c r="H296" i="55"/>
  <c r="E297" i="55"/>
  <c r="H297" i="55"/>
  <c r="E298" i="55"/>
  <c r="I298" i="55" s="1"/>
  <c r="H298" i="55"/>
  <c r="E299" i="55"/>
  <c r="H299" i="55"/>
  <c r="E300" i="55"/>
  <c r="I300" i="55" s="1"/>
  <c r="H300" i="55"/>
  <c r="E301" i="55"/>
  <c r="H301" i="55"/>
  <c r="E302" i="55"/>
  <c r="I302" i="55" s="1"/>
  <c r="H302" i="55"/>
  <c r="E303" i="55"/>
  <c r="H303" i="55"/>
  <c r="E304" i="55"/>
  <c r="I304" i="55" s="1"/>
  <c r="H304" i="55"/>
  <c r="E305" i="55"/>
  <c r="H305" i="55"/>
  <c r="E306" i="55"/>
  <c r="H306" i="55"/>
  <c r="E307" i="55"/>
  <c r="H307" i="55"/>
  <c r="E308" i="55"/>
  <c r="H308" i="55"/>
  <c r="E309" i="55"/>
  <c r="I309" i="55" s="1"/>
  <c r="H309" i="55"/>
  <c r="E310" i="55"/>
  <c r="H310" i="55"/>
  <c r="E311" i="55"/>
  <c r="H311" i="55"/>
  <c r="E312" i="55"/>
  <c r="H312" i="55"/>
  <c r="E313" i="55"/>
  <c r="H313" i="55"/>
  <c r="E314" i="55"/>
  <c r="I314" i="55" s="1"/>
  <c r="H314" i="55"/>
  <c r="E315" i="55"/>
  <c r="H315" i="55"/>
  <c r="E316" i="55"/>
  <c r="I316" i="55" s="1"/>
  <c r="H316" i="55"/>
  <c r="E317" i="55"/>
  <c r="H317" i="55"/>
  <c r="E318" i="55"/>
  <c r="I318" i="55" s="1"/>
  <c r="H318" i="55"/>
  <c r="E319" i="55"/>
  <c r="H319" i="55"/>
  <c r="E320" i="55"/>
  <c r="H320" i="55"/>
  <c r="I320" i="55"/>
  <c r="E321" i="55"/>
  <c r="H321" i="55"/>
  <c r="E322" i="55"/>
  <c r="H322" i="55"/>
  <c r="E323" i="55"/>
  <c r="H323" i="55"/>
  <c r="E324" i="55"/>
  <c r="H324" i="55"/>
  <c r="E325" i="55"/>
  <c r="H325" i="55"/>
  <c r="E326" i="55"/>
  <c r="H326" i="55"/>
  <c r="E327" i="55"/>
  <c r="H327" i="55"/>
  <c r="E328" i="55"/>
  <c r="H328" i="55"/>
  <c r="E329" i="55"/>
  <c r="H329" i="55"/>
  <c r="E330" i="55"/>
  <c r="H330" i="55"/>
  <c r="E331" i="55"/>
  <c r="H331" i="55"/>
  <c r="E332" i="55"/>
  <c r="H332" i="55"/>
  <c r="E333" i="55"/>
  <c r="H333" i="55"/>
  <c r="E334" i="55"/>
  <c r="H334" i="55"/>
  <c r="E335" i="55"/>
  <c r="H335" i="55"/>
  <c r="E336" i="55"/>
  <c r="H336" i="55"/>
  <c r="E337" i="55"/>
  <c r="H337" i="55"/>
  <c r="E338" i="55"/>
  <c r="H338" i="55"/>
  <c r="E339" i="55"/>
  <c r="H339" i="55"/>
  <c r="E340" i="55"/>
  <c r="H340" i="55"/>
  <c r="I340" i="55" s="1"/>
  <c r="E341" i="55"/>
  <c r="H341" i="55"/>
  <c r="E342" i="55"/>
  <c r="H342" i="55"/>
  <c r="E343" i="55"/>
  <c r="H343" i="55"/>
  <c r="E344" i="55"/>
  <c r="H344" i="55"/>
  <c r="E345" i="55"/>
  <c r="H345" i="55"/>
  <c r="E346" i="55"/>
  <c r="H346" i="55"/>
  <c r="E347" i="55"/>
  <c r="H347" i="55"/>
  <c r="E348" i="55"/>
  <c r="H348" i="55"/>
  <c r="E349" i="55"/>
  <c r="H349" i="55"/>
  <c r="E350" i="55"/>
  <c r="H350" i="55"/>
  <c r="E351" i="55"/>
  <c r="H351" i="55"/>
  <c r="E352" i="55"/>
  <c r="H352" i="55"/>
  <c r="I352" i="55" s="1"/>
  <c r="E353" i="55"/>
  <c r="H353" i="55"/>
  <c r="E354" i="55"/>
  <c r="H354" i="55"/>
  <c r="E355" i="55"/>
  <c r="H355" i="55"/>
  <c r="E356" i="55"/>
  <c r="H356" i="55"/>
  <c r="E357" i="55"/>
  <c r="H357" i="55"/>
  <c r="E358" i="55"/>
  <c r="H358" i="55"/>
  <c r="E359" i="55"/>
  <c r="H359" i="55"/>
  <c r="E360" i="55"/>
  <c r="H360" i="55"/>
  <c r="E361" i="55"/>
  <c r="H361" i="55"/>
  <c r="E362" i="55"/>
  <c r="I362" i="55" s="1"/>
  <c r="H362" i="55"/>
  <c r="E363" i="55"/>
  <c r="H363" i="55"/>
  <c r="E364" i="55"/>
  <c r="I364" i="55" s="1"/>
  <c r="H364" i="55"/>
  <c r="E365" i="55"/>
  <c r="H365" i="55"/>
  <c r="E366" i="55"/>
  <c r="H366" i="55"/>
  <c r="E367" i="55"/>
  <c r="H367" i="55"/>
  <c r="E368" i="55"/>
  <c r="I368" i="55" s="1"/>
  <c r="H368" i="55"/>
  <c r="E369" i="55"/>
  <c r="H369" i="55"/>
  <c r="E370" i="55"/>
  <c r="H370" i="55"/>
  <c r="E371" i="55"/>
  <c r="H371" i="55"/>
  <c r="E372" i="55"/>
  <c r="H372" i="55"/>
  <c r="E373" i="55"/>
  <c r="H373" i="55"/>
  <c r="E374" i="55"/>
  <c r="H374" i="55"/>
  <c r="E375" i="55"/>
  <c r="H375" i="55"/>
  <c r="E376" i="55"/>
  <c r="H376" i="55"/>
  <c r="E377" i="55"/>
  <c r="H377" i="55"/>
  <c r="E378" i="55"/>
  <c r="I378" i="55" s="1"/>
  <c r="H378" i="55"/>
  <c r="E379" i="55"/>
  <c r="H379" i="55"/>
  <c r="E380" i="55"/>
  <c r="I380" i="55" s="1"/>
  <c r="H380" i="55"/>
  <c r="E381" i="55"/>
  <c r="H381" i="55"/>
  <c r="E382" i="55"/>
  <c r="H382" i="55"/>
  <c r="E383" i="55"/>
  <c r="I383" i="55" s="1"/>
  <c r="H383" i="55"/>
  <c r="E384" i="55"/>
  <c r="I384" i="55" s="1"/>
  <c r="H384" i="55"/>
  <c r="E385" i="55"/>
  <c r="H385" i="55"/>
  <c r="I385" i="55" s="1"/>
  <c r="E386" i="55"/>
  <c r="H386" i="55"/>
  <c r="E387" i="55"/>
  <c r="H387" i="55"/>
  <c r="E388" i="55"/>
  <c r="H388" i="55"/>
  <c r="E389" i="55"/>
  <c r="H389" i="55"/>
  <c r="E390" i="55"/>
  <c r="H390" i="55"/>
  <c r="E391" i="55"/>
  <c r="H391" i="55"/>
  <c r="E392" i="55"/>
  <c r="H392" i="55"/>
  <c r="E393" i="55"/>
  <c r="H393" i="55"/>
  <c r="E394" i="55"/>
  <c r="H394" i="55"/>
  <c r="E395" i="55"/>
  <c r="H395" i="55"/>
  <c r="E396" i="55"/>
  <c r="H396" i="55"/>
  <c r="E397" i="55"/>
  <c r="H397" i="55"/>
  <c r="E398" i="55"/>
  <c r="H398" i="55"/>
  <c r="E399" i="55"/>
  <c r="H399" i="55"/>
  <c r="E400" i="55"/>
  <c r="H400" i="55"/>
  <c r="E401" i="55"/>
  <c r="H401" i="55"/>
  <c r="E402" i="55"/>
  <c r="I402" i="55" s="1"/>
  <c r="H402" i="55"/>
  <c r="E403" i="55"/>
  <c r="H403" i="55"/>
  <c r="E404" i="55"/>
  <c r="I404" i="55" s="1"/>
  <c r="H404" i="55"/>
  <c r="E405" i="55"/>
  <c r="H405" i="55"/>
  <c r="E406" i="55"/>
  <c r="H406" i="55"/>
  <c r="E407" i="55"/>
  <c r="I407" i="55" s="1"/>
  <c r="H407" i="55"/>
  <c r="E408" i="55"/>
  <c r="I408" i="55" s="1"/>
  <c r="H408" i="55"/>
  <c r="E409" i="55"/>
  <c r="H409" i="55"/>
  <c r="E410" i="55"/>
  <c r="I410" i="55" s="1"/>
  <c r="H410" i="55"/>
  <c r="E411" i="55"/>
  <c r="H411" i="55"/>
  <c r="E412" i="55"/>
  <c r="I412" i="55" s="1"/>
  <c r="H412" i="55"/>
  <c r="E413" i="55"/>
  <c r="H413" i="55"/>
  <c r="E414" i="55"/>
  <c r="H414" i="55"/>
  <c r="E415" i="55"/>
  <c r="I415" i="55" s="1"/>
  <c r="H415" i="55"/>
  <c r="E416" i="55"/>
  <c r="H416" i="55"/>
  <c r="I416" i="55"/>
  <c r="E417" i="55"/>
  <c r="H417" i="55"/>
  <c r="E418" i="55"/>
  <c r="H418" i="55"/>
  <c r="E419" i="55"/>
  <c r="H419" i="55"/>
  <c r="E420" i="55"/>
  <c r="H420" i="55"/>
  <c r="E421" i="55"/>
  <c r="H421" i="55"/>
  <c r="E422" i="55"/>
  <c r="H422" i="55"/>
  <c r="E423" i="55"/>
  <c r="I423" i="55" s="1"/>
  <c r="H423" i="55"/>
  <c r="E424" i="55"/>
  <c r="H424" i="55"/>
  <c r="E425" i="55"/>
  <c r="H425" i="55"/>
  <c r="E426" i="55"/>
  <c r="H426" i="55"/>
  <c r="E427" i="55"/>
  <c r="H427" i="55"/>
  <c r="E428" i="55"/>
  <c r="H428" i="55"/>
  <c r="E429" i="55"/>
  <c r="H429" i="55"/>
  <c r="E430" i="55"/>
  <c r="H430" i="55"/>
  <c r="E431" i="55"/>
  <c r="I431" i="55" s="1"/>
  <c r="H431" i="55"/>
  <c r="E432" i="55"/>
  <c r="H432" i="55"/>
  <c r="I432" i="55" s="1"/>
  <c r="E433" i="55"/>
  <c r="I433" i="55" s="1"/>
  <c r="H433" i="55"/>
  <c r="E434" i="55"/>
  <c r="I434" i="55" s="1"/>
  <c r="H434" i="55"/>
  <c r="E435" i="55"/>
  <c r="H435" i="55"/>
  <c r="E436" i="55"/>
  <c r="I436" i="55" s="1"/>
  <c r="H436" i="55"/>
  <c r="E437" i="55"/>
  <c r="H437" i="55"/>
  <c r="E438" i="55"/>
  <c r="H438" i="55"/>
  <c r="E439" i="55"/>
  <c r="I439" i="55" s="1"/>
  <c r="H439" i="55"/>
  <c r="E440" i="55"/>
  <c r="I440" i="55" s="1"/>
  <c r="H440" i="55"/>
  <c r="E441" i="55"/>
  <c r="I441" i="55" s="1"/>
  <c r="H441" i="55"/>
  <c r="E442" i="55"/>
  <c r="I442" i="55" s="1"/>
  <c r="H442" i="55"/>
  <c r="E443" i="55"/>
  <c r="H443" i="55"/>
  <c r="E444" i="55"/>
  <c r="I444" i="55" s="1"/>
  <c r="H444" i="55"/>
  <c r="E445" i="55"/>
  <c r="H445" i="55"/>
  <c r="E446" i="55"/>
  <c r="I446" i="55" s="1"/>
  <c r="H446" i="55"/>
  <c r="E447" i="55"/>
  <c r="I447" i="55" s="1"/>
  <c r="H447" i="55"/>
  <c r="E448" i="55"/>
  <c r="I448" i="55" s="1"/>
  <c r="H448" i="55"/>
  <c r="E449" i="55"/>
  <c r="H449" i="55"/>
  <c r="I449" i="55" s="1"/>
  <c r="E450" i="55"/>
  <c r="H450" i="55"/>
  <c r="E451" i="55"/>
  <c r="H451" i="55"/>
  <c r="E452" i="55"/>
  <c r="H452" i="55"/>
  <c r="E453" i="55"/>
  <c r="H453" i="55"/>
  <c r="E454" i="55"/>
  <c r="H454" i="55"/>
  <c r="E455" i="55"/>
  <c r="H455" i="55"/>
  <c r="E456" i="55"/>
  <c r="H456" i="55"/>
  <c r="E457" i="55"/>
  <c r="H457" i="55"/>
  <c r="E458" i="55"/>
  <c r="I458" i="55" s="1"/>
  <c r="H458" i="55"/>
  <c r="E459" i="55"/>
  <c r="H459" i="55"/>
  <c r="E460" i="55"/>
  <c r="I460" i="55" s="1"/>
  <c r="H460" i="55"/>
  <c r="E461" i="55"/>
  <c r="H461" i="55"/>
  <c r="E462" i="55"/>
  <c r="I462" i="55" s="1"/>
  <c r="H462" i="55"/>
  <c r="E463" i="55"/>
  <c r="H463" i="55"/>
  <c r="E464" i="55"/>
  <c r="I464" i="55" s="1"/>
  <c r="H464" i="55"/>
  <c r="E465" i="55"/>
  <c r="H465" i="55"/>
  <c r="I465" i="55" s="1"/>
  <c r="E466" i="55"/>
  <c r="H466" i="55"/>
  <c r="E467" i="55"/>
  <c r="H467" i="55"/>
  <c r="E468" i="55"/>
  <c r="H468" i="55"/>
  <c r="E469" i="55"/>
  <c r="H469" i="55"/>
  <c r="E470" i="55"/>
  <c r="H470" i="55"/>
  <c r="E471" i="55"/>
  <c r="H471" i="55"/>
  <c r="E472" i="55"/>
  <c r="H472" i="55"/>
  <c r="E473" i="55"/>
  <c r="H473" i="55"/>
  <c r="E474" i="55"/>
  <c r="I474" i="55" s="1"/>
  <c r="H474" i="55"/>
  <c r="E475" i="55"/>
  <c r="H475" i="55"/>
  <c r="E476" i="55"/>
  <c r="H476" i="55"/>
  <c r="E477" i="55"/>
  <c r="H477" i="55"/>
  <c r="E478" i="55"/>
  <c r="H478" i="55"/>
  <c r="E479" i="55"/>
  <c r="H479" i="55"/>
  <c r="E480" i="55"/>
  <c r="H480" i="55"/>
  <c r="E481" i="55"/>
  <c r="H481" i="55"/>
  <c r="E482" i="55"/>
  <c r="H482" i="55"/>
  <c r="E483" i="55"/>
  <c r="H483" i="55"/>
  <c r="E484" i="55"/>
  <c r="H484" i="55"/>
  <c r="E485" i="55"/>
  <c r="H485" i="55"/>
  <c r="I485" i="55" s="1"/>
  <c r="E486" i="55"/>
  <c r="H486" i="55"/>
  <c r="E487" i="55"/>
  <c r="H487" i="55"/>
  <c r="E488" i="55"/>
  <c r="H488" i="55"/>
  <c r="E489" i="55"/>
  <c r="H489" i="55"/>
  <c r="E490" i="55"/>
  <c r="H490" i="55"/>
  <c r="E491" i="55"/>
  <c r="H491" i="55"/>
  <c r="E492" i="55"/>
  <c r="H492" i="55"/>
  <c r="E493" i="55"/>
  <c r="H493" i="55"/>
  <c r="E494" i="55"/>
  <c r="H494" i="55"/>
  <c r="E495" i="55"/>
  <c r="H495" i="55"/>
  <c r="E496" i="55"/>
  <c r="H496" i="55"/>
  <c r="E497" i="55"/>
  <c r="H497" i="55"/>
  <c r="E498" i="55"/>
  <c r="H498" i="55"/>
  <c r="E499" i="55"/>
  <c r="H499" i="55"/>
  <c r="E500" i="55"/>
  <c r="H500" i="55"/>
  <c r="E501" i="55"/>
  <c r="H501" i="55"/>
  <c r="E502" i="55"/>
  <c r="I502" i="55" s="1"/>
  <c r="H502" i="55"/>
  <c r="E503" i="55"/>
  <c r="H503" i="55"/>
  <c r="E504" i="55"/>
  <c r="I504" i="55" s="1"/>
  <c r="H504" i="55"/>
  <c r="E505" i="55"/>
  <c r="H505" i="55"/>
  <c r="E506" i="55"/>
  <c r="H506" i="55"/>
  <c r="E507" i="55"/>
  <c r="H507" i="55"/>
  <c r="I507" i="55" s="1"/>
  <c r="E508" i="55"/>
  <c r="H508" i="55"/>
  <c r="E509" i="55"/>
  <c r="H509" i="55"/>
  <c r="E510" i="55"/>
  <c r="H510" i="55"/>
  <c r="E511" i="55"/>
  <c r="H511" i="55"/>
  <c r="E512" i="55"/>
  <c r="H512" i="55"/>
  <c r="E513" i="55"/>
  <c r="H513" i="55"/>
  <c r="E514" i="55"/>
  <c r="H514" i="55"/>
  <c r="E515" i="55"/>
  <c r="H515" i="55"/>
  <c r="I515" i="55" s="1"/>
  <c r="E516" i="55"/>
  <c r="H516" i="55"/>
  <c r="E517" i="55"/>
  <c r="H517" i="55"/>
  <c r="E518" i="55"/>
  <c r="H518" i="55"/>
  <c r="E519" i="55"/>
  <c r="H519" i="55"/>
  <c r="E520" i="55"/>
  <c r="H520" i="55"/>
  <c r="E521" i="55"/>
  <c r="H521" i="55"/>
  <c r="E522" i="55"/>
  <c r="H522" i="55"/>
  <c r="E523" i="55"/>
  <c r="H523" i="55"/>
  <c r="E524" i="55"/>
  <c r="I524" i="55" s="1"/>
  <c r="H524" i="55"/>
  <c r="E525" i="55"/>
  <c r="H525" i="55"/>
  <c r="E526" i="55"/>
  <c r="I526" i="55" s="1"/>
  <c r="H526" i="55"/>
  <c r="E527" i="55"/>
  <c r="H527" i="55"/>
  <c r="E528" i="55"/>
  <c r="I528" i="55" s="1"/>
  <c r="H528" i="55"/>
  <c r="E529" i="55"/>
  <c r="H529" i="55"/>
  <c r="E530" i="55"/>
  <c r="H530" i="55"/>
  <c r="E531" i="55"/>
  <c r="H531" i="55"/>
  <c r="E532" i="55"/>
  <c r="H532" i="55"/>
  <c r="E533" i="55"/>
  <c r="H533" i="55"/>
  <c r="E534" i="55"/>
  <c r="I534" i="55" s="1"/>
  <c r="H534" i="55"/>
  <c r="E535" i="55"/>
  <c r="H535" i="55"/>
  <c r="E536" i="55"/>
  <c r="I536" i="55" s="1"/>
  <c r="H536" i="55"/>
  <c r="E537" i="55"/>
  <c r="H537" i="55"/>
  <c r="E538" i="55"/>
  <c r="H538" i="55"/>
  <c r="E539" i="55"/>
  <c r="H539" i="55"/>
  <c r="I539" i="55" s="1"/>
  <c r="E540" i="55"/>
  <c r="H540" i="55"/>
  <c r="E541" i="55"/>
  <c r="H541" i="55"/>
  <c r="E542" i="55"/>
  <c r="H542" i="55"/>
  <c r="E543" i="55"/>
  <c r="H543" i="55"/>
  <c r="E544" i="55"/>
  <c r="H544" i="55"/>
  <c r="E545" i="55"/>
  <c r="H545" i="55"/>
  <c r="E546" i="55"/>
  <c r="H546" i="55"/>
  <c r="E547" i="55"/>
  <c r="H547" i="55"/>
  <c r="I547" i="55" s="1"/>
  <c r="E548" i="55"/>
  <c r="H548" i="55"/>
  <c r="E549" i="55"/>
  <c r="H549" i="55"/>
  <c r="E550" i="55"/>
  <c r="H550" i="55"/>
  <c r="E551" i="55"/>
  <c r="H551" i="55"/>
  <c r="E552" i="55"/>
  <c r="I552" i="55" s="1"/>
  <c r="H552" i="55"/>
  <c r="E553" i="55"/>
  <c r="H553" i="55"/>
  <c r="E554" i="55"/>
  <c r="H554" i="55"/>
  <c r="E555" i="55"/>
  <c r="H555" i="55"/>
  <c r="E556" i="55"/>
  <c r="H556" i="55"/>
  <c r="E557" i="55"/>
  <c r="H557" i="55"/>
  <c r="E558" i="55"/>
  <c r="I558" i="55" s="1"/>
  <c r="H558" i="55"/>
  <c r="E559" i="55"/>
  <c r="H559" i="55"/>
  <c r="E560" i="55"/>
  <c r="I560" i="55" s="1"/>
  <c r="H560" i="55"/>
  <c r="E561" i="55"/>
  <c r="H561" i="55"/>
  <c r="E562" i="55"/>
  <c r="H562" i="55"/>
  <c r="E563" i="55"/>
  <c r="H563" i="55"/>
  <c r="E564" i="55"/>
  <c r="H564" i="55"/>
  <c r="E565" i="55"/>
  <c r="H565" i="55"/>
  <c r="E566" i="55"/>
  <c r="I566" i="55" s="1"/>
  <c r="H566" i="55"/>
  <c r="E567" i="55"/>
  <c r="H567" i="55"/>
  <c r="E568" i="55"/>
  <c r="I568" i="55" s="1"/>
  <c r="H568" i="55"/>
  <c r="E569" i="55"/>
  <c r="H569" i="55"/>
  <c r="E570" i="55"/>
  <c r="H570" i="55"/>
  <c r="E571" i="55"/>
  <c r="H571" i="55"/>
  <c r="E572" i="55"/>
  <c r="I572" i="55" s="1"/>
  <c r="H572" i="55"/>
  <c r="E573" i="55"/>
  <c r="H573" i="55"/>
  <c r="E574" i="55"/>
  <c r="I574" i="55" s="1"/>
  <c r="H574" i="55"/>
  <c r="E575" i="55"/>
  <c r="H575" i="55"/>
  <c r="E576" i="55"/>
  <c r="I576" i="55" s="1"/>
  <c r="H576" i="55"/>
  <c r="E577" i="55"/>
  <c r="H577" i="55"/>
  <c r="E578" i="55"/>
  <c r="H578" i="55"/>
  <c r="E579" i="55"/>
  <c r="H579" i="55"/>
  <c r="I579" i="55" s="1"/>
  <c r="E580" i="55"/>
  <c r="H580" i="55"/>
  <c r="E581" i="55"/>
  <c r="H581" i="55"/>
  <c r="E582" i="55"/>
  <c r="H582" i="55"/>
  <c r="E583" i="55"/>
  <c r="H583" i="55"/>
  <c r="E584" i="55"/>
  <c r="H584" i="55"/>
  <c r="E585" i="55"/>
  <c r="H585" i="55"/>
  <c r="E586" i="55"/>
  <c r="H586" i="55"/>
  <c r="E587" i="55"/>
  <c r="H587" i="55"/>
  <c r="E588" i="55"/>
  <c r="H588" i="55"/>
  <c r="E589" i="55"/>
  <c r="H589" i="55"/>
  <c r="E590" i="55"/>
  <c r="I590" i="55" s="1"/>
  <c r="H590" i="55"/>
  <c r="E591" i="55"/>
  <c r="H591" i="55"/>
  <c r="E592" i="55"/>
  <c r="I592" i="55" s="1"/>
  <c r="H592" i="55"/>
  <c r="E593" i="55"/>
  <c r="H593" i="55"/>
  <c r="E594" i="55"/>
  <c r="H594" i="55"/>
  <c r="E595" i="55"/>
  <c r="H595" i="55"/>
  <c r="E596" i="55"/>
  <c r="H596" i="55"/>
  <c r="E597" i="55"/>
  <c r="H597" i="55"/>
  <c r="E598" i="55"/>
  <c r="I598" i="55" s="1"/>
  <c r="H598" i="55"/>
  <c r="E599" i="55"/>
  <c r="H599" i="55"/>
  <c r="E600" i="55"/>
  <c r="I600" i="55" s="1"/>
  <c r="H600" i="55"/>
  <c r="E601" i="55"/>
  <c r="H601" i="55"/>
  <c r="E602" i="55"/>
  <c r="H602" i="55"/>
  <c r="E603" i="55"/>
  <c r="H603" i="55"/>
  <c r="E604" i="55"/>
  <c r="H604" i="55"/>
  <c r="E605" i="55"/>
  <c r="H605" i="55"/>
  <c r="E606" i="55"/>
  <c r="H606" i="55"/>
  <c r="E607" i="55"/>
  <c r="H607" i="55"/>
  <c r="E608" i="55"/>
  <c r="H608" i="55"/>
  <c r="E609" i="55"/>
  <c r="I609" i="55" s="1"/>
  <c r="H609" i="55"/>
  <c r="E610" i="55"/>
  <c r="H610" i="55"/>
  <c r="E611" i="55"/>
  <c r="H611" i="55"/>
  <c r="E612" i="55"/>
  <c r="H612" i="55"/>
  <c r="E613" i="55"/>
  <c r="I613" i="55" s="1"/>
  <c r="H613" i="55"/>
  <c r="E614" i="55"/>
  <c r="H614" i="55"/>
  <c r="E615" i="55"/>
  <c r="H615" i="55"/>
  <c r="E616" i="55"/>
  <c r="H616" i="55"/>
  <c r="E617" i="55"/>
  <c r="H617" i="55"/>
  <c r="E618" i="55"/>
  <c r="H618" i="55"/>
  <c r="E619" i="55"/>
  <c r="H619" i="55"/>
  <c r="E620" i="55"/>
  <c r="H620" i="55"/>
  <c r="E621" i="55"/>
  <c r="H621" i="55"/>
  <c r="E622" i="55"/>
  <c r="H622" i="55"/>
  <c r="E623" i="55"/>
  <c r="H623" i="55"/>
  <c r="E624" i="55"/>
  <c r="H624" i="55"/>
  <c r="E625" i="55"/>
  <c r="I625" i="55" s="1"/>
  <c r="H625" i="55"/>
  <c r="E626" i="55"/>
  <c r="H626" i="55"/>
  <c r="E627" i="55"/>
  <c r="H627" i="55"/>
  <c r="E628" i="55"/>
  <c r="H628" i="55"/>
  <c r="E629" i="55"/>
  <c r="H629" i="55"/>
  <c r="E630" i="55"/>
  <c r="H630" i="55"/>
  <c r="E631" i="55"/>
  <c r="H631" i="55"/>
  <c r="E632" i="55"/>
  <c r="H632" i="55"/>
  <c r="I632" i="55" s="1"/>
  <c r="E633" i="55"/>
  <c r="H633" i="55"/>
  <c r="E634" i="55"/>
  <c r="H634" i="55"/>
  <c r="E635" i="55"/>
  <c r="H635" i="55"/>
  <c r="E636" i="55"/>
  <c r="H636" i="55"/>
  <c r="E637" i="55"/>
  <c r="H637" i="55"/>
  <c r="E638" i="55"/>
  <c r="H638" i="55"/>
  <c r="E639" i="55"/>
  <c r="H639" i="55"/>
  <c r="E640" i="55"/>
  <c r="H640" i="55"/>
  <c r="E641" i="55"/>
  <c r="H641" i="55"/>
  <c r="E642" i="55"/>
  <c r="H642" i="55"/>
  <c r="E643" i="55"/>
  <c r="H643" i="55"/>
  <c r="E644" i="55"/>
  <c r="H644" i="55"/>
  <c r="E645" i="55"/>
  <c r="I645" i="55" s="1"/>
  <c r="H645" i="55"/>
  <c r="E646" i="55"/>
  <c r="H646" i="55"/>
  <c r="E647" i="55"/>
  <c r="H647" i="55"/>
  <c r="E648" i="55"/>
  <c r="H648" i="55"/>
  <c r="E649" i="55"/>
  <c r="H649" i="55"/>
  <c r="E650" i="55"/>
  <c r="H650" i="55"/>
  <c r="E651" i="55"/>
  <c r="H651" i="55"/>
  <c r="E652" i="55"/>
  <c r="H652" i="55"/>
  <c r="E653" i="55"/>
  <c r="H653" i="55"/>
  <c r="E654" i="55"/>
  <c r="H654" i="55"/>
  <c r="E655" i="55"/>
  <c r="H655" i="55"/>
  <c r="E656" i="55"/>
  <c r="H656" i="55"/>
  <c r="I656" i="55"/>
  <c r="E657" i="55"/>
  <c r="H657" i="55"/>
  <c r="E658" i="55"/>
  <c r="H658" i="55"/>
  <c r="E659" i="55"/>
  <c r="H659" i="55"/>
  <c r="E660" i="55"/>
  <c r="H660" i="55"/>
  <c r="I660" i="55" s="1"/>
  <c r="E661" i="55"/>
  <c r="I661" i="55" s="1"/>
  <c r="H661" i="55"/>
  <c r="E662" i="55"/>
  <c r="H662" i="55"/>
  <c r="E663" i="55"/>
  <c r="H663" i="55"/>
  <c r="E664" i="55"/>
  <c r="H664" i="55"/>
  <c r="E665" i="55"/>
  <c r="H665" i="55"/>
  <c r="E666" i="55"/>
  <c r="H666" i="55"/>
  <c r="E667" i="55"/>
  <c r="H667" i="55"/>
  <c r="E668" i="55"/>
  <c r="H668" i="55"/>
  <c r="E669" i="55"/>
  <c r="H669" i="55"/>
  <c r="E670" i="55"/>
  <c r="H670" i="55"/>
  <c r="E671" i="55"/>
  <c r="H671" i="55"/>
  <c r="E672" i="55"/>
  <c r="H672" i="55"/>
  <c r="E673" i="55"/>
  <c r="H673" i="55"/>
  <c r="E674" i="55"/>
  <c r="H674" i="55"/>
  <c r="E675" i="55"/>
  <c r="H675" i="55"/>
  <c r="E676" i="55"/>
  <c r="H676" i="55"/>
  <c r="I676" i="55" s="1"/>
  <c r="E677" i="55"/>
  <c r="I677" i="55" s="1"/>
  <c r="H677" i="55"/>
  <c r="E678" i="55"/>
  <c r="H678" i="55"/>
  <c r="E679" i="55"/>
  <c r="H679" i="55"/>
  <c r="E680" i="55"/>
  <c r="H680" i="55"/>
  <c r="E681" i="55"/>
  <c r="H681" i="55"/>
  <c r="E682" i="55"/>
  <c r="H682" i="55"/>
  <c r="E683" i="55"/>
  <c r="H683" i="55"/>
  <c r="E684" i="55"/>
  <c r="H684" i="55"/>
  <c r="E685" i="55"/>
  <c r="H685" i="55"/>
  <c r="E686" i="55"/>
  <c r="H686" i="55"/>
  <c r="E687" i="55"/>
  <c r="H687" i="55"/>
  <c r="E688" i="55"/>
  <c r="H688" i="55"/>
  <c r="I688" i="55" s="1"/>
  <c r="E689" i="55"/>
  <c r="H689" i="55"/>
  <c r="E690" i="55"/>
  <c r="H690" i="55"/>
  <c r="E691" i="55"/>
  <c r="H691" i="55"/>
  <c r="E692" i="55"/>
  <c r="H692" i="55"/>
  <c r="E693" i="55"/>
  <c r="H693" i="55"/>
  <c r="E694" i="55"/>
  <c r="H694" i="55"/>
  <c r="E695" i="55"/>
  <c r="H695" i="55"/>
  <c r="E696" i="55"/>
  <c r="H696" i="55"/>
  <c r="E697" i="55"/>
  <c r="H697" i="55"/>
  <c r="E698" i="55"/>
  <c r="I698" i="55" s="1"/>
  <c r="H698" i="55"/>
  <c r="E699" i="55"/>
  <c r="H699" i="55"/>
  <c r="E700" i="55"/>
  <c r="I700" i="55" s="1"/>
  <c r="H700" i="55"/>
  <c r="E701" i="55"/>
  <c r="H701" i="55"/>
  <c r="E702" i="55"/>
  <c r="I702" i="55" s="1"/>
  <c r="H702" i="55"/>
  <c r="E703" i="55"/>
  <c r="H703" i="55"/>
  <c r="E704" i="55"/>
  <c r="I704" i="55" s="1"/>
  <c r="H704" i="55"/>
  <c r="E705" i="55"/>
  <c r="H705" i="55"/>
  <c r="E706" i="55"/>
  <c r="H706" i="55"/>
  <c r="E707" i="55"/>
  <c r="H707" i="55"/>
  <c r="E708" i="55"/>
  <c r="I708" i="55" s="1"/>
  <c r="H708" i="55"/>
  <c r="E709" i="55"/>
  <c r="H709" i="55"/>
  <c r="E710" i="55"/>
  <c r="H710" i="55"/>
  <c r="E711" i="55"/>
  <c r="H711" i="55"/>
  <c r="E712" i="55"/>
  <c r="H712" i="55"/>
  <c r="E713" i="55"/>
  <c r="H713" i="55"/>
  <c r="E714" i="55"/>
  <c r="H714" i="55"/>
  <c r="E715" i="55"/>
  <c r="H715" i="55"/>
  <c r="E716" i="55"/>
  <c r="H716" i="55"/>
  <c r="E717" i="55"/>
  <c r="H717" i="55"/>
  <c r="E718" i="55"/>
  <c r="H718" i="55"/>
  <c r="E719" i="55"/>
  <c r="H719" i="55"/>
  <c r="E720" i="55"/>
  <c r="I720" i="55" s="1"/>
  <c r="H720" i="55"/>
  <c r="E721" i="55"/>
  <c r="H721" i="55"/>
  <c r="E722" i="55"/>
  <c r="H722" i="55"/>
  <c r="E723" i="55"/>
  <c r="H723" i="55"/>
  <c r="E724" i="55"/>
  <c r="H724" i="55"/>
  <c r="E725" i="55"/>
  <c r="H725" i="55"/>
  <c r="E726" i="55"/>
  <c r="H726" i="55"/>
  <c r="E727" i="55"/>
  <c r="H727" i="55"/>
  <c r="E728" i="55"/>
  <c r="I728" i="55" s="1"/>
  <c r="H728" i="55"/>
  <c r="E729" i="55"/>
  <c r="H729" i="55"/>
  <c r="E730" i="55"/>
  <c r="H730" i="55"/>
  <c r="E731" i="55"/>
  <c r="H731" i="55"/>
  <c r="E732" i="55"/>
  <c r="I732" i="55" s="1"/>
  <c r="H732" i="55"/>
  <c r="E733" i="55"/>
  <c r="H733" i="55"/>
  <c r="E734" i="55"/>
  <c r="H734" i="55"/>
  <c r="E735" i="55"/>
  <c r="H735" i="55"/>
  <c r="E736" i="55"/>
  <c r="H736" i="55"/>
  <c r="E737" i="55"/>
  <c r="H737" i="55"/>
  <c r="E738" i="55"/>
  <c r="H738" i="55"/>
  <c r="E739" i="55"/>
  <c r="H739" i="55"/>
  <c r="E740" i="55"/>
  <c r="H740" i="55"/>
  <c r="E741" i="55"/>
  <c r="I741" i="55" s="1"/>
  <c r="H741" i="55"/>
  <c r="E742" i="55"/>
  <c r="H742" i="55"/>
  <c r="E743" i="55"/>
  <c r="I743" i="55" s="1"/>
  <c r="H743" i="55"/>
  <c r="E744" i="55"/>
  <c r="H744" i="55"/>
  <c r="E745" i="55"/>
  <c r="H745" i="55"/>
  <c r="E746" i="55"/>
  <c r="H746" i="55"/>
  <c r="E747" i="55"/>
  <c r="H747" i="55"/>
  <c r="E748" i="55"/>
  <c r="H748" i="55"/>
  <c r="E749" i="55"/>
  <c r="H749" i="55"/>
  <c r="E750" i="55"/>
  <c r="H750" i="55"/>
  <c r="E751" i="55"/>
  <c r="I751" i="55" s="1"/>
  <c r="H751" i="55"/>
  <c r="E752" i="55"/>
  <c r="H752" i="55"/>
  <c r="E753" i="55"/>
  <c r="H753" i="55"/>
  <c r="E754" i="55"/>
  <c r="H754" i="55"/>
  <c r="E755" i="55"/>
  <c r="H755" i="55"/>
  <c r="E756" i="55"/>
  <c r="H756" i="55"/>
  <c r="E757" i="55"/>
  <c r="H757" i="55"/>
  <c r="E758" i="55"/>
  <c r="I758" i="55" s="1"/>
  <c r="H758" i="55"/>
  <c r="E759" i="55"/>
  <c r="I759" i="55" s="1"/>
  <c r="H759" i="55"/>
  <c r="E760" i="55"/>
  <c r="H760" i="55"/>
  <c r="E761" i="55"/>
  <c r="I761" i="55" s="1"/>
  <c r="H761" i="55"/>
  <c r="E762" i="55"/>
  <c r="H762" i="55"/>
  <c r="E763" i="55"/>
  <c r="H763" i="55"/>
  <c r="E764" i="55"/>
  <c r="H764" i="55"/>
  <c r="I764" i="55" s="1"/>
  <c r="E765" i="55"/>
  <c r="I765" i="55" s="1"/>
  <c r="H765" i="55"/>
  <c r="E766" i="55"/>
  <c r="H766" i="55"/>
  <c r="E767" i="55"/>
  <c r="I767" i="55" s="1"/>
  <c r="H767" i="55"/>
  <c r="E768" i="55"/>
  <c r="I768" i="55" s="1"/>
  <c r="H768" i="55"/>
  <c r="E769" i="55"/>
  <c r="H769" i="55"/>
  <c r="E770" i="55"/>
  <c r="H770" i="55"/>
  <c r="E771" i="55"/>
  <c r="H771" i="55"/>
  <c r="E772" i="55"/>
  <c r="I772" i="55" s="1"/>
  <c r="H772" i="55"/>
  <c r="E773" i="55"/>
  <c r="H773" i="55"/>
  <c r="E774" i="55"/>
  <c r="H774" i="55"/>
  <c r="E775" i="55"/>
  <c r="H775" i="55"/>
  <c r="E776" i="55"/>
  <c r="I776" i="55" s="1"/>
  <c r="H776" i="55"/>
  <c r="E777" i="55"/>
  <c r="H777" i="55"/>
  <c r="E778" i="55"/>
  <c r="I778" i="55" s="1"/>
  <c r="H778" i="55"/>
  <c r="E779" i="55"/>
  <c r="H779" i="55"/>
  <c r="E780" i="55"/>
  <c r="H780" i="55"/>
  <c r="E781" i="55"/>
  <c r="H781" i="55"/>
  <c r="E782" i="55"/>
  <c r="I782" i="55" s="1"/>
  <c r="H782" i="55"/>
  <c r="E783" i="55"/>
  <c r="H783" i="55"/>
  <c r="E784" i="55"/>
  <c r="H784" i="55"/>
  <c r="E785" i="55"/>
  <c r="H785" i="55"/>
  <c r="E786" i="55"/>
  <c r="H786" i="55"/>
  <c r="E787" i="55"/>
  <c r="H787" i="55"/>
  <c r="E788" i="55"/>
  <c r="H788" i="55"/>
  <c r="E789" i="55"/>
  <c r="I789" i="55" s="1"/>
  <c r="H789" i="55"/>
  <c r="E790" i="55"/>
  <c r="H790" i="55"/>
  <c r="E791" i="55"/>
  <c r="I791" i="55" s="1"/>
  <c r="H791" i="55"/>
  <c r="E792" i="55"/>
  <c r="H792" i="55"/>
  <c r="E793" i="55"/>
  <c r="I793" i="55" s="1"/>
  <c r="H793" i="55"/>
  <c r="E794" i="55"/>
  <c r="I794" i="55" s="1"/>
  <c r="H794" i="55"/>
  <c r="E795" i="55"/>
  <c r="H795" i="55"/>
  <c r="I795" i="55" s="1"/>
  <c r="E796" i="55"/>
  <c r="H796" i="55"/>
  <c r="E797" i="55"/>
  <c r="H797" i="55"/>
  <c r="E798" i="55"/>
  <c r="H798" i="55"/>
  <c r="E799" i="55"/>
  <c r="H799" i="55"/>
  <c r="I799" i="55" s="1"/>
  <c r="E800" i="55"/>
  <c r="H800" i="55"/>
  <c r="E801" i="55"/>
  <c r="H801" i="55"/>
  <c r="E802" i="55"/>
  <c r="H802" i="55"/>
  <c r="E803" i="55"/>
  <c r="H803" i="55"/>
  <c r="I803" i="55" s="1"/>
  <c r="E804" i="55"/>
  <c r="H804" i="55"/>
  <c r="E805" i="55"/>
  <c r="H805" i="55"/>
  <c r="E806" i="55"/>
  <c r="H806" i="55"/>
  <c r="E807" i="55"/>
  <c r="H807" i="55"/>
  <c r="E808" i="55"/>
  <c r="I808" i="55" s="1"/>
  <c r="H808" i="55"/>
  <c r="E809" i="55"/>
  <c r="H809" i="55"/>
  <c r="E810" i="55"/>
  <c r="I810" i="55" s="1"/>
  <c r="H810" i="55"/>
  <c r="E811" i="55"/>
  <c r="H811" i="55"/>
  <c r="E812" i="55"/>
  <c r="H812" i="55"/>
  <c r="E813" i="55"/>
  <c r="H813" i="55"/>
  <c r="E814" i="55"/>
  <c r="I814" i="55" s="1"/>
  <c r="H814" i="55"/>
  <c r="E815" i="55"/>
  <c r="H815" i="55"/>
  <c r="E816" i="55"/>
  <c r="H816" i="55"/>
  <c r="E817" i="55"/>
  <c r="H817" i="55"/>
  <c r="E818" i="55"/>
  <c r="H818" i="55"/>
  <c r="E819" i="55"/>
  <c r="H819" i="55"/>
  <c r="E820" i="55"/>
  <c r="H820" i="55"/>
  <c r="E821" i="55"/>
  <c r="H821" i="55"/>
  <c r="E822" i="55"/>
  <c r="H822" i="55"/>
  <c r="E823" i="55"/>
  <c r="H823" i="55"/>
  <c r="E824" i="55"/>
  <c r="I824" i="55" s="1"/>
  <c r="H824" i="55"/>
  <c r="E825" i="55"/>
  <c r="H825" i="55"/>
  <c r="E826" i="55"/>
  <c r="H826" i="55"/>
  <c r="E827" i="55"/>
  <c r="H827" i="55"/>
  <c r="E828" i="55"/>
  <c r="H828" i="55"/>
  <c r="E829" i="55"/>
  <c r="H829" i="55"/>
  <c r="I829" i="55" s="1"/>
  <c r="E830" i="55"/>
  <c r="H830" i="55"/>
  <c r="E831" i="55"/>
  <c r="H831" i="55"/>
  <c r="E832" i="55"/>
  <c r="I832" i="55" s="1"/>
  <c r="H832" i="55"/>
  <c r="E833" i="55"/>
  <c r="I833" i="55" s="1"/>
  <c r="H833" i="55"/>
  <c r="E834" i="55"/>
  <c r="H834" i="55"/>
  <c r="E835" i="55"/>
  <c r="H835" i="55"/>
  <c r="E836" i="55"/>
  <c r="H836" i="55"/>
  <c r="E837" i="55"/>
  <c r="I837" i="55" s="1"/>
  <c r="H837" i="55"/>
  <c r="E838" i="55"/>
  <c r="H838" i="55"/>
  <c r="E839" i="55"/>
  <c r="H839" i="55"/>
  <c r="E840" i="55"/>
  <c r="H840" i="55"/>
  <c r="I840" i="55" s="1"/>
  <c r="E841" i="55"/>
  <c r="I841" i="55" s="1"/>
  <c r="H841" i="55"/>
  <c r="E842" i="55"/>
  <c r="H842" i="55"/>
  <c r="E843" i="55"/>
  <c r="I843" i="55" s="1"/>
  <c r="H843" i="55"/>
  <c r="E844" i="55"/>
  <c r="H844" i="55"/>
  <c r="E845" i="55"/>
  <c r="I845" i="55" s="1"/>
  <c r="H845" i="55"/>
  <c r="E846" i="55"/>
  <c r="H846" i="55"/>
  <c r="E847" i="55"/>
  <c r="H847" i="55"/>
  <c r="E848" i="55"/>
  <c r="H848" i="55"/>
  <c r="E849" i="55"/>
  <c r="I849" i="55" s="1"/>
  <c r="H849" i="55"/>
  <c r="E850" i="55"/>
  <c r="H850" i="55"/>
  <c r="E851" i="55"/>
  <c r="I851" i="55" s="1"/>
  <c r="H851" i="55"/>
  <c r="E852" i="55"/>
  <c r="H852" i="55"/>
  <c r="E853" i="55"/>
  <c r="I853" i="55" s="1"/>
  <c r="H853" i="55"/>
  <c r="E854" i="55"/>
  <c r="H854" i="55"/>
  <c r="E855" i="55"/>
  <c r="H855" i="55"/>
  <c r="E856" i="55"/>
  <c r="H856" i="55"/>
  <c r="I856" i="55" s="1"/>
  <c r="E857" i="55"/>
  <c r="I857" i="55" s="1"/>
  <c r="H857" i="55"/>
  <c r="E858" i="55"/>
  <c r="H858" i="55"/>
  <c r="E859" i="55"/>
  <c r="I859" i="55" s="1"/>
  <c r="H859" i="55"/>
  <c r="E860" i="55"/>
  <c r="H860" i="55"/>
  <c r="E861" i="55"/>
  <c r="I861" i="55" s="1"/>
  <c r="H861" i="55"/>
  <c r="E862" i="55"/>
  <c r="H862" i="55"/>
  <c r="E863" i="55"/>
  <c r="H863" i="55"/>
  <c r="E864" i="55"/>
  <c r="H864" i="55"/>
  <c r="E865" i="55"/>
  <c r="H865" i="55"/>
  <c r="E866" i="55"/>
  <c r="H866" i="55"/>
  <c r="E867" i="55"/>
  <c r="H867" i="55"/>
  <c r="E868" i="55"/>
  <c r="H868" i="55"/>
  <c r="E869" i="55"/>
  <c r="H869" i="55"/>
  <c r="E870" i="55"/>
  <c r="H870" i="55"/>
  <c r="E871" i="55"/>
  <c r="H871" i="55"/>
  <c r="E872" i="55"/>
  <c r="H872" i="55"/>
  <c r="I872" i="55" s="1"/>
  <c r="E873" i="55"/>
  <c r="H873" i="55"/>
  <c r="E874" i="55"/>
  <c r="H874" i="55"/>
  <c r="E875" i="55"/>
  <c r="H875" i="55"/>
  <c r="E876" i="55"/>
  <c r="H876" i="55"/>
  <c r="E877" i="55"/>
  <c r="H877" i="55"/>
  <c r="I877" i="55"/>
  <c r="E878" i="55"/>
  <c r="I878" i="55" s="1"/>
  <c r="H878" i="55"/>
  <c r="E879" i="55"/>
  <c r="H879" i="55"/>
  <c r="E880" i="55"/>
  <c r="I880" i="55" s="1"/>
  <c r="H880" i="55"/>
  <c r="E881" i="55"/>
  <c r="H881" i="55"/>
  <c r="E882" i="55"/>
  <c r="H882" i="55"/>
  <c r="E883" i="55"/>
  <c r="H883" i="55"/>
  <c r="E884" i="55"/>
  <c r="H884" i="55"/>
  <c r="E885" i="55"/>
  <c r="H885" i="55"/>
  <c r="E886" i="55"/>
  <c r="H886" i="55"/>
  <c r="E887" i="55"/>
  <c r="H887" i="55"/>
  <c r="E888" i="55"/>
  <c r="H888" i="55"/>
  <c r="E889" i="55"/>
  <c r="H889" i="55"/>
  <c r="E890" i="55"/>
  <c r="H890" i="55"/>
  <c r="E891" i="55"/>
  <c r="H891" i="55"/>
  <c r="E892" i="55"/>
  <c r="H892" i="55"/>
  <c r="E893" i="55"/>
  <c r="H893" i="55"/>
  <c r="I893" i="55"/>
  <c r="E894" i="55"/>
  <c r="H894" i="55"/>
  <c r="E895" i="55"/>
  <c r="H895" i="55"/>
  <c r="E896" i="55"/>
  <c r="H896" i="55"/>
  <c r="E897" i="55"/>
  <c r="H897" i="55"/>
  <c r="E898" i="55"/>
  <c r="H898" i="55"/>
  <c r="E899" i="55"/>
  <c r="H899" i="55"/>
  <c r="E900" i="55"/>
  <c r="H900" i="55"/>
  <c r="E901" i="55"/>
  <c r="H901" i="55"/>
  <c r="E902" i="55"/>
  <c r="H902" i="55"/>
  <c r="E903" i="55"/>
  <c r="H903" i="55"/>
  <c r="E904" i="55"/>
  <c r="H904" i="55"/>
  <c r="I904" i="55" s="1"/>
  <c r="E905" i="55"/>
  <c r="H905" i="55"/>
  <c r="E906" i="55"/>
  <c r="H906" i="55"/>
  <c r="E907" i="55"/>
  <c r="H907" i="55"/>
  <c r="E908" i="55"/>
  <c r="H908" i="55"/>
  <c r="E909" i="55"/>
  <c r="H909" i="55"/>
  <c r="E910" i="55"/>
  <c r="H910" i="55"/>
  <c r="E911" i="55"/>
  <c r="H911" i="55"/>
  <c r="E912" i="55"/>
  <c r="I912" i="55" s="1"/>
  <c r="H912" i="55"/>
  <c r="E913" i="55"/>
  <c r="I913" i="55" s="1"/>
  <c r="H913" i="55"/>
  <c r="E914" i="55"/>
  <c r="H914" i="55"/>
  <c r="E915" i="55"/>
  <c r="I915" i="55" s="1"/>
  <c r="H915" i="55"/>
  <c r="E916" i="55"/>
  <c r="H916" i="55"/>
  <c r="E917" i="55"/>
  <c r="I917" i="55" s="1"/>
  <c r="H917" i="55"/>
  <c r="E918" i="55"/>
  <c r="H918" i="55"/>
  <c r="E919" i="55"/>
  <c r="H919" i="55"/>
  <c r="E920" i="55"/>
  <c r="H920" i="55"/>
  <c r="E921" i="55"/>
  <c r="I921" i="55" s="1"/>
  <c r="H921" i="55"/>
  <c r="E922" i="55"/>
  <c r="H922" i="55"/>
  <c r="E923" i="55"/>
  <c r="I923" i="55" s="1"/>
  <c r="H923" i="55"/>
  <c r="E924" i="55"/>
  <c r="H924" i="55"/>
  <c r="E925" i="55"/>
  <c r="H925" i="55"/>
  <c r="I925" i="55"/>
  <c r="E926" i="55"/>
  <c r="H926" i="55"/>
  <c r="E927" i="55"/>
  <c r="H927" i="55"/>
  <c r="E928" i="55"/>
  <c r="H928" i="55"/>
  <c r="E929" i="55"/>
  <c r="H929" i="55"/>
  <c r="E930" i="55"/>
  <c r="H930" i="55"/>
  <c r="E931" i="55"/>
  <c r="H931" i="55"/>
  <c r="E932" i="55"/>
  <c r="H932" i="55"/>
  <c r="E933" i="55"/>
  <c r="H933" i="55"/>
  <c r="E934" i="55"/>
  <c r="H934" i="55"/>
  <c r="E935" i="55"/>
  <c r="H935" i="55"/>
  <c r="E936" i="55"/>
  <c r="H936" i="55"/>
  <c r="I936" i="55" s="1"/>
  <c r="E937" i="55"/>
  <c r="H937" i="55"/>
  <c r="E938" i="55"/>
  <c r="H938" i="55"/>
  <c r="E939" i="55"/>
  <c r="H939" i="55"/>
  <c r="E940" i="55"/>
  <c r="H940" i="55"/>
  <c r="E941" i="55"/>
  <c r="H941" i="55"/>
  <c r="I941" i="55" s="1"/>
  <c r="E942" i="55"/>
  <c r="H942" i="55"/>
  <c r="E943" i="55"/>
  <c r="H943" i="55"/>
  <c r="E944" i="55"/>
  <c r="I944" i="55" s="1"/>
  <c r="H944" i="55"/>
  <c r="E945" i="55"/>
  <c r="I945" i="55" s="1"/>
  <c r="H945" i="55"/>
  <c r="E946" i="55"/>
  <c r="H946" i="55"/>
  <c r="E947" i="55"/>
  <c r="I947" i="55" s="1"/>
  <c r="H947" i="55"/>
  <c r="E948" i="55"/>
  <c r="H948" i="55"/>
  <c r="E949" i="55"/>
  <c r="I949" i="55" s="1"/>
  <c r="H949" i="55"/>
  <c r="E950" i="55"/>
  <c r="H950" i="55"/>
  <c r="E951" i="55"/>
  <c r="H951" i="55"/>
  <c r="E952" i="55"/>
  <c r="H952" i="55"/>
  <c r="E953" i="55"/>
  <c r="I953" i="55" s="1"/>
  <c r="H953" i="55"/>
  <c r="E954" i="55"/>
  <c r="H954" i="55"/>
  <c r="E955" i="55"/>
  <c r="I955" i="55" s="1"/>
  <c r="H955" i="55"/>
  <c r="E956" i="55"/>
  <c r="H956" i="55"/>
  <c r="E957" i="55"/>
  <c r="I957" i="55" s="1"/>
  <c r="H957" i="55"/>
  <c r="E958" i="55"/>
  <c r="H958" i="55"/>
  <c r="E959" i="55"/>
  <c r="H959" i="55"/>
  <c r="E960" i="55"/>
  <c r="H960" i="55"/>
  <c r="E961" i="55"/>
  <c r="H961" i="55"/>
  <c r="E962" i="55"/>
  <c r="H962" i="55"/>
  <c r="E963" i="55"/>
  <c r="H963" i="55"/>
  <c r="E964" i="55"/>
  <c r="H964" i="55"/>
  <c r="E965" i="55"/>
  <c r="H965" i="55"/>
  <c r="E966" i="55"/>
  <c r="H966" i="55"/>
  <c r="E967" i="55"/>
  <c r="H967" i="55"/>
  <c r="E968" i="55"/>
  <c r="H968" i="55"/>
  <c r="I968" i="55" s="1"/>
  <c r="E969" i="55"/>
  <c r="H969" i="55"/>
  <c r="E970" i="55"/>
  <c r="H970" i="55"/>
  <c r="E971" i="55"/>
  <c r="H971" i="55"/>
  <c r="E972" i="55"/>
  <c r="H972" i="55"/>
  <c r="E973" i="55"/>
  <c r="H973" i="55"/>
  <c r="E974" i="55"/>
  <c r="H974" i="55"/>
  <c r="E975" i="55"/>
  <c r="H975" i="55"/>
  <c r="E976" i="55"/>
  <c r="I976" i="55" s="1"/>
  <c r="H976" i="55"/>
  <c r="E977" i="55"/>
  <c r="I977" i="55" s="1"/>
  <c r="H977" i="55"/>
  <c r="E978" i="55"/>
  <c r="H978" i="55"/>
  <c r="E979" i="55"/>
  <c r="I979" i="55" s="1"/>
  <c r="H979" i="55"/>
  <c r="E980" i="55"/>
  <c r="H980" i="55"/>
  <c r="E981" i="55"/>
  <c r="I981" i="55" s="1"/>
  <c r="H981" i="55"/>
  <c r="E982" i="55"/>
  <c r="H982" i="55"/>
  <c r="E983" i="55"/>
  <c r="H983" i="55"/>
  <c r="E984" i="55"/>
  <c r="H984" i="55"/>
  <c r="E985" i="55"/>
  <c r="I985" i="55" s="1"/>
  <c r="H985" i="55"/>
  <c r="E986" i="55"/>
  <c r="H986" i="55"/>
  <c r="E987" i="55"/>
  <c r="I987" i="55" s="1"/>
  <c r="H987" i="55"/>
  <c r="E988" i="55"/>
  <c r="H988" i="55"/>
  <c r="E989" i="55"/>
  <c r="H989" i="55"/>
  <c r="I989" i="55"/>
  <c r="E990" i="55"/>
  <c r="H990" i="55"/>
  <c r="E991" i="55"/>
  <c r="H991" i="55"/>
  <c r="E992" i="55"/>
  <c r="H992" i="55"/>
  <c r="E993" i="55"/>
  <c r="H993" i="55"/>
  <c r="E994" i="55"/>
  <c r="H994" i="55"/>
  <c r="E995" i="55"/>
  <c r="H995" i="55"/>
  <c r="E996" i="55"/>
  <c r="I996" i="55" s="1"/>
  <c r="H996" i="55"/>
  <c r="E997" i="55"/>
  <c r="H997" i="55"/>
  <c r="E998" i="55"/>
  <c r="H998" i="55"/>
  <c r="E999" i="55"/>
  <c r="H999" i="55"/>
  <c r="E1000" i="55"/>
  <c r="H1000" i="55"/>
  <c r="E1001" i="55"/>
  <c r="H1001" i="55"/>
  <c r="E1002" i="55"/>
  <c r="H1002" i="55"/>
  <c r="E1003" i="55"/>
  <c r="H1003" i="55"/>
  <c r="E1004" i="55"/>
  <c r="H1004" i="55"/>
  <c r="E1005" i="55"/>
  <c r="H1005" i="55"/>
  <c r="I1005" i="55" s="1"/>
  <c r="E1006" i="55"/>
  <c r="H1006" i="55"/>
  <c r="E1007" i="55"/>
  <c r="H1007" i="55"/>
  <c r="E1008" i="55"/>
  <c r="H1008" i="55"/>
  <c r="E1009" i="55"/>
  <c r="H1009" i="55"/>
  <c r="E1010" i="55"/>
  <c r="H1010" i="55"/>
  <c r="E1011" i="55"/>
  <c r="H1011" i="55"/>
  <c r="E1012" i="55"/>
  <c r="I1012" i="55" s="1"/>
  <c r="H1012" i="55"/>
  <c r="E1013" i="55"/>
  <c r="H1013" i="55"/>
  <c r="I1013" i="55" s="1"/>
  <c r="E1014" i="55"/>
  <c r="H1014" i="55"/>
  <c r="E1015" i="55"/>
  <c r="H1015" i="55"/>
  <c r="E1016" i="55"/>
  <c r="I1016" i="55" s="1"/>
  <c r="H1016" i="55"/>
  <c r="E1017" i="55"/>
  <c r="I1017" i="55" s="1"/>
  <c r="H1017" i="55"/>
  <c r="E1018" i="55"/>
  <c r="H1018" i="55"/>
  <c r="E1019" i="55"/>
  <c r="H1019" i="55"/>
  <c r="E1020" i="55"/>
  <c r="I1020" i="55" s="1"/>
  <c r="H1020" i="55"/>
  <c r="E1021" i="55"/>
  <c r="I1021" i="55" s="1"/>
  <c r="H1021" i="55"/>
  <c r="E1022" i="55"/>
  <c r="H1022" i="55"/>
  <c r="E1023" i="55"/>
  <c r="H1023" i="55"/>
  <c r="E1024" i="55"/>
  <c r="H1024" i="55"/>
  <c r="E1025" i="55"/>
  <c r="I1025" i="55" s="1"/>
  <c r="H1025" i="55"/>
  <c r="E1026" i="55"/>
  <c r="H1026" i="55"/>
  <c r="E1027" i="55"/>
  <c r="H1027" i="55"/>
  <c r="E1028" i="55"/>
  <c r="I1028" i="55" s="1"/>
  <c r="H1028" i="55"/>
  <c r="E1029" i="55"/>
  <c r="I1029" i="55" s="1"/>
  <c r="H1029" i="55"/>
  <c r="E1030" i="55"/>
  <c r="H1030" i="55"/>
  <c r="E1031" i="55"/>
  <c r="H1031" i="55"/>
  <c r="E1032" i="55"/>
  <c r="H1032" i="55"/>
  <c r="E1033" i="55"/>
  <c r="I1033" i="55" s="1"/>
  <c r="H1033" i="55"/>
  <c r="E1034" i="55"/>
  <c r="H1034" i="55"/>
  <c r="E1035" i="55"/>
  <c r="H1035" i="55"/>
  <c r="E1036" i="55"/>
  <c r="H1036" i="55"/>
  <c r="E1037" i="55"/>
  <c r="I1037" i="55" s="1"/>
  <c r="H1037" i="55"/>
  <c r="E1038" i="55"/>
  <c r="H1038" i="55"/>
  <c r="E1039" i="55"/>
  <c r="H1039" i="55"/>
  <c r="E1040" i="55"/>
  <c r="H1040" i="55"/>
  <c r="I1040" i="55" s="1"/>
  <c r="E1041" i="55"/>
  <c r="I1041" i="55" s="1"/>
  <c r="H1041" i="55"/>
  <c r="E1042" i="55"/>
  <c r="H1042" i="55"/>
  <c r="E1043" i="55"/>
  <c r="H1043" i="55"/>
  <c r="E1044" i="55"/>
  <c r="H1044" i="55"/>
  <c r="E1045" i="55"/>
  <c r="I1045" i="55" s="1"/>
  <c r="H1045" i="55"/>
  <c r="E1046" i="55"/>
  <c r="H1046" i="55"/>
  <c r="E1047" i="55"/>
  <c r="H1047" i="55"/>
  <c r="E1048" i="55"/>
  <c r="I1048" i="55" s="1"/>
  <c r="H1048" i="55"/>
  <c r="E1049" i="55"/>
  <c r="H1049" i="55"/>
  <c r="E1050" i="55"/>
  <c r="H1050" i="55"/>
  <c r="E1051" i="55"/>
  <c r="H1051" i="55"/>
  <c r="E1052" i="55"/>
  <c r="I1052" i="55" s="1"/>
  <c r="H1052" i="55"/>
  <c r="E1053" i="55"/>
  <c r="H1053" i="55"/>
  <c r="E1054" i="55"/>
  <c r="H1054" i="55"/>
  <c r="E1055" i="55"/>
  <c r="H1055" i="55"/>
  <c r="E1056" i="55"/>
  <c r="H1056" i="55"/>
  <c r="E1057" i="55"/>
  <c r="I1057" i="55" s="1"/>
  <c r="H1057" i="55"/>
  <c r="E1058" i="55"/>
  <c r="H1058" i="55"/>
  <c r="E1059" i="55"/>
  <c r="H1059" i="55"/>
  <c r="E1060" i="55"/>
  <c r="I1060" i="55" s="1"/>
  <c r="H1060" i="55"/>
  <c r="E1061" i="55"/>
  <c r="H1061" i="55"/>
  <c r="I1061" i="55"/>
  <c r="E1062" i="55"/>
  <c r="H1062" i="55"/>
  <c r="E1063" i="55"/>
  <c r="H1063" i="55"/>
  <c r="E1064" i="55"/>
  <c r="I1064" i="55" s="1"/>
  <c r="H1064" i="55"/>
  <c r="E1065" i="55"/>
  <c r="H1065" i="55"/>
  <c r="E1066" i="55"/>
  <c r="H1066" i="55"/>
  <c r="E1067" i="55"/>
  <c r="H1067" i="55"/>
  <c r="E1068" i="55"/>
  <c r="I1068" i="55" s="1"/>
  <c r="H1068" i="55"/>
  <c r="E1069" i="55"/>
  <c r="H1069" i="55"/>
  <c r="E1070" i="55"/>
  <c r="H1070" i="55"/>
  <c r="E1071" i="55"/>
  <c r="H1071" i="55"/>
  <c r="E1072" i="55"/>
  <c r="H1072" i="55"/>
  <c r="E1073" i="55"/>
  <c r="H1073" i="55"/>
  <c r="E1074" i="55"/>
  <c r="H1074" i="55"/>
  <c r="E1075" i="55"/>
  <c r="H1075" i="55"/>
  <c r="E1076" i="55"/>
  <c r="I1076" i="55" s="1"/>
  <c r="H1076" i="55"/>
  <c r="E1077" i="55"/>
  <c r="H1077" i="55"/>
  <c r="I1077" i="55" s="1"/>
  <c r="E1078" i="55"/>
  <c r="H1078" i="55"/>
  <c r="E1079" i="55"/>
  <c r="H1079" i="55"/>
  <c r="E1080" i="55"/>
  <c r="I1080" i="55" s="1"/>
  <c r="H1080" i="55"/>
  <c r="E1081" i="55"/>
  <c r="I1081" i="55" s="1"/>
  <c r="H1081" i="55"/>
  <c r="E1082" i="55"/>
  <c r="H1082" i="55"/>
  <c r="E1083" i="55"/>
  <c r="H1083" i="55"/>
  <c r="E1084" i="55"/>
  <c r="I1084" i="55" s="1"/>
  <c r="H1084" i="55"/>
  <c r="E1085" i="55"/>
  <c r="I1085" i="55" s="1"/>
  <c r="H1085" i="55"/>
  <c r="E1086" i="55"/>
  <c r="H1086" i="55"/>
  <c r="E1087" i="55"/>
  <c r="H1087" i="55"/>
  <c r="E1088" i="55"/>
  <c r="H1088" i="55"/>
  <c r="E1089" i="55"/>
  <c r="I1089" i="55" s="1"/>
  <c r="H1089" i="55"/>
  <c r="E1090" i="55"/>
  <c r="H1090" i="55"/>
  <c r="E1091" i="55"/>
  <c r="H1091" i="55"/>
  <c r="E1092" i="55"/>
  <c r="I1092" i="55" s="1"/>
  <c r="H1092" i="55"/>
  <c r="E1093" i="55"/>
  <c r="I1093" i="55" s="1"/>
  <c r="H1093" i="55"/>
  <c r="E1094" i="55"/>
  <c r="H1094" i="55"/>
  <c r="E1095" i="55"/>
  <c r="H1095" i="55"/>
  <c r="E1096" i="55"/>
  <c r="H1096" i="55"/>
  <c r="E1097" i="55"/>
  <c r="I1097" i="55" s="1"/>
  <c r="H1097" i="55"/>
  <c r="E1098" i="55"/>
  <c r="H1098" i="55"/>
  <c r="E1099" i="55"/>
  <c r="H1099" i="55"/>
  <c r="E1100" i="55"/>
  <c r="H1100" i="55"/>
  <c r="E1101" i="55"/>
  <c r="I1101" i="55" s="1"/>
  <c r="H1101" i="55"/>
  <c r="E1102" i="55"/>
  <c r="H1102" i="55"/>
  <c r="E1103" i="55"/>
  <c r="H1103" i="55"/>
  <c r="E1104" i="55"/>
  <c r="H1104" i="55"/>
  <c r="I1104" i="55" s="1"/>
  <c r="E1105" i="55"/>
  <c r="I1105" i="55" s="1"/>
  <c r="H1105" i="55"/>
  <c r="E1106" i="55"/>
  <c r="H1106" i="55"/>
  <c r="E1107" i="55"/>
  <c r="H1107" i="55"/>
  <c r="E1108" i="55"/>
  <c r="H1108" i="55"/>
  <c r="E1109" i="55"/>
  <c r="I1109" i="55" s="1"/>
  <c r="H1109" i="55"/>
  <c r="E1110" i="55"/>
  <c r="H1110" i="55"/>
  <c r="E1111" i="55"/>
  <c r="H1111" i="55"/>
  <c r="E1112" i="55"/>
  <c r="I1112" i="55" s="1"/>
  <c r="H1112" i="55"/>
  <c r="E1113" i="55"/>
  <c r="I1113" i="55" s="1"/>
  <c r="H1113" i="55"/>
  <c r="E1114" i="55"/>
  <c r="H1114" i="55"/>
  <c r="E1115" i="55"/>
  <c r="H1115" i="55"/>
  <c r="E1116" i="55"/>
  <c r="I1116" i="55" s="1"/>
  <c r="H1116" i="55"/>
  <c r="E1117" i="55"/>
  <c r="I1117" i="55" s="1"/>
  <c r="H1117" i="55"/>
  <c r="E1118" i="55"/>
  <c r="H1118" i="55"/>
  <c r="E1119" i="55"/>
  <c r="H1119" i="55"/>
  <c r="E1120" i="55"/>
  <c r="H1120" i="55"/>
  <c r="E1121" i="55"/>
  <c r="I1121" i="55" s="1"/>
  <c r="H1121" i="55"/>
  <c r="E1122" i="55"/>
  <c r="H1122" i="55"/>
  <c r="E1123" i="55"/>
  <c r="H1123" i="55"/>
  <c r="E1124" i="55"/>
  <c r="I1124" i="55" s="1"/>
  <c r="H1124" i="55"/>
  <c r="E1125" i="55"/>
  <c r="H1125" i="55"/>
  <c r="I1125" i="55"/>
  <c r="E1126" i="55"/>
  <c r="H1126" i="55"/>
  <c r="E1127" i="55"/>
  <c r="H1127" i="55"/>
  <c r="E1128" i="55"/>
  <c r="I1128" i="55" s="1"/>
  <c r="H1128" i="55"/>
  <c r="E1129" i="55"/>
  <c r="H1129" i="55"/>
  <c r="E1130" i="55"/>
  <c r="H1130" i="55"/>
  <c r="E1131" i="55"/>
  <c r="H1131" i="55"/>
  <c r="E1132" i="55"/>
  <c r="I1132" i="55" s="1"/>
  <c r="H1132" i="55"/>
  <c r="E1133" i="55"/>
  <c r="H1133" i="55"/>
  <c r="E1134" i="55"/>
  <c r="H1134" i="55"/>
  <c r="E1135" i="55"/>
  <c r="H1135" i="55"/>
  <c r="E1136" i="55"/>
  <c r="H1136" i="55"/>
  <c r="E1137" i="55"/>
  <c r="H1137" i="55"/>
  <c r="E1138" i="55"/>
  <c r="H1138" i="55"/>
  <c r="E1139" i="55"/>
  <c r="H1139" i="55"/>
  <c r="E1140" i="55"/>
  <c r="I1140" i="55" s="1"/>
  <c r="H1140" i="55"/>
  <c r="E1141" i="55"/>
  <c r="H1141" i="55"/>
  <c r="I1141" i="55" s="1"/>
  <c r="E1142" i="55"/>
  <c r="H1142" i="55"/>
  <c r="E1143" i="55"/>
  <c r="H1143" i="55"/>
  <c r="E1144" i="55"/>
  <c r="I1144" i="55" s="1"/>
  <c r="H1144" i="55"/>
  <c r="E1145" i="55"/>
  <c r="I1145" i="55" s="1"/>
  <c r="H1145" i="55"/>
  <c r="E1146" i="55"/>
  <c r="H1146" i="55"/>
  <c r="E1147" i="55"/>
  <c r="H1147" i="55"/>
  <c r="E1148" i="55"/>
  <c r="I1148" i="55" s="1"/>
  <c r="H1148" i="55"/>
  <c r="E1149" i="55"/>
  <c r="I1149" i="55" s="1"/>
  <c r="H1149" i="55"/>
  <c r="E1150" i="55"/>
  <c r="H1150" i="55"/>
  <c r="E1151" i="55"/>
  <c r="H1151" i="55"/>
  <c r="E1152" i="55"/>
  <c r="H1152" i="55"/>
  <c r="E1153" i="55"/>
  <c r="I1153" i="55" s="1"/>
  <c r="H1153" i="55"/>
  <c r="E1154" i="55"/>
  <c r="H1154" i="55"/>
  <c r="E1155" i="55"/>
  <c r="H1155" i="55"/>
  <c r="E1156" i="55"/>
  <c r="I1156" i="55" s="1"/>
  <c r="H1156" i="55"/>
  <c r="E1157" i="55"/>
  <c r="I1157" i="55" s="1"/>
  <c r="H1157" i="55"/>
  <c r="E1158" i="55"/>
  <c r="H1158" i="55"/>
  <c r="E1159" i="55"/>
  <c r="H1159" i="55"/>
  <c r="E1160" i="55"/>
  <c r="H1160" i="55"/>
  <c r="E1161" i="55"/>
  <c r="I1161" i="55" s="1"/>
  <c r="H1161" i="55"/>
  <c r="E1162" i="55"/>
  <c r="H1162" i="55"/>
  <c r="E1163" i="55"/>
  <c r="H1163" i="55"/>
  <c r="E1164" i="55"/>
  <c r="H1164" i="55"/>
  <c r="E1165" i="55"/>
  <c r="I1165" i="55" s="1"/>
  <c r="H1165" i="55"/>
  <c r="E1166" i="55"/>
  <c r="H1166" i="55"/>
  <c r="E1167" i="55"/>
  <c r="H1167" i="55"/>
  <c r="E1168" i="55"/>
  <c r="H1168" i="55"/>
  <c r="I1168" i="55" s="1"/>
  <c r="E1169" i="55"/>
  <c r="I1169" i="55" s="1"/>
  <c r="H1169" i="55"/>
  <c r="E1170" i="55"/>
  <c r="H1170" i="55"/>
  <c r="E1171" i="55"/>
  <c r="H1171" i="55"/>
  <c r="E1172" i="55"/>
  <c r="H1172" i="55"/>
  <c r="E1173" i="55"/>
  <c r="I1173" i="55" s="1"/>
  <c r="H1173" i="55"/>
  <c r="E1174" i="55"/>
  <c r="H1174" i="55"/>
  <c r="E1175" i="55"/>
  <c r="H1175" i="55"/>
  <c r="E1176" i="55"/>
  <c r="I1176" i="55" s="1"/>
  <c r="H1176" i="55"/>
  <c r="E1177" i="55"/>
  <c r="I1177" i="55" s="1"/>
  <c r="H1177" i="55"/>
  <c r="E1178" i="55"/>
  <c r="H1178" i="55"/>
  <c r="E1179" i="55"/>
  <c r="H1179" i="55"/>
  <c r="E1180" i="55"/>
  <c r="I1180" i="55" s="1"/>
  <c r="H1180" i="55"/>
  <c r="E1181" i="55"/>
  <c r="I1181" i="55" s="1"/>
  <c r="H1181" i="55"/>
  <c r="E1182" i="55"/>
  <c r="H1182" i="55"/>
  <c r="E1183" i="55"/>
  <c r="H1183" i="55"/>
  <c r="E25" i="55"/>
  <c r="I25" i="55" s="1"/>
  <c r="H25" i="55"/>
  <c r="E26" i="55"/>
  <c r="H26" i="55"/>
  <c r="E27" i="55"/>
  <c r="H27" i="55"/>
  <c r="E28" i="55"/>
  <c r="I28" i="55" s="1"/>
  <c r="H28" i="55"/>
  <c r="E29" i="55"/>
  <c r="H29" i="55"/>
  <c r="E30" i="55"/>
  <c r="I30" i="55" s="1"/>
  <c r="H30" i="55"/>
  <c r="E31" i="55"/>
  <c r="H31" i="55"/>
  <c r="I31" i="55"/>
  <c r="E32" i="55"/>
  <c r="I32" i="55" s="1"/>
  <c r="H32" i="55"/>
  <c r="E33" i="55"/>
  <c r="H33" i="55"/>
  <c r="E34" i="55"/>
  <c r="H34" i="55"/>
  <c r="E35" i="55"/>
  <c r="H35" i="55"/>
  <c r="E36" i="55"/>
  <c r="I36" i="55" s="1"/>
  <c r="H36" i="55"/>
  <c r="E37" i="55"/>
  <c r="H37" i="55"/>
  <c r="E38" i="55"/>
  <c r="I38" i="55" s="1"/>
  <c r="H38" i="55"/>
  <c r="E39" i="55"/>
  <c r="H39" i="55"/>
  <c r="E40" i="55"/>
  <c r="H40" i="55"/>
  <c r="E41" i="55"/>
  <c r="H41" i="55"/>
  <c r="E42" i="55"/>
  <c r="H42" i="55"/>
  <c r="E43" i="55"/>
  <c r="H43" i="55"/>
  <c r="E44" i="55"/>
  <c r="I44" i="55" s="1"/>
  <c r="H44" i="55"/>
  <c r="E45" i="55"/>
  <c r="H45" i="55"/>
  <c r="E46" i="55"/>
  <c r="I46" i="55" s="1"/>
  <c r="H46" i="55"/>
  <c r="E47" i="55"/>
  <c r="H47" i="55"/>
  <c r="I47" i="55" s="1"/>
  <c r="E48" i="55"/>
  <c r="I48" i="55" s="1"/>
  <c r="H48" i="55"/>
  <c r="E49" i="55"/>
  <c r="I49" i="55" s="1"/>
  <c r="H49" i="55"/>
  <c r="E50" i="55"/>
  <c r="H50" i="55"/>
  <c r="E51" i="55"/>
  <c r="I51" i="55" s="1"/>
  <c r="H51" i="55"/>
  <c r="E52" i="55"/>
  <c r="I52" i="55" s="1"/>
  <c r="H52" i="55"/>
  <c r="E53" i="55"/>
  <c r="H53" i="55"/>
  <c r="E54" i="55"/>
  <c r="I54" i="55" s="1"/>
  <c r="H54" i="55"/>
  <c r="E55" i="55"/>
  <c r="I55" i="55" s="1"/>
  <c r="H55" i="55"/>
  <c r="E56" i="55"/>
  <c r="H56" i="55"/>
  <c r="E57" i="55"/>
  <c r="I57" i="55" s="1"/>
  <c r="H57" i="55"/>
  <c r="E58" i="55"/>
  <c r="H58" i="55"/>
  <c r="E59" i="55"/>
  <c r="I59" i="55" s="1"/>
  <c r="H59" i="55"/>
  <c r="E60" i="55"/>
  <c r="I60" i="55" s="1"/>
  <c r="H60" i="55"/>
  <c r="E61" i="55"/>
  <c r="H61" i="55"/>
  <c r="E62" i="55"/>
  <c r="I62" i="55" s="1"/>
  <c r="H62" i="55"/>
  <c r="E63" i="55"/>
  <c r="I63" i="55" s="1"/>
  <c r="H63" i="55"/>
  <c r="E64" i="55"/>
  <c r="H64" i="55"/>
  <c r="E65" i="55"/>
  <c r="I65" i="55" s="1"/>
  <c r="H65" i="55"/>
  <c r="E66" i="55"/>
  <c r="H66" i="55"/>
  <c r="E67" i="55"/>
  <c r="I67" i="55" s="1"/>
  <c r="H67" i="55"/>
  <c r="E68" i="55"/>
  <c r="H68" i="55"/>
  <c r="E69" i="55"/>
  <c r="H69" i="55"/>
  <c r="E70" i="55"/>
  <c r="H70" i="55"/>
  <c r="E71" i="55"/>
  <c r="I71" i="55" s="1"/>
  <c r="H71" i="55"/>
  <c r="E72" i="55"/>
  <c r="H72" i="55"/>
  <c r="I72" i="55" s="1"/>
  <c r="E73" i="55"/>
  <c r="I73" i="55" s="1"/>
  <c r="H73" i="55"/>
  <c r="E74" i="55"/>
  <c r="H74" i="55"/>
  <c r="E75" i="55"/>
  <c r="I75" i="55" s="1"/>
  <c r="H75" i="55"/>
  <c r="E76" i="55"/>
  <c r="H76" i="55"/>
  <c r="E77" i="55"/>
  <c r="H77" i="55"/>
  <c r="E78" i="55"/>
  <c r="H78" i="55"/>
  <c r="E79" i="55"/>
  <c r="I79" i="55" s="1"/>
  <c r="H79" i="55"/>
  <c r="E80" i="55"/>
  <c r="I80" i="55" s="1"/>
  <c r="H80" i="55"/>
  <c r="E81" i="55"/>
  <c r="I81" i="55" s="1"/>
  <c r="H81" i="55"/>
  <c r="E82" i="55"/>
  <c r="H82" i="55"/>
  <c r="E83" i="55"/>
  <c r="I83" i="55" s="1"/>
  <c r="H83" i="55"/>
  <c r="E84" i="55"/>
  <c r="I84" i="55" s="1"/>
  <c r="H84" i="55"/>
  <c r="E85" i="55"/>
  <c r="H85" i="55"/>
  <c r="E86" i="55"/>
  <c r="I86" i="55" s="1"/>
  <c r="H86" i="55"/>
  <c r="E87" i="55"/>
  <c r="I87" i="55" s="1"/>
  <c r="H87" i="55"/>
  <c r="E88" i="55"/>
  <c r="H88" i="55"/>
  <c r="E89" i="55"/>
  <c r="I89" i="55" s="1"/>
  <c r="H89" i="55"/>
  <c r="E90" i="55"/>
  <c r="H90" i="55"/>
  <c r="E91" i="55"/>
  <c r="I91" i="55" s="1"/>
  <c r="H91" i="55"/>
  <c r="E92" i="55"/>
  <c r="I92" i="55" s="1"/>
  <c r="H92" i="55"/>
  <c r="E93" i="55"/>
  <c r="H93" i="55"/>
  <c r="E94" i="55"/>
  <c r="I94" i="55" s="1"/>
  <c r="H94" i="55"/>
  <c r="E95" i="55"/>
  <c r="H95" i="55"/>
  <c r="I95" i="55"/>
  <c r="E96" i="55"/>
  <c r="I96" i="55" s="1"/>
  <c r="H96" i="55"/>
  <c r="E97" i="55"/>
  <c r="H97" i="55"/>
  <c r="E98" i="55"/>
  <c r="H98" i="55"/>
  <c r="E99" i="55"/>
  <c r="H99" i="55"/>
  <c r="E100" i="55"/>
  <c r="I100" i="55" s="1"/>
  <c r="H100" i="55"/>
  <c r="E101" i="55"/>
  <c r="H101" i="55"/>
  <c r="E102" i="55"/>
  <c r="I102" i="55" s="1"/>
  <c r="H102" i="55"/>
  <c r="E103" i="55"/>
  <c r="H103" i="55"/>
  <c r="E104" i="55"/>
  <c r="H104" i="55"/>
  <c r="E105" i="55"/>
  <c r="H105" i="55"/>
  <c r="E106" i="55"/>
  <c r="H106" i="55"/>
  <c r="E107" i="55"/>
  <c r="H107" i="55"/>
  <c r="E108" i="55"/>
  <c r="I108" i="55" s="1"/>
  <c r="H108" i="55"/>
  <c r="E109" i="55"/>
  <c r="H109" i="55"/>
  <c r="E110" i="55"/>
  <c r="I110" i="55" s="1"/>
  <c r="H110" i="55"/>
  <c r="E111" i="55"/>
  <c r="H111" i="55"/>
  <c r="I111" i="55" s="1"/>
  <c r="E112" i="55"/>
  <c r="I112" i="55" s="1"/>
  <c r="H112" i="55"/>
  <c r="E113" i="55"/>
  <c r="I113" i="55" s="1"/>
  <c r="H113" i="55"/>
  <c r="E114" i="55"/>
  <c r="H114" i="55"/>
  <c r="E115" i="55"/>
  <c r="I115" i="55" s="1"/>
  <c r="H115" i="55"/>
  <c r="E116" i="55"/>
  <c r="I116" i="55" s="1"/>
  <c r="H116" i="55"/>
  <c r="E117" i="55"/>
  <c r="H117" i="55"/>
  <c r="E118" i="55"/>
  <c r="I118" i="55" s="1"/>
  <c r="H118" i="55"/>
  <c r="E119" i="55"/>
  <c r="I119" i="55" s="1"/>
  <c r="H119" i="55"/>
  <c r="E120" i="55"/>
  <c r="H120" i="55"/>
  <c r="E121" i="55"/>
  <c r="I121" i="55" s="1"/>
  <c r="H121" i="55"/>
  <c r="E122" i="55"/>
  <c r="H122" i="55"/>
  <c r="E123" i="55"/>
  <c r="I123" i="55" s="1"/>
  <c r="H123" i="55"/>
  <c r="E124" i="55"/>
  <c r="I124" i="55" s="1"/>
  <c r="H124" i="55"/>
  <c r="E125" i="55"/>
  <c r="H125" i="55"/>
  <c r="E126" i="55"/>
  <c r="I126" i="55" s="1"/>
  <c r="H126" i="55"/>
  <c r="E127" i="55"/>
  <c r="I127" i="55" s="1"/>
  <c r="H127" i="55"/>
  <c r="E128" i="55"/>
  <c r="H128" i="55"/>
  <c r="E129" i="55"/>
  <c r="I129" i="55" s="1"/>
  <c r="H129" i="55"/>
  <c r="E130" i="55"/>
  <c r="H130" i="55"/>
  <c r="E131" i="55"/>
  <c r="I131" i="55" s="1"/>
  <c r="H131" i="55"/>
  <c r="E132" i="55"/>
  <c r="H132" i="55"/>
  <c r="E133" i="55"/>
  <c r="H133" i="55"/>
  <c r="E134" i="55"/>
  <c r="H134" i="55"/>
  <c r="E135" i="55"/>
  <c r="I135" i="55" s="1"/>
  <c r="H135" i="55"/>
  <c r="E136" i="55"/>
  <c r="H136" i="55"/>
  <c r="I136" i="55" s="1"/>
  <c r="E137" i="55"/>
  <c r="I137" i="55" s="1"/>
  <c r="H137" i="55"/>
  <c r="E138" i="55"/>
  <c r="H138" i="55"/>
  <c r="E139" i="55"/>
  <c r="I139" i="55" s="1"/>
  <c r="H139" i="55"/>
  <c r="E140" i="55"/>
  <c r="H140" i="55"/>
  <c r="E141" i="55"/>
  <c r="H141" i="55"/>
  <c r="E142" i="55"/>
  <c r="H142" i="55"/>
  <c r="E143" i="55"/>
  <c r="I143" i="55" s="1"/>
  <c r="H143" i="55"/>
  <c r="E144" i="55"/>
  <c r="I144" i="55" s="1"/>
  <c r="H144" i="55"/>
  <c r="E145" i="55"/>
  <c r="I145" i="55" s="1"/>
  <c r="H145" i="55"/>
  <c r="E146" i="55"/>
  <c r="H146" i="55"/>
  <c r="E147" i="55"/>
  <c r="I147" i="55" s="1"/>
  <c r="H147" i="55"/>
  <c r="E148" i="55"/>
  <c r="I148" i="55" s="1"/>
  <c r="H148" i="55"/>
  <c r="E149" i="55"/>
  <c r="H149" i="55"/>
  <c r="E150" i="55"/>
  <c r="I150" i="55" s="1"/>
  <c r="H150" i="55"/>
  <c r="E151" i="55"/>
  <c r="I151" i="55" s="1"/>
  <c r="H151" i="55"/>
  <c r="E152" i="55"/>
  <c r="H152" i="55"/>
  <c r="E153" i="55"/>
  <c r="I153" i="55" s="1"/>
  <c r="H153" i="55"/>
  <c r="E154" i="55"/>
  <c r="H154" i="55"/>
  <c r="E155" i="55"/>
  <c r="I155" i="55" s="1"/>
  <c r="H155" i="55"/>
  <c r="E156" i="55"/>
  <c r="I156" i="55" s="1"/>
  <c r="H156" i="55"/>
  <c r="E157" i="55"/>
  <c r="H157" i="55"/>
  <c r="E158" i="55"/>
  <c r="I158" i="55" s="1"/>
  <c r="H158" i="55"/>
  <c r="E159" i="55"/>
  <c r="H159" i="55"/>
  <c r="I159" i="55"/>
  <c r="E160" i="55"/>
  <c r="I160" i="55" s="1"/>
  <c r="H160" i="55"/>
  <c r="E161" i="55"/>
  <c r="H161" i="55"/>
  <c r="E162" i="55"/>
  <c r="H162" i="55"/>
  <c r="E163" i="55"/>
  <c r="H163" i="55"/>
  <c r="E164" i="55"/>
  <c r="I164" i="55" s="1"/>
  <c r="H164" i="55"/>
  <c r="A2" i="56"/>
  <c r="I27" i="55" l="1"/>
  <c r="I163" i="55"/>
  <c r="I161" i="55"/>
  <c r="I142" i="55"/>
  <c r="I140" i="55"/>
  <c r="I134" i="55"/>
  <c r="I132" i="55"/>
  <c r="I128" i="55"/>
  <c r="I120" i="55"/>
  <c r="I107" i="55"/>
  <c r="I105" i="55"/>
  <c r="I103" i="55"/>
  <c r="I99" i="55"/>
  <c r="I97" i="55"/>
  <c r="I78" i="55"/>
  <c r="I76" i="55"/>
  <c r="I70" i="55"/>
  <c r="I68" i="55"/>
  <c r="I64" i="55"/>
  <c r="I56" i="55"/>
  <c r="I43" i="55"/>
  <c r="I41" i="55"/>
  <c r="I39" i="55"/>
  <c r="I35" i="55"/>
  <c r="I33" i="55"/>
  <c r="I1172" i="55"/>
  <c r="I1164" i="55"/>
  <c r="I1160" i="55"/>
  <c r="I1152" i="55"/>
  <c r="I1137" i="55"/>
  <c r="I1133" i="55"/>
  <c r="I1129" i="55"/>
  <c r="I1108" i="55"/>
  <c r="I1100" i="55"/>
  <c r="I1096" i="55"/>
  <c r="I1088" i="55"/>
  <c r="I1073" i="55"/>
  <c r="I1069" i="55"/>
  <c r="I1065" i="55"/>
  <c r="I909" i="55"/>
  <c r="I907" i="55"/>
  <c r="I905" i="55"/>
  <c r="I901" i="55"/>
  <c r="I899" i="55"/>
  <c r="I897" i="55"/>
  <c r="I864" i="55"/>
  <c r="I862" i="55"/>
  <c r="I821" i="55"/>
  <c r="I727" i="55"/>
  <c r="I686" i="55"/>
  <c r="I684" i="55"/>
  <c r="I682" i="55"/>
  <c r="I672" i="55"/>
  <c r="I670" i="55"/>
  <c r="I668" i="55"/>
  <c r="I666" i="55"/>
  <c r="I597" i="55"/>
  <c r="I589" i="55"/>
  <c r="I573" i="55"/>
  <c r="I565" i="55"/>
  <c r="I557" i="55"/>
  <c r="I288" i="55"/>
  <c r="I286" i="55"/>
  <c r="I284" i="55"/>
  <c r="I282" i="55"/>
  <c r="I272" i="55"/>
  <c r="I270" i="55"/>
  <c r="I268" i="55"/>
  <c r="I266" i="55"/>
  <c r="I213" i="55"/>
  <c r="I197" i="55"/>
  <c r="I104" i="55"/>
  <c r="I40" i="55"/>
  <c r="I1136" i="55"/>
  <c r="I1072" i="55"/>
  <c r="I1053" i="55"/>
  <c r="I1049" i="55"/>
  <c r="I1008" i="55"/>
  <c r="I973" i="55"/>
  <c r="I971" i="55"/>
  <c r="I969" i="55"/>
  <c r="I965" i="55"/>
  <c r="I963" i="55"/>
  <c r="I961" i="55"/>
  <c r="I928" i="55"/>
  <c r="I920" i="55"/>
  <c r="I891" i="55"/>
  <c r="I889" i="55"/>
  <c r="I885" i="55"/>
  <c r="I883" i="55"/>
  <c r="I881" i="55"/>
  <c r="I848" i="55"/>
  <c r="I846" i="55"/>
  <c r="I740" i="55"/>
  <c r="I709" i="55"/>
  <c r="I520" i="55"/>
  <c r="I516" i="55"/>
  <c r="I484" i="55"/>
  <c r="I480" i="55"/>
  <c r="I472" i="55"/>
  <c r="I417" i="55"/>
  <c r="I400" i="55"/>
  <c r="I396" i="55"/>
  <c r="I394" i="55"/>
  <c r="I392" i="55"/>
  <c r="I388" i="55"/>
  <c r="I386" i="55"/>
  <c r="I372" i="55"/>
  <c r="I254" i="55"/>
  <c r="I152" i="55"/>
  <c r="I88" i="55"/>
  <c r="I1120" i="55"/>
  <c r="I1056" i="55"/>
  <c r="I984" i="55"/>
  <c r="I792" i="55"/>
  <c r="I692" i="55"/>
  <c r="I639" i="55"/>
  <c r="I635" i="55"/>
  <c r="I603" i="55"/>
  <c r="I401" i="55"/>
  <c r="I252" i="55"/>
  <c r="I250" i="55"/>
  <c r="I240" i="55"/>
  <c r="I238" i="55"/>
  <c r="I236" i="55"/>
  <c r="I234" i="55"/>
  <c r="I181" i="55"/>
  <c r="I165" i="55"/>
  <c r="I1044" i="55"/>
  <c r="I1036" i="55"/>
  <c r="I1032" i="55"/>
  <c r="I1024" i="55"/>
  <c r="I1011" i="55"/>
  <c r="I1003" i="55"/>
  <c r="I997" i="55"/>
  <c r="I960" i="55"/>
  <c r="I952" i="55"/>
  <c r="I939" i="55"/>
  <c r="I937" i="55"/>
  <c r="I933" i="55"/>
  <c r="I931" i="55"/>
  <c r="I929" i="55"/>
  <c r="I896" i="55"/>
  <c r="I894" i="55"/>
  <c r="I888" i="55"/>
  <c r="I875" i="55"/>
  <c r="I873" i="55"/>
  <c r="I869" i="55"/>
  <c r="I867" i="55"/>
  <c r="I865" i="55"/>
  <c r="I771" i="55"/>
  <c r="I760" i="55"/>
  <c r="I752" i="55"/>
  <c r="I735" i="55"/>
  <c r="I733" i="55"/>
  <c r="I693" i="55"/>
  <c r="I654" i="55"/>
  <c r="I652" i="55"/>
  <c r="I650" i="55"/>
  <c r="I644" i="55"/>
  <c r="I628" i="55"/>
  <c r="I624" i="55"/>
  <c r="I622" i="55"/>
  <c r="I620" i="55"/>
  <c r="I618" i="55"/>
  <c r="I616" i="55"/>
  <c r="I614" i="55"/>
  <c r="I584" i="55"/>
  <c r="I580" i="55"/>
  <c r="I548" i="55"/>
  <c r="I533" i="55"/>
  <c r="I525" i="55"/>
  <c r="I503" i="55"/>
  <c r="I501" i="55"/>
  <c r="I497" i="55"/>
  <c r="I477" i="55"/>
  <c r="I475" i="55"/>
  <c r="I463" i="55"/>
  <c r="I461" i="55"/>
  <c r="I459" i="55"/>
  <c r="I428" i="55"/>
  <c r="I426" i="55"/>
  <c r="I424" i="55"/>
  <c r="I420" i="55"/>
  <c r="I418" i="55"/>
  <c r="I399" i="55"/>
  <c r="I391" i="55"/>
  <c r="I348" i="55"/>
  <c r="I346" i="55"/>
  <c r="I336" i="55"/>
  <c r="I332" i="55"/>
  <c r="I330" i="55"/>
  <c r="I308" i="55"/>
  <c r="I279" i="55"/>
  <c r="I263" i="55"/>
  <c r="I222" i="55"/>
  <c r="I220" i="55"/>
  <c r="I218" i="55"/>
  <c r="I208" i="55"/>
  <c r="I206" i="55"/>
  <c r="I204" i="55"/>
  <c r="I202" i="55"/>
  <c r="I180" i="55"/>
  <c r="I1006" i="55"/>
  <c r="I1004" i="55"/>
  <c r="I1002" i="55"/>
  <c r="I1000" i="55"/>
  <c r="I998" i="55"/>
  <c r="I995" i="55"/>
  <c r="I982" i="55"/>
  <c r="I966" i="55"/>
  <c r="I950" i="55"/>
  <c r="I934" i="55"/>
  <c r="I918" i="55"/>
  <c r="I902" i="55"/>
  <c r="I886" i="55"/>
  <c r="I870" i="55"/>
  <c r="I854" i="55"/>
  <c r="I838" i="55"/>
  <c r="I815" i="55"/>
  <c r="I804" i="55"/>
  <c r="I798" i="55"/>
  <c r="I796" i="55"/>
  <c r="I456" i="55"/>
  <c r="I425" i="55"/>
  <c r="I260" i="55"/>
  <c r="I409" i="55"/>
  <c r="I356" i="55"/>
  <c r="I1014" i="55"/>
  <c r="I1007" i="55"/>
  <c r="I992" i="55"/>
  <c r="I990" i="55"/>
  <c r="I988" i="55"/>
  <c r="I974" i="55"/>
  <c r="I958" i="55"/>
  <c r="I942" i="55"/>
  <c r="I926" i="55"/>
  <c r="I910" i="55"/>
  <c r="I608" i="55"/>
  <c r="I393" i="55"/>
  <c r="I324" i="55"/>
  <c r="I811" i="55"/>
  <c r="I807" i="55"/>
  <c r="I805" i="55"/>
  <c r="I779" i="55"/>
  <c r="I775" i="55"/>
  <c r="I773" i="55"/>
  <c r="I748" i="55"/>
  <c r="I744" i="55"/>
  <c r="I729" i="55"/>
  <c r="I726" i="55"/>
  <c r="I724" i="55"/>
  <c r="I705" i="55"/>
  <c r="I703" i="55"/>
  <c r="I699" i="55"/>
  <c r="I673" i="55"/>
  <c r="I671" i="55"/>
  <c r="I667" i="55"/>
  <c r="I648" i="55"/>
  <c r="I641" i="55"/>
  <c r="I629" i="55"/>
  <c r="I623" i="55"/>
  <c r="I619" i="55"/>
  <c r="I606" i="55"/>
  <c r="I596" i="55"/>
  <c r="I581" i="55"/>
  <c r="I571" i="55"/>
  <c r="I563" i="55"/>
  <c r="I555" i="55"/>
  <c r="I550" i="55"/>
  <c r="I544" i="55"/>
  <c r="I542" i="55"/>
  <c r="I532" i="55"/>
  <c r="I517" i="55"/>
  <c r="I509" i="55"/>
  <c r="I490" i="55"/>
  <c r="I488" i="55"/>
  <c r="I486" i="55"/>
  <c r="I471" i="55"/>
  <c r="I467" i="55"/>
  <c r="I457" i="55"/>
  <c r="I454" i="55"/>
  <c r="I452" i="55"/>
  <c r="I450" i="55"/>
  <c r="I371" i="55"/>
  <c r="I365" i="55"/>
  <c r="I361" i="55"/>
  <c r="I357" i="55"/>
  <c r="I333" i="55"/>
  <c r="I329" i="55"/>
  <c r="I325" i="55"/>
  <c r="I305" i="55"/>
  <c r="I301" i="55"/>
  <c r="I297" i="55"/>
  <c r="I275" i="55"/>
  <c r="I269" i="55"/>
  <c r="I265" i="55"/>
  <c r="I241" i="55"/>
  <c r="I239" i="55"/>
  <c r="I235" i="55"/>
  <c r="I209" i="55"/>
  <c r="I207" i="55"/>
  <c r="I203" i="55"/>
  <c r="I177" i="55"/>
  <c r="I175" i="55"/>
  <c r="I171" i="55"/>
  <c r="I825" i="55"/>
  <c r="I790" i="55"/>
  <c r="I747" i="55"/>
  <c r="I736" i="55"/>
  <c r="I718" i="55"/>
  <c r="I716" i="55"/>
  <c r="I714" i="55"/>
  <c r="I787" i="55"/>
  <c r="I783" i="55"/>
  <c r="I739" i="55"/>
  <c r="I721" i="55"/>
  <c r="I715" i="55"/>
  <c r="I689" i="55"/>
  <c r="I687" i="55"/>
  <c r="I683" i="55"/>
  <c r="I657" i="55"/>
  <c r="I655" i="55"/>
  <c r="I651" i="55"/>
  <c r="I640" i="55"/>
  <c r="I638" i="55"/>
  <c r="I636" i="55"/>
  <c r="I634" i="55"/>
  <c r="I612" i="55"/>
  <c r="I605" i="55"/>
  <c r="I595" i="55"/>
  <c r="I587" i="55"/>
  <c r="I582" i="55"/>
  <c r="I564" i="55"/>
  <c r="I549" i="55"/>
  <c r="I541" i="55"/>
  <c r="I531" i="55"/>
  <c r="I523" i="55"/>
  <c r="I518" i="55"/>
  <c r="I512" i="55"/>
  <c r="I510" i="55"/>
  <c r="I508" i="55"/>
  <c r="I500" i="55"/>
  <c r="I493" i="55"/>
  <c r="I491" i="55"/>
  <c r="I489" i="55"/>
  <c r="I487" i="55"/>
  <c r="I481" i="55"/>
  <c r="I473" i="55"/>
  <c r="I470" i="55"/>
  <c r="I468" i="55"/>
  <c r="I466" i="55"/>
  <c r="I455" i="55"/>
  <c r="I453" i="55"/>
  <c r="I451" i="55"/>
  <c r="I377" i="55"/>
  <c r="I373" i="55"/>
  <c r="I355" i="55"/>
  <c r="I349" i="55"/>
  <c r="I345" i="55"/>
  <c r="I341" i="55"/>
  <c r="I323" i="55"/>
  <c r="I317" i="55"/>
  <c r="I313" i="55"/>
  <c r="I289" i="55"/>
  <c r="I287" i="55"/>
  <c r="I283" i="55"/>
  <c r="I281" i="55"/>
  <c r="I257" i="55"/>
  <c r="I255" i="55"/>
  <c r="I251" i="55"/>
  <c r="I225" i="55"/>
  <c r="I223" i="55"/>
  <c r="I221" i="55"/>
  <c r="I219" i="55"/>
  <c r="I193" i="55"/>
  <c r="I191" i="55"/>
  <c r="I187" i="55"/>
  <c r="I168" i="55"/>
  <c r="I1183" i="55"/>
  <c r="I1178" i="55"/>
  <c r="I1175" i="55"/>
  <c r="I1170" i="55"/>
  <c r="I1167" i="55"/>
  <c r="I1162" i="55"/>
  <c r="I1159" i="55"/>
  <c r="I1154" i="55"/>
  <c r="I1151" i="55"/>
  <c r="I1146" i="55"/>
  <c r="I1143" i="55"/>
  <c r="I1138" i="55"/>
  <c r="I1135" i="55"/>
  <c r="I1130" i="55"/>
  <c r="I1127" i="55"/>
  <c r="I1122" i="55"/>
  <c r="I1119" i="55"/>
  <c r="I1114" i="55"/>
  <c r="I1111" i="55"/>
  <c r="I1106" i="55"/>
  <c r="I1103" i="55"/>
  <c r="I1098" i="55"/>
  <c r="I1095" i="55"/>
  <c r="I1090" i="55"/>
  <c r="I1087" i="55"/>
  <c r="I1082" i="55"/>
  <c r="I1079" i="55"/>
  <c r="I1074" i="55"/>
  <c r="I1071" i="55"/>
  <c r="I1066" i="55"/>
  <c r="I1063" i="55"/>
  <c r="I1058" i="55"/>
  <c r="I1055" i="55"/>
  <c r="I1050" i="55"/>
  <c r="I1047" i="55"/>
  <c r="I1042" i="55"/>
  <c r="I1039" i="55"/>
  <c r="I1034" i="55"/>
  <c r="I1031" i="55"/>
  <c r="I1026" i="55"/>
  <c r="I1023" i="55"/>
  <c r="I1018" i="55"/>
  <c r="I1015" i="55"/>
  <c r="I1010" i="55"/>
  <c r="I993" i="55"/>
  <c r="I972" i="55"/>
  <c r="I956" i="55"/>
  <c r="I940" i="55"/>
  <c r="I924" i="55"/>
  <c r="I908" i="55"/>
  <c r="I892" i="55"/>
  <c r="I876" i="55"/>
  <c r="I860" i="55"/>
  <c r="I844" i="55"/>
  <c r="I828" i="55"/>
  <c r="I756" i="55"/>
  <c r="I719" i="55"/>
  <c r="I696" i="55"/>
  <c r="I664" i="55"/>
  <c r="I162" i="55"/>
  <c r="I149" i="55"/>
  <c r="I146" i="55"/>
  <c r="I130" i="55"/>
  <c r="I125" i="55"/>
  <c r="I122" i="55"/>
  <c r="I117" i="55"/>
  <c r="I114" i="55"/>
  <c r="I109" i="55"/>
  <c r="I106" i="55"/>
  <c r="I101" i="55"/>
  <c r="I98" i="55"/>
  <c r="I93" i="55"/>
  <c r="I90" i="55"/>
  <c r="I85" i="55"/>
  <c r="I82" i="55"/>
  <c r="I77" i="55"/>
  <c r="I74" i="55"/>
  <c r="I69" i="55"/>
  <c r="I66" i="55"/>
  <c r="I61" i="55"/>
  <c r="I58" i="55"/>
  <c r="I53" i="55"/>
  <c r="I50" i="55"/>
  <c r="I45" i="55"/>
  <c r="I42" i="55"/>
  <c r="I37" i="55"/>
  <c r="I34" i="55"/>
  <c r="I29" i="55"/>
  <c r="I26" i="55"/>
  <c r="I1001" i="55"/>
  <c r="I157" i="55"/>
  <c r="I154" i="55"/>
  <c r="I141" i="55"/>
  <c r="I138" i="55"/>
  <c r="I133" i="55"/>
  <c r="I1182" i="55"/>
  <c r="I1179" i="55"/>
  <c r="I1174" i="55"/>
  <c r="I1171" i="55"/>
  <c r="I1166" i="55"/>
  <c r="I1163" i="55"/>
  <c r="I1158" i="55"/>
  <c r="I1155" i="55"/>
  <c r="I1150" i="55"/>
  <c r="I1147" i="55"/>
  <c r="I1142" i="55"/>
  <c r="I1139" i="55"/>
  <c r="I1134" i="55"/>
  <c r="I1131" i="55"/>
  <c r="I1126" i="55"/>
  <c r="I1123" i="55"/>
  <c r="I1118" i="55"/>
  <c r="I1115" i="55"/>
  <c r="I1110" i="55"/>
  <c r="I1107" i="55"/>
  <c r="I1102" i="55"/>
  <c r="I1099" i="55"/>
  <c r="I1094" i="55"/>
  <c r="I1091" i="55"/>
  <c r="I1086" i="55"/>
  <c r="I1083" i="55"/>
  <c r="I1078" i="55"/>
  <c r="I1075" i="55"/>
  <c r="I1070" i="55"/>
  <c r="I1067" i="55"/>
  <c r="I1062" i="55"/>
  <c r="I1059" i="55"/>
  <c r="I1054" i="55"/>
  <c r="I1051" i="55"/>
  <c r="I1046" i="55"/>
  <c r="I1043" i="55"/>
  <c r="I1038" i="55"/>
  <c r="I1035" i="55"/>
  <c r="I1030" i="55"/>
  <c r="I1027" i="55"/>
  <c r="I1022" i="55"/>
  <c r="I1019" i="55"/>
  <c r="I1009" i="55"/>
  <c r="I999" i="55"/>
  <c r="I980" i="55"/>
  <c r="I964" i="55"/>
  <c r="I948" i="55"/>
  <c r="I932" i="55"/>
  <c r="I916" i="55"/>
  <c r="I900" i="55"/>
  <c r="I884" i="55"/>
  <c r="I868" i="55"/>
  <c r="I852" i="55"/>
  <c r="I836" i="55"/>
  <c r="I820" i="55"/>
  <c r="I788" i="55"/>
  <c r="I712" i="55"/>
  <c r="I680" i="55"/>
  <c r="I994" i="55"/>
  <c r="I991" i="55"/>
  <c r="I986" i="55"/>
  <c r="I983" i="55"/>
  <c r="I978" i="55"/>
  <c r="I975" i="55"/>
  <c r="I970" i="55"/>
  <c r="I967" i="55"/>
  <c r="I962" i="55"/>
  <c r="I959" i="55"/>
  <c r="I954" i="55"/>
  <c r="I951" i="55"/>
  <c r="I946" i="55"/>
  <c r="I943" i="55"/>
  <c r="I938" i="55"/>
  <c r="I935" i="55"/>
  <c r="I930" i="55"/>
  <c r="I927" i="55"/>
  <c r="I922" i="55"/>
  <c r="I919" i="55"/>
  <c r="I914" i="55"/>
  <c r="I911" i="55"/>
  <c r="I906" i="55"/>
  <c r="I903" i="55"/>
  <c r="I898" i="55"/>
  <c r="I895" i="55"/>
  <c r="I890" i="55"/>
  <c r="I887" i="55"/>
  <c r="I882" i="55"/>
  <c r="I879" i="55"/>
  <c r="I874" i="55"/>
  <c r="I871" i="55"/>
  <c r="I866" i="55"/>
  <c r="I863" i="55"/>
  <c r="I858" i="55"/>
  <c r="I855" i="55"/>
  <c r="I850" i="55"/>
  <c r="I847" i="55"/>
  <c r="I842" i="55"/>
  <c r="I839" i="55"/>
  <c r="I834" i="55"/>
  <c r="I831" i="55"/>
  <c r="I826" i="55"/>
  <c r="I823" i="55"/>
  <c r="I818" i="55"/>
  <c r="I816" i="55"/>
  <c r="I786" i="55"/>
  <c r="I784" i="55"/>
  <c r="I769" i="55"/>
  <c r="I766" i="55"/>
  <c r="I749" i="55"/>
  <c r="I737" i="55"/>
  <c r="I734" i="55"/>
  <c r="I717" i="55"/>
  <c r="I710" i="55"/>
  <c r="I701" i="55"/>
  <c r="I694" i="55"/>
  <c r="I685" i="55"/>
  <c r="I678" i="55"/>
  <c r="I669" i="55"/>
  <c r="I662" i="55"/>
  <c r="I653" i="55"/>
  <c r="I646" i="55"/>
  <c r="I637" i="55"/>
  <c r="I630" i="55"/>
  <c r="I621" i="55"/>
  <c r="I588" i="55"/>
  <c r="I556" i="55"/>
  <c r="I445" i="55"/>
  <c r="I429" i="55"/>
  <c r="I413" i="55"/>
  <c r="I397" i="55"/>
  <c r="I381" i="55"/>
  <c r="I360" i="55"/>
  <c r="I328" i="55"/>
  <c r="I296" i="55"/>
  <c r="I264" i="55"/>
  <c r="I232" i="55"/>
  <c r="I200" i="55"/>
  <c r="I812" i="55"/>
  <c r="I809" i="55"/>
  <c r="I806" i="55"/>
  <c r="I780" i="55"/>
  <c r="I777" i="55"/>
  <c r="I774" i="55"/>
  <c r="I757" i="55"/>
  <c r="I755" i="55"/>
  <c r="I745" i="55"/>
  <c r="I742" i="55"/>
  <c r="I725" i="55"/>
  <c r="I723" i="55"/>
  <c r="I713" i="55"/>
  <c r="I711" i="55"/>
  <c r="I706" i="55"/>
  <c r="I697" i="55"/>
  <c r="I695" i="55"/>
  <c r="I690" i="55"/>
  <c r="I681" i="55"/>
  <c r="I679" i="55"/>
  <c r="I674" i="55"/>
  <c r="I665" i="55"/>
  <c r="I663" i="55"/>
  <c r="I658" i="55"/>
  <c r="I649" i="55"/>
  <c r="I647" i="55"/>
  <c r="I642" i="55"/>
  <c r="I633" i="55"/>
  <c r="I631" i="55"/>
  <c r="I626" i="55"/>
  <c r="I611" i="55"/>
  <c r="I604" i="55"/>
  <c r="I602" i="55"/>
  <c r="I540" i="55"/>
  <c r="I496" i="55"/>
  <c r="I469" i="55"/>
  <c r="I835" i="55"/>
  <c r="I830" i="55"/>
  <c r="I827" i="55"/>
  <c r="I822" i="55"/>
  <c r="I819" i="55"/>
  <c r="I802" i="55"/>
  <c r="I800" i="55"/>
  <c r="I763" i="55"/>
  <c r="I753" i="55"/>
  <c r="I750" i="55"/>
  <c r="I731" i="55"/>
  <c r="I707" i="55"/>
  <c r="I691" i="55"/>
  <c r="I675" i="55"/>
  <c r="I659" i="55"/>
  <c r="I643" i="55"/>
  <c r="I627" i="55"/>
  <c r="I607" i="55"/>
  <c r="I437" i="55"/>
  <c r="I421" i="55"/>
  <c r="I405" i="55"/>
  <c r="I389" i="55"/>
  <c r="I376" i="55"/>
  <c r="I344" i="55"/>
  <c r="I312" i="55"/>
  <c r="I280" i="55"/>
  <c r="I248" i="55"/>
  <c r="I216" i="55"/>
  <c r="I184" i="55"/>
  <c r="I593" i="55"/>
  <c r="I591" i="55"/>
  <c r="I586" i="55"/>
  <c r="I577" i="55"/>
  <c r="I575" i="55"/>
  <c r="I570" i="55"/>
  <c r="I561" i="55"/>
  <c r="I559" i="55"/>
  <c r="I554" i="55"/>
  <c r="I545" i="55"/>
  <c r="I543" i="55"/>
  <c r="I538" i="55"/>
  <c r="I529" i="55"/>
  <c r="I527" i="55"/>
  <c r="I522" i="55"/>
  <c r="I513" i="55"/>
  <c r="I511" i="55"/>
  <c r="I506" i="55"/>
  <c r="I499" i="55"/>
  <c r="I494" i="55"/>
  <c r="I492" i="55"/>
  <c r="I482" i="55"/>
  <c r="I479" i="55"/>
  <c r="I374" i="55"/>
  <c r="I358" i="55"/>
  <c r="I342" i="55"/>
  <c r="I326" i="55"/>
  <c r="I310" i="55"/>
  <c r="I294" i="55"/>
  <c r="I285" i="55"/>
  <c r="I278" i="55"/>
  <c r="I262" i="55"/>
  <c r="I253" i="55"/>
  <c r="I246" i="55"/>
  <c r="I237" i="55"/>
  <c r="I230" i="55"/>
  <c r="I214" i="55"/>
  <c r="I205" i="55"/>
  <c r="I198" i="55"/>
  <c r="I189" i="55"/>
  <c r="I182" i="55"/>
  <c r="I173" i="55"/>
  <c r="I166" i="55"/>
  <c r="I443" i="55"/>
  <c r="I438" i="55"/>
  <c r="I435" i="55"/>
  <c r="I430" i="55"/>
  <c r="I427" i="55"/>
  <c r="I422" i="55"/>
  <c r="I419" i="55"/>
  <c r="I414" i="55"/>
  <c r="I411" i="55"/>
  <c r="I406" i="55"/>
  <c r="I398" i="55"/>
  <c r="I390" i="55"/>
  <c r="I382" i="55"/>
  <c r="I370" i="55"/>
  <c r="I354" i="55"/>
  <c r="I338" i="55"/>
  <c r="I322" i="55"/>
  <c r="I311" i="55"/>
  <c r="I306" i="55"/>
  <c r="I295" i="55"/>
  <c r="I290" i="55"/>
  <c r="I277" i="55"/>
  <c r="I274" i="55"/>
  <c r="I261" i="55"/>
  <c r="I258" i="55"/>
  <c r="I249" i="55"/>
  <c r="I247" i="55"/>
  <c r="I242" i="55"/>
  <c r="I233" i="55"/>
  <c r="I231" i="55"/>
  <c r="I226" i="55"/>
  <c r="I217" i="55"/>
  <c r="I215" i="55"/>
  <c r="I210" i="55"/>
  <c r="I201" i="55"/>
  <c r="I199" i="55"/>
  <c r="I194" i="55"/>
  <c r="I185" i="55"/>
  <c r="I183" i="55"/>
  <c r="I178" i="55"/>
  <c r="I169" i="55"/>
  <c r="I167" i="55"/>
  <c r="I617" i="55"/>
  <c r="I615" i="55"/>
  <c r="I610" i="55"/>
  <c r="I601" i="55"/>
  <c r="I599" i="55"/>
  <c r="I594" i="55"/>
  <c r="I585" i="55"/>
  <c r="I583" i="55"/>
  <c r="I578" i="55"/>
  <c r="I569" i="55"/>
  <c r="I567" i="55"/>
  <c r="I562" i="55"/>
  <c r="I553" i="55"/>
  <c r="I551" i="55"/>
  <c r="I546" i="55"/>
  <c r="I537" i="55"/>
  <c r="I535" i="55"/>
  <c r="I530" i="55"/>
  <c r="I521" i="55"/>
  <c r="I519" i="55"/>
  <c r="I514" i="55"/>
  <c r="I505" i="55"/>
  <c r="I498" i="55"/>
  <c r="I495" i="55"/>
  <c r="I483" i="55"/>
  <c r="I478" i="55"/>
  <c r="I476" i="55"/>
  <c r="I375" i="55"/>
  <c r="I369" i="55"/>
  <c r="I366" i="55"/>
  <c r="I359" i="55"/>
  <c r="I353" i="55"/>
  <c r="I350" i="55"/>
  <c r="I343" i="55"/>
  <c r="I339" i="55"/>
  <c r="I337" i="55"/>
  <c r="I334" i="55"/>
  <c r="I327" i="55"/>
  <c r="I321" i="55"/>
  <c r="I307" i="55"/>
  <c r="I291" i="55"/>
  <c r="I273" i="55"/>
  <c r="I259" i="55"/>
  <c r="I243" i="55"/>
  <c r="I227" i="55"/>
  <c r="I211" i="55"/>
  <c r="I195" i="55"/>
  <c r="I179" i="55"/>
  <c r="I813" i="55"/>
  <c r="I797" i="55"/>
  <c r="I781" i="55"/>
  <c r="I817" i="55"/>
  <c r="I801" i="55"/>
  <c r="I785" i="55"/>
  <c r="I770" i="55"/>
  <c r="I762" i="55"/>
  <c r="I754" i="55"/>
  <c r="I746" i="55"/>
  <c r="I738" i="55"/>
  <c r="I730" i="55"/>
  <c r="I722" i="55"/>
  <c r="I367" i="55"/>
  <c r="I351" i="55"/>
  <c r="I335" i="55"/>
  <c r="I319" i="55"/>
  <c r="I303" i="55"/>
  <c r="I271" i="55"/>
  <c r="I403" i="55"/>
  <c r="I395" i="55"/>
  <c r="I387" i="55"/>
  <c r="I379" i="55"/>
  <c r="I363" i="55"/>
  <c r="I347" i="55"/>
  <c r="I331" i="55"/>
  <c r="I315" i="55"/>
  <c r="I299" i="55"/>
  <c r="I267" i="55"/>
  <c r="H12" i="76"/>
  <c r="H11" i="76"/>
  <c r="H10" i="76"/>
  <c r="H9" i="76"/>
  <c r="H13" i="76"/>
  <c r="AM1" i="91" l="1"/>
  <c r="AM1" i="52"/>
  <c r="A26" i="91"/>
  <c r="M7" i="91"/>
  <c r="E7" i="91"/>
  <c r="M6" i="91"/>
  <c r="E6" i="91"/>
  <c r="H8" i="91" s="1"/>
  <c r="AE5" i="91"/>
  <c r="R5" i="91"/>
  <c r="C5" i="91"/>
  <c r="R4" i="91"/>
  <c r="M6" i="52"/>
  <c r="E6" i="52"/>
  <c r="H8" i="52" s="1"/>
  <c r="I8" i="91" l="1"/>
  <c r="J8" i="91" s="1"/>
  <c r="K8" i="91" s="1"/>
  <c r="L8" i="91" s="1"/>
  <c r="M8" i="91" s="1"/>
  <c r="N8" i="91" s="1"/>
  <c r="O8" i="91" s="1"/>
  <c r="P8" i="91" s="1"/>
  <c r="Q8" i="91" s="1"/>
  <c r="R8" i="91" s="1"/>
  <c r="S8" i="91" s="1"/>
  <c r="T8" i="91" s="1"/>
  <c r="U8" i="91" s="1"/>
  <c r="V8" i="91" s="1"/>
  <c r="W8" i="91" s="1"/>
  <c r="X8" i="91" s="1"/>
  <c r="Y8" i="91" s="1"/>
  <c r="Z8" i="91" s="1"/>
  <c r="AA8" i="91" s="1"/>
  <c r="AB8" i="91" s="1"/>
  <c r="AC8" i="91" s="1"/>
  <c r="AD8" i="91" s="1"/>
  <c r="AE8" i="91" s="1"/>
  <c r="AF8" i="91" s="1"/>
  <c r="AG8" i="91" s="1"/>
  <c r="AH8" i="91" s="1"/>
  <c r="AI8" i="91" s="1"/>
  <c r="AJ8" i="91" s="1"/>
  <c r="AK8" i="91" s="1"/>
  <c r="AL8" i="91" s="1"/>
  <c r="AM8" i="91" s="1"/>
  <c r="I8" i="52"/>
  <c r="J8" i="52" s="1"/>
  <c r="K8" i="52" s="1"/>
  <c r="L8" i="52" s="1"/>
  <c r="M8" i="52" s="1"/>
  <c r="N8" i="52" s="1"/>
  <c r="O8" i="52" s="1"/>
  <c r="P8" i="52" s="1"/>
  <c r="Q8" i="52" s="1"/>
  <c r="R8" i="52" s="1"/>
  <c r="T8" i="52" s="1"/>
  <c r="U8" i="52" s="1"/>
  <c r="V8" i="52" s="1"/>
  <c r="W8" i="52" s="1"/>
  <c r="X8" i="52" s="1"/>
  <c r="Y8" i="52" s="1"/>
  <c r="Z8" i="52" s="1"/>
  <c r="AA8" i="52" s="1"/>
  <c r="AB8" i="52" s="1"/>
  <c r="AC8" i="52" s="1"/>
  <c r="AD8" i="52" s="1"/>
  <c r="AE8" i="52" s="1"/>
  <c r="AF8" i="52" s="1"/>
  <c r="AG8" i="52" s="1"/>
  <c r="AH8" i="52" s="1"/>
  <c r="AI8" i="52" s="1"/>
  <c r="AJ8" i="52" s="1"/>
  <c r="AK8" i="52" s="1"/>
  <c r="AL8" i="52" s="1"/>
  <c r="AM8" i="52" s="1"/>
  <c r="A26" i="52" l="1"/>
  <c r="A29" i="17"/>
  <c r="C35" i="49" l="1"/>
  <c r="E44" i="70" l="1"/>
  <c r="D44" i="70" s="1"/>
  <c r="E43" i="70"/>
  <c r="D43" i="70" s="1"/>
  <c r="E41" i="70"/>
  <c r="D42" i="70" s="1"/>
  <c r="A18" i="7" l="1"/>
  <c r="H5" i="77" l="1"/>
  <c r="H6" i="77"/>
  <c r="H7" i="77"/>
  <c r="H8" i="77"/>
  <c r="H9" i="77"/>
  <c r="H10" i="77"/>
  <c r="H11" i="77"/>
  <c r="H12" i="77"/>
  <c r="H13" i="77"/>
  <c r="H14" i="77"/>
  <c r="H15" i="77"/>
  <c r="H16" i="77"/>
  <c r="H17" i="77"/>
  <c r="H18" i="77"/>
  <c r="H4" i="77"/>
  <c r="I5" i="77"/>
  <c r="I6" i="77"/>
  <c r="I7" i="77"/>
  <c r="I8" i="77"/>
  <c r="I9" i="77"/>
  <c r="I10" i="77"/>
  <c r="I11" i="77"/>
  <c r="I12" i="77"/>
  <c r="I13" i="77"/>
  <c r="I14" i="77"/>
  <c r="I15" i="77"/>
  <c r="I16" i="77"/>
  <c r="I17" i="77"/>
  <c r="I18" i="77"/>
  <c r="I4" i="77"/>
  <c r="H5" i="76"/>
  <c r="H6" i="76"/>
  <c r="H7" i="76"/>
  <c r="H8" i="76"/>
  <c r="H14" i="76"/>
  <c r="H22" i="76"/>
  <c r="H23" i="76"/>
  <c r="H24" i="76"/>
  <c r="H25" i="76"/>
  <c r="H4" i="76"/>
  <c r="F30" i="73" l="1"/>
  <c r="A22" i="69"/>
  <c r="D34" i="65"/>
  <c r="F36" i="59"/>
  <c r="E36" i="59" s="1"/>
  <c r="F35" i="59"/>
  <c r="E35" i="59" s="1"/>
  <c r="E29" i="42"/>
  <c r="A17" i="10"/>
  <c r="C30" i="19"/>
  <c r="C38" i="14"/>
  <c r="B45" i="15"/>
  <c r="E27" i="15"/>
  <c r="E51" i="19"/>
  <c r="E50" i="19"/>
  <c r="E47" i="19" s="1"/>
  <c r="D34" i="41"/>
  <c r="B37" i="67"/>
  <c r="E14" i="78"/>
  <c r="F18" i="68"/>
  <c r="G10" i="71"/>
  <c r="E41" i="54"/>
  <c r="AE5" i="52"/>
  <c r="E12" i="51"/>
  <c r="E11" i="49"/>
  <c r="E11" i="48"/>
  <c r="F11" i="47"/>
  <c r="N16" i="43"/>
  <c r="B35" i="40"/>
  <c r="F10" i="39"/>
  <c r="G14" i="34"/>
  <c r="F11" i="33"/>
  <c r="E12" i="32"/>
  <c r="F15" i="19"/>
  <c r="J14" i="15"/>
  <c r="G12" i="12"/>
  <c r="F11" i="10"/>
  <c r="F31" i="43"/>
  <c r="F24" i="43"/>
  <c r="G24" i="43"/>
  <c r="H24" i="43"/>
  <c r="I24" i="43"/>
  <c r="J24" i="43"/>
  <c r="K24" i="43"/>
  <c r="L24" i="43"/>
  <c r="M24" i="43"/>
  <c r="N24" i="43"/>
  <c r="O24" i="43"/>
  <c r="P24" i="43"/>
  <c r="Q24" i="43"/>
  <c r="R24" i="43"/>
  <c r="S24" i="43"/>
  <c r="E24" i="43"/>
  <c r="F25" i="43"/>
  <c r="G25" i="43"/>
  <c r="H25" i="43"/>
  <c r="I25" i="43"/>
  <c r="J25" i="43"/>
  <c r="K25" i="43"/>
  <c r="L25" i="43"/>
  <c r="M25" i="43"/>
  <c r="N25" i="43"/>
  <c r="O25" i="43"/>
  <c r="P25" i="43"/>
  <c r="Q25" i="43"/>
  <c r="R25" i="43"/>
  <c r="S25" i="43"/>
  <c r="F26" i="43"/>
  <c r="G26" i="43"/>
  <c r="H26" i="43"/>
  <c r="I26" i="43"/>
  <c r="J26" i="43"/>
  <c r="K26" i="43"/>
  <c r="L26" i="43"/>
  <c r="M26" i="43"/>
  <c r="N26" i="43"/>
  <c r="O26" i="43"/>
  <c r="P26" i="43"/>
  <c r="Q26" i="43"/>
  <c r="R26" i="43"/>
  <c r="S26" i="43"/>
  <c r="E26" i="43"/>
  <c r="E25" i="43"/>
  <c r="D26" i="43"/>
  <c r="D25" i="43"/>
  <c r="AG5" i="44"/>
  <c r="AG6" i="44" s="1"/>
  <c r="AH5" i="44"/>
  <c r="AH6" i="44" s="1"/>
  <c r="AI5" i="44"/>
  <c r="AI6" i="44" s="1"/>
  <c r="F6" i="44"/>
  <c r="G6" i="44"/>
  <c r="H6" i="44"/>
  <c r="I6" i="44"/>
  <c r="J6" i="44"/>
  <c r="K6" i="44"/>
  <c r="L6" i="44"/>
  <c r="M6" i="44"/>
  <c r="N6" i="44"/>
  <c r="O6" i="44"/>
  <c r="P6" i="44"/>
  <c r="Q6" i="44"/>
  <c r="R6" i="44"/>
  <c r="S6" i="44"/>
  <c r="T6" i="44"/>
  <c r="U6" i="44"/>
  <c r="V6" i="44"/>
  <c r="W6" i="44"/>
  <c r="X6" i="44"/>
  <c r="Y6" i="44"/>
  <c r="Z6" i="44"/>
  <c r="AA6" i="44"/>
  <c r="AB6" i="44"/>
  <c r="AC6" i="44"/>
  <c r="AD6" i="44"/>
  <c r="AE6" i="44"/>
  <c r="AF6" i="44"/>
  <c r="E6" i="44"/>
  <c r="AO5" i="44"/>
  <c r="AO4" i="44"/>
  <c r="A27" i="51"/>
  <c r="D38" i="57"/>
  <c r="E38" i="54"/>
  <c r="F21" i="54"/>
  <c r="F20" i="54"/>
  <c r="F19" i="54"/>
  <c r="H23" i="55"/>
  <c r="H22" i="55"/>
  <c r="H21" i="55"/>
  <c r="H20" i="55"/>
  <c r="H19" i="55"/>
  <c r="H18" i="55"/>
  <c r="H17" i="55"/>
  <c r="I17" i="55" s="1"/>
  <c r="H16" i="55"/>
  <c r="H15" i="55"/>
  <c r="H14" i="55"/>
  <c r="H13" i="55"/>
  <c r="H12" i="55"/>
  <c r="H11" i="55"/>
  <c r="H10" i="55"/>
  <c r="H9" i="55"/>
  <c r="H8" i="55"/>
  <c r="H7" i="55"/>
  <c r="H6" i="55"/>
  <c r="H5" i="55"/>
  <c r="H4" i="55"/>
  <c r="E5" i="55"/>
  <c r="E6" i="55"/>
  <c r="E7" i="55"/>
  <c r="E8" i="55"/>
  <c r="I8" i="55" s="1"/>
  <c r="E9" i="55"/>
  <c r="I9" i="55" s="1"/>
  <c r="E10" i="55"/>
  <c r="I10" i="55" s="1"/>
  <c r="E11" i="55"/>
  <c r="E12" i="55"/>
  <c r="I12" i="55" s="1"/>
  <c r="E13" i="55"/>
  <c r="I13" i="55" s="1"/>
  <c r="E14" i="55"/>
  <c r="I14" i="55" s="1"/>
  <c r="E15" i="55"/>
  <c r="E16" i="55"/>
  <c r="E18" i="55"/>
  <c r="I18" i="55" s="1"/>
  <c r="E19" i="55"/>
  <c r="E20" i="55"/>
  <c r="I20" i="55" s="1"/>
  <c r="E21" i="55"/>
  <c r="I21" i="55" s="1"/>
  <c r="E22" i="55"/>
  <c r="I22" i="55" s="1"/>
  <c r="E23" i="55"/>
  <c r="E4" i="55"/>
  <c r="E4" i="56"/>
  <c r="F38" i="58"/>
  <c r="F44" i="58"/>
  <c r="E44" i="58" s="1"/>
  <c r="F33" i="58"/>
  <c r="E33" i="58" s="1"/>
  <c r="E15" i="58"/>
  <c r="C27" i="59"/>
  <c r="C26" i="59"/>
  <c r="C25" i="59"/>
  <c r="F13" i="59"/>
  <c r="E23" i="62"/>
  <c r="D23" i="62" s="1"/>
  <c r="E15" i="62"/>
  <c r="D15" i="62" s="1"/>
  <c r="D47" i="60"/>
  <c r="C47" i="60" s="1"/>
  <c r="E18" i="62"/>
  <c r="C23" i="59"/>
  <c r="B5" i="62"/>
  <c r="A22" i="65"/>
  <c r="A36" i="67"/>
  <c r="D31" i="74"/>
  <c r="D30" i="74"/>
  <c r="B30" i="73"/>
  <c r="B29" i="73"/>
  <c r="F29" i="73"/>
  <c r="B31" i="73"/>
  <c r="E7" i="52"/>
  <c r="I16" i="55" l="1"/>
  <c r="I5" i="55"/>
  <c r="I24" i="55"/>
  <c r="I6" i="55"/>
  <c r="F22" i="54"/>
  <c r="F4" i="56"/>
  <c r="E18" i="56"/>
  <c r="I4" i="55"/>
  <c r="I23" i="55"/>
  <c r="I19" i="55"/>
  <c r="I15" i="55"/>
  <c r="I11" i="55"/>
  <c r="I7" i="55"/>
  <c r="E68" i="75"/>
  <c r="E74" i="75" s="1"/>
  <c r="E6" i="75" s="1"/>
  <c r="E58" i="75"/>
  <c r="A10" i="78"/>
  <c r="A9" i="78"/>
  <c r="A21" i="78"/>
  <c r="E19" i="56" l="1"/>
  <c r="F19" i="56" s="1"/>
  <c r="C21" i="70"/>
  <c r="C19" i="70" s="1"/>
  <c r="D31" i="66"/>
  <c r="D31" i="65"/>
  <c r="C6" i="62"/>
  <c r="C24" i="59"/>
  <c r="C5" i="52"/>
  <c r="D42" i="14"/>
  <c r="D34" i="66"/>
  <c r="D37" i="65"/>
  <c r="F33" i="71"/>
  <c r="F31" i="71"/>
  <c r="E14" i="58"/>
  <c r="E12" i="58"/>
  <c r="E32" i="42"/>
  <c r="E31" i="42"/>
  <c r="E30" i="42"/>
  <c r="B4" i="62"/>
  <c r="D42" i="60"/>
  <c r="C43" i="60" s="1"/>
  <c r="C22" i="59"/>
  <c r="C9" i="58"/>
  <c r="D36" i="41"/>
  <c r="V2" i="6"/>
  <c r="B23" i="89"/>
  <c r="D56" i="75"/>
  <c r="C31" i="69"/>
  <c r="C22" i="67"/>
  <c r="D29" i="66"/>
  <c r="D29" i="65"/>
  <c r="C20" i="71"/>
  <c r="C7" i="58"/>
  <c r="B7" i="57"/>
  <c r="B22" i="51"/>
  <c r="B25" i="48"/>
  <c r="D32" i="41"/>
  <c r="D20" i="40"/>
  <c r="B18" i="39"/>
  <c r="B23" i="35"/>
  <c r="D21" i="34"/>
  <c r="B18" i="33"/>
  <c r="C27" i="31"/>
  <c r="C28" i="19"/>
  <c r="R4" i="52"/>
  <c r="A6" i="51"/>
  <c r="A5" i="49"/>
  <c r="A6" i="48"/>
  <c r="A5" i="47"/>
  <c r="A5" i="39"/>
  <c r="A8" i="34"/>
  <c r="A5" i="33"/>
  <c r="A6" i="32"/>
  <c r="A11" i="15"/>
  <c r="E43" i="54"/>
  <c r="D37" i="57"/>
  <c r="A5" i="51"/>
  <c r="A4" i="49"/>
  <c r="A5" i="48"/>
  <c r="A4" i="47"/>
  <c r="A10" i="43"/>
  <c r="A4" i="39"/>
  <c r="A7" i="34"/>
  <c r="A4" i="33"/>
  <c r="A5" i="32"/>
  <c r="A10" i="15"/>
  <c r="A8" i="89"/>
  <c r="A33" i="75"/>
  <c r="A8" i="73"/>
  <c r="A34" i="70"/>
  <c r="A7" i="69"/>
  <c r="A11" i="67"/>
  <c r="A8" i="66"/>
  <c r="A8" i="65"/>
  <c r="A8" i="42"/>
  <c r="A10" i="41"/>
  <c r="B9" i="40"/>
  <c r="A10" i="35"/>
  <c r="A13" i="31"/>
  <c r="A8" i="30"/>
  <c r="A7" i="19"/>
  <c r="A7" i="89"/>
  <c r="A4" i="89" s="1"/>
  <c r="A5" i="78"/>
  <c r="A2" i="78" s="1"/>
  <c r="A32" i="75"/>
  <c r="A29" i="75" s="1"/>
  <c r="A7" i="73"/>
  <c r="A4" i="73" s="1"/>
  <c r="A33" i="70"/>
  <c r="A30" i="70" s="1"/>
  <c r="A6" i="69"/>
  <c r="A3" i="69" s="1"/>
  <c r="B8" i="68"/>
  <c r="B5" i="68" s="1"/>
  <c r="A10" i="67"/>
  <c r="A7" i="67" s="1"/>
  <c r="A7" i="66"/>
  <c r="A4" i="66" s="1"/>
  <c r="A7" i="65"/>
  <c r="A4" i="65" s="1"/>
  <c r="D46" i="60"/>
  <c r="F12" i="59"/>
  <c r="F9" i="59" s="1"/>
  <c r="F37" i="58"/>
  <c r="E37" i="54"/>
  <c r="D29" i="57"/>
  <c r="A7" i="43"/>
  <c r="A4" i="43" s="1"/>
  <c r="A7" i="42"/>
  <c r="A4" i="42" s="1"/>
  <c r="A9" i="41"/>
  <c r="A6" i="41" s="1"/>
  <c r="B8" i="40"/>
  <c r="B5" i="40" s="1"/>
  <c r="A9" i="35"/>
  <c r="A6" i="35" s="1"/>
  <c r="A12" i="31"/>
  <c r="A9" i="31" s="1"/>
  <c r="A7" i="30"/>
  <c r="A4" i="30" s="1"/>
  <c r="A6" i="19"/>
  <c r="A3" i="19" s="1"/>
  <c r="A6" i="15"/>
  <c r="A3" i="15" s="1"/>
  <c r="E15" i="89"/>
  <c r="D15" i="89" s="1"/>
  <c r="F42" i="75"/>
  <c r="E42" i="75" s="1"/>
  <c r="E15" i="74"/>
  <c r="D15" i="74" s="1"/>
  <c r="E15" i="73"/>
  <c r="D15" i="73" s="1"/>
  <c r="F15" i="69"/>
  <c r="E15" i="69" s="1"/>
  <c r="F15" i="66"/>
  <c r="E15" i="66" s="1"/>
  <c r="F15" i="65"/>
  <c r="E15" i="65" s="1"/>
  <c r="D53" i="60"/>
  <c r="C53" i="60" s="1"/>
  <c r="G15" i="42"/>
  <c r="F15" i="42" s="1"/>
  <c r="G15" i="41"/>
  <c r="F15" i="41" s="1"/>
  <c r="G15" i="40"/>
  <c r="F15" i="40" s="1"/>
  <c r="F16" i="35"/>
  <c r="E16" i="35" s="1"/>
  <c r="G18" i="31"/>
  <c r="F18" i="31" s="1"/>
  <c r="G15" i="30"/>
  <c r="F15" i="30" s="1"/>
  <c r="G15" i="14"/>
  <c r="F15" i="14" s="1"/>
  <c r="E14" i="89"/>
  <c r="D14" i="89" s="1"/>
  <c r="F41" i="75"/>
  <c r="E41" i="75" s="1"/>
  <c r="E14" i="74"/>
  <c r="D14" i="74" s="1"/>
  <c r="E14" i="73"/>
  <c r="D14" i="73" s="1"/>
  <c r="F14" i="69"/>
  <c r="E14" i="69" s="1"/>
  <c r="F14" i="66"/>
  <c r="E14" i="66" s="1"/>
  <c r="F14" i="65"/>
  <c r="E14" i="65" s="1"/>
  <c r="E22" i="62"/>
  <c r="D22" i="62" s="1"/>
  <c r="D52" i="60"/>
  <c r="C52" i="60" s="1"/>
  <c r="F43" i="58"/>
  <c r="E43" i="58" s="1"/>
  <c r="E40" i="54"/>
  <c r="D33" i="57"/>
  <c r="R5" i="52"/>
  <c r="I3" i="44"/>
  <c r="G14" i="42"/>
  <c r="F14" i="42" s="1"/>
  <c r="G14" i="41"/>
  <c r="F14" i="41" s="1"/>
  <c r="G14" i="40"/>
  <c r="F14" i="40" s="1"/>
  <c r="F15" i="35"/>
  <c r="E15" i="35" s="1"/>
  <c r="G17" i="31"/>
  <c r="F17" i="31" s="1"/>
  <c r="G14" i="30"/>
  <c r="F14" i="30" s="1"/>
  <c r="G14" i="14"/>
  <c r="F14" i="14" s="1"/>
  <c r="E12" i="89"/>
  <c r="D13" i="89" s="1"/>
  <c r="F39" i="75"/>
  <c r="E40" i="75" s="1"/>
  <c r="E12" i="74"/>
  <c r="D13" i="74" s="1"/>
  <c r="E12" i="73"/>
  <c r="D13" i="73" s="1"/>
  <c r="F12" i="69"/>
  <c r="E13" i="69" s="1"/>
  <c r="F12" i="66"/>
  <c r="E13" i="66" s="1"/>
  <c r="F12" i="65"/>
  <c r="E13" i="65" s="1"/>
  <c r="E21" i="62"/>
  <c r="D21" i="62" s="1"/>
  <c r="D50" i="60"/>
  <c r="C51" i="60" s="1"/>
  <c r="F41" i="58"/>
  <c r="E41" i="58" s="1"/>
  <c r="G12" i="42"/>
  <c r="F13" i="42" s="1"/>
  <c r="G12" i="41"/>
  <c r="F13" i="41" s="1"/>
  <c r="G12" i="40"/>
  <c r="F13" i="40" s="1"/>
  <c r="F13" i="35"/>
  <c r="E14" i="35" s="1"/>
  <c r="G15" i="31"/>
  <c r="F16" i="31" s="1"/>
  <c r="G12" i="30"/>
  <c r="F13" i="30" s="1"/>
  <c r="G12" i="14"/>
  <c r="F13" i="14" s="1"/>
  <c r="A8" i="14"/>
  <c r="A7" i="14"/>
  <c r="A4" i="14" s="1"/>
  <c r="C35" i="14"/>
  <c r="A7" i="12"/>
  <c r="A6" i="12"/>
  <c r="A7" i="10"/>
  <c r="A6" i="10"/>
  <c r="C27" i="9"/>
  <c r="B7" i="4"/>
  <c r="A8" i="9"/>
  <c r="A5" i="9" s="1"/>
  <c r="E13" i="7"/>
  <c r="D13" i="7" s="1"/>
  <c r="E12" i="7"/>
  <c r="D12" i="7" s="1"/>
  <c r="E10" i="7"/>
  <c r="D11" i="7" s="1"/>
  <c r="A8" i="7"/>
  <c r="A7" i="7"/>
  <c r="A4" i="7" s="1"/>
  <c r="AD35" i="6"/>
  <c r="AB35" i="6" s="1"/>
  <c r="AD34" i="6"/>
  <c r="AB34" i="6" s="1"/>
  <c r="AD33" i="6"/>
  <c r="AB33" i="6" s="1"/>
  <c r="AG3" i="6"/>
  <c r="A34" i="6"/>
  <c r="A32" i="6" s="1"/>
  <c r="A35" i="6"/>
  <c r="AG4" i="6"/>
  <c r="X3" i="6"/>
  <c r="D6" i="6" s="1"/>
  <c r="G43" i="4"/>
  <c r="F43" i="4" s="1"/>
  <c r="G42" i="4"/>
  <c r="F42" i="4" s="1"/>
  <c r="G40" i="4"/>
  <c r="F41" i="4" s="1"/>
  <c r="A34" i="4"/>
  <c r="A33" i="4"/>
  <c r="A30" i="4" s="1"/>
  <c r="C6" i="70" l="1"/>
  <c r="C4" i="91"/>
  <c r="C20" i="15" l="1"/>
  <c r="C21" i="67"/>
  <c r="D28" i="65"/>
  <c r="C6" i="58"/>
  <c r="B21" i="51"/>
  <c r="D19" i="40"/>
  <c r="B22" i="35"/>
  <c r="B17" i="33"/>
  <c r="C27" i="19"/>
  <c r="B29" i="74"/>
  <c r="C32" i="68"/>
  <c r="C21" i="59"/>
  <c r="B4" i="53"/>
  <c r="B21" i="43"/>
  <c r="V1" i="6"/>
  <c r="B22" i="89"/>
  <c r="C30" i="69"/>
  <c r="D28" i="66"/>
  <c r="C19" i="71"/>
  <c r="B6" i="57"/>
  <c r="B24" i="48"/>
  <c r="D31" i="41"/>
  <c r="B17" i="39"/>
  <c r="D20" i="34"/>
  <c r="C26" i="31"/>
  <c r="D55" i="75"/>
  <c r="C4" i="52"/>
  <c r="B27" i="73"/>
  <c r="B3" i="62"/>
  <c r="I2" i="44"/>
  <c r="C28" i="42"/>
  <c r="C34" i="14"/>
  <c r="C26" i="9"/>
  <c r="B6" i="4"/>
  <c r="F19" i="4"/>
  <c r="C5" i="40" l="1"/>
  <c r="B9" i="31"/>
  <c r="B3" i="15"/>
  <c r="M7" i="52" l="1"/>
  <c r="E4" i="44"/>
  <c r="G6" i="6"/>
  <c r="J6" i="6" s="1"/>
  <c r="M6" i="6" s="1"/>
  <c r="P6" i="6" s="1"/>
  <c r="S6" i="6" s="1"/>
  <c r="V6" i="6" s="1"/>
  <c r="Y6" i="6" s="1"/>
  <c r="AB6" i="6" s="1"/>
  <c r="AE6" i="6" s="1"/>
  <c r="AH6" i="6" s="1"/>
  <c r="AK6" i="6" s="1"/>
  <c r="D19" i="6" s="1"/>
  <c r="G19" i="6" s="1"/>
  <c r="J19" i="6" s="1"/>
  <c r="M19" i="6" s="1"/>
  <c r="P19" i="6" s="1"/>
  <c r="S19" i="6" s="1"/>
  <c r="V19" i="6" s="1"/>
  <c r="Y19" i="6" s="1"/>
  <c r="AB19" i="6" s="1"/>
  <c r="AE19" i="6" s="1"/>
  <c r="AH19" i="6" s="1"/>
  <c r="AK19" i="6" s="1"/>
</calcChain>
</file>

<file path=xl/comments1.xml><?xml version="1.0" encoding="utf-8"?>
<comments xmlns="http://schemas.openxmlformats.org/spreadsheetml/2006/main">
  <authors>
    <author>SEIJI</author>
  </authors>
  <commentList>
    <comment ref="A1" authorId="0" shapeId="0">
      <text>
        <r>
          <rPr>
            <b/>
            <sz val="9"/>
            <color indexed="10"/>
            <rFont val="ＭＳ Ｐゴシック"/>
            <family val="3"/>
            <charset val="128"/>
          </rPr>
          <t>※セルが赤色となった場合は、数値処理が誤っており、小数点以下の数値が含まれています。小数点以下の数値が含まれないよう、修正してください。</t>
        </r>
      </text>
    </comment>
  </commentList>
</comments>
</file>

<file path=xl/comments2.xml><?xml version="1.0" encoding="utf-8"?>
<comments xmlns="http://schemas.openxmlformats.org/spreadsheetml/2006/main">
  <authors>
    <author>Makita Kouichi</author>
  </authors>
  <commentList>
    <comment ref="M3" authorId="0" shapeId="0">
      <text>
        <r>
          <rPr>
            <sz val="9"/>
            <color indexed="81"/>
            <rFont val="MS P ゴシック"/>
            <family val="3"/>
            <charset val="128"/>
          </rPr>
          <t>日付を入力してください。
「7/7」と入力すれば、令和2年7月7日現在と表示されます。</t>
        </r>
      </text>
    </comment>
    <comment ref="M55" authorId="0" shapeId="0">
      <text>
        <r>
          <rPr>
            <sz val="9"/>
            <color indexed="81"/>
            <rFont val="MS P ゴシック"/>
            <family val="3"/>
            <charset val="128"/>
          </rPr>
          <t>契約時の共通費率を入力
（数字のみ入力してください。18.6％なら「18.6」と入力）
請負代金共通費率＝共通費/直接工事
共通費：共通仮設費、現場管理費、一般管理費</t>
        </r>
      </text>
    </comment>
    <comment ref="F58" authorId="0" shapeId="0">
      <text>
        <r>
          <rPr>
            <sz val="9"/>
            <color indexed="81"/>
            <rFont val="MS P ゴシック"/>
            <family val="3"/>
            <charset val="128"/>
          </rPr>
          <t>現時点の請負代金額（契約額）を税込にて入力</t>
        </r>
      </text>
    </comment>
  </commentList>
</comments>
</file>

<file path=xl/comments3.xml><?xml version="1.0" encoding="utf-8"?>
<comments xmlns="http://schemas.openxmlformats.org/spreadsheetml/2006/main">
  <authors>
    <author>能見公美子</author>
  </authors>
  <commentList>
    <comment ref="K33" authorId="0" shapeId="0">
      <text>
        <r>
          <rPr>
            <b/>
            <sz val="9"/>
            <color indexed="81"/>
            <rFont val="ＭＳ Ｐゴシック"/>
            <family val="3"/>
            <charset val="128"/>
          </rPr>
          <t>設計変更調書をまとめ
反映後の金額とする</t>
        </r>
      </text>
    </comment>
  </commentList>
</comments>
</file>

<file path=xl/sharedStrings.xml><?xml version="1.0" encoding="utf-8"?>
<sst xmlns="http://schemas.openxmlformats.org/spreadsheetml/2006/main" count="2332" uniqueCount="1234">
  <si>
    <t>工期</t>
    <rPh sb="0" eb="2">
      <t>コウキ</t>
    </rPh>
    <phoneticPr fontId="3"/>
  </si>
  <si>
    <t>請負代金額</t>
    <rPh sb="0" eb="2">
      <t>ウケオイ</t>
    </rPh>
    <rPh sb="2" eb="4">
      <t>ダイキン</t>
    </rPh>
    <rPh sb="4" eb="5">
      <t>ガク</t>
    </rPh>
    <phoneticPr fontId="3"/>
  </si>
  <si>
    <t>円</t>
    <rPh sb="0" eb="1">
      <t>エン</t>
    </rPh>
    <phoneticPr fontId="3"/>
  </si>
  <si>
    <t>消防署</t>
    <rPh sb="0" eb="3">
      <t>ショウボウショ</t>
    </rPh>
    <phoneticPr fontId="3"/>
  </si>
  <si>
    <t>労基署</t>
    <rPh sb="0" eb="1">
      <t>ロウ</t>
    </rPh>
    <rPh sb="1" eb="2">
      <t>キ</t>
    </rPh>
    <rPh sb="2" eb="3">
      <t>ショ</t>
    </rPh>
    <phoneticPr fontId="3"/>
  </si>
  <si>
    <t>警察署</t>
    <rPh sb="0" eb="3">
      <t>ケイサツショ</t>
    </rPh>
    <phoneticPr fontId="3"/>
  </si>
  <si>
    <t>電力会社</t>
    <rPh sb="0" eb="2">
      <t>デンリョク</t>
    </rPh>
    <rPh sb="2" eb="4">
      <t>ガイシャ</t>
    </rPh>
    <phoneticPr fontId="3"/>
  </si>
  <si>
    <t>水道局</t>
    <rPh sb="0" eb="3">
      <t>スイドウキョク</t>
    </rPh>
    <phoneticPr fontId="3"/>
  </si>
  <si>
    <t>下水道</t>
    <rPh sb="0" eb="3">
      <t>ゲスイドウ</t>
    </rPh>
    <phoneticPr fontId="3"/>
  </si>
  <si>
    <t>ガス会社</t>
    <rPh sb="2" eb="4">
      <t>ガイシャ</t>
    </rPh>
    <phoneticPr fontId="3"/>
  </si>
  <si>
    <t>電話会社</t>
    <rPh sb="0" eb="2">
      <t>デンワ</t>
    </rPh>
    <rPh sb="2" eb="4">
      <t>ガイシャ</t>
    </rPh>
    <phoneticPr fontId="3"/>
  </si>
  <si>
    <t>ＴＥＬ</t>
    <phoneticPr fontId="3"/>
  </si>
  <si>
    <t>ＦＡＸ</t>
    <phoneticPr fontId="3"/>
  </si>
  <si>
    <t>番号</t>
    <rPh sb="0" eb="2">
      <t>バンゴウ</t>
    </rPh>
    <phoneticPr fontId="8"/>
  </si>
  <si>
    <t>名称</t>
    <rPh sb="0" eb="2">
      <t>メイショウ</t>
    </rPh>
    <phoneticPr fontId="8"/>
  </si>
  <si>
    <t>提出年月日</t>
    <rPh sb="0" eb="2">
      <t>テイシュツ</t>
    </rPh>
    <rPh sb="2" eb="5">
      <t>ネンガッピ</t>
    </rPh>
    <phoneticPr fontId="8"/>
  </si>
  <si>
    <t>工事名</t>
    <rPh sb="0" eb="2">
      <t>コウジ</t>
    </rPh>
    <rPh sb="2" eb="3">
      <t>メイ</t>
    </rPh>
    <phoneticPr fontId="8"/>
  </si>
  <si>
    <t>期間</t>
    <rPh sb="0" eb="2">
      <t>キカン</t>
    </rPh>
    <phoneticPr fontId="8"/>
  </si>
  <si>
    <t>上記に関する件は計画通り承諾する。</t>
    <rPh sb="0" eb="2">
      <t>ジョウキ</t>
    </rPh>
    <rPh sb="3" eb="4">
      <t>カン</t>
    </rPh>
    <rPh sb="6" eb="7">
      <t>ケン</t>
    </rPh>
    <rPh sb="8" eb="10">
      <t>ケイカク</t>
    </rPh>
    <rPh sb="10" eb="11">
      <t>トオ</t>
    </rPh>
    <rPh sb="12" eb="14">
      <t>ショウダク</t>
    </rPh>
    <phoneticPr fontId="8"/>
  </si>
  <si>
    <t>施工体制作成建設工事通知</t>
    <rPh sb="0" eb="2">
      <t>セコウ</t>
    </rPh>
    <rPh sb="2" eb="4">
      <t>タイセイ</t>
    </rPh>
    <rPh sb="4" eb="6">
      <t>サクセイ</t>
    </rPh>
    <rPh sb="6" eb="8">
      <t>ケンセツ</t>
    </rPh>
    <rPh sb="8" eb="10">
      <t>コウジ</t>
    </rPh>
    <rPh sb="10" eb="12">
      <t>ツウチ</t>
    </rPh>
    <phoneticPr fontId="3"/>
  </si>
  <si>
    <t>年</t>
    <rPh sb="0" eb="1">
      <t>ネン</t>
    </rPh>
    <phoneticPr fontId="3"/>
  </si>
  <si>
    <t>日</t>
    <rPh sb="0" eb="1">
      <t>ヒ</t>
    </rPh>
    <phoneticPr fontId="3"/>
  </si>
  <si>
    <t>　　【元請負業者】</t>
    <rPh sb="3" eb="5">
      <t>モトウ</t>
    </rPh>
    <rPh sb="5" eb="6">
      <t>オ</t>
    </rPh>
    <rPh sb="6" eb="8">
      <t>ギョウシャ</t>
    </rPh>
    <phoneticPr fontId="3"/>
  </si>
  <si>
    <t>　　 　会 社 名</t>
    <rPh sb="4" eb="9">
      <t>カイシャメイ</t>
    </rPh>
    <phoneticPr fontId="3"/>
  </si>
  <si>
    <t>　　　事業所名</t>
    <rPh sb="3" eb="6">
      <t>ジギョウショ</t>
    </rPh>
    <rPh sb="6" eb="7">
      <t>メイ</t>
    </rPh>
    <phoneticPr fontId="3"/>
  </si>
  <si>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3"/>
  </si>
  <si>
    <t>　　当工事は、建設業法（昭和24年法律第100号）第24条の７に基づく施工体制台帳の作成を要する建設工</t>
    <rPh sb="2" eb="3">
      <t>トウ</t>
    </rPh>
    <rPh sb="3" eb="5">
      <t>コウジ</t>
    </rPh>
    <rPh sb="7" eb="10">
      <t>ケンセツギョウ</t>
    </rPh>
    <rPh sb="10" eb="11">
      <t>ホウ</t>
    </rPh>
    <rPh sb="12" eb="14">
      <t>ショウワ</t>
    </rPh>
    <rPh sb="16" eb="17">
      <t>ネン</t>
    </rPh>
    <rPh sb="17" eb="19">
      <t>ホウリツ</t>
    </rPh>
    <rPh sb="19" eb="20">
      <t>ダイ</t>
    </rPh>
    <rPh sb="23" eb="24">
      <t>ゴウ</t>
    </rPh>
    <rPh sb="25" eb="26">
      <t>ダイ</t>
    </rPh>
    <rPh sb="28" eb="29">
      <t>ジョウ</t>
    </rPh>
    <rPh sb="32" eb="33">
      <t>モト</t>
    </rPh>
    <rPh sb="35" eb="37">
      <t>セコウ</t>
    </rPh>
    <rPh sb="37" eb="39">
      <t>タイセイ</t>
    </rPh>
    <rPh sb="39" eb="41">
      <t>ダイチョウ</t>
    </rPh>
    <rPh sb="42" eb="44">
      <t>サクセイ</t>
    </rPh>
    <rPh sb="45" eb="46">
      <t>ヨウ</t>
    </rPh>
    <rPh sb="48" eb="50">
      <t>ケンセツ</t>
    </rPh>
    <rPh sb="50" eb="51">
      <t>コウ</t>
    </rPh>
    <phoneticPr fontId="3"/>
  </si>
  <si>
    <t xml:space="preserve"> 事です。</t>
    <rPh sb="1" eb="2">
      <t>ジ</t>
    </rPh>
    <phoneticPr fontId="3"/>
  </si>
  <si>
    <t>　　この建設工事に従事する下請負業者の方は、一次、二次等の層次を問わず、その請け負った建設工事を</t>
    <rPh sb="4" eb="6">
      <t>ケンセツ</t>
    </rPh>
    <rPh sb="6" eb="8">
      <t>コウジ</t>
    </rPh>
    <rPh sb="9" eb="11">
      <t>ジュウジ</t>
    </rPh>
    <rPh sb="13" eb="15">
      <t>シタウ</t>
    </rPh>
    <rPh sb="15" eb="16">
      <t>オ</t>
    </rPh>
    <rPh sb="16" eb="18">
      <t>ギョウシャ</t>
    </rPh>
    <rPh sb="19" eb="20">
      <t>カタ</t>
    </rPh>
    <rPh sb="22" eb="24">
      <t>イチジ</t>
    </rPh>
    <rPh sb="25" eb="27">
      <t>ニジ</t>
    </rPh>
    <rPh sb="27" eb="28">
      <t>トウ</t>
    </rPh>
    <rPh sb="29" eb="30">
      <t>ソウ</t>
    </rPh>
    <rPh sb="30" eb="31">
      <t>ジ</t>
    </rPh>
    <rPh sb="32" eb="33">
      <t>ト</t>
    </rPh>
    <rPh sb="38" eb="39">
      <t>ウ</t>
    </rPh>
    <rPh sb="40" eb="41">
      <t>オ</t>
    </rPh>
    <rPh sb="43" eb="45">
      <t>ケンセツ</t>
    </rPh>
    <rPh sb="45" eb="47">
      <t>コウジ</t>
    </rPh>
    <phoneticPr fontId="3"/>
  </si>
  <si>
    <t xml:space="preserve"> 他の建設業を営む者 （建設業の許可を受けていない者を含みます。）　に請け負わせたときは、速やかに次</t>
    <rPh sb="1" eb="2">
      <t>タ</t>
    </rPh>
    <rPh sb="3" eb="6">
      <t>ケンセツギョウ</t>
    </rPh>
    <rPh sb="7" eb="8">
      <t>イトナ</t>
    </rPh>
    <rPh sb="9" eb="10">
      <t>モノ</t>
    </rPh>
    <rPh sb="12" eb="15">
      <t>ケンセツギョウ</t>
    </rPh>
    <rPh sb="16" eb="18">
      <t>キョカ</t>
    </rPh>
    <rPh sb="19" eb="20">
      <t>ウ</t>
    </rPh>
    <rPh sb="25" eb="26">
      <t>モノ</t>
    </rPh>
    <rPh sb="27" eb="28">
      <t>フク</t>
    </rPh>
    <rPh sb="35" eb="36">
      <t>ウ</t>
    </rPh>
    <rPh sb="37" eb="38">
      <t>オ</t>
    </rPh>
    <rPh sb="45" eb="46">
      <t>スミ</t>
    </rPh>
    <rPh sb="49" eb="50">
      <t>ジ</t>
    </rPh>
    <phoneticPr fontId="3"/>
  </si>
  <si>
    <t xml:space="preserve"> の手続きを実施してください。</t>
    <rPh sb="2" eb="4">
      <t>テツヅ</t>
    </rPh>
    <rPh sb="6" eb="8">
      <t>ジッシ</t>
    </rPh>
    <phoneticPr fontId="3"/>
  </si>
  <si>
    <t>　 なお、一度提出いただいた事項や書類に変更が生じたときも、遅滞なく、変更の年月日を付記して再提出</t>
    <rPh sb="5" eb="7">
      <t>イチド</t>
    </rPh>
    <rPh sb="7" eb="9">
      <t>テイシュツ</t>
    </rPh>
    <rPh sb="14" eb="16">
      <t>ジコウ</t>
    </rPh>
    <rPh sb="17" eb="19">
      <t>ショルイ</t>
    </rPh>
    <rPh sb="20" eb="22">
      <t>ヘンコウ</t>
    </rPh>
    <rPh sb="23" eb="24">
      <t>ショウ</t>
    </rPh>
    <rPh sb="30" eb="32">
      <t>チタイ</t>
    </rPh>
    <rPh sb="35" eb="37">
      <t>ヘンコウ</t>
    </rPh>
    <rPh sb="38" eb="41">
      <t>ネンガッピ</t>
    </rPh>
    <rPh sb="42" eb="44">
      <t>フキ</t>
    </rPh>
    <rPh sb="46" eb="47">
      <t>サイド</t>
    </rPh>
    <rPh sb="47" eb="49">
      <t>テイシュツ</t>
    </rPh>
    <phoneticPr fontId="3"/>
  </si>
  <si>
    <t>　 ①再下請負通知書の提出</t>
    <rPh sb="3" eb="4">
      <t>サイ</t>
    </rPh>
    <rPh sb="4" eb="5">
      <t>シタ</t>
    </rPh>
    <rPh sb="5" eb="7">
      <t>ウケオイ</t>
    </rPh>
    <rPh sb="7" eb="9">
      <t>ツウチ</t>
    </rPh>
    <rPh sb="9" eb="10">
      <t>ショ</t>
    </rPh>
    <rPh sb="11" eb="13">
      <t>テイシュツ</t>
    </rPh>
    <phoneticPr fontId="3"/>
  </si>
  <si>
    <t>　　　　 建設業法第24条の７第２項の規定により、遅滞なく、建設業法施行規制（昭和24年建設省令第14号）</t>
    <rPh sb="5" eb="8">
      <t>ケンセツギョウ</t>
    </rPh>
    <rPh sb="8" eb="9">
      <t>ホウ</t>
    </rPh>
    <rPh sb="15" eb="16">
      <t>ダイ</t>
    </rPh>
    <rPh sb="17" eb="18">
      <t>コウ</t>
    </rPh>
    <rPh sb="19" eb="21">
      <t>キテイ</t>
    </rPh>
    <rPh sb="25" eb="27">
      <t>チタイ</t>
    </rPh>
    <rPh sb="30" eb="33">
      <t>ケンセツギョウ</t>
    </rPh>
    <rPh sb="33" eb="34">
      <t>ホウ</t>
    </rPh>
    <rPh sb="34" eb="36">
      <t>セコウ</t>
    </rPh>
    <rPh sb="36" eb="38">
      <t>キセイ</t>
    </rPh>
    <rPh sb="39" eb="41">
      <t>ショウワ</t>
    </rPh>
    <rPh sb="43" eb="44">
      <t>ネン</t>
    </rPh>
    <rPh sb="44" eb="47">
      <t>ケンセツショウ</t>
    </rPh>
    <rPh sb="47" eb="48">
      <t>レイ</t>
    </rPh>
    <rPh sb="48" eb="49">
      <t>ダイ</t>
    </rPh>
    <rPh sb="51" eb="52">
      <t>ゴウ</t>
    </rPh>
    <phoneticPr fontId="3"/>
  </si>
  <si>
    <t>　　　第14条の4に規定する再下請負通知書により、自社の建設業登録や主任技術者等の選任状況及び再</t>
    <rPh sb="3" eb="4">
      <t>ダイ</t>
    </rPh>
    <rPh sb="6" eb="7">
      <t>ジョウ</t>
    </rPh>
    <rPh sb="10" eb="12">
      <t>キテイ</t>
    </rPh>
    <rPh sb="14" eb="16">
      <t>サイシタ</t>
    </rPh>
    <rPh sb="16" eb="18">
      <t>ウケオイ</t>
    </rPh>
    <rPh sb="18" eb="21">
      <t>ツウチショ</t>
    </rPh>
    <rPh sb="25" eb="27">
      <t>ジシャ</t>
    </rPh>
    <rPh sb="28" eb="31">
      <t>ケンセツギョウ</t>
    </rPh>
    <rPh sb="31" eb="33">
      <t>トウロク</t>
    </rPh>
    <rPh sb="34" eb="36">
      <t>シュニン</t>
    </rPh>
    <rPh sb="36" eb="39">
      <t>ギジュツシャ</t>
    </rPh>
    <rPh sb="39" eb="40">
      <t>トウ</t>
    </rPh>
    <rPh sb="41" eb="43">
      <t>センニン</t>
    </rPh>
    <rPh sb="43" eb="45">
      <t>ジョウキョウ</t>
    </rPh>
    <rPh sb="45" eb="46">
      <t>オヨ</t>
    </rPh>
    <rPh sb="47" eb="48">
      <t>サイテイシュツ</t>
    </rPh>
    <phoneticPr fontId="3"/>
  </si>
  <si>
    <t>　 　 下請負契約がある場合はその状況を、 直近上位の注文者を通じて元請負業者に報告されるようお願い</t>
    <rPh sb="4" eb="5">
      <t>シタ</t>
    </rPh>
    <rPh sb="5" eb="7">
      <t>ウケオイ</t>
    </rPh>
    <rPh sb="7" eb="9">
      <t>ケイヤク</t>
    </rPh>
    <rPh sb="12" eb="14">
      <t>バアイ</t>
    </rPh>
    <rPh sb="17" eb="19">
      <t>ジョウキョウ</t>
    </rPh>
    <rPh sb="22" eb="23">
      <t>チョク</t>
    </rPh>
    <rPh sb="23" eb="24">
      <t>キン</t>
    </rPh>
    <rPh sb="24" eb="26">
      <t>ジョウイ</t>
    </rPh>
    <rPh sb="27" eb="29">
      <t>チュウモン</t>
    </rPh>
    <rPh sb="29" eb="30">
      <t>シャ</t>
    </rPh>
    <rPh sb="31" eb="32">
      <t>ツウ</t>
    </rPh>
    <rPh sb="34" eb="35">
      <t>モト</t>
    </rPh>
    <rPh sb="35" eb="37">
      <t>ウケオイ</t>
    </rPh>
    <rPh sb="37" eb="39">
      <t>ギョウシャ</t>
    </rPh>
    <rPh sb="40" eb="42">
      <t>ホウコク</t>
    </rPh>
    <rPh sb="48" eb="49">
      <t>ネガ</t>
    </rPh>
    <phoneticPr fontId="3"/>
  </si>
  <si>
    <t xml:space="preserve">   ②再下請負業者に対する通知</t>
    <rPh sb="4" eb="6">
      <t>サイシタ</t>
    </rPh>
    <rPh sb="6" eb="8">
      <t>ウケオイ</t>
    </rPh>
    <rPh sb="8" eb="10">
      <t>ギョウシャ</t>
    </rPh>
    <rPh sb="11" eb="12">
      <t>タイ</t>
    </rPh>
    <rPh sb="14" eb="16">
      <t>ツウチ</t>
    </rPh>
    <phoneticPr fontId="3"/>
  </si>
  <si>
    <t>　　　　 他に下請負を行わせる場合は、 この書面を複写し交付して、 「 もしさらに他の者に工事を請け負わ</t>
    <rPh sb="5" eb="6">
      <t>タ</t>
    </rPh>
    <rPh sb="7" eb="8">
      <t>シタ</t>
    </rPh>
    <rPh sb="8" eb="10">
      <t>ウケオイ</t>
    </rPh>
    <rPh sb="11" eb="12">
      <t>オコナ</t>
    </rPh>
    <rPh sb="15" eb="17">
      <t>バアイ</t>
    </rPh>
    <rPh sb="22" eb="24">
      <t>ショメン</t>
    </rPh>
    <rPh sb="25" eb="27">
      <t>フクシャ</t>
    </rPh>
    <rPh sb="28" eb="30">
      <t>コウフ</t>
    </rPh>
    <rPh sb="41" eb="42">
      <t>タ</t>
    </rPh>
    <rPh sb="43" eb="44">
      <t>モノ</t>
    </rPh>
    <rPh sb="45" eb="47">
      <t>コウジ</t>
    </rPh>
    <rPh sb="48" eb="49">
      <t>ウ</t>
    </rPh>
    <rPh sb="50" eb="51">
      <t>オ</t>
    </rPh>
    <phoneticPr fontId="3"/>
  </si>
  <si>
    <t>　　　せたときは、 『再下請負通知書』 を提出するとともに、 関係する後次の下請負業者に対してこの書面</t>
    <rPh sb="11" eb="13">
      <t>サイシタ</t>
    </rPh>
    <rPh sb="13" eb="15">
      <t>ウケオイ</t>
    </rPh>
    <rPh sb="15" eb="18">
      <t>ツウチショ</t>
    </rPh>
    <rPh sb="21" eb="23">
      <t>テイシュツ</t>
    </rPh>
    <rPh sb="31" eb="33">
      <t>カンケイ</t>
    </rPh>
    <rPh sb="35" eb="36">
      <t>ゴ</t>
    </rPh>
    <rPh sb="36" eb="37">
      <t>ジ</t>
    </rPh>
    <rPh sb="38" eb="39">
      <t>シタ</t>
    </rPh>
    <rPh sb="39" eb="41">
      <t>ウケオイ</t>
    </rPh>
    <rPh sb="41" eb="43">
      <t>ギョウシャ</t>
    </rPh>
    <rPh sb="44" eb="45">
      <t>タイ</t>
    </rPh>
    <rPh sb="49" eb="51">
      <t>ショメン</t>
    </rPh>
    <phoneticPr fontId="3"/>
  </si>
  <si>
    <t>　　　の写しの交付が必要である」 旨を伝えなければなりません。</t>
    <rPh sb="4" eb="5">
      <t>ウツ</t>
    </rPh>
    <rPh sb="7" eb="9">
      <t>コウフ</t>
    </rPh>
    <rPh sb="10" eb="12">
      <t>ヒツヨウ</t>
    </rPh>
    <rPh sb="17" eb="18">
      <t>ムネ</t>
    </rPh>
    <rPh sb="19" eb="20">
      <t>ツタ</t>
    </rPh>
    <phoneticPr fontId="3"/>
  </si>
  <si>
    <t>　　なお、当工事の概要は次の通りですが、不明の点は下記の担当者に照会ください。</t>
    <rPh sb="5" eb="6">
      <t>トウ</t>
    </rPh>
    <rPh sb="6" eb="8">
      <t>コウジ</t>
    </rPh>
    <rPh sb="9" eb="11">
      <t>ガイヨウ</t>
    </rPh>
    <rPh sb="12" eb="13">
      <t>ツギ</t>
    </rPh>
    <rPh sb="14" eb="15">
      <t>トオ</t>
    </rPh>
    <rPh sb="20" eb="22">
      <t>フメイ</t>
    </rPh>
    <rPh sb="23" eb="24">
      <t>テン</t>
    </rPh>
    <rPh sb="25" eb="26">
      <t>シタ</t>
    </rPh>
    <rPh sb="26" eb="27">
      <t>キ</t>
    </rPh>
    <rPh sb="28" eb="31">
      <t>タントウシャ</t>
    </rPh>
    <rPh sb="32" eb="34">
      <t>ショウカイ</t>
    </rPh>
    <phoneticPr fontId="3"/>
  </si>
  <si>
    <t>元請名</t>
    <rPh sb="0" eb="2">
      <t>モトウ</t>
    </rPh>
    <rPh sb="2" eb="3">
      <t>メイ</t>
    </rPh>
    <phoneticPr fontId="3"/>
  </si>
  <si>
    <t>発注者名</t>
    <rPh sb="0" eb="3">
      <t>ハッチュウシャ</t>
    </rPh>
    <rPh sb="3" eb="4">
      <t>メイ</t>
    </rPh>
    <phoneticPr fontId="3"/>
  </si>
  <si>
    <t>　請負契約書による（文書による）</t>
    <rPh sb="1" eb="3">
      <t>ウケオイ</t>
    </rPh>
    <rPh sb="3" eb="5">
      <t>ケイヤク</t>
    </rPh>
    <rPh sb="5" eb="6">
      <t>ショ</t>
    </rPh>
    <rPh sb="10" eb="12">
      <t>ブンショ</t>
    </rPh>
    <phoneticPr fontId="3"/>
  </si>
  <si>
    <t>意見申出方法</t>
    <rPh sb="0" eb="2">
      <t>イケン</t>
    </rPh>
    <rPh sb="2" eb="3">
      <t>モウ</t>
    </rPh>
    <rPh sb="3" eb="4">
      <t>デ</t>
    </rPh>
    <rPh sb="4" eb="6">
      <t>ホウホウ</t>
    </rPh>
    <phoneticPr fontId="3"/>
  </si>
  <si>
    <t>提出先及び</t>
    <rPh sb="0" eb="3">
      <t>テイシュツサキ</t>
    </rPh>
    <rPh sb="3" eb="4">
      <t>オヨ</t>
    </rPh>
    <phoneticPr fontId="3"/>
  </si>
  <si>
    <t>担当者</t>
    <rPh sb="0" eb="3">
      <t>タントウシャ</t>
    </rPh>
    <phoneticPr fontId="3"/>
  </si>
  <si>
    <t xml:space="preserve"> 施工体制台帳様式</t>
    <rPh sb="1" eb="3">
      <t>セコウ</t>
    </rPh>
    <rPh sb="3" eb="5">
      <t>タイセイ</t>
    </rPh>
    <rPh sb="5" eb="7">
      <t>ダイチョウ</t>
    </rPh>
    <rPh sb="7" eb="9">
      <t>ヨウシキ</t>
    </rPh>
    <phoneticPr fontId="3"/>
  </si>
  <si>
    <t>日</t>
    <rPh sb="0" eb="1">
      <t>ニチ</t>
    </rPh>
    <phoneticPr fontId="3"/>
  </si>
  <si>
    <t>《下請負人に関する事項》</t>
    <rPh sb="1" eb="2">
      <t>シタウ</t>
    </rPh>
    <rPh sb="2" eb="4">
      <t>ウケオイ</t>
    </rPh>
    <rPh sb="4" eb="5">
      <t>ニン</t>
    </rPh>
    <rPh sb="6" eb="7">
      <t>カンケイ</t>
    </rPh>
    <rPh sb="9" eb="11">
      <t>ジコウ</t>
    </rPh>
    <phoneticPr fontId="3"/>
  </si>
  <si>
    <t>会 社 名</t>
    <rPh sb="0" eb="3">
      <t>カイシャ</t>
    </rPh>
    <rPh sb="4" eb="5">
      <t>メイ</t>
    </rPh>
    <phoneticPr fontId="3"/>
  </si>
  <si>
    <t>代表者名</t>
    <rPh sb="0" eb="3">
      <t>ダイヒョウシャ</t>
    </rPh>
    <rPh sb="3" eb="4">
      <t>メイ</t>
    </rPh>
    <phoneticPr fontId="3"/>
  </si>
  <si>
    <t>［会 社 名］</t>
    <rPh sb="1" eb="6">
      <t>カイシャメイ</t>
    </rPh>
    <phoneticPr fontId="3"/>
  </si>
  <si>
    <t>住　　所</t>
    <rPh sb="0" eb="4">
      <t>ジュウショ</t>
    </rPh>
    <phoneticPr fontId="3"/>
  </si>
  <si>
    <t>［事業所名］</t>
    <rPh sb="1" eb="4">
      <t>ジギョウショ</t>
    </rPh>
    <rPh sb="4" eb="5">
      <t>メイ</t>
    </rPh>
    <phoneticPr fontId="3"/>
  </si>
  <si>
    <t>電話番号</t>
    <rPh sb="0" eb="2">
      <t>デンワ</t>
    </rPh>
    <rPh sb="2" eb="4">
      <t>バンゴウ</t>
    </rPh>
    <phoneticPr fontId="3"/>
  </si>
  <si>
    <t>（電話</t>
    <rPh sb="1" eb="3">
      <t>デンワ</t>
    </rPh>
    <phoneticPr fontId="3"/>
  </si>
  <si>
    <t>－</t>
    <phoneticPr fontId="3"/>
  </si>
  <si>
    <t>）</t>
    <phoneticPr fontId="3"/>
  </si>
  <si>
    <t>工事名称</t>
    <rPh sb="0" eb="2">
      <t>コウジメイ</t>
    </rPh>
    <rPh sb="2" eb="4">
      <t>メイショウ</t>
    </rPh>
    <phoneticPr fontId="3"/>
  </si>
  <si>
    <t>及　　び</t>
    <rPh sb="0" eb="1">
      <t>オヨ</t>
    </rPh>
    <phoneticPr fontId="3"/>
  </si>
  <si>
    <t>許　　可　　業　　種</t>
    <rPh sb="0" eb="4">
      <t>キョカ</t>
    </rPh>
    <rPh sb="6" eb="10">
      <t>ギョウシュ</t>
    </rPh>
    <phoneticPr fontId="3"/>
  </si>
  <si>
    <t>許 可 番 号</t>
    <rPh sb="0" eb="3">
      <t>キョカ</t>
    </rPh>
    <rPh sb="4" eb="7">
      <t>バンゴウ</t>
    </rPh>
    <phoneticPr fontId="3"/>
  </si>
  <si>
    <t>許可（更新）年月日</t>
    <rPh sb="0" eb="2">
      <t>キョカ</t>
    </rPh>
    <rPh sb="3" eb="5">
      <t>コウシン</t>
    </rPh>
    <rPh sb="6" eb="9">
      <t>ネンガッピ</t>
    </rPh>
    <phoneticPr fontId="3"/>
  </si>
  <si>
    <t>工事内容</t>
    <rPh sb="0" eb="2">
      <t>コウジ</t>
    </rPh>
    <rPh sb="2" eb="4">
      <t>ナイヨウ</t>
    </rPh>
    <phoneticPr fontId="3"/>
  </si>
  <si>
    <t>大臣</t>
    <rPh sb="0" eb="2">
      <t>ダイジン</t>
    </rPh>
    <phoneticPr fontId="3"/>
  </si>
  <si>
    <t>特定</t>
    <rPh sb="0" eb="2">
      <t>トクテイ</t>
    </rPh>
    <phoneticPr fontId="3"/>
  </si>
  <si>
    <t>自</t>
    <rPh sb="0" eb="1">
      <t>ジ</t>
    </rPh>
    <phoneticPr fontId="3"/>
  </si>
  <si>
    <t>月</t>
    <rPh sb="0" eb="1">
      <t>ガツ</t>
    </rPh>
    <phoneticPr fontId="3"/>
  </si>
  <si>
    <t>契約日</t>
    <rPh sb="0" eb="3">
      <t>ケイヤクビ</t>
    </rPh>
    <phoneticPr fontId="3"/>
  </si>
  <si>
    <t>建設業の</t>
    <rPh sb="0" eb="3">
      <t>ケンセツギョウ</t>
    </rPh>
    <phoneticPr fontId="3"/>
  </si>
  <si>
    <t>工事業</t>
    <rPh sb="0" eb="2">
      <t>コウジ</t>
    </rPh>
    <rPh sb="2" eb="3">
      <t>ギョウ</t>
    </rPh>
    <phoneticPr fontId="3"/>
  </si>
  <si>
    <t>第</t>
    <rPh sb="0" eb="1">
      <t>ダイ</t>
    </rPh>
    <phoneticPr fontId="3"/>
  </si>
  <si>
    <t>号</t>
    <rPh sb="0" eb="1">
      <t>ゴウ</t>
    </rPh>
    <phoneticPr fontId="3"/>
  </si>
  <si>
    <t>工　　期</t>
    <rPh sb="0" eb="4">
      <t>コウキ</t>
    </rPh>
    <phoneticPr fontId="3"/>
  </si>
  <si>
    <t>知事</t>
    <rPh sb="0" eb="2">
      <t>チジ</t>
    </rPh>
    <phoneticPr fontId="3"/>
  </si>
  <si>
    <t>一般</t>
    <rPh sb="0" eb="2">
      <t>イッパン</t>
    </rPh>
    <phoneticPr fontId="3"/>
  </si>
  <si>
    <t>至</t>
    <rPh sb="0" eb="1">
      <t>イタ</t>
    </rPh>
    <phoneticPr fontId="3"/>
  </si>
  <si>
    <t>許   可</t>
    <rPh sb="0" eb="5">
      <t>キョカ</t>
    </rPh>
    <phoneticPr fontId="3"/>
  </si>
  <si>
    <t>施工に必要な許可業種</t>
    <rPh sb="0" eb="2">
      <t>セコウ</t>
    </rPh>
    <rPh sb="3" eb="5">
      <t>ヒツヨウ</t>
    </rPh>
    <rPh sb="6" eb="8">
      <t>キョカ</t>
    </rPh>
    <rPh sb="8" eb="10">
      <t>ギョウシュ</t>
    </rPh>
    <phoneticPr fontId="3"/>
  </si>
  <si>
    <t>及   び</t>
    <rPh sb="0" eb="1">
      <t>オヨ</t>
    </rPh>
    <phoneticPr fontId="3"/>
  </si>
  <si>
    <t>許　　可</t>
    <rPh sb="0" eb="4">
      <t>キョカ</t>
    </rPh>
    <phoneticPr fontId="3"/>
  </si>
  <si>
    <t>住   所</t>
    <rPh sb="0" eb="5">
      <t>ジュウショ</t>
    </rPh>
    <phoneticPr fontId="3"/>
  </si>
  <si>
    <t>平成</t>
    <rPh sb="0" eb="2">
      <t>ヘイセイ</t>
    </rPh>
    <phoneticPr fontId="3"/>
  </si>
  <si>
    <t>契 約 日</t>
    <rPh sb="0" eb="5">
      <t>ケイヤクビ</t>
    </rPh>
    <phoneticPr fontId="3"/>
  </si>
  <si>
    <t>現場代理人名</t>
    <rPh sb="0" eb="2">
      <t>ゲンバ</t>
    </rPh>
    <rPh sb="2" eb="5">
      <t>ダイリニン</t>
    </rPh>
    <rPh sb="5" eb="6">
      <t>メイ</t>
    </rPh>
    <phoneticPr fontId="3"/>
  </si>
  <si>
    <t>安全衛生責任者名</t>
    <rPh sb="0" eb="2">
      <t>アンゼン</t>
    </rPh>
    <rPh sb="2" eb="4">
      <t>エイセイ</t>
    </rPh>
    <rPh sb="4" eb="7">
      <t>セキニンシャ</t>
    </rPh>
    <rPh sb="7" eb="8">
      <t>メイ</t>
    </rPh>
    <phoneticPr fontId="3"/>
  </si>
  <si>
    <t>工   期</t>
    <rPh sb="0" eb="5">
      <t>コウキ</t>
    </rPh>
    <phoneticPr fontId="3"/>
  </si>
  <si>
    <t>権限及び</t>
    <rPh sb="0" eb="2">
      <t>ケンゲン</t>
    </rPh>
    <rPh sb="2" eb="3">
      <t>オヨ</t>
    </rPh>
    <phoneticPr fontId="3"/>
  </si>
  <si>
    <t>安全衛生推進者名</t>
    <rPh sb="0" eb="2">
      <t>アンゼン</t>
    </rPh>
    <rPh sb="2" eb="4">
      <t>エイセイ</t>
    </rPh>
    <rPh sb="4" eb="6">
      <t>スイシン</t>
    </rPh>
    <rPh sb="6" eb="7">
      <t>シャ</t>
    </rPh>
    <rPh sb="7" eb="8">
      <t>メイ</t>
    </rPh>
    <phoneticPr fontId="3"/>
  </si>
  <si>
    <t>区　　分</t>
    <rPh sb="0" eb="4">
      <t>クブン</t>
    </rPh>
    <phoneticPr fontId="3"/>
  </si>
  <si>
    <t>名　　　　　　　　　　　称</t>
    <rPh sb="0" eb="13">
      <t>メイショウ</t>
    </rPh>
    <phoneticPr fontId="3"/>
  </si>
  <si>
    <t>住　　　　　　　　所</t>
    <rPh sb="0" eb="10">
      <t>ジュウショ</t>
    </rPh>
    <phoneticPr fontId="3"/>
  </si>
  <si>
    <t>契　　約</t>
    <rPh sb="0" eb="4">
      <t>ケイヤク</t>
    </rPh>
    <phoneticPr fontId="3"/>
  </si>
  <si>
    <t>元請契約</t>
    <rPh sb="0" eb="2">
      <t>モトウ</t>
    </rPh>
    <rPh sb="2" eb="4">
      <t>ケイヤク</t>
    </rPh>
    <phoneticPr fontId="3"/>
  </si>
  <si>
    <t>＊主任技術者名</t>
    <rPh sb="1" eb="3">
      <t>シュニン</t>
    </rPh>
    <rPh sb="3" eb="6">
      <t>ギジュツシャ</t>
    </rPh>
    <rPh sb="6" eb="7">
      <t>メイ</t>
    </rPh>
    <phoneticPr fontId="3"/>
  </si>
  <si>
    <t>専　任</t>
    <rPh sb="0" eb="3">
      <t>センニン</t>
    </rPh>
    <phoneticPr fontId="3"/>
  </si>
  <si>
    <t>雇用管理責任者名</t>
    <rPh sb="0" eb="2">
      <t>コヨウ</t>
    </rPh>
    <rPh sb="2" eb="4">
      <t>カンリ</t>
    </rPh>
    <rPh sb="4" eb="7">
      <t>セキニンシャ</t>
    </rPh>
    <rPh sb="7" eb="8">
      <t>メイ</t>
    </rPh>
    <phoneticPr fontId="3"/>
  </si>
  <si>
    <t>営 業 所</t>
    <rPh sb="0" eb="5">
      <t>エイギョウショ</t>
    </rPh>
    <phoneticPr fontId="3"/>
  </si>
  <si>
    <t>下請契約</t>
    <rPh sb="0" eb="2">
      <t>シタウ</t>
    </rPh>
    <rPh sb="2" eb="4">
      <t>ケイヤク</t>
    </rPh>
    <phoneticPr fontId="3"/>
  </si>
  <si>
    <t>非専任</t>
    <rPh sb="0" eb="1">
      <t>ヒ</t>
    </rPh>
    <rPh sb="1" eb="3">
      <t>センニン</t>
    </rPh>
    <phoneticPr fontId="3"/>
  </si>
  <si>
    <t>資 格 内 容</t>
    <rPh sb="0" eb="3">
      <t>シカク</t>
    </rPh>
    <rPh sb="4" eb="7">
      <t>ナイヨウ</t>
    </rPh>
    <phoneticPr fontId="3"/>
  </si>
  <si>
    <t>＊専門技術者名</t>
    <rPh sb="1" eb="3">
      <t>センモン</t>
    </rPh>
    <rPh sb="3" eb="5">
      <t>ギジュツ</t>
    </rPh>
    <rPh sb="5" eb="6">
      <t>シャ</t>
    </rPh>
    <rPh sb="6" eb="7">
      <t>メイ</t>
    </rPh>
    <phoneticPr fontId="3"/>
  </si>
  <si>
    <t>発注者の</t>
    <rPh sb="0" eb="3">
      <t>ハッチュウシャ</t>
    </rPh>
    <phoneticPr fontId="3"/>
  </si>
  <si>
    <t>権 限 及 び</t>
    <rPh sb="0" eb="3">
      <t>ケンゲン</t>
    </rPh>
    <rPh sb="4" eb="5">
      <t>オヨ</t>
    </rPh>
    <phoneticPr fontId="3"/>
  </si>
  <si>
    <t>　請負契約書による</t>
    <rPh sb="1" eb="3">
      <t>ウケオイ</t>
    </rPh>
    <rPh sb="3" eb="6">
      <t>ケイヤクショ</t>
    </rPh>
    <phoneticPr fontId="3"/>
  </si>
  <si>
    <t>監督員名</t>
    <rPh sb="0" eb="3">
      <t>カントクイン</t>
    </rPh>
    <rPh sb="3" eb="4">
      <t>メイ</t>
    </rPh>
    <phoneticPr fontId="3"/>
  </si>
  <si>
    <t>　（文書による）</t>
    <rPh sb="2" eb="4">
      <t>ブンショ</t>
    </rPh>
    <phoneticPr fontId="3"/>
  </si>
  <si>
    <t>現　　場</t>
    <rPh sb="0" eb="4">
      <t>ゲンバ</t>
    </rPh>
    <phoneticPr fontId="3"/>
  </si>
  <si>
    <t>担当工事内容</t>
    <rPh sb="0" eb="2">
      <t>タントウ</t>
    </rPh>
    <rPh sb="2" eb="4">
      <t>コウジ</t>
    </rPh>
    <rPh sb="4" eb="6">
      <t>ナイヨウ</t>
    </rPh>
    <phoneticPr fontId="3"/>
  </si>
  <si>
    <t>代理人名</t>
    <rPh sb="0" eb="2">
      <t>ダイリ</t>
    </rPh>
    <rPh sb="2" eb="3">
      <t>ニン</t>
    </rPh>
    <rPh sb="3" eb="4">
      <t>メイ</t>
    </rPh>
    <phoneticPr fontId="3"/>
  </si>
  <si>
    <t>監　　理</t>
    <rPh sb="0" eb="4">
      <t>カンリ</t>
    </rPh>
    <phoneticPr fontId="3"/>
  </si>
  <si>
    <t>技術者名</t>
    <rPh sb="0" eb="3">
      <t>ギジュツシャ</t>
    </rPh>
    <rPh sb="3" eb="4">
      <t>メイ</t>
    </rPh>
    <phoneticPr fontId="3"/>
  </si>
  <si>
    <t>専　　門</t>
    <rPh sb="0" eb="4">
      <t>センモン</t>
    </rPh>
    <phoneticPr fontId="3"/>
  </si>
  <si>
    <t>※［主任技術者、専門技術者の記入要領］</t>
  </si>
  <si>
    <t>資格内容</t>
    <rPh sb="0" eb="2">
      <t>シカク</t>
    </rPh>
    <rPh sb="2" eb="4">
      <t>ナイヨウ</t>
    </rPh>
    <phoneticPr fontId="3"/>
  </si>
  <si>
    <t>　　任］のいずれかに○印を付すこと。               　　　　　　　  で記入する）</t>
    <rPh sb="43" eb="45">
      <t>キニュウ</t>
    </rPh>
    <phoneticPr fontId="3"/>
  </si>
  <si>
    <t>担　　当</t>
    <rPh sb="0" eb="4">
      <t>タントウ</t>
    </rPh>
    <phoneticPr fontId="3"/>
  </si>
  <si>
    <t>　場合等でその工事に含まれる専門工事を施工するた  　　　　　　      １）大学卒［指定学科］　３年以上の実務経験</t>
    <phoneticPr fontId="3"/>
  </si>
  <si>
    <t>　めに必要な主任技術者を記載する。（一式工事の主    　　　　　　    ２）高校卒［指定学科］　５年以上の実務経験</t>
    <phoneticPr fontId="3"/>
  </si>
  <si>
    <t>（記入要領）１　この様式は元請が作成し、一次下請負業者を通じて報告される再下請負通知書（様式第１号-甲）を添付することによ</t>
    <rPh sb="1" eb="3">
      <t>キニュウ</t>
    </rPh>
    <rPh sb="3" eb="5">
      <t>ヨウリョウ</t>
    </rPh>
    <rPh sb="10" eb="12">
      <t>ヨウシキ</t>
    </rPh>
    <rPh sb="13" eb="15">
      <t>モトウ</t>
    </rPh>
    <rPh sb="16" eb="18">
      <t>サクセイ</t>
    </rPh>
    <rPh sb="20" eb="22">
      <t>イチジ</t>
    </rPh>
    <rPh sb="22" eb="23">
      <t>シタ</t>
    </rPh>
    <rPh sb="23" eb="25">
      <t>ウケオイ</t>
    </rPh>
    <rPh sb="25" eb="27">
      <t>ギョウシャ</t>
    </rPh>
    <rPh sb="28" eb="29">
      <t>ツウ</t>
    </rPh>
    <rPh sb="31" eb="33">
      <t>ホウコク</t>
    </rPh>
    <rPh sb="36" eb="38">
      <t>サイシタ</t>
    </rPh>
    <rPh sb="38" eb="40">
      <t>ウケオイ</t>
    </rPh>
    <rPh sb="40" eb="43">
      <t>ツウチショ</t>
    </rPh>
    <rPh sb="44" eb="46">
      <t>ヨウシキ</t>
    </rPh>
    <rPh sb="46" eb="47">
      <t>ダイ</t>
    </rPh>
    <rPh sb="48" eb="49">
      <t>ゴウ</t>
    </rPh>
    <rPh sb="50" eb="51">
      <t>コウ</t>
    </rPh>
    <rPh sb="53" eb="55">
      <t>テンプ</t>
    </rPh>
    <phoneticPr fontId="3"/>
  </si>
  <si>
    <t>　任技術者が専門工事の主任技術者としての資格を有    　　　　　　    ３）その他　　　　　　　10年以上の実務経験</t>
    <phoneticPr fontId="3"/>
  </si>
  <si>
    <t>　　　　　　　り、一次下請負業者別の施工体制台帳として利用する。</t>
    <rPh sb="9" eb="11">
      <t>イチジ</t>
    </rPh>
    <rPh sb="11" eb="13">
      <t>シタウ</t>
    </rPh>
    <rPh sb="13" eb="14">
      <t>オ</t>
    </rPh>
    <rPh sb="14" eb="16">
      <t>ギョウシャ</t>
    </rPh>
    <rPh sb="16" eb="17">
      <t>ベツ</t>
    </rPh>
    <rPh sb="18" eb="20">
      <t>セコウ</t>
    </rPh>
    <rPh sb="20" eb="22">
      <t>タイセイ</t>
    </rPh>
    <rPh sb="22" eb="24">
      <t>ダイチョウ</t>
    </rPh>
    <rPh sb="27" eb="29">
      <t>リヨウ</t>
    </rPh>
    <phoneticPr fontId="3"/>
  </si>
  <si>
    <t>　する場合は専門技術者を兼ねることができる。）     　　　　　　   ②資格等による場合</t>
    <phoneticPr fontId="3"/>
  </si>
  <si>
    <t>　　　　　　２　上記の記載事項が発注者との請負契約書や下請負契約書に記載ある場合は、その写しを添付することにより記載を省略</t>
    <rPh sb="8" eb="10">
      <t>ジョウキ</t>
    </rPh>
    <rPh sb="11" eb="13">
      <t>キサイ</t>
    </rPh>
    <rPh sb="13" eb="15">
      <t>ジコウ</t>
    </rPh>
    <rPh sb="16" eb="19">
      <t>ハッチュウシャ</t>
    </rPh>
    <rPh sb="21" eb="23">
      <t>ウケオイ</t>
    </rPh>
    <rPh sb="23" eb="25">
      <t>ケイヤク</t>
    </rPh>
    <rPh sb="25" eb="26">
      <t>ショ</t>
    </rPh>
    <rPh sb="27" eb="28">
      <t>シタ</t>
    </rPh>
    <rPh sb="28" eb="30">
      <t>ウケオイ</t>
    </rPh>
    <rPh sb="30" eb="33">
      <t>ケイヤクショ</t>
    </rPh>
    <rPh sb="34" eb="36">
      <t>キサイ</t>
    </rPh>
    <rPh sb="38" eb="40">
      <t>バアイ</t>
    </rPh>
    <rPh sb="44" eb="45">
      <t>ウツ</t>
    </rPh>
    <rPh sb="47" eb="49">
      <t>テンプ</t>
    </rPh>
    <rPh sb="56" eb="58">
      <t>キサイ</t>
    </rPh>
    <rPh sb="59" eb="61">
      <t>ショウリャク</t>
    </rPh>
    <phoneticPr fontId="3"/>
  </si>
  <si>
    <t>　　複数の専門工事を施工するために複数の専門技術     　　　　　　   １）建設業法「技術検定」</t>
    <phoneticPr fontId="3"/>
  </si>
  <si>
    <t>　　　　　　　することができる。</t>
    <phoneticPr fontId="3"/>
  </si>
  <si>
    <t>　者を要する場合は適宜欄を設けて全員を記載する。     　　　　　　   ２）建築士法「建築士試験」</t>
    <phoneticPr fontId="3"/>
  </si>
  <si>
    <t>　　　　　　３　監理技術者の配属状況について「専任・非専任」のいずれかに○印を付けること。</t>
    <rPh sb="8" eb="10">
      <t>カンリ</t>
    </rPh>
    <rPh sb="10" eb="13">
      <t>ギジュツシャ</t>
    </rPh>
    <rPh sb="14" eb="16">
      <t>ハイゾク</t>
    </rPh>
    <rPh sb="16" eb="18">
      <t>ジョウキョウ</t>
    </rPh>
    <rPh sb="23" eb="25">
      <t>センニン</t>
    </rPh>
    <rPh sb="26" eb="29">
      <t>ヒセンニン</t>
    </rPh>
    <rPh sb="37" eb="38">
      <t>イン</t>
    </rPh>
    <rPh sb="39" eb="40">
      <t>ツ</t>
    </rPh>
    <phoneticPr fontId="3"/>
  </si>
  <si>
    <t xml:space="preserve">                                                       　　　 　   ３）技術士法「技術士試験」</t>
    <phoneticPr fontId="3"/>
  </si>
  <si>
    <t>　　　　　　４　専門技術者には、土木・建築一式工事を施工する場合でその工事に含まれる専門工事を施工するために必要な主任技術</t>
    <rPh sb="8" eb="10">
      <t>センモン</t>
    </rPh>
    <rPh sb="10" eb="13">
      <t>ギジュツシャ</t>
    </rPh>
    <rPh sb="16" eb="18">
      <t>ドボク</t>
    </rPh>
    <rPh sb="19" eb="21">
      <t>ケンチク</t>
    </rPh>
    <rPh sb="21" eb="23">
      <t>イッシキ</t>
    </rPh>
    <rPh sb="23" eb="25">
      <t>コウジ</t>
    </rPh>
    <rPh sb="26" eb="28">
      <t>セコウ</t>
    </rPh>
    <rPh sb="30" eb="32">
      <t>バアイ</t>
    </rPh>
    <rPh sb="35" eb="37">
      <t>コウジ</t>
    </rPh>
    <rPh sb="38" eb="39">
      <t>フク</t>
    </rPh>
    <rPh sb="42" eb="44">
      <t>センモン</t>
    </rPh>
    <rPh sb="44" eb="46">
      <t>コウジ</t>
    </rPh>
    <rPh sb="47" eb="49">
      <t>セコウ</t>
    </rPh>
    <rPh sb="54" eb="56">
      <t>ヒツヨウ</t>
    </rPh>
    <rPh sb="57" eb="59">
      <t>シュニン</t>
    </rPh>
    <rPh sb="59" eb="61">
      <t>ギジュツシャ</t>
    </rPh>
    <phoneticPr fontId="3"/>
  </si>
  <si>
    <t xml:space="preserve">                                                    　　　　       ４）電気工事士法「電気工事士試験」</t>
    <phoneticPr fontId="3"/>
  </si>
  <si>
    <t>　　　　　　　者を記載する。（監理技術者が専門技術者としての資格を有する場合は専門技術者を兼ねることができる。）</t>
    <rPh sb="7" eb="8">
      <t>シャ</t>
    </rPh>
    <rPh sb="9" eb="11">
      <t>キサイ</t>
    </rPh>
    <rPh sb="15" eb="17">
      <t>カンリ</t>
    </rPh>
    <rPh sb="17" eb="20">
      <t>ギジュツシャ</t>
    </rPh>
    <rPh sb="21" eb="23">
      <t>センモン</t>
    </rPh>
    <rPh sb="23" eb="26">
      <t>ギジュツシャ</t>
    </rPh>
    <rPh sb="30" eb="32">
      <t>シカク</t>
    </rPh>
    <rPh sb="33" eb="34">
      <t>ユウ</t>
    </rPh>
    <rPh sb="36" eb="38">
      <t>バアイ</t>
    </rPh>
    <rPh sb="39" eb="41">
      <t>センモン</t>
    </rPh>
    <rPh sb="41" eb="44">
      <t>ギジュツシャ</t>
    </rPh>
    <rPh sb="45" eb="46">
      <t>カ</t>
    </rPh>
    <phoneticPr fontId="3"/>
  </si>
  <si>
    <t xml:space="preserve">                                                    　　　　       ５）電気事業法「電気主任技術者国家試験等」</t>
    <phoneticPr fontId="3"/>
  </si>
  <si>
    <t>　　　　　　５　監理技術者及び専門技術者についても次のものを添付すること。</t>
    <rPh sb="8" eb="10">
      <t>カンリ</t>
    </rPh>
    <rPh sb="10" eb="13">
      <t>ギジュツシャ</t>
    </rPh>
    <rPh sb="13" eb="14">
      <t>オヨ</t>
    </rPh>
    <rPh sb="15" eb="17">
      <t>センモン</t>
    </rPh>
    <rPh sb="17" eb="20">
      <t>ギジュツシャ</t>
    </rPh>
    <rPh sb="25" eb="26">
      <t>ツギ</t>
    </rPh>
    <rPh sb="30" eb="32">
      <t>テンプ</t>
    </rPh>
    <phoneticPr fontId="3"/>
  </si>
  <si>
    <t xml:space="preserve">                                                      　　　　     ６）消防法「消防設備士試験」</t>
    <phoneticPr fontId="3"/>
  </si>
  <si>
    <t>　　　　　　　①資格を証するものの写し　　　②自社従業員である証明書類の写し（従業員証、健康保険証など）</t>
    <rPh sb="8" eb="10">
      <t>シカク</t>
    </rPh>
    <rPh sb="11" eb="12">
      <t>ショウ</t>
    </rPh>
    <rPh sb="17" eb="18">
      <t>ウツ</t>
    </rPh>
    <rPh sb="23" eb="25">
      <t>ジシャ</t>
    </rPh>
    <rPh sb="25" eb="28">
      <t>ジュウギョウイン</t>
    </rPh>
    <rPh sb="31" eb="33">
      <t>ショウメイ</t>
    </rPh>
    <rPh sb="33" eb="35">
      <t>ショルイ</t>
    </rPh>
    <rPh sb="36" eb="37">
      <t>ウツ</t>
    </rPh>
    <rPh sb="39" eb="42">
      <t>ジュウギョウイン</t>
    </rPh>
    <rPh sb="42" eb="43">
      <t>ショウ</t>
    </rPh>
    <rPh sb="44" eb="46">
      <t>ケンコウ</t>
    </rPh>
    <rPh sb="46" eb="49">
      <t>ホケンショウ</t>
    </rPh>
    <phoneticPr fontId="3"/>
  </si>
  <si>
    <t xml:space="preserve">                                                   　　　　        ７）職業能力開発促進法「技能検定」</t>
    <phoneticPr fontId="3"/>
  </si>
  <si>
    <t>施工体制台帳　様式-3（施工体系図）</t>
  </si>
  <si>
    <t>工事作業所災害防止協議会兼施工体系図</t>
  </si>
  <si>
    <t>工　　期</t>
  </si>
  <si>
    <t>自</t>
  </si>
  <si>
    <t>至</t>
  </si>
  <si>
    <t>安全衛生責任者</t>
  </si>
  <si>
    <t>管理技術者名</t>
  </si>
  <si>
    <t>専門技術者名</t>
  </si>
  <si>
    <t>担当工事内容</t>
  </si>
  <si>
    <t>元方安全衛生管理者</t>
  </si>
  <si>
    <t>統括安全衛生責任者</t>
  </si>
  <si>
    <t>書　　　記</t>
    <phoneticPr fontId="3"/>
  </si>
  <si>
    <t>副会長</t>
  </si>
  <si>
    <t>注１）</t>
    <phoneticPr fontId="3"/>
  </si>
  <si>
    <t>　下請負人に関する表示は、現に施工中（契約</t>
  </si>
  <si>
    <t>書上の工期中）の者に限り行えば足りる。</t>
  </si>
  <si>
    <t>注２）</t>
    <phoneticPr fontId="3"/>
  </si>
  <si>
    <t>　主任技術者の氏名は、当該下請負人が建設業</t>
  </si>
  <si>
    <t>者であるときに限り行う。</t>
  </si>
  <si>
    <t>注３）</t>
    <phoneticPr fontId="3"/>
  </si>
  <si>
    <t>　「専門技術者」とは、監理技術者又は主任技</t>
    <phoneticPr fontId="3"/>
  </si>
  <si>
    <t>術者に加えて置く法第２６条の２の規定による</t>
  </si>
  <si>
    <t>技術者をいう。</t>
  </si>
  <si>
    <t>　</t>
    <phoneticPr fontId="3"/>
  </si>
  <si>
    <t xml:space="preserve"> しなければなりません。</t>
    <phoneticPr fontId="3"/>
  </si>
  <si>
    <t>　　 します。</t>
    <phoneticPr fontId="3"/>
  </si>
  <si>
    <t>〒</t>
    <phoneticPr fontId="3"/>
  </si>
  <si>
    <t>１．主任技術者の配属状況について［専任・非専　　　　　　　　　　　３．主任技術者の資格内容（該当するものを選ん</t>
    <phoneticPr fontId="3"/>
  </si>
  <si>
    <t>２．専門技術者には、土木・建築一式工事を施工する   　　　　　　   ①経験年数による場合</t>
    <phoneticPr fontId="3"/>
  </si>
  <si>
    <t>施工体制台帳　様式例－４（工事担当技術者）</t>
    <rPh sb="0" eb="2">
      <t>セコウ</t>
    </rPh>
    <rPh sb="2" eb="4">
      <t>タイセイ</t>
    </rPh>
    <rPh sb="4" eb="6">
      <t>ダイチョウ</t>
    </rPh>
    <rPh sb="7" eb="9">
      <t>ヨウシキ</t>
    </rPh>
    <rPh sb="9" eb="10">
      <t>レイ</t>
    </rPh>
    <rPh sb="13" eb="15">
      <t>コウジ</t>
    </rPh>
    <rPh sb="15" eb="17">
      <t>タントウ</t>
    </rPh>
    <rPh sb="17" eb="20">
      <t>ギジュツシャ</t>
    </rPh>
    <phoneticPr fontId="8"/>
  </si>
  <si>
    <t>会社名</t>
    <rPh sb="0" eb="3">
      <t>カイシャメイ</t>
    </rPh>
    <phoneticPr fontId="8"/>
  </si>
  <si>
    <t>主任技術者氏名</t>
    <rPh sb="0" eb="2">
      <t>シュニン</t>
    </rPh>
    <rPh sb="2" eb="5">
      <t>ギジュツシャ</t>
    </rPh>
    <rPh sb="5" eb="7">
      <t>シメイ</t>
    </rPh>
    <phoneticPr fontId="8"/>
  </si>
  <si>
    <t>写真添付欄</t>
    <rPh sb="0" eb="2">
      <t>シャシン</t>
    </rPh>
    <rPh sb="2" eb="4">
      <t>テンプ</t>
    </rPh>
    <rPh sb="4" eb="5">
      <t>ラン</t>
    </rPh>
    <phoneticPr fontId="8"/>
  </si>
  <si>
    <t>専任・非専任</t>
    <rPh sb="0" eb="2">
      <t>センニン</t>
    </rPh>
    <rPh sb="3" eb="4">
      <t>ヒ</t>
    </rPh>
    <rPh sb="4" eb="6">
      <t>センニン</t>
    </rPh>
    <phoneticPr fontId="8"/>
  </si>
  <si>
    <t>【注意事項】</t>
    <rPh sb="1" eb="3">
      <t>チュウイ</t>
    </rPh>
    <rPh sb="3" eb="5">
      <t>ジコウ</t>
    </rPh>
    <phoneticPr fontId="8"/>
  </si>
  <si>
    <t>※添付する写真は、</t>
    <rPh sb="1" eb="3">
      <t>テンプ</t>
    </rPh>
    <rPh sb="5" eb="7">
      <t>シャシン</t>
    </rPh>
    <phoneticPr fontId="8"/>
  </si>
  <si>
    <t>縦　3cm</t>
    <rPh sb="0" eb="1">
      <t>タテ</t>
    </rPh>
    <phoneticPr fontId="8"/>
  </si>
  <si>
    <t>横　２．５ｃｍ</t>
    <rPh sb="0" eb="1">
      <t>ヨコ</t>
    </rPh>
    <phoneticPr fontId="8"/>
  </si>
  <si>
    <t>程度の大きさとし、</t>
    <rPh sb="0" eb="2">
      <t>テイド</t>
    </rPh>
    <rPh sb="3" eb="4">
      <t>オオ</t>
    </rPh>
    <phoneticPr fontId="8"/>
  </si>
  <si>
    <t>顔が判断できるものとする。</t>
    <rPh sb="0" eb="1">
      <t>カオ</t>
    </rPh>
    <rPh sb="2" eb="4">
      <t>ハンダン</t>
    </rPh>
    <phoneticPr fontId="8"/>
  </si>
  <si>
    <t>※本葉式は、２部作成し、１部保管し、１部提出とする。</t>
    <rPh sb="1" eb="3">
      <t>ホンヨウ</t>
    </rPh>
    <rPh sb="3" eb="4">
      <t>シキ</t>
    </rPh>
    <rPh sb="7" eb="8">
      <t>ブ</t>
    </rPh>
    <rPh sb="8" eb="10">
      <t>サクセイ</t>
    </rPh>
    <rPh sb="13" eb="14">
      <t>ブ</t>
    </rPh>
    <rPh sb="14" eb="16">
      <t>ホカン</t>
    </rPh>
    <rPh sb="19" eb="20">
      <t>ブ</t>
    </rPh>
    <rPh sb="20" eb="22">
      <t>テイシュツ</t>
    </rPh>
    <phoneticPr fontId="8"/>
  </si>
  <si>
    <t>ただし、カラーコピーもしくはデジタルカメラ写真を</t>
    <rPh sb="21" eb="23">
      <t>シャシン</t>
    </rPh>
    <phoneticPr fontId="8"/>
  </si>
  <si>
    <t>印刷したものを提出してもよい。</t>
    <rPh sb="0" eb="2">
      <t>インサツ</t>
    </rPh>
    <rPh sb="7" eb="9">
      <t>テイシュツ</t>
    </rPh>
    <phoneticPr fontId="8"/>
  </si>
  <si>
    <t>工事監督関係書式集</t>
    <rPh sb="0" eb="2">
      <t>コウジ</t>
    </rPh>
    <rPh sb="2" eb="4">
      <t>カントク</t>
    </rPh>
    <rPh sb="4" eb="6">
      <t>カンケイ</t>
    </rPh>
    <rPh sb="6" eb="8">
      <t>ショシキ</t>
    </rPh>
    <rPh sb="8" eb="9">
      <t>シュウ</t>
    </rPh>
    <phoneticPr fontId="3"/>
  </si>
  <si>
    <t>平成１6年１０月</t>
    <rPh sb="0" eb="2">
      <t>ヘイセイ</t>
    </rPh>
    <rPh sb="4" eb="5">
      <t>ネン</t>
    </rPh>
    <rPh sb="7" eb="8">
      <t>ガツ</t>
    </rPh>
    <phoneticPr fontId="3"/>
  </si>
  <si>
    <t>発　　注　　者</t>
    <rPh sb="0" eb="1">
      <t>ハツ</t>
    </rPh>
    <rPh sb="3" eb="4">
      <t>チュウ</t>
    </rPh>
    <rPh sb="6" eb="7">
      <t>シャ</t>
    </rPh>
    <phoneticPr fontId="3"/>
  </si>
  <si>
    <t>監　督　職　員</t>
    <phoneticPr fontId="3"/>
  </si>
  <si>
    <t>担　当</t>
    <rPh sb="0" eb="1">
      <t>タン</t>
    </rPh>
    <rPh sb="2" eb="3">
      <t>トウ</t>
    </rPh>
    <phoneticPr fontId="3"/>
  </si>
  <si>
    <t>会　　　社</t>
    <rPh sb="0" eb="1">
      <t>カイ</t>
    </rPh>
    <rPh sb="4" eb="5">
      <t>シャ</t>
    </rPh>
    <phoneticPr fontId="3"/>
  </si>
  <si>
    <t>協　力　会　社</t>
    <rPh sb="0" eb="1">
      <t>キョウ</t>
    </rPh>
    <rPh sb="2" eb="3">
      <t>チカラ</t>
    </rPh>
    <rPh sb="4" eb="5">
      <t>カイ</t>
    </rPh>
    <rPh sb="6" eb="7">
      <t>シャ</t>
    </rPh>
    <phoneticPr fontId="3"/>
  </si>
  <si>
    <t>関　係　業　者</t>
    <rPh sb="0" eb="1">
      <t>セキ</t>
    </rPh>
    <rPh sb="2" eb="3">
      <t>カカリ</t>
    </rPh>
    <rPh sb="4" eb="5">
      <t>ギョウ</t>
    </rPh>
    <rPh sb="6" eb="7">
      <t>シャ</t>
    </rPh>
    <phoneticPr fontId="3"/>
  </si>
  <si>
    <t>夜　間</t>
    <rPh sb="0" eb="1">
      <t>ヨル</t>
    </rPh>
    <rPh sb="2" eb="3">
      <t>アイダ</t>
    </rPh>
    <phoneticPr fontId="3"/>
  </si>
  <si>
    <t>自　宅</t>
    <rPh sb="0" eb="1">
      <t>ジ</t>
    </rPh>
    <rPh sb="2" eb="3">
      <t>タク</t>
    </rPh>
    <phoneticPr fontId="3"/>
  </si>
  <si>
    <t>　</t>
    <phoneticPr fontId="8"/>
  </si>
  <si>
    <t>年　月　日</t>
    <rPh sb="0" eb="1">
      <t>トシ</t>
    </rPh>
    <rPh sb="2" eb="3">
      <t>ツキ</t>
    </rPh>
    <rPh sb="4" eb="5">
      <t>ヒ</t>
    </rPh>
    <phoneticPr fontId="8"/>
  </si>
  <si>
    <t>監督職員名</t>
    <rPh sb="0" eb="2">
      <t>カントク</t>
    </rPh>
    <rPh sb="2" eb="3">
      <t>ショク</t>
    </rPh>
    <rPh sb="3" eb="4">
      <t>イン</t>
    </rPh>
    <rPh sb="4" eb="5">
      <t>メイ</t>
    </rPh>
    <phoneticPr fontId="3"/>
  </si>
  <si>
    <t>監督職員名</t>
    <rPh sb="0" eb="2">
      <t>カントク</t>
    </rPh>
    <rPh sb="2" eb="4">
      <t>ショクイン</t>
    </rPh>
    <rPh sb="4" eb="5">
      <t>メイ</t>
    </rPh>
    <phoneticPr fontId="3"/>
  </si>
  <si>
    <t>発　注　者</t>
    <phoneticPr fontId="3"/>
  </si>
  <si>
    <t>工　事　名</t>
    <phoneticPr fontId="3"/>
  </si>
  <si>
    <t>平成　　</t>
    <rPh sb="0" eb="2">
      <t>ヘイセイ</t>
    </rPh>
    <phoneticPr fontId="3"/>
  </si>
  <si>
    <t>会　　社　　名</t>
    <phoneticPr fontId="3"/>
  </si>
  <si>
    <t>工　　期</t>
    <phoneticPr fontId="3"/>
  </si>
  <si>
    <t>専 門 技 術 者</t>
    <phoneticPr fontId="3"/>
  </si>
  <si>
    <t>主 任 技 術 者</t>
    <phoneticPr fontId="3"/>
  </si>
  <si>
    <t>会　長</t>
    <phoneticPr fontId="3"/>
  </si>
  <si>
    <t>監　督　者　名</t>
    <phoneticPr fontId="3"/>
  </si>
  <si>
    <t>元　　請　　名</t>
    <phoneticPr fontId="3"/>
  </si>
  <si>
    <t>昭和　　年　　月　　日</t>
    <rPh sb="0" eb="2">
      <t>ショウワ</t>
    </rPh>
    <rPh sb="4" eb="5">
      <t>ネン</t>
    </rPh>
    <rPh sb="7" eb="8">
      <t>ガツ</t>
    </rPh>
    <rPh sb="10" eb="11">
      <t>ヒ</t>
    </rPh>
    <phoneticPr fontId="8"/>
  </si>
  <si>
    <t>○○工事担当技術者台帳</t>
    <rPh sb="2" eb="4">
      <t>コウジ</t>
    </rPh>
    <rPh sb="4" eb="6">
      <t>タントウ</t>
    </rPh>
    <rPh sb="6" eb="9">
      <t>ギジュツシャ</t>
    </rPh>
    <rPh sb="9" eb="11">
      <t>ダイチョウ</t>
    </rPh>
    <phoneticPr fontId="8"/>
  </si>
  <si>
    <t>官公署届出書一覧</t>
    <rPh sb="0" eb="2">
      <t>カンコウ</t>
    </rPh>
    <rPh sb="2" eb="3">
      <t>ショ</t>
    </rPh>
    <rPh sb="3" eb="5">
      <t>トドケデ</t>
    </rPh>
    <rPh sb="5" eb="6">
      <t>ショ</t>
    </rPh>
    <rPh sb="6" eb="8">
      <t>イチラン</t>
    </rPh>
    <phoneticPr fontId="8"/>
  </si>
  <si>
    <t>申出方法</t>
    <rPh sb="0" eb="1">
      <t>モウ</t>
    </rPh>
    <rPh sb="1" eb="2">
      <t>デ</t>
    </rPh>
    <rPh sb="2" eb="4">
      <t>ホウホウ</t>
    </rPh>
    <phoneticPr fontId="3"/>
  </si>
  <si>
    <t>意　　　見</t>
    <rPh sb="0" eb="1">
      <t>イ</t>
    </rPh>
    <rPh sb="4" eb="5">
      <t>ケン</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</si>
  <si>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</si>
  <si>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備考</t>
    <rPh sb="0" eb="2">
      <t>ビコウ</t>
    </rPh>
    <phoneticPr fontId="3"/>
  </si>
  <si>
    <t>提出先</t>
    <rPh sb="0" eb="3">
      <t>テイシュツサキ</t>
    </rPh>
    <phoneticPr fontId="8"/>
  </si>
  <si>
    <t>備考</t>
    <rPh sb="0" eb="2">
      <t>ビコウ</t>
    </rPh>
    <phoneticPr fontId="8"/>
  </si>
  <si>
    <t>電気保安技術者通知書</t>
    <rPh sb="0" eb="2">
      <t>デンキ</t>
    </rPh>
    <rPh sb="2" eb="4">
      <t>ホアン</t>
    </rPh>
    <rPh sb="4" eb="7">
      <t>ギジュツシャ</t>
    </rPh>
    <rPh sb="7" eb="10">
      <t>ツウチショ</t>
    </rPh>
    <phoneticPr fontId="8"/>
  </si>
  <si>
    <t>請負代金額の変更請求について</t>
    <rPh sb="0" eb="2">
      <t>ウケオイ</t>
    </rPh>
    <rPh sb="2" eb="4">
      <t>ダイキン</t>
    </rPh>
    <rPh sb="4" eb="5">
      <t>ガク</t>
    </rPh>
    <rPh sb="6" eb="8">
      <t>ヘンコウ</t>
    </rPh>
    <rPh sb="8" eb="10">
      <t>セイキュウ</t>
    </rPh>
    <phoneticPr fontId="3"/>
  </si>
  <si>
    <t>確認予定年月日</t>
    <rPh sb="0" eb="2">
      <t>カクニン</t>
    </rPh>
    <rPh sb="2" eb="4">
      <t>ヨテイ</t>
    </rPh>
    <rPh sb="4" eb="7">
      <t>ネンガッピ</t>
    </rPh>
    <phoneticPr fontId="3"/>
  </si>
  <si>
    <t>上記確認予定年月日については承諾します。</t>
    <rPh sb="0" eb="2">
      <t>ジョウキ</t>
    </rPh>
    <rPh sb="2" eb="4">
      <t>カクニン</t>
    </rPh>
    <rPh sb="4" eb="6">
      <t>ヨテイ</t>
    </rPh>
    <rPh sb="6" eb="9">
      <t>ネンガッピ</t>
    </rPh>
    <rPh sb="14" eb="16">
      <t>ショウダク</t>
    </rPh>
    <phoneticPr fontId="3"/>
  </si>
  <si>
    <t>変更事項</t>
    <rPh sb="0" eb="2">
      <t>ヘンコウ</t>
    </rPh>
    <rPh sb="2" eb="4">
      <t>ジコウ</t>
    </rPh>
    <phoneticPr fontId="3"/>
  </si>
  <si>
    <t>変更前</t>
    <rPh sb="0" eb="3">
      <t>ヘンコウマエ</t>
    </rPh>
    <phoneticPr fontId="3"/>
  </si>
  <si>
    <t>変更後</t>
    <rPh sb="0" eb="3">
      <t>ヘンコウゴ</t>
    </rPh>
    <phoneticPr fontId="3"/>
  </si>
  <si>
    <t>変更年月日</t>
    <rPh sb="0" eb="2">
      <t>ヘンコウ</t>
    </rPh>
    <rPh sb="2" eb="5">
      <t>ネンガッピ</t>
    </rPh>
    <phoneticPr fontId="3"/>
  </si>
  <si>
    <t>変更理由</t>
    <rPh sb="0" eb="2">
      <t>ヘンコウ</t>
    </rPh>
    <rPh sb="2" eb="4">
      <t>リユウ</t>
    </rPh>
    <phoneticPr fontId="3"/>
  </si>
  <si>
    <t>（注）</t>
    <rPh sb="1" eb="2">
      <t>チュウ</t>
    </rPh>
    <phoneticPr fontId="3"/>
  </si>
  <si>
    <t>１．名義変更、改印、代表者変更、他に使用する。</t>
    <rPh sb="2" eb="4">
      <t>メイギ</t>
    </rPh>
    <rPh sb="4" eb="6">
      <t>ヘンコウ</t>
    </rPh>
    <rPh sb="7" eb="9">
      <t>カイイン</t>
    </rPh>
    <rPh sb="10" eb="13">
      <t>ダイヒョウシャ</t>
    </rPh>
    <rPh sb="13" eb="15">
      <t>ヘンコウ</t>
    </rPh>
    <rPh sb="16" eb="17">
      <t>ホカ</t>
    </rPh>
    <rPh sb="18" eb="20">
      <t>シヨウ</t>
    </rPh>
    <phoneticPr fontId="3"/>
  </si>
  <si>
    <t>２．添付書類、印鑑証明書、登記簿抄本</t>
    <rPh sb="2" eb="4">
      <t>テンプ</t>
    </rPh>
    <rPh sb="4" eb="6">
      <t>ショルイ</t>
    </rPh>
    <rPh sb="7" eb="9">
      <t>インカン</t>
    </rPh>
    <rPh sb="9" eb="12">
      <t>ショウメイショ</t>
    </rPh>
    <rPh sb="13" eb="16">
      <t>トウキボ</t>
    </rPh>
    <rPh sb="16" eb="18">
      <t>ショウホン</t>
    </rPh>
    <phoneticPr fontId="3"/>
  </si>
  <si>
    <t>施工体制報告書</t>
    <rPh sb="0" eb="2">
      <t>セコウ</t>
    </rPh>
    <rPh sb="2" eb="4">
      <t>タイセイ</t>
    </rPh>
    <rPh sb="4" eb="7">
      <t>ホウコクショ</t>
    </rPh>
    <phoneticPr fontId="3"/>
  </si>
  <si>
    <t>監督職員</t>
    <rPh sb="0" eb="2">
      <t>カントク</t>
    </rPh>
    <rPh sb="2" eb="3">
      <t>ショク</t>
    </rPh>
    <rPh sb="3" eb="4">
      <t>イン</t>
    </rPh>
    <phoneticPr fontId="8"/>
  </si>
  <si>
    <t>確　認</t>
    <rPh sb="0" eb="1">
      <t>アキラ</t>
    </rPh>
    <rPh sb="2" eb="3">
      <t>シノブ</t>
    </rPh>
    <phoneticPr fontId="8"/>
  </si>
  <si>
    <t>工　事　名</t>
    <rPh sb="0" eb="1">
      <t>コウ</t>
    </rPh>
    <rPh sb="2" eb="3">
      <t>コト</t>
    </rPh>
    <rPh sb="4" eb="5">
      <t>メイ</t>
    </rPh>
    <phoneticPr fontId="8"/>
  </si>
  <si>
    <t>○○工事施工計画書</t>
    <rPh sb="2" eb="4">
      <t>コウジ</t>
    </rPh>
    <rPh sb="4" eb="6">
      <t>セコウ</t>
    </rPh>
    <rPh sb="6" eb="9">
      <t>ケイカクショ</t>
    </rPh>
    <phoneticPr fontId="8"/>
  </si>
  <si>
    <t>（別添）</t>
    <rPh sb="1" eb="3">
      <t>ベッテン</t>
    </rPh>
    <phoneticPr fontId="8"/>
  </si>
  <si>
    <t>主要（資材・機材）発注先通知書</t>
    <rPh sb="0" eb="2">
      <t>シュヨウ</t>
    </rPh>
    <rPh sb="3" eb="5">
      <t>シザイ</t>
    </rPh>
    <rPh sb="6" eb="8">
      <t>キザイ</t>
    </rPh>
    <rPh sb="9" eb="11">
      <t>ハッチュウ</t>
    </rPh>
    <rPh sb="11" eb="12">
      <t>サキ</t>
    </rPh>
    <rPh sb="12" eb="14">
      <t>ツウチ</t>
    </rPh>
    <rPh sb="14" eb="15">
      <t>ショ</t>
    </rPh>
    <phoneticPr fontId="3"/>
  </si>
  <si>
    <t>標記について下記のとおり定めたので通知します。</t>
    <rPh sb="0" eb="2">
      <t>ヒョウキ</t>
    </rPh>
    <rPh sb="6" eb="7">
      <t>シタ</t>
    </rPh>
    <rPh sb="7" eb="8">
      <t>キ</t>
    </rPh>
    <rPh sb="12" eb="13">
      <t>サダ</t>
    </rPh>
    <rPh sb="17" eb="19">
      <t>ツウチ</t>
    </rPh>
    <phoneticPr fontId="3"/>
  </si>
  <si>
    <t>資材・機材名</t>
    <rPh sb="0" eb="2">
      <t>シザイ</t>
    </rPh>
    <rPh sb="3" eb="5">
      <t>キザイ</t>
    </rPh>
    <rPh sb="5" eb="6">
      <t>メイ</t>
    </rPh>
    <phoneticPr fontId="3"/>
  </si>
  <si>
    <t>製作製造業者名</t>
    <rPh sb="0" eb="1">
      <t>セイ</t>
    </rPh>
    <rPh sb="1" eb="2">
      <t>サク</t>
    </rPh>
    <rPh sb="2" eb="5">
      <t>セイゾウギョウ</t>
    </rPh>
    <rPh sb="5" eb="6">
      <t>シャ</t>
    </rPh>
    <rPh sb="6" eb="7">
      <t>メイ</t>
    </rPh>
    <phoneticPr fontId="3"/>
  </si>
  <si>
    <t>発　　注　　先</t>
    <rPh sb="0" eb="1">
      <t>ハツ</t>
    </rPh>
    <rPh sb="3" eb="4">
      <t>チュウ</t>
    </rPh>
    <rPh sb="6" eb="7">
      <t>サキ</t>
    </rPh>
    <phoneticPr fontId="3"/>
  </si>
  <si>
    <t>電話</t>
    <rPh sb="0" eb="2">
      <t>デンワ</t>
    </rPh>
    <phoneticPr fontId="3"/>
  </si>
  <si>
    <t>納入予定</t>
    <rPh sb="0" eb="2">
      <t>ノウニュウ</t>
    </rPh>
    <rPh sb="2" eb="4">
      <t>ヨテイ</t>
    </rPh>
    <phoneticPr fontId="3"/>
  </si>
  <si>
    <t>※備考欄には、必要に応じて評価番号等を記入する。</t>
    <rPh sb="1" eb="3">
      <t>ビコウ</t>
    </rPh>
    <rPh sb="3" eb="4">
      <t>ラン</t>
    </rPh>
    <rPh sb="7" eb="9">
      <t>ヒツヨウ</t>
    </rPh>
    <rPh sb="10" eb="11">
      <t>オウ</t>
    </rPh>
    <rPh sb="13" eb="15">
      <t>ヒョウカ</t>
    </rPh>
    <rPh sb="15" eb="17">
      <t>バンゴウ</t>
    </rPh>
    <rPh sb="17" eb="18">
      <t>トウ</t>
    </rPh>
    <rPh sb="19" eb="21">
      <t>キニュウ</t>
    </rPh>
    <phoneticPr fontId="3"/>
  </si>
  <si>
    <t>工事科目</t>
    <rPh sb="0" eb="2">
      <t>コウジ</t>
    </rPh>
    <rPh sb="2" eb="4">
      <t>カモク</t>
    </rPh>
    <phoneticPr fontId="3"/>
  </si>
  <si>
    <t>住所</t>
    <rPh sb="0" eb="2">
      <t>ジュウショ</t>
    </rPh>
    <phoneticPr fontId="3"/>
  </si>
  <si>
    <t>電話・FAX</t>
    <rPh sb="0" eb="2">
      <t>デンワ</t>
    </rPh>
    <phoneticPr fontId="3"/>
  </si>
  <si>
    <t>業者許可番号</t>
    <rPh sb="0" eb="2">
      <t>ギョウシャ</t>
    </rPh>
    <rPh sb="2" eb="4">
      <t>キョカ</t>
    </rPh>
    <rPh sb="4" eb="6">
      <t>バンゴウ</t>
    </rPh>
    <phoneticPr fontId="3"/>
  </si>
  <si>
    <t>工事現場担当責任者</t>
    <rPh sb="0" eb="2">
      <t>コウジ</t>
    </rPh>
    <rPh sb="2" eb="4">
      <t>ゲンバ</t>
    </rPh>
    <rPh sb="4" eb="6">
      <t>タントウ</t>
    </rPh>
    <rPh sb="6" eb="9">
      <t>セキニンシャ</t>
    </rPh>
    <phoneticPr fontId="3"/>
  </si>
  <si>
    <t>年月日</t>
  </si>
  <si>
    <t>現場代理人等変更通知書</t>
    <rPh sb="0" eb="2">
      <t>ゲンバ</t>
    </rPh>
    <rPh sb="2" eb="5">
      <t>ダイリニン</t>
    </rPh>
    <rPh sb="5" eb="6">
      <t>トウ</t>
    </rPh>
    <rPh sb="6" eb="8">
      <t>ヘンコウ</t>
    </rPh>
    <rPh sb="8" eb="11">
      <t>ツウチショ</t>
    </rPh>
    <phoneticPr fontId="3"/>
  </si>
  <si>
    <t>現場代理人等変更年月日</t>
    <rPh sb="0" eb="2">
      <t>ゲンバ</t>
    </rPh>
    <rPh sb="2" eb="5">
      <t>ダイリニン</t>
    </rPh>
    <rPh sb="5" eb="6">
      <t>トウ</t>
    </rPh>
    <rPh sb="6" eb="8">
      <t>ヘンコウ</t>
    </rPh>
    <rPh sb="8" eb="11">
      <t>ネンガッピ</t>
    </rPh>
    <phoneticPr fontId="3"/>
  </si>
  <si>
    <t>変更する現場代理人等区分</t>
    <rPh sb="0" eb="2">
      <t>ヘンコウ</t>
    </rPh>
    <rPh sb="4" eb="6">
      <t>ゲンバ</t>
    </rPh>
    <rPh sb="6" eb="9">
      <t>ダイリニン</t>
    </rPh>
    <rPh sb="9" eb="10">
      <t>トウ</t>
    </rPh>
    <rPh sb="10" eb="12">
      <t>クブン</t>
    </rPh>
    <phoneticPr fontId="3"/>
  </si>
  <si>
    <t>旧現場代理人等氏名</t>
    <rPh sb="0" eb="1">
      <t>キュウ</t>
    </rPh>
    <rPh sb="1" eb="3">
      <t>ゲンバ</t>
    </rPh>
    <rPh sb="3" eb="6">
      <t>ダイリニン</t>
    </rPh>
    <rPh sb="6" eb="7">
      <t>トウ</t>
    </rPh>
    <rPh sb="7" eb="9">
      <t>シメイ</t>
    </rPh>
    <phoneticPr fontId="3"/>
  </si>
  <si>
    <t>新現場代理人等氏名</t>
    <rPh sb="0" eb="1">
      <t>シン</t>
    </rPh>
    <rPh sb="1" eb="3">
      <t>ゲンバ</t>
    </rPh>
    <rPh sb="3" eb="6">
      <t>ダイリニン</t>
    </rPh>
    <rPh sb="6" eb="7">
      <t>トウ</t>
    </rPh>
    <rPh sb="7" eb="9">
      <t>シメイ</t>
    </rPh>
    <phoneticPr fontId="3"/>
  </si>
  <si>
    <t>変　　更　　事　　由</t>
    <rPh sb="0" eb="1">
      <t>ヘン</t>
    </rPh>
    <rPh sb="3" eb="4">
      <t>サラ</t>
    </rPh>
    <rPh sb="6" eb="7">
      <t>コト</t>
    </rPh>
    <rPh sb="9" eb="10">
      <t>ヨシ</t>
    </rPh>
    <phoneticPr fontId="3"/>
  </si>
  <si>
    <t>※「資格者証（写し）」を添付する。</t>
    <rPh sb="2" eb="4">
      <t>シカク</t>
    </rPh>
    <rPh sb="4" eb="5">
      <t>シャ</t>
    </rPh>
    <rPh sb="5" eb="6">
      <t>ショウ</t>
    </rPh>
    <rPh sb="7" eb="8">
      <t>ウツ</t>
    </rPh>
    <rPh sb="12" eb="14">
      <t>テンプ</t>
    </rPh>
    <phoneticPr fontId="3"/>
  </si>
  <si>
    <t>１．</t>
  </si>
  <si>
    <t>２．</t>
  </si>
  <si>
    <t>３．</t>
  </si>
  <si>
    <t>４．</t>
  </si>
  <si>
    <t>５．</t>
  </si>
  <si>
    <t>被災状況（別紙内訳書及び写真）</t>
  </si>
  <si>
    <t>６．</t>
  </si>
  <si>
    <t>契約月日</t>
    <rPh sb="0" eb="2">
      <t>ケイヤク</t>
    </rPh>
    <rPh sb="2" eb="4">
      <t>ツキヒ</t>
    </rPh>
    <phoneticPr fontId="3"/>
  </si>
  <si>
    <t>工　　期</t>
    <rPh sb="0" eb="1">
      <t>コウ</t>
    </rPh>
    <rPh sb="3" eb="4">
      <t>キ</t>
    </rPh>
    <phoneticPr fontId="3"/>
  </si>
  <si>
    <t>延長工期</t>
    <rPh sb="0" eb="2">
      <t>エンチョウ</t>
    </rPh>
    <rPh sb="2" eb="4">
      <t>コウキ</t>
    </rPh>
    <phoneticPr fontId="3"/>
  </si>
  <si>
    <t>理　　由</t>
    <rPh sb="0" eb="1">
      <t>リ</t>
    </rPh>
    <rPh sb="3" eb="4">
      <t>ヨシ</t>
    </rPh>
    <phoneticPr fontId="3"/>
  </si>
  <si>
    <t>必要により下記書類を添付すること。</t>
    <rPh sb="0" eb="2">
      <t>ヒツヨウ</t>
    </rPh>
    <rPh sb="5" eb="7">
      <t>カキ</t>
    </rPh>
    <rPh sb="7" eb="9">
      <t>ショルイ</t>
    </rPh>
    <rPh sb="10" eb="12">
      <t>テンプ</t>
    </rPh>
    <phoneticPr fontId="3"/>
  </si>
  <si>
    <t>3　 写真、図面等</t>
    <rPh sb="3" eb="5">
      <t>シャシン</t>
    </rPh>
    <rPh sb="6" eb="8">
      <t>ズメン</t>
    </rPh>
    <rPh sb="8" eb="9">
      <t>トウ</t>
    </rPh>
    <phoneticPr fontId="3"/>
  </si>
  <si>
    <t>休止期間</t>
    <rPh sb="0" eb="2">
      <t>キュウシ</t>
    </rPh>
    <rPh sb="2" eb="4">
      <t>キカン</t>
    </rPh>
    <phoneticPr fontId="3"/>
  </si>
  <si>
    <t>曜日</t>
    <rPh sb="0" eb="2">
      <t>ヨウビ</t>
    </rPh>
    <phoneticPr fontId="3"/>
  </si>
  <si>
    <t>予定</t>
    <rPh sb="0" eb="2">
      <t>ヨテイ</t>
    </rPh>
    <phoneticPr fontId="3"/>
  </si>
  <si>
    <t>休止中　　　緊急連絡先</t>
    <rPh sb="0" eb="3">
      <t>キュウシチュウ</t>
    </rPh>
    <rPh sb="6" eb="8">
      <t>キンキュウ</t>
    </rPh>
    <rPh sb="8" eb="11">
      <t>レンラクサキ</t>
    </rPh>
    <phoneticPr fontId="3"/>
  </si>
  <si>
    <t>職　務</t>
    <rPh sb="0" eb="1">
      <t>ショク</t>
    </rPh>
    <rPh sb="2" eb="3">
      <t>ツトム</t>
    </rPh>
    <phoneticPr fontId="3"/>
  </si>
  <si>
    <t>氏　名</t>
    <rPh sb="0" eb="1">
      <t>シ</t>
    </rPh>
    <rPh sb="2" eb="3">
      <t>メイ</t>
    </rPh>
    <phoneticPr fontId="3"/>
  </si>
  <si>
    <t>Ｔ　Ｅ　Ｌ</t>
    <phoneticPr fontId="3"/>
  </si>
  <si>
    <t>監理（主任）技術者</t>
    <rPh sb="0" eb="2">
      <t>カンリ</t>
    </rPh>
    <rPh sb="3" eb="5">
      <t>シュニン</t>
    </rPh>
    <rPh sb="6" eb="9">
      <t>ギジュツシャ</t>
    </rPh>
    <phoneticPr fontId="3"/>
  </si>
  <si>
    <t>保安体制</t>
    <rPh sb="0" eb="2">
      <t>ホアン</t>
    </rPh>
    <rPh sb="2" eb="4">
      <t>タイセイ</t>
    </rPh>
    <phoneticPr fontId="3"/>
  </si>
  <si>
    <t>監理技術者</t>
    <rPh sb="0" eb="2">
      <t>カンリ</t>
    </rPh>
    <rPh sb="2" eb="5">
      <t>ギジュツシャ</t>
    </rPh>
    <phoneticPr fontId="3"/>
  </si>
  <si>
    <t>No.</t>
    <phoneticPr fontId="3"/>
  </si>
  <si>
    <t>月間工程表</t>
    <rPh sb="0" eb="2">
      <t>ゲッカン</t>
    </rPh>
    <rPh sb="2" eb="5">
      <t>コウテイヒョウ</t>
    </rPh>
    <phoneticPr fontId="3"/>
  </si>
  <si>
    <t>記　　事</t>
    <rPh sb="0" eb="1">
      <t>キ</t>
    </rPh>
    <rPh sb="3" eb="4">
      <t>コト</t>
    </rPh>
    <phoneticPr fontId="3"/>
  </si>
  <si>
    <t>施　工　図</t>
    <rPh sb="0" eb="1">
      <t>シ</t>
    </rPh>
    <rPh sb="2" eb="3">
      <t>コウ</t>
    </rPh>
    <rPh sb="4" eb="5">
      <t>ズ</t>
    </rPh>
    <phoneticPr fontId="3"/>
  </si>
  <si>
    <t>進捗状況</t>
    <rPh sb="0" eb="2">
      <t>シンチョク</t>
    </rPh>
    <rPh sb="2" eb="4">
      <t>ジョウキョウ</t>
    </rPh>
    <phoneticPr fontId="3"/>
  </si>
  <si>
    <t>施工計画書</t>
    <rPh sb="0" eb="2">
      <t>セコウ</t>
    </rPh>
    <rPh sb="2" eb="5">
      <t>ケイカクショ</t>
    </rPh>
    <phoneticPr fontId="3"/>
  </si>
  <si>
    <t>今月（累計）</t>
    <rPh sb="0" eb="2">
      <t>コンゲツ</t>
    </rPh>
    <rPh sb="3" eb="5">
      <t>ルイケイ</t>
    </rPh>
    <phoneticPr fontId="3"/>
  </si>
  <si>
    <t>前月（累計）</t>
    <rPh sb="0" eb="2">
      <t>ゼンゲツ</t>
    </rPh>
    <rPh sb="3" eb="5">
      <t>ルイケイ</t>
    </rPh>
    <phoneticPr fontId="3"/>
  </si>
  <si>
    <t>主要行事</t>
    <rPh sb="0" eb="2">
      <t>シュヨウ</t>
    </rPh>
    <rPh sb="2" eb="4">
      <t>ギョウジ</t>
    </rPh>
    <phoneticPr fontId="3"/>
  </si>
  <si>
    <t>予　定</t>
    <rPh sb="0" eb="1">
      <t>ヨ</t>
    </rPh>
    <rPh sb="2" eb="3">
      <t>サダム</t>
    </rPh>
    <phoneticPr fontId="3"/>
  </si>
  <si>
    <t>実　施</t>
    <rPh sb="0" eb="1">
      <t>ジツ</t>
    </rPh>
    <rPh sb="2" eb="3">
      <t>シ</t>
    </rPh>
    <phoneticPr fontId="3"/>
  </si>
  <si>
    <t>工事材料（機材）搬入整理表</t>
    <rPh sb="0" eb="2">
      <t>コウジ</t>
    </rPh>
    <rPh sb="2" eb="4">
      <t>ザイリョウ</t>
    </rPh>
    <rPh sb="5" eb="7">
      <t>キザイ</t>
    </rPh>
    <rPh sb="8" eb="10">
      <t>ハンニュウ</t>
    </rPh>
    <rPh sb="10" eb="12">
      <t>セイリ</t>
    </rPh>
    <rPh sb="12" eb="13">
      <t>ヒョウ</t>
    </rPh>
    <phoneticPr fontId="8"/>
  </si>
  <si>
    <t>品名</t>
    <rPh sb="0" eb="2">
      <t>ヒンメイ</t>
    </rPh>
    <phoneticPr fontId="8"/>
  </si>
  <si>
    <t>規格</t>
    <rPh sb="0" eb="2">
      <t>キカク</t>
    </rPh>
    <phoneticPr fontId="8"/>
  </si>
  <si>
    <t>請負内訳数量</t>
    <rPh sb="0" eb="2">
      <t>ウケオイ</t>
    </rPh>
    <rPh sb="2" eb="4">
      <t>ウチワケ</t>
    </rPh>
    <rPh sb="4" eb="6">
      <t>スウリョウ</t>
    </rPh>
    <phoneticPr fontId="8"/>
  </si>
  <si>
    <t>単位</t>
    <rPh sb="0" eb="2">
      <t>タンイ</t>
    </rPh>
    <phoneticPr fontId="8"/>
  </si>
  <si>
    <t>月日</t>
    <rPh sb="0" eb="2">
      <t>ツキヒ</t>
    </rPh>
    <phoneticPr fontId="8"/>
  </si>
  <si>
    <t>検収数量</t>
    <rPh sb="0" eb="2">
      <t>ケンシュウ</t>
    </rPh>
    <rPh sb="2" eb="4">
      <t>スウリョウ</t>
    </rPh>
    <phoneticPr fontId="8"/>
  </si>
  <si>
    <t>累　　計</t>
    <rPh sb="0" eb="1">
      <t>ルイ</t>
    </rPh>
    <rPh sb="3" eb="4">
      <t>ケイ</t>
    </rPh>
    <phoneticPr fontId="8"/>
  </si>
  <si>
    <t>※</t>
    <phoneticPr fontId="8"/>
  </si>
  <si>
    <t>建築工事のみとし、電気設備工事と機械設備工事は不要とする。</t>
    <rPh sb="0" eb="2">
      <t>ケンチク</t>
    </rPh>
    <rPh sb="2" eb="4">
      <t>コウジ</t>
    </rPh>
    <rPh sb="9" eb="11">
      <t>デンキ</t>
    </rPh>
    <rPh sb="11" eb="13">
      <t>セツビ</t>
    </rPh>
    <rPh sb="13" eb="15">
      <t>コウジ</t>
    </rPh>
    <rPh sb="16" eb="18">
      <t>キカイ</t>
    </rPh>
    <rPh sb="18" eb="20">
      <t>セツビ</t>
    </rPh>
    <rPh sb="20" eb="22">
      <t>コウジ</t>
    </rPh>
    <rPh sb="23" eb="25">
      <t>フヨウ</t>
    </rPh>
    <phoneticPr fontId="8"/>
  </si>
  <si>
    <t>産業廃棄物整理表</t>
    <rPh sb="0" eb="2">
      <t>サンギョウ</t>
    </rPh>
    <rPh sb="2" eb="5">
      <t>ハイキブツ</t>
    </rPh>
    <rPh sb="5" eb="7">
      <t>セイリ</t>
    </rPh>
    <rPh sb="7" eb="8">
      <t>オモテ</t>
    </rPh>
    <phoneticPr fontId="8"/>
  </si>
  <si>
    <t>単　位</t>
    <rPh sb="0" eb="1">
      <t>タン</t>
    </rPh>
    <rPh sb="2" eb="3">
      <t>クライ</t>
    </rPh>
    <phoneticPr fontId="8"/>
  </si>
  <si>
    <t>Ａ票提出</t>
    <rPh sb="1" eb="2">
      <t>ヒョウ</t>
    </rPh>
    <rPh sb="2" eb="4">
      <t>テイシュツ</t>
    </rPh>
    <phoneticPr fontId="8"/>
  </si>
  <si>
    <t>数　量</t>
    <rPh sb="0" eb="1">
      <t>カズ</t>
    </rPh>
    <rPh sb="2" eb="3">
      <t>リョウ</t>
    </rPh>
    <phoneticPr fontId="8"/>
  </si>
  <si>
    <t>累　計</t>
    <rPh sb="0" eb="1">
      <t>ルイ</t>
    </rPh>
    <rPh sb="2" eb="3">
      <t>ケイ</t>
    </rPh>
    <phoneticPr fontId="8"/>
  </si>
  <si>
    <t>Ｅ票返却</t>
    <rPh sb="1" eb="2">
      <t>ヒョウ</t>
    </rPh>
    <rPh sb="2" eb="4">
      <t>ヘンキャク</t>
    </rPh>
    <phoneticPr fontId="8"/>
  </si>
  <si>
    <t>確認印</t>
    <rPh sb="0" eb="3">
      <t>カクニンイン</t>
    </rPh>
    <phoneticPr fontId="8"/>
  </si>
  <si>
    <t>　整理票の後にマニフェストのＡ票及びＥ票のコピーを添付すること。</t>
    <rPh sb="1" eb="4">
      <t>セイリヒョウ</t>
    </rPh>
    <rPh sb="5" eb="6">
      <t>アト</t>
    </rPh>
    <rPh sb="15" eb="16">
      <t>ヒョウ</t>
    </rPh>
    <rPh sb="16" eb="17">
      <t>オヨ</t>
    </rPh>
    <rPh sb="19" eb="20">
      <t>ヒョウ</t>
    </rPh>
    <rPh sb="25" eb="27">
      <t>テンプ</t>
    </rPh>
    <phoneticPr fontId="8"/>
  </si>
  <si>
    <t>　Ｅ票の提出が完成日より遅れる場合は監督職員に報告の上、最終の確認をとること。</t>
    <rPh sb="2" eb="3">
      <t>ヒョウ</t>
    </rPh>
    <rPh sb="4" eb="6">
      <t>テイシュツ</t>
    </rPh>
    <rPh sb="7" eb="9">
      <t>カンセイ</t>
    </rPh>
    <rPh sb="9" eb="10">
      <t>ビ</t>
    </rPh>
    <rPh sb="12" eb="13">
      <t>オク</t>
    </rPh>
    <rPh sb="15" eb="17">
      <t>バアイ</t>
    </rPh>
    <rPh sb="18" eb="20">
      <t>カントク</t>
    </rPh>
    <rPh sb="20" eb="22">
      <t>ショクイン</t>
    </rPh>
    <rPh sb="23" eb="25">
      <t>ホウコク</t>
    </rPh>
    <rPh sb="26" eb="27">
      <t>ウエ</t>
    </rPh>
    <rPh sb="28" eb="30">
      <t>サイシュウ</t>
    </rPh>
    <rPh sb="31" eb="33">
      <t>カクニン</t>
    </rPh>
    <phoneticPr fontId="8"/>
  </si>
  <si>
    <t>試験材料（機器）名</t>
    <rPh sb="0" eb="2">
      <t>シケン</t>
    </rPh>
    <rPh sb="2" eb="4">
      <t>ザイリョウ</t>
    </rPh>
    <rPh sb="5" eb="7">
      <t>キキ</t>
    </rPh>
    <rPh sb="8" eb="9">
      <t>メイ</t>
    </rPh>
    <phoneticPr fontId="8"/>
  </si>
  <si>
    <t>試験内容</t>
    <rPh sb="0" eb="2">
      <t>シケン</t>
    </rPh>
    <rPh sb="2" eb="4">
      <t>ナイヨウ</t>
    </rPh>
    <phoneticPr fontId="8"/>
  </si>
  <si>
    <t>試験年月日</t>
    <rPh sb="0" eb="2">
      <t>シケン</t>
    </rPh>
    <rPh sb="2" eb="5">
      <t>ネンガッピ</t>
    </rPh>
    <phoneticPr fontId="8"/>
  </si>
  <si>
    <t>摘要</t>
    <rPh sb="0" eb="2">
      <t>テキヨウ</t>
    </rPh>
    <phoneticPr fontId="8"/>
  </si>
  <si>
    <t>確　　認</t>
    <rPh sb="0" eb="1">
      <t>アキラ</t>
    </rPh>
    <rPh sb="3" eb="4">
      <t>シノブ</t>
    </rPh>
    <phoneticPr fontId="8"/>
  </si>
  <si>
    <t>工事名</t>
    <rPh sb="0" eb="3">
      <t>コウジメイ</t>
    </rPh>
    <phoneticPr fontId="8"/>
  </si>
  <si>
    <t>下記について、試験を行ったので報告します。</t>
    <rPh sb="0" eb="2">
      <t>カキ</t>
    </rPh>
    <rPh sb="7" eb="9">
      <t>シケン</t>
    </rPh>
    <rPh sb="10" eb="11">
      <t>オコナ</t>
    </rPh>
    <rPh sb="15" eb="17">
      <t>ホウコク</t>
    </rPh>
    <phoneticPr fontId="8"/>
  </si>
  <si>
    <t>内　　　　　容</t>
    <rPh sb="0" eb="1">
      <t>ウチ</t>
    </rPh>
    <rPh sb="6" eb="7">
      <t>カタチ</t>
    </rPh>
    <phoneticPr fontId="8"/>
  </si>
  <si>
    <t>場　　　　　所</t>
    <rPh sb="0" eb="1">
      <t>バ</t>
    </rPh>
    <rPh sb="6" eb="7">
      <t>ショ</t>
    </rPh>
    <phoneticPr fontId="8"/>
  </si>
  <si>
    <t>日　　　　　時</t>
    <rPh sb="0" eb="1">
      <t>ヒ</t>
    </rPh>
    <rPh sb="6" eb="7">
      <t>ジ</t>
    </rPh>
    <phoneticPr fontId="8"/>
  </si>
  <si>
    <t>結　　　　　果</t>
    <rPh sb="0" eb="1">
      <t>ムスブ</t>
    </rPh>
    <rPh sb="6" eb="7">
      <t>ハタシ</t>
    </rPh>
    <phoneticPr fontId="8"/>
  </si>
  <si>
    <t>措　　　　　置</t>
    <rPh sb="0" eb="1">
      <t>ソ</t>
    </rPh>
    <rPh sb="6" eb="7">
      <t>オキ</t>
    </rPh>
    <phoneticPr fontId="8"/>
  </si>
  <si>
    <t>実　　施　　者</t>
    <rPh sb="0" eb="1">
      <t>ジツ</t>
    </rPh>
    <rPh sb="3" eb="4">
      <t>シ</t>
    </rPh>
    <rPh sb="6" eb="7">
      <t>シャ</t>
    </rPh>
    <phoneticPr fontId="8"/>
  </si>
  <si>
    <t>[現場作業責任者]</t>
    <rPh sb="1" eb="3">
      <t>ゲンバ</t>
    </rPh>
    <rPh sb="3" eb="5">
      <t>サギョウ</t>
    </rPh>
    <rPh sb="5" eb="8">
      <t>セキニンシャ</t>
    </rPh>
    <phoneticPr fontId="8"/>
  </si>
  <si>
    <t>印</t>
    <phoneticPr fontId="8"/>
  </si>
  <si>
    <t>立　　会　　者</t>
    <rPh sb="0" eb="1">
      <t>タテ</t>
    </rPh>
    <rPh sb="3" eb="4">
      <t>カイ</t>
    </rPh>
    <rPh sb="6" eb="7">
      <t>シャ</t>
    </rPh>
    <phoneticPr fontId="8"/>
  </si>
  <si>
    <t>記録書、記録写真、図面、測定機器(製品番号、校正年月日)等添付</t>
    <rPh sb="0" eb="3">
      <t>キロクショ</t>
    </rPh>
    <rPh sb="4" eb="6">
      <t>キロク</t>
    </rPh>
    <rPh sb="6" eb="8">
      <t>シャシン</t>
    </rPh>
    <rPh sb="9" eb="11">
      <t>ズメン</t>
    </rPh>
    <rPh sb="12" eb="14">
      <t>ソクテイ</t>
    </rPh>
    <rPh sb="14" eb="16">
      <t>キキ</t>
    </rPh>
    <rPh sb="17" eb="19">
      <t>セイヒン</t>
    </rPh>
    <rPh sb="19" eb="21">
      <t>バンゴウ</t>
    </rPh>
    <rPh sb="22" eb="24">
      <t>コウセイ</t>
    </rPh>
    <rPh sb="24" eb="27">
      <t>ネンガッピ</t>
    </rPh>
    <rPh sb="28" eb="29">
      <t>トウ</t>
    </rPh>
    <rPh sb="29" eb="31">
      <t>テンプ</t>
    </rPh>
    <phoneticPr fontId="8"/>
  </si>
  <si>
    <t>（注）</t>
    <phoneticPr fontId="31"/>
  </si>
  <si>
    <t>％</t>
    <phoneticPr fontId="3"/>
  </si>
  <si>
    <t>施工図製作図等の名称</t>
    <rPh sb="0" eb="3">
      <t>セコウズ</t>
    </rPh>
    <rPh sb="3" eb="5">
      <t>セイサク</t>
    </rPh>
    <rPh sb="5" eb="6">
      <t>ズ</t>
    </rPh>
    <rPh sb="6" eb="7">
      <t>トウ</t>
    </rPh>
    <rPh sb="8" eb="10">
      <t>メイショウ</t>
    </rPh>
    <phoneticPr fontId="8"/>
  </si>
  <si>
    <t>提出予定日</t>
    <rPh sb="0" eb="2">
      <t>テイシュツ</t>
    </rPh>
    <rPh sb="2" eb="5">
      <t>ヨテイビ</t>
    </rPh>
    <phoneticPr fontId="8"/>
  </si>
  <si>
    <t>承諾期限</t>
    <rPh sb="0" eb="2">
      <t>ショウダク</t>
    </rPh>
    <rPh sb="2" eb="4">
      <t>キゲン</t>
    </rPh>
    <phoneticPr fontId="8"/>
  </si>
  <si>
    <t>工事区分</t>
    <rPh sb="0" eb="2">
      <t>コウジ</t>
    </rPh>
    <rPh sb="2" eb="4">
      <t>クブン</t>
    </rPh>
    <phoneticPr fontId="8"/>
  </si>
  <si>
    <t>報告年月日</t>
    <rPh sb="0" eb="2">
      <t>ホウコク</t>
    </rPh>
    <rPh sb="2" eb="5">
      <t>ネンガッピ</t>
    </rPh>
    <phoneticPr fontId="8"/>
  </si>
  <si>
    <t>摘　　要</t>
    <rPh sb="0" eb="1">
      <t>テキ</t>
    </rPh>
    <rPh sb="3" eb="4">
      <t>ヨウ</t>
    </rPh>
    <phoneticPr fontId="8"/>
  </si>
  <si>
    <t>　下記のとおり確認したので報告します。</t>
    <rPh sb="1" eb="3">
      <t>カキ</t>
    </rPh>
    <rPh sb="7" eb="9">
      <t>カクニン</t>
    </rPh>
    <rPh sb="13" eb="15">
      <t>ホウコク</t>
    </rPh>
    <phoneticPr fontId="8"/>
  </si>
  <si>
    <t>工　　事　　名</t>
    <rPh sb="0" eb="1">
      <t>コウ</t>
    </rPh>
    <rPh sb="3" eb="4">
      <t>コト</t>
    </rPh>
    <rPh sb="6" eb="7">
      <t>メイ</t>
    </rPh>
    <phoneticPr fontId="8"/>
  </si>
  <si>
    <t>立　　会　　者　※</t>
    <rPh sb="0" eb="1">
      <t>タテ</t>
    </rPh>
    <rPh sb="3" eb="4">
      <t>カイ</t>
    </rPh>
    <rPh sb="6" eb="7">
      <t>シャ</t>
    </rPh>
    <phoneticPr fontId="8"/>
  </si>
  <si>
    <t>工　　事　　内　　容</t>
    <rPh sb="0" eb="1">
      <t>コウ</t>
    </rPh>
    <rPh sb="3" eb="4">
      <t>コト</t>
    </rPh>
    <rPh sb="6" eb="7">
      <t>ウチ</t>
    </rPh>
    <rPh sb="9" eb="10">
      <t>カタチ</t>
    </rPh>
    <phoneticPr fontId="8"/>
  </si>
  <si>
    <t>結　　果　　及　　び　　措　　置</t>
    <phoneticPr fontId="8"/>
  </si>
  <si>
    <t>※検査者は監理（主任）技術者、又は専門技術者とする。</t>
    <rPh sb="1" eb="4">
      <t>ケンサシャ</t>
    </rPh>
    <rPh sb="5" eb="7">
      <t>カンリ</t>
    </rPh>
    <rPh sb="8" eb="10">
      <t>シュニン</t>
    </rPh>
    <rPh sb="11" eb="14">
      <t>ギジュツシャ</t>
    </rPh>
    <rPh sb="15" eb="16">
      <t>マタ</t>
    </rPh>
    <rPh sb="17" eb="19">
      <t>センモン</t>
    </rPh>
    <rPh sb="19" eb="21">
      <t>ギジュツ</t>
    </rPh>
    <rPh sb="21" eb="22">
      <t>シャ</t>
    </rPh>
    <phoneticPr fontId="8"/>
  </si>
  <si>
    <t>確　　認</t>
    <phoneticPr fontId="8"/>
  </si>
  <si>
    <t>特定工事施工管理責任者通知書</t>
    <rPh sb="0" eb="2">
      <t>トクテイ</t>
    </rPh>
    <rPh sb="2" eb="4">
      <t>コウジ</t>
    </rPh>
    <rPh sb="4" eb="6">
      <t>セコウ</t>
    </rPh>
    <rPh sb="6" eb="8">
      <t>カンリ</t>
    </rPh>
    <rPh sb="8" eb="11">
      <t>セキニンシャ</t>
    </rPh>
    <rPh sb="11" eb="14">
      <t>ツウチショ</t>
    </rPh>
    <phoneticPr fontId="8"/>
  </si>
  <si>
    <t>特定工事名</t>
    <rPh sb="0" eb="2">
      <t>トクテイ</t>
    </rPh>
    <rPh sb="2" eb="5">
      <t>コウジメイ</t>
    </rPh>
    <phoneticPr fontId="8"/>
  </si>
  <si>
    <t>※特定工事施工管理責任者氏名</t>
    <rPh sb="1" eb="3">
      <t>トクテイ</t>
    </rPh>
    <rPh sb="3" eb="5">
      <t>コウジ</t>
    </rPh>
    <rPh sb="5" eb="7">
      <t>セコウ</t>
    </rPh>
    <rPh sb="7" eb="9">
      <t>カンリ</t>
    </rPh>
    <rPh sb="9" eb="12">
      <t>セキニンシャ</t>
    </rPh>
    <rPh sb="12" eb="14">
      <t>シメイ</t>
    </rPh>
    <phoneticPr fontId="8"/>
  </si>
  <si>
    <t>　　　　　　　　棟</t>
    <rPh sb="8" eb="9">
      <t>トウ</t>
    </rPh>
    <phoneticPr fontId="8"/>
  </si>
  <si>
    <t>　　　　　　　　　　　室及び　　　　　　　室　（別紙添付）</t>
    <rPh sb="11" eb="12">
      <t>シツ</t>
    </rPh>
    <rPh sb="12" eb="13">
      <t>オヨ</t>
    </rPh>
    <rPh sb="21" eb="22">
      <t>シツ</t>
    </rPh>
    <rPh sb="24" eb="26">
      <t>ベッシ</t>
    </rPh>
    <rPh sb="26" eb="28">
      <t>テンプ</t>
    </rPh>
    <phoneticPr fontId="8"/>
  </si>
  <si>
    <t>特定工事
施工管理責任者</t>
    <rPh sb="0" eb="1">
      <t>トク</t>
    </rPh>
    <rPh sb="1" eb="2">
      <t>サダム</t>
    </rPh>
    <rPh sb="2" eb="3">
      <t>コウ</t>
    </rPh>
    <rPh sb="3" eb="4">
      <t>コト</t>
    </rPh>
    <rPh sb="5" eb="7">
      <t>セコウ</t>
    </rPh>
    <rPh sb="7" eb="9">
      <t>カンリ</t>
    </rPh>
    <rPh sb="9" eb="11">
      <t>セキニン</t>
    </rPh>
    <rPh sb="11" eb="12">
      <t>シャ</t>
    </rPh>
    <phoneticPr fontId="8"/>
  </si>
  <si>
    <t>下請負責任者</t>
    <rPh sb="0" eb="2">
      <t>シタウ</t>
    </rPh>
    <rPh sb="2" eb="3">
      <t>オ</t>
    </rPh>
    <rPh sb="3" eb="6">
      <t>セキニンシャ</t>
    </rPh>
    <phoneticPr fontId="8"/>
  </si>
  <si>
    <r>
      <t>医療ガス設備工事に着手する際に提出する。</t>
    </r>
    <r>
      <rPr>
        <sz val="10"/>
        <rFont val="HG丸ｺﾞｼｯｸM-PRO"/>
        <family val="3"/>
        <charset val="128"/>
      </rPr>
      <t>（既設接続等における事故防止のため）</t>
    </r>
    <rPh sb="0" eb="2">
      <t>イリョウ</t>
    </rPh>
    <rPh sb="4" eb="6">
      <t>セツビ</t>
    </rPh>
    <rPh sb="6" eb="8">
      <t>コウジ</t>
    </rPh>
    <rPh sb="9" eb="11">
      <t>チャクシュ</t>
    </rPh>
    <rPh sb="13" eb="14">
      <t>サイ</t>
    </rPh>
    <rPh sb="15" eb="17">
      <t>テイシュツ</t>
    </rPh>
    <rPh sb="21" eb="23">
      <t>キセツ</t>
    </rPh>
    <rPh sb="23" eb="25">
      <t>セツゾク</t>
    </rPh>
    <rPh sb="25" eb="26">
      <t>トウ</t>
    </rPh>
    <rPh sb="30" eb="32">
      <t>ジコ</t>
    </rPh>
    <rPh sb="32" eb="34">
      <t>ボウシ</t>
    </rPh>
    <phoneticPr fontId="8"/>
  </si>
  <si>
    <t>特定工事施工　</t>
  </si>
  <si>
    <t>印</t>
  </si>
  <si>
    <t>工事期間</t>
  </si>
  <si>
    <t>着工</t>
    <rPh sb="0" eb="2">
      <t>チャッコウ</t>
    </rPh>
    <phoneticPr fontId="3"/>
  </si>
  <si>
    <t>○○棟
新築工事</t>
    <rPh sb="2" eb="3">
      <t>トウ</t>
    </rPh>
    <rPh sb="4" eb="6">
      <t>シンチク</t>
    </rPh>
    <rPh sb="6" eb="8">
      <t>コウジ</t>
    </rPh>
    <phoneticPr fontId="3"/>
  </si>
  <si>
    <t>全体</t>
    <rPh sb="0" eb="2">
      <t>ゼンタイ</t>
    </rPh>
    <phoneticPr fontId="3"/>
  </si>
  <si>
    <t>実績</t>
    <rPh sb="0" eb="2">
      <t>ジッセキ</t>
    </rPh>
    <phoneticPr fontId="3"/>
  </si>
  <si>
    <t>躯体</t>
    <rPh sb="0" eb="1">
      <t>ク</t>
    </rPh>
    <rPh sb="1" eb="2">
      <t>タイ</t>
    </rPh>
    <phoneticPr fontId="3"/>
  </si>
  <si>
    <t>仕上</t>
    <rPh sb="0" eb="2">
      <t>シア</t>
    </rPh>
    <phoneticPr fontId="3"/>
  </si>
  <si>
    <t>○○棟
改修工事</t>
    <rPh sb="2" eb="3">
      <t>トウ</t>
    </rPh>
    <rPh sb="4" eb="6">
      <t>カイシュウ</t>
    </rPh>
    <rPh sb="6" eb="8">
      <t>コウジ</t>
    </rPh>
    <phoneticPr fontId="3"/>
  </si>
  <si>
    <t>○○設備
更新工事</t>
    <rPh sb="2" eb="4">
      <t>セツビ</t>
    </rPh>
    <rPh sb="5" eb="7">
      <t>コウシン</t>
    </rPh>
    <rPh sb="7" eb="9">
      <t>コウジ</t>
    </rPh>
    <phoneticPr fontId="3"/>
  </si>
  <si>
    <t>完成・既済部分
検査の状況</t>
    <rPh sb="0" eb="2">
      <t>カンセイ</t>
    </rPh>
    <rPh sb="3" eb="5">
      <t>キサイ</t>
    </rPh>
    <rPh sb="5" eb="7">
      <t>ブブン</t>
    </rPh>
    <rPh sb="8" eb="10">
      <t>ケンサ</t>
    </rPh>
    <rPh sb="11" eb="13">
      <t>ジョウキョウ</t>
    </rPh>
    <phoneticPr fontId="3"/>
  </si>
  <si>
    <t>検 査、支 払</t>
  </si>
  <si>
    <t>年   月   日</t>
  </si>
  <si>
    <t>検   査   員</t>
  </si>
  <si>
    <t>支  払  金  額</t>
  </si>
  <si>
    <t>写真の添付等の必要はない</t>
    <rPh sb="0" eb="2">
      <t>シャシン</t>
    </rPh>
    <rPh sb="3" eb="5">
      <t>テンプ</t>
    </rPh>
    <rPh sb="5" eb="6">
      <t>トウ</t>
    </rPh>
    <rPh sb="7" eb="9">
      <t>ヒツヨウ</t>
    </rPh>
    <phoneticPr fontId="3"/>
  </si>
  <si>
    <t>建替整備の場合、月に２回（第１、第３月曜日）、進捗状況の出来高を追加する。</t>
    <rPh sb="0" eb="2">
      <t>タテカ</t>
    </rPh>
    <rPh sb="2" eb="4">
      <t>セイビ</t>
    </rPh>
    <rPh sb="5" eb="7">
      <t>バアイ</t>
    </rPh>
    <rPh sb="8" eb="9">
      <t>ツキ</t>
    </rPh>
    <rPh sb="11" eb="12">
      <t>カイ</t>
    </rPh>
    <rPh sb="13" eb="14">
      <t>ダイ</t>
    </rPh>
    <rPh sb="16" eb="17">
      <t>ダイ</t>
    </rPh>
    <rPh sb="18" eb="21">
      <t>ゲツヨウビ</t>
    </rPh>
    <rPh sb="23" eb="25">
      <t>シンチョク</t>
    </rPh>
    <rPh sb="25" eb="27">
      <t>ジョウキョウ</t>
    </rPh>
    <rPh sb="28" eb="31">
      <t>デキダカ</t>
    </rPh>
    <phoneticPr fontId="3"/>
  </si>
  <si>
    <t>中規模又は中（大）規模の場合、月に１回（第１月曜日）、進捗状況の出来高を追加する。</t>
    <rPh sb="0" eb="1">
      <t>チュウ</t>
    </rPh>
    <rPh sb="1" eb="3">
      <t>キボ</t>
    </rPh>
    <rPh sb="3" eb="4">
      <t>マタ</t>
    </rPh>
    <rPh sb="5" eb="6">
      <t>チュウ</t>
    </rPh>
    <rPh sb="7" eb="8">
      <t>ダイ</t>
    </rPh>
    <rPh sb="9" eb="11">
      <t>キボ</t>
    </rPh>
    <rPh sb="12" eb="14">
      <t>バアイ</t>
    </rPh>
    <rPh sb="15" eb="16">
      <t>ツキ</t>
    </rPh>
    <rPh sb="18" eb="19">
      <t>カイ</t>
    </rPh>
    <rPh sb="20" eb="21">
      <t>ダイ</t>
    </rPh>
    <rPh sb="22" eb="25">
      <t>ゲツヨウビ</t>
    </rPh>
    <rPh sb="27" eb="29">
      <t>シンチョク</t>
    </rPh>
    <rPh sb="29" eb="31">
      <t>ジョウキョウ</t>
    </rPh>
    <rPh sb="32" eb="35">
      <t>デキダカ</t>
    </rPh>
    <phoneticPr fontId="3"/>
  </si>
  <si>
    <t>年　月　日</t>
    <rPh sb="0" eb="1">
      <t>トシ</t>
    </rPh>
    <rPh sb="2" eb="3">
      <t>ツキ</t>
    </rPh>
    <rPh sb="4" eb="5">
      <t>ヒ</t>
    </rPh>
    <phoneticPr fontId="3"/>
  </si>
  <si>
    <t>打合せ場所</t>
    <rPh sb="0" eb="2">
      <t>ウチアワ</t>
    </rPh>
    <rPh sb="3" eb="5">
      <t>バショ</t>
    </rPh>
    <phoneticPr fontId="3"/>
  </si>
  <si>
    <t>出　席　者</t>
    <rPh sb="0" eb="1">
      <t>デ</t>
    </rPh>
    <rPh sb="2" eb="3">
      <t>セキ</t>
    </rPh>
    <rPh sb="4" eb="5">
      <t>シャ</t>
    </rPh>
    <phoneticPr fontId="3"/>
  </si>
  <si>
    <t>病院関係者</t>
    <rPh sb="0" eb="2">
      <t>ビョウイン</t>
    </rPh>
    <rPh sb="2" eb="5">
      <t>カンケイシャ</t>
    </rPh>
    <phoneticPr fontId="3"/>
  </si>
  <si>
    <t>監 督 職 員</t>
    <rPh sb="0" eb="1">
      <t>ラン</t>
    </rPh>
    <rPh sb="2" eb="3">
      <t>ヨシ</t>
    </rPh>
    <rPh sb="4" eb="5">
      <t>ショク</t>
    </rPh>
    <rPh sb="6" eb="7">
      <t>イン</t>
    </rPh>
    <phoneticPr fontId="3"/>
  </si>
  <si>
    <t>内　　容　</t>
    <rPh sb="0" eb="1">
      <t>ウチ</t>
    </rPh>
    <rPh sb="3" eb="4">
      <t>カタチ</t>
    </rPh>
    <phoneticPr fontId="3"/>
  </si>
  <si>
    <t xml:space="preserve"> 結　　　 果</t>
    <rPh sb="1" eb="2">
      <t>ムスブ</t>
    </rPh>
    <rPh sb="6" eb="7">
      <t>ハタシ</t>
    </rPh>
    <phoneticPr fontId="3"/>
  </si>
  <si>
    <t>確　認　印</t>
    <rPh sb="0" eb="1">
      <t>アキラ</t>
    </rPh>
    <rPh sb="2" eb="3">
      <t>シノブ</t>
    </rPh>
    <rPh sb="4" eb="5">
      <t>イン</t>
    </rPh>
    <phoneticPr fontId="3"/>
  </si>
  <si>
    <t>（円）</t>
    <rPh sb="1" eb="2">
      <t>エン</t>
    </rPh>
    <phoneticPr fontId="3"/>
  </si>
  <si>
    <t>単位</t>
  </si>
  <si>
    <t>数量</t>
  </si>
  <si>
    <t>検査年月日</t>
    <rPh sb="0" eb="2">
      <t>ケンサ</t>
    </rPh>
    <rPh sb="2" eb="5">
      <t>ネンガッピ</t>
    </rPh>
    <phoneticPr fontId="8"/>
  </si>
  <si>
    <t>監　督　職　員</t>
    <rPh sb="0" eb="1">
      <t>ミ</t>
    </rPh>
    <rPh sb="2" eb="3">
      <t>トク</t>
    </rPh>
    <rPh sb="4" eb="5">
      <t>ショク</t>
    </rPh>
    <rPh sb="6" eb="7">
      <t>イン</t>
    </rPh>
    <phoneticPr fontId="8"/>
  </si>
  <si>
    <t>管理責任者</t>
    <rPh sb="0" eb="2">
      <t>カンリ</t>
    </rPh>
    <rPh sb="2" eb="5">
      <t>セキニンシャ</t>
    </rPh>
    <phoneticPr fontId="8"/>
  </si>
  <si>
    <t>特定工事</t>
    <rPh sb="0" eb="2">
      <t>トクテイ</t>
    </rPh>
    <rPh sb="2" eb="4">
      <t>コウジ</t>
    </rPh>
    <phoneticPr fontId="8"/>
  </si>
  <si>
    <t>（別添資料）</t>
    <rPh sb="1" eb="3">
      <t>ベッテン</t>
    </rPh>
    <rPh sb="3" eb="5">
      <t>シリョウ</t>
    </rPh>
    <phoneticPr fontId="8"/>
  </si>
  <si>
    <t>記録書、記録写真、図面等添付</t>
    <rPh sb="0" eb="3">
      <t>キロクショ</t>
    </rPh>
    <rPh sb="4" eb="6">
      <t>キロク</t>
    </rPh>
    <rPh sb="6" eb="8">
      <t>シャシン</t>
    </rPh>
    <rPh sb="9" eb="11">
      <t>ズメン</t>
    </rPh>
    <rPh sb="11" eb="12">
      <t>トウ</t>
    </rPh>
    <rPh sb="12" eb="14">
      <t>テンプ</t>
    </rPh>
    <phoneticPr fontId="8"/>
  </si>
  <si>
    <t xml:space="preserve">完成まであと </t>
    <rPh sb="0" eb="2">
      <t>カンセイ</t>
    </rPh>
    <phoneticPr fontId="31"/>
  </si>
  <si>
    <t>※</t>
    <phoneticPr fontId="3"/>
  </si>
  <si>
    <t>No.　　　</t>
    <phoneticPr fontId="3"/>
  </si>
  <si>
    <t>（総合・建築・電気・機械）</t>
    <phoneticPr fontId="3"/>
  </si>
  <si>
    <t>設計変更工事名</t>
    <rPh sb="0" eb="2">
      <t>セッケイ</t>
    </rPh>
    <rPh sb="2" eb="4">
      <t>ヘンコウ</t>
    </rPh>
    <rPh sb="4" eb="6">
      <t>コウジ</t>
    </rPh>
    <rPh sb="6" eb="7">
      <t>メイ</t>
    </rPh>
    <phoneticPr fontId="8"/>
  </si>
  <si>
    <t>１　設計変更理由</t>
    <rPh sb="2" eb="4">
      <t>セッケイ</t>
    </rPh>
    <rPh sb="4" eb="6">
      <t>ヘンコウ</t>
    </rPh>
    <rPh sb="6" eb="8">
      <t>リユウ</t>
    </rPh>
    <phoneticPr fontId="8"/>
  </si>
  <si>
    <t>２　設計変更内訳</t>
    <rPh sb="2" eb="4">
      <t>セッケイ</t>
    </rPh>
    <rPh sb="4" eb="6">
      <t>ヘンコウ</t>
    </rPh>
    <rPh sb="6" eb="8">
      <t>ウチワケ</t>
    </rPh>
    <phoneticPr fontId="8"/>
  </si>
  <si>
    <t>（円）</t>
    <phoneticPr fontId="8"/>
  </si>
  <si>
    <t>工事区分</t>
    <rPh sb="0" eb="1">
      <t>コウ</t>
    </rPh>
    <rPh sb="1" eb="2">
      <t>コト</t>
    </rPh>
    <rPh sb="2" eb="3">
      <t>ク</t>
    </rPh>
    <rPh sb="3" eb="4">
      <t>ブン</t>
    </rPh>
    <phoneticPr fontId="8"/>
  </si>
  <si>
    <t>建築工事</t>
    <rPh sb="0" eb="2">
      <t>ケンチク</t>
    </rPh>
    <rPh sb="2" eb="4">
      <t>コウジ</t>
    </rPh>
    <phoneticPr fontId="8"/>
  </si>
  <si>
    <t>一式</t>
    <rPh sb="0" eb="1">
      <t>イチ</t>
    </rPh>
    <rPh sb="1" eb="2">
      <t>シキ</t>
    </rPh>
    <phoneticPr fontId="8"/>
  </si>
  <si>
    <t>電気設備工事</t>
    <rPh sb="0" eb="2">
      <t>デンキ</t>
    </rPh>
    <rPh sb="2" eb="4">
      <t>セツビ</t>
    </rPh>
    <rPh sb="4" eb="6">
      <t>コウジ</t>
    </rPh>
    <phoneticPr fontId="8"/>
  </si>
  <si>
    <t>機械設備工事</t>
    <rPh sb="0" eb="2">
      <t>キカイ</t>
    </rPh>
    <rPh sb="2" eb="4">
      <t>セツビ</t>
    </rPh>
    <rPh sb="4" eb="6">
      <t>コウジ</t>
    </rPh>
    <phoneticPr fontId="8"/>
  </si>
  <si>
    <t>計</t>
    <rPh sb="0" eb="1">
      <t>ケイ</t>
    </rPh>
    <phoneticPr fontId="8"/>
  </si>
  <si>
    <t>３　内訳明細書</t>
    <rPh sb="2" eb="4">
      <t>ウチワケ</t>
    </rPh>
    <rPh sb="4" eb="6">
      <t>メイサイ</t>
    </rPh>
    <rPh sb="6" eb="7">
      <t>ショ</t>
    </rPh>
    <phoneticPr fontId="8"/>
  </si>
  <si>
    <t>別紙による。</t>
    <rPh sb="0" eb="2">
      <t>ベッシ</t>
    </rPh>
    <phoneticPr fontId="8"/>
  </si>
  <si>
    <t>４　関係図面</t>
    <rPh sb="2" eb="4">
      <t>カンケイ</t>
    </rPh>
    <rPh sb="4" eb="6">
      <t>ズメン</t>
    </rPh>
    <phoneticPr fontId="8"/>
  </si>
  <si>
    <t>　　上記のとおり設計変更を行ったことを確認する。</t>
    <rPh sb="2" eb="4">
      <t>ジョウキ</t>
    </rPh>
    <rPh sb="8" eb="10">
      <t>セッケイ</t>
    </rPh>
    <rPh sb="10" eb="12">
      <t>ヘンコウ</t>
    </rPh>
    <rPh sb="13" eb="14">
      <t>オコナ</t>
    </rPh>
    <rPh sb="19" eb="21">
      <t>カクニン</t>
    </rPh>
    <phoneticPr fontId="8"/>
  </si>
  <si>
    <t>発注者</t>
    <rPh sb="0" eb="1">
      <t>ハツ</t>
    </rPh>
    <rPh sb="1" eb="2">
      <t>チュウ</t>
    </rPh>
    <rPh sb="2" eb="3">
      <t>シャ</t>
    </rPh>
    <phoneticPr fontId="8"/>
  </si>
  <si>
    <t>（円）</t>
    <rPh sb="1" eb="2">
      <t>エン</t>
    </rPh>
    <phoneticPr fontId="8"/>
  </si>
  <si>
    <t>NO</t>
    <phoneticPr fontId="8"/>
  </si>
  <si>
    <t>設　計　変　更　工　事　名</t>
    <rPh sb="0" eb="1">
      <t>シツラ</t>
    </rPh>
    <rPh sb="2" eb="3">
      <t>ケイ</t>
    </rPh>
    <rPh sb="4" eb="5">
      <t>ヘン</t>
    </rPh>
    <rPh sb="6" eb="7">
      <t>サラ</t>
    </rPh>
    <rPh sb="8" eb="9">
      <t>タクミ</t>
    </rPh>
    <rPh sb="10" eb="11">
      <t>コト</t>
    </rPh>
    <rPh sb="12" eb="13">
      <t>メイ</t>
    </rPh>
    <phoneticPr fontId="8"/>
  </si>
  <si>
    <t>差引累計額</t>
    <rPh sb="0" eb="2">
      <t>サシヒキ</t>
    </rPh>
    <rPh sb="2" eb="4">
      <t>ルイケイ</t>
    </rPh>
    <rPh sb="4" eb="5">
      <t>ガク</t>
    </rPh>
    <phoneticPr fontId="8"/>
  </si>
  <si>
    <t>合　　　　　　計</t>
    <rPh sb="0" eb="1">
      <t>ゴウ</t>
    </rPh>
    <rPh sb="7" eb="8">
      <t>ケイ</t>
    </rPh>
    <phoneticPr fontId="8"/>
  </si>
  <si>
    <t>工　事　名</t>
    <rPh sb="0" eb="1">
      <t>コウ</t>
    </rPh>
    <rPh sb="2" eb="3">
      <t>コト</t>
    </rPh>
    <rPh sb="4" eb="5">
      <t>ナ</t>
    </rPh>
    <phoneticPr fontId="8"/>
  </si>
  <si>
    <t>数量</t>
    <rPh sb="0" eb="2">
      <t>スウリョウ</t>
    </rPh>
    <phoneticPr fontId="8"/>
  </si>
  <si>
    <t>共通費</t>
    <rPh sb="0" eb="2">
      <t>キョウツウ</t>
    </rPh>
    <rPh sb="2" eb="3">
      <t>ヒ</t>
    </rPh>
    <phoneticPr fontId="8"/>
  </si>
  <si>
    <t>発　　注　　者</t>
    <rPh sb="0" eb="1">
      <t>ハツ</t>
    </rPh>
    <rPh sb="3" eb="4">
      <t>チュウ</t>
    </rPh>
    <rPh sb="6" eb="7">
      <t>シャ</t>
    </rPh>
    <phoneticPr fontId="8"/>
  </si>
  <si>
    <t>着　工</t>
    <rPh sb="0" eb="1">
      <t>キ</t>
    </rPh>
    <rPh sb="2" eb="3">
      <t>タクミ</t>
    </rPh>
    <phoneticPr fontId="3"/>
  </si>
  <si>
    <t>完　成</t>
    <rPh sb="0" eb="1">
      <t>カン</t>
    </rPh>
    <rPh sb="2" eb="3">
      <t>シゲル</t>
    </rPh>
    <phoneticPr fontId="3"/>
  </si>
  <si>
    <t>設計変更による</t>
    <rPh sb="0" eb="2">
      <t>セッケイ</t>
    </rPh>
    <rPh sb="2" eb="4">
      <t>ヘンコウ</t>
    </rPh>
    <phoneticPr fontId="3"/>
  </si>
  <si>
    <t>請負代金の増減額</t>
    <rPh sb="0" eb="2">
      <t>ウケオイ</t>
    </rPh>
    <rPh sb="2" eb="4">
      <t>ダイキン</t>
    </rPh>
    <rPh sb="5" eb="7">
      <t>ゾウゲン</t>
    </rPh>
    <rPh sb="7" eb="8">
      <t>ガク</t>
    </rPh>
    <phoneticPr fontId="3"/>
  </si>
  <si>
    <t>発注者</t>
    <rPh sb="0" eb="1">
      <t>ハツ</t>
    </rPh>
    <rPh sb="1" eb="2">
      <t>チュウ</t>
    </rPh>
    <rPh sb="2" eb="3">
      <t>シャ</t>
    </rPh>
    <phoneticPr fontId="3"/>
  </si>
  <si>
    <t>監督職員（または検査職員）</t>
    <rPh sb="0" eb="1">
      <t>ミ</t>
    </rPh>
    <rPh sb="1" eb="2">
      <t>トク</t>
    </rPh>
    <rPh sb="2" eb="3">
      <t>ショク</t>
    </rPh>
    <rPh sb="3" eb="4">
      <t>イン</t>
    </rPh>
    <rPh sb="8" eb="10">
      <t>ケンサ</t>
    </rPh>
    <rPh sb="10" eb="12">
      <t>ショクイン</t>
    </rPh>
    <phoneticPr fontId="3"/>
  </si>
  <si>
    <t>下記工事の部分使用について同意を求める。</t>
    <rPh sb="0" eb="2">
      <t>カキ</t>
    </rPh>
    <rPh sb="2" eb="4">
      <t>コウジ</t>
    </rPh>
    <rPh sb="5" eb="7">
      <t>ブブン</t>
    </rPh>
    <rPh sb="7" eb="9">
      <t>シヨウ</t>
    </rPh>
    <rPh sb="13" eb="15">
      <t>ドウイ</t>
    </rPh>
    <rPh sb="16" eb="17">
      <t>モト</t>
    </rPh>
    <phoneticPr fontId="3"/>
  </si>
  <si>
    <t>工　 事　 名</t>
    <rPh sb="0" eb="1">
      <t>コウ</t>
    </rPh>
    <rPh sb="3" eb="4">
      <t>コト</t>
    </rPh>
    <rPh sb="6" eb="7">
      <t>メイ</t>
    </rPh>
    <phoneticPr fontId="3"/>
  </si>
  <si>
    <t>工  事  場  所</t>
    <rPh sb="0" eb="1">
      <t>コウ</t>
    </rPh>
    <rPh sb="3" eb="4">
      <t>コト</t>
    </rPh>
    <rPh sb="6" eb="7">
      <t>バ</t>
    </rPh>
    <rPh sb="9" eb="10">
      <t>ショ</t>
    </rPh>
    <phoneticPr fontId="3"/>
  </si>
  <si>
    <t>工　　　　期</t>
    <rPh sb="0" eb="1">
      <t>コウ</t>
    </rPh>
    <rPh sb="5" eb="6">
      <t>キ</t>
    </rPh>
    <phoneticPr fontId="3"/>
  </si>
  <si>
    <t>請 負 代 金 額</t>
    <rPh sb="0" eb="1">
      <t>ショウ</t>
    </rPh>
    <rPh sb="2" eb="3">
      <t>フ</t>
    </rPh>
    <rPh sb="4" eb="5">
      <t>ダイ</t>
    </rPh>
    <rPh sb="6" eb="7">
      <t>キン</t>
    </rPh>
    <rPh sb="8" eb="9">
      <t>ガク</t>
    </rPh>
    <phoneticPr fontId="3"/>
  </si>
  <si>
    <t>契約の相手方</t>
    <rPh sb="0" eb="2">
      <t>ケイヤク</t>
    </rPh>
    <rPh sb="3" eb="5">
      <t>アイテ</t>
    </rPh>
    <rPh sb="5" eb="6">
      <t>カタ</t>
    </rPh>
    <phoneticPr fontId="3"/>
  </si>
  <si>
    <t>部分使用する範囲</t>
    <rPh sb="0" eb="2">
      <t>ブブン</t>
    </rPh>
    <rPh sb="2" eb="4">
      <t>シヨウ</t>
    </rPh>
    <rPh sb="6" eb="8">
      <t>ハンイ</t>
    </rPh>
    <phoneticPr fontId="3"/>
  </si>
  <si>
    <t>上記の施工現況</t>
    <rPh sb="0" eb="2">
      <t>ジョウキ</t>
    </rPh>
    <rPh sb="3" eb="5">
      <t>セコウ</t>
    </rPh>
    <rPh sb="5" eb="7">
      <t>ゲンキョウ</t>
    </rPh>
    <phoneticPr fontId="3"/>
  </si>
  <si>
    <t>　　上記について部分使用して差し支えないものと認める。</t>
    <rPh sb="2" eb="4">
      <t>ジョウキ</t>
    </rPh>
    <rPh sb="8" eb="10">
      <t>ブブン</t>
    </rPh>
    <rPh sb="10" eb="12">
      <t>シヨウ</t>
    </rPh>
    <rPh sb="14" eb="15">
      <t>サ</t>
    </rPh>
    <rPh sb="16" eb="17">
      <t>ツカ</t>
    </rPh>
    <rPh sb="23" eb="24">
      <t>ミト</t>
    </rPh>
    <phoneticPr fontId="3"/>
  </si>
  <si>
    <t>監督職員(または検査職員）</t>
    <rPh sb="0" eb="1">
      <t>ミ</t>
    </rPh>
    <rPh sb="1" eb="2">
      <t>トク</t>
    </rPh>
    <rPh sb="2" eb="3">
      <t>ショク</t>
    </rPh>
    <rPh sb="3" eb="4">
      <t>イン</t>
    </rPh>
    <rPh sb="8" eb="10">
      <t>ケンサ</t>
    </rPh>
    <rPh sb="10" eb="12">
      <t>ショクイン</t>
    </rPh>
    <phoneticPr fontId="3"/>
  </si>
  <si>
    <t>　　（部分使用の範囲）</t>
    <rPh sb="3" eb="5">
      <t>ブブン</t>
    </rPh>
    <rPh sb="5" eb="7">
      <t>シヨウ</t>
    </rPh>
    <rPh sb="8" eb="10">
      <t>ハンイ</t>
    </rPh>
    <phoneticPr fontId="3"/>
  </si>
  <si>
    <t>第１条</t>
    <rPh sb="0" eb="1">
      <t>ダイ</t>
    </rPh>
    <rPh sb="2" eb="3">
      <t>ジョウ</t>
    </rPh>
    <phoneticPr fontId="3"/>
  </si>
  <si>
    <t>　部分使用する範囲は、別表及び別図のとおりとする。</t>
    <rPh sb="1" eb="3">
      <t>ブブン</t>
    </rPh>
    <rPh sb="3" eb="5">
      <t>シヨウ</t>
    </rPh>
    <rPh sb="7" eb="9">
      <t>ハンイ</t>
    </rPh>
    <rPh sb="11" eb="13">
      <t>ベッピョウ</t>
    </rPh>
    <rPh sb="13" eb="14">
      <t>オヨ</t>
    </rPh>
    <rPh sb="15" eb="16">
      <t>ベツ</t>
    </rPh>
    <rPh sb="16" eb="17">
      <t>ズ</t>
    </rPh>
    <phoneticPr fontId="3"/>
  </si>
  <si>
    <t>　　（部分使用の期間）</t>
    <rPh sb="3" eb="4">
      <t>ブ</t>
    </rPh>
    <rPh sb="4" eb="5">
      <t>ブン</t>
    </rPh>
    <rPh sb="5" eb="7">
      <t>シヨウ</t>
    </rPh>
    <rPh sb="8" eb="10">
      <t>キカン</t>
    </rPh>
    <phoneticPr fontId="3"/>
  </si>
  <si>
    <t>第２条</t>
    <rPh sb="0" eb="1">
      <t>ダイ</t>
    </rPh>
    <rPh sb="2" eb="3">
      <t>ジョウ</t>
    </rPh>
    <phoneticPr fontId="3"/>
  </si>
  <si>
    <t>　　（部分使用の施工現況の確認）</t>
    <rPh sb="3" eb="5">
      <t>ブブン</t>
    </rPh>
    <rPh sb="5" eb="7">
      <t>シヨウ</t>
    </rPh>
    <rPh sb="8" eb="10">
      <t>セコウ</t>
    </rPh>
    <rPh sb="10" eb="12">
      <t>ゲンキョウ</t>
    </rPh>
    <rPh sb="13" eb="15">
      <t>カクニン</t>
    </rPh>
    <phoneticPr fontId="3"/>
  </si>
  <si>
    <t>第３条</t>
    <rPh sb="0" eb="1">
      <t>ダイ</t>
    </rPh>
    <rPh sb="2" eb="3">
      <t>ジョウ</t>
    </rPh>
    <phoneticPr fontId="3"/>
  </si>
  <si>
    <t>　　（火災保険等）</t>
    <rPh sb="3" eb="5">
      <t>カサイ</t>
    </rPh>
    <rPh sb="5" eb="7">
      <t>ホケン</t>
    </rPh>
    <rPh sb="7" eb="8">
      <t>トウ</t>
    </rPh>
    <phoneticPr fontId="3"/>
  </si>
  <si>
    <t>第４条</t>
    <rPh sb="0" eb="1">
      <t>ダイ</t>
    </rPh>
    <rPh sb="2" eb="3">
      <t>ジョウ</t>
    </rPh>
    <phoneticPr fontId="3"/>
  </si>
  <si>
    <t>　乙は部分使用する工事目的物を火災保険その他の保険に付するものとする。</t>
    <rPh sb="1" eb="2">
      <t>オツ</t>
    </rPh>
    <rPh sb="3" eb="5">
      <t>ブブン</t>
    </rPh>
    <rPh sb="5" eb="7">
      <t>シヨウ</t>
    </rPh>
    <rPh sb="9" eb="11">
      <t>コウジ</t>
    </rPh>
    <rPh sb="11" eb="14">
      <t>モクテキブツ</t>
    </rPh>
    <rPh sb="15" eb="17">
      <t>カサイ</t>
    </rPh>
    <rPh sb="17" eb="19">
      <t>ホケン</t>
    </rPh>
    <rPh sb="21" eb="22">
      <t>タ</t>
    </rPh>
    <rPh sb="23" eb="25">
      <t>ホケン</t>
    </rPh>
    <rPh sb="26" eb="27">
      <t>ツ</t>
    </rPh>
    <phoneticPr fontId="3"/>
  </si>
  <si>
    <t>　　（補足）</t>
    <rPh sb="3" eb="5">
      <t>ホソク</t>
    </rPh>
    <phoneticPr fontId="3"/>
  </si>
  <si>
    <t>第５条</t>
    <rPh sb="0" eb="1">
      <t>ダイ</t>
    </rPh>
    <rPh sb="2" eb="3">
      <t>ジョウ</t>
    </rPh>
    <phoneticPr fontId="3"/>
  </si>
  <si>
    <t>　この覚書に定めのない事項については、必要に応じて甲乙協議して定める。</t>
    <rPh sb="3" eb="4">
      <t>オボ</t>
    </rPh>
    <rPh sb="4" eb="5">
      <t>カ</t>
    </rPh>
    <rPh sb="6" eb="7">
      <t>サダ</t>
    </rPh>
    <rPh sb="11" eb="13">
      <t>ジコウ</t>
    </rPh>
    <rPh sb="19" eb="21">
      <t>ヒツヨウ</t>
    </rPh>
    <rPh sb="22" eb="23">
      <t>オウ</t>
    </rPh>
    <rPh sb="25" eb="26">
      <t>コウ</t>
    </rPh>
    <rPh sb="26" eb="27">
      <t>オツ</t>
    </rPh>
    <rPh sb="27" eb="29">
      <t>キョウギ</t>
    </rPh>
    <rPh sb="31" eb="32">
      <t>サダ</t>
    </rPh>
    <phoneticPr fontId="3"/>
  </si>
  <si>
    <t>使用部分</t>
    <rPh sb="0" eb="2">
      <t>シヨウ</t>
    </rPh>
    <rPh sb="2" eb="4">
      <t>ブブン</t>
    </rPh>
    <phoneticPr fontId="3"/>
  </si>
  <si>
    <t>内容</t>
    <rPh sb="0" eb="2">
      <t>ナイヨウ</t>
    </rPh>
    <phoneticPr fontId="3"/>
  </si>
  <si>
    <t>※　部分使用範囲については、状況に応じて適切な表現とすること　　</t>
    <rPh sb="2" eb="4">
      <t>ブブン</t>
    </rPh>
    <rPh sb="4" eb="6">
      <t>シヨウ</t>
    </rPh>
    <rPh sb="6" eb="8">
      <t>ハンイ</t>
    </rPh>
    <rPh sb="14" eb="16">
      <t>ジョウキョウ</t>
    </rPh>
    <rPh sb="17" eb="18">
      <t>オウ</t>
    </rPh>
    <rPh sb="20" eb="22">
      <t>テキセツ</t>
    </rPh>
    <rPh sb="23" eb="25">
      <t>ヒョウゲン</t>
    </rPh>
    <phoneticPr fontId="3"/>
  </si>
  <si>
    <t>　※　配置図及び平面図等により、使用部分を明示すること　　　　　　　</t>
    <rPh sb="3" eb="6">
      <t>ハイチズ</t>
    </rPh>
    <rPh sb="6" eb="7">
      <t>オヨ</t>
    </rPh>
    <rPh sb="8" eb="11">
      <t>ヘイメンズ</t>
    </rPh>
    <rPh sb="11" eb="12">
      <t>トウ</t>
    </rPh>
    <rPh sb="16" eb="18">
      <t>シヨウ</t>
    </rPh>
    <rPh sb="18" eb="20">
      <t>ブブン</t>
    </rPh>
    <rPh sb="21" eb="23">
      <t>メイジ</t>
    </rPh>
    <phoneticPr fontId="3"/>
  </si>
  <si>
    <t>使用部分施工現況確認書</t>
    <rPh sb="0" eb="2">
      <t>シヨウ</t>
    </rPh>
    <rPh sb="2" eb="4">
      <t>ブブン</t>
    </rPh>
    <rPh sb="4" eb="6">
      <t>セコウ</t>
    </rPh>
    <rPh sb="6" eb="8">
      <t>ゲンキョウ</t>
    </rPh>
    <rPh sb="8" eb="10">
      <t>カクニン</t>
    </rPh>
    <rPh sb="10" eb="11">
      <t>ショ</t>
    </rPh>
    <phoneticPr fontId="3"/>
  </si>
  <si>
    <t>工  事  場  所</t>
    <rPh sb="0" eb="1">
      <t>コウ</t>
    </rPh>
    <rPh sb="3" eb="4">
      <t>コト</t>
    </rPh>
    <rPh sb="6" eb="7">
      <t>バ</t>
    </rPh>
    <rPh sb="9" eb="10">
      <t>トコロ</t>
    </rPh>
    <phoneticPr fontId="3"/>
  </si>
  <si>
    <t>工            期</t>
    <rPh sb="0" eb="1">
      <t>コウ</t>
    </rPh>
    <rPh sb="13" eb="14">
      <t>キ</t>
    </rPh>
    <phoneticPr fontId="3"/>
  </si>
  <si>
    <t>確 認 の 内 容</t>
    <rPh sb="0" eb="1">
      <t>アキラ</t>
    </rPh>
    <rPh sb="2" eb="3">
      <t>ニン</t>
    </rPh>
    <rPh sb="6" eb="7">
      <t>ウチ</t>
    </rPh>
    <rPh sb="8" eb="9">
      <t>カタチ</t>
    </rPh>
    <phoneticPr fontId="3"/>
  </si>
  <si>
    <t>・</t>
    <phoneticPr fontId="3"/>
  </si>
  <si>
    <t>使用部分の施工現況</t>
    <rPh sb="0" eb="2">
      <t>シヨウ</t>
    </rPh>
    <rPh sb="2" eb="4">
      <t>ブブン</t>
    </rPh>
    <rPh sb="5" eb="7">
      <t>セコウ</t>
    </rPh>
    <rPh sb="7" eb="9">
      <t>ゲンキョウ</t>
    </rPh>
    <phoneticPr fontId="3"/>
  </si>
  <si>
    <t>その他</t>
    <rPh sb="2" eb="3">
      <t>タ</t>
    </rPh>
    <phoneticPr fontId="3"/>
  </si>
  <si>
    <t>　　使用部分に関し上記のとおり施工現況を確認する。</t>
    <rPh sb="2" eb="4">
      <t>シヨウ</t>
    </rPh>
    <rPh sb="4" eb="6">
      <t>ブブン</t>
    </rPh>
    <rPh sb="7" eb="8">
      <t>カン</t>
    </rPh>
    <rPh sb="9" eb="11">
      <t>ジョウキ</t>
    </rPh>
    <rPh sb="15" eb="17">
      <t>セコウ</t>
    </rPh>
    <rPh sb="17" eb="19">
      <t>ゲンキョウ</t>
    </rPh>
    <rPh sb="20" eb="22">
      <t>カクニン</t>
    </rPh>
    <phoneticPr fontId="3"/>
  </si>
  <si>
    <t>発注者</t>
    <rPh sb="0" eb="3">
      <t>ハッチュウシャ</t>
    </rPh>
    <phoneticPr fontId="3"/>
  </si>
  <si>
    <t>所在地</t>
    <rPh sb="0" eb="3">
      <t>ショザイチ</t>
    </rPh>
    <phoneticPr fontId="3"/>
  </si>
  <si>
    <t>設計者</t>
    <rPh sb="0" eb="3">
      <t>セッケイシャ</t>
    </rPh>
    <phoneticPr fontId="3"/>
  </si>
  <si>
    <t>監理者</t>
    <rPh sb="0" eb="3">
      <t>カンリシャ</t>
    </rPh>
    <phoneticPr fontId="3"/>
  </si>
  <si>
    <t>内訳</t>
    <rPh sb="0" eb="2">
      <t>ウチワケ</t>
    </rPh>
    <phoneticPr fontId="3"/>
  </si>
  <si>
    <t>建築概要</t>
    <rPh sb="0" eb="2">
      <t>ケンチク</t>
    </rPh>
    <rPh sb="2" eb="4">
      <t>ガイヨウ</t>
    </rPh>
    <phoneticPr fontId="3"/>
  </si>
  <si>
    <t>主な仕上げ</t>
    <rPh sb="0" eb="1">
      <t>オモ</t>
    </rPh>
    <rPh sb="2" eb="4">
      <t>シア</t>
    </rPh>
    <phoneticPr fontId="3"/>
  </si>
  <si>
    <t>（主要部）</t>
    <rPh sb="1" eb="4">
      <t>シュヨウブ</t>
    </rPh>
    <phoneticPr fontId="3"/>
  </si>
  <si>
    <t>屋根</t>
    <rPh sb="0" eb="2">
      <t>ヤネ</t>
    </rPh>
    <phoneticPr fontId="3"/>
  </si>
  <si>
    <t>○　○　○　○　○　</t>
    <phoneticPr fontId="3"/>
  </si>
  <si>
    <t>外壁</t>
    <rPh sb="0" eb="2">
      <t>ガイヘキ</t>
    </rPh>
    <phoneticPr fontId="3"/>
  </si>
  <si>
    <t>内部</t>
    <rPh sb="0" eb="2">
      <t>ナイブ</t>
    </rPh>
    <phoneticPr fontId="3"/>
  </si>
  <si>
    <t>　　　　○○○室</t>
    <rPh sb="7" eb="8">
      <t>シツ</t>
    </rPh>
    <phoneticPr fontId="3"/>
  </si>
  <si>
    <t>天井</t>
    <rPh sb="0" eb="2">
      <t>テンジョウ</t>
    </rPh>
    <phoneticPr fontId="3"/>
  </si>
  <si>
    <t>壁</t>
    <rPh sb="0" eb="1">
      <t>カベ</t>
    </rPh>
    <phoneticPr fontId="3"/>
  </si>
  <si>
    <t>巾木</t>
    <rPh sb="0" eb="1">
      <t>ハバ</t>
    </rPh>
    <rPh sb="1" eb="2">
      <t>キ</t>
    </rPh>
    <phoneticPr fontId="3"/>
  </si>
  <si>
    <t>床</t>
    <rPh sb="0" eb="1">
      <t>ユカ</t>
    </rPh>
    <phoneticPr fontId="3"/>
  </si>
  <si>
    <t>木製ドアを金属製防音式引き戸に改修</t>
    <rPh sb="0" eb="2">
      <t>モクセイ</t>
    </rPh>
    <rPh sb="5" eb="8">
      <t>キンゾクセイ</t>
    </rPh>
    <rPh sb="8" eb="10">
      <t>ボウオン</t>
    </rPh>
    <rPh sb="10" eb="11">
      <t>シキ</t>
    </rPh>
    <rPh sb="11" eb="12">
      <t>ヒ</t>
    </rPh>
    <rPh sb="13" eb="14">
      <t>ド</t>
    </rPh>
    <rPh sb="15" eb="17">
      <t>カイシュウ</t>
    </rPh>
    <phoneticPr fontId="3"/>
  </si>
  <si>
    <t>壁　アクリル系合成樹脂エマルジョン塗装　床ビニール系シート張替</t>
    <rPh sb="0" eb="1">
      <t>カベ</t>
    </rPh>
    <rPh sb="6" eb="7">
      <t>ケイ</t>
    </rPh>
    <rPh sb="7" eb="9">
      <t>ゴウセイ</t>
    </rPh>
    <rPh sb="9" eb="11">
      <t>ジュシ</t>
    </rPh>
    <rPh sb="17" eb="19">
      <t>トソウ</t>
    </rPh>
    <rPh sb="20" eb="21">
      <t>ユカ</t>
    </rPh>
    <rPh sb="25" eb="26">
      <t>ケイ</t>
    </rPh>
    <rPh sb="29" eb="30">
      <t>ハ</t>
    </rPh>
    <rPh sb="30" eb="31">
      <t>カ</t>
    </rPh>
    <phoneticPr fontId="3"/>
  </si>
  <si>
    <t>設備　照明器具、衛生陶器等更新</t>
    <rPh sb="0" eb="2">
      <t>セツビ</t>
    </rPh>
    <rPh sb="3" eb="5">
      <t>ショウメイ</t>
    </rPh>
    <rPh sb="5" eb="7">
      <t>キグ</t>
    </rPh>
    <rPh sb="8" eb="10">
      <t>エイセイ</t>
    </rPh>
    <rPh sb="10" eb="12">
      <t>トウキ</t>
    </rPh>
    <rPh sb="12" eb="13">
      <t>トウ</t>
    </rPh>
    <rPh sb="13" eb="15">
      <t>コウシン</t>
    </rPh>
    <phoneticPr fontId="3"/>
  </si>
  <si>
    <t>駐車場舗装工事　　</t>
    <rPh sb="0" eb="3">
      <t>チュウシャジョウ</t>
    </rPh>
    <rPh sb="3" eb="5">
      <t>ホソウ</t>
    </rPh>
    <rPh sb="5" eb="7">
      <t>コウジ</t>
    </rPh>
    <phoneticPr fontId="3"/>
  </si>
  <si>
    <t>擁壁増設工事</t>
    <rPh sb="0" eb="1">
      <t>ヨウ</t>
    </rPh>
    <rPh sb="1" eb="2">
      <t>カベ</t>
    </rPh>
    <rPh sb="2" eb="4">
      <t>ゾウセツ</t>
    </rPh>
    <rPh sb="4" eb="6">
      <t>コウジ</t>
    </rPh>
    <phoneticPr fontId="3"/>
  </si>
  <si>
    <t>植裁</t>
    <rPh sb="0" eb="1">
      <t>ショク</t>
    </rPh>
    <rPh sb="1" eb="2">
      <t>サイ</t>
    </rPh>
    <phoneticPr fontId="3"/>
  </si>
  <si>
    <t>電気・機械設備概要については内訳書の項目ごとに記載する。</t>
    <rPh sb="0" eb="2">
      <t>デンキ</t>
    </rPh>
    <rPh sb="3" eb="5">
      <t>キカイ</t>
    </rPh>
    <rPh sb="5" eb="7">
      <t>セツビ</t>
    </rPh>
    <rPh sb="7" eb="9">
      <t>ガイヨウ</t>
    </rPh>
    <rPh sb="14" eb="17">
      <t>ウチワケショ</t>
    </rPh>
    <rPh sb="18" eb="20">
      <t>コウモク</t>
    </rPh>
    <rPh sb="23" eb="25">
      <t>キサイ</t>
    </rPh>
    <phoneticPr fontId="3"/>
  </si>
  <si>
    <t>施工箇所</t>
    <rPh sb="0" eb="2">
      <t>セコウ</t>
    </rPh>
    <rPh sb="2" eb="4">
      <t>カショ</t>
    </rPh>
    <phoneticPr fontId="8"/>
  </si>
  <si>
    <t>保証内容</t>
    <rPh sb="0" eb="2">
      <t>ホショウ</t>
    </rPh>
    <rPh sb="2" eb="4">
      <t>ナイヨウ</t>
    </rPh>
    <phoneticPr fontId="8"/>
  </si>
  <si>
    <t>保証期間</t>
    <rPh sb="0" eb="2">
      <t>ホショウ</t>
    </rPh>
    <rPh sb="2" eb="4">
      <t>キカン</t>
    </rPh>
    <phoneticPr fontId="8"/>
  </si>
  <si>
    <t>契約年月日</t>
    <rPh sb="0" eb="2">
      <t>ケイヤク</t>
    </rPh>
    <rPh sb="2" eb="3">
      <t>ネン</t>
    </rPh>
    <rPh sb="3" eb="5">
      <t>ガッピ</t>
    </rPh>
    <phoneticPr fontId="3"/>
  </si>
  <si>
    <t>完成期限</t>
    <rPh sb="0" eb="2">
      <t>カンセイ</t>
    </rPh>
    <rPh sb="2" eb="4">
      <t>キゲン</t>
    </rPh>
    <phoneticPr fontId="3"/>
  </si>
  <si>
    <t>１　完成年月日及び提出日は実際に完成した年月日</t>
    <rPh sb="2" eb="4">
      <t>カンセイ</t>
    </rPh>
    <rPh sb="4" eb="7">
      <t>ネンガッピ</t>
    </rPh>
    <rPh sb="7" eb="8">
      <t>オヨ</t>
    </rPh>
    <rPh sb="9" eb="12">
      <t>テイシュツビ</t>
    </rPh>
    <rPh sb="13" eb="15">
      <t>ジッサイ</t>
    </rPh>
    <rPh sb="16" eb="18">
      <t>カンセイ</t>
    </rPh>
    <rPh sb="20" eb="23">
      <t>ネンガッピ</t>
    </rPh>
    <phoneticPr fontId="3"/>
  </si>
  <si>
    <t>２　完成期限は工事請負契約書記載の完成期限</t>
    <rPh sb="2" eb="4">
      <t>カンセイ</t>
    </rPh>
    <rPh sb="4" eb="6">
      <t>キゲン</t>
    </rPh>
    <rPh sb="7" eb="9">
      <t>コウジ</t>
    </rPh>
    <rPh sb="9" eb="11">
      <t>ウケオイ</t>
    </rPh>
    <rPh sb="11" eb="14">
      <t>ケイヤクショ</t>
    </rPh>
    <rPh sb="14" eb="16">
      <t>キサイ</t>
    </rPh>
    <rPh sb="17" eb="19">
      <t>カンセイ</t>
    </rPh>
    <rPh sb="19" eb="21">
      <t>キゲン</t>
    </rPh>
    <phoneticPr fontId="3"/>
  </si>
  <si>
    <t>検査年月日</t>
    <rPh sb="0" eb="2">
      <t>ケンサ</t>
    </rPh>
    <rPh sb="2" eb="5">
      <t>ネンガッピ</t>
    </rPh>
    <phoneticPr fontId="3"/>
  </si>
  <si>
    <t>提出日は、引渡の日付とする。</t>
    <rPh sb="0" eb="3">
      <t>テイシュツビ</t>
    </rPh>
    <rPh sb="5" eb="7">
      <t>ヒキワタシ</t>
    </rPh>
    <rPh sb="8" eb="10">
      <t>ヒヅケ</t>
    </rPh>
    <phoneticPr fontId="3"/>
  </si>
  <si>
    <t>予備品等引渡通知書</t>
    <rPh sb="0" eb="1">
      <t>ヨ</t>
    </rPh>
    <rPh sb="1" eb="2">
      <t>ソナエ</t>
    </rPh>
    <rPh sb="2" eb="3">
      <t>シナ</t>
    </rPh>
    <rPh sb="3" eb="4">
      <t>トウ</t>
    </rPh>
    <rPh sb="4" eb="5">
      <t>イン</t>
    </rPh>
    <rPh sb="5" eb="6">
      <t>ワタリ</t>
    </rPh>
    <rPh sb="6" eb="7">
      <t>ツウ</t>
    </rPh>
    <rPh sb="7" eb="8">
      <t>チ</t>
    </rPh>
    <rPh sb="8" eb="9">
      <t>ショ</t>
    </rPh>
    <phoneticPr fontId="3"/>
  </si>
  <si>
    <t>（受領した職員名）</t>
    <rPh sb="1" eb="3">
      <t>ジュリョウ</t>
    </rPh>
    <rPh sb="5" eb="8">
      <t>ショクインメイ</t>
    </rPh>
    <phoneticPr fontId="3"/>
  </si>
  <si>
    <t>検査職員の修補指示箇所及び修補内容</t>
    <rPh sb="0" eb="2">
      <t>ケンサ</t>
    </rPh>
    <rPh sb="2" eb="4">
      <t>ショクイン</t>
    </rPh>
    <rPh sb="5" eb="6">
      <t>シュウ</t>
    </rPh>
    <rPh sb="6" eb="7">
      <t>ホ</t>
    </rPh>
    <rPh sb="7" eb="9">
      <t>シジ</t>
    </rPh>
    <rPh sb="9" eb="11">
      <t>カショ</t>
    </rPh>
    <rPh sb="11" eb="12">
      <t>オヨ</t>
    </rPh>
    <rPh sb="13" eb="14">
      <t>シュウ</t>
    </rPh>
    <rPh sb="14" eb="15">
      <t>ホ</t>
    </rPh>
    <rPh sb="15" eb="17">
      <t>ナイヨウ</t>
    </rPh>
    <phoneticPr fontId="3"/>
  </si>
  <si>
    <t>不適当と認められる者</t>
    <rPh sb="0" eb="3">
      <t>フテキトウ</t>
    </rPh>
    <rPh sb="4" eb="5">
      <t>ミト</t>
    </rPh>
    <rPh sb="9" eb="10">
      <t>モノ</t>
    </rPh>
    <phoneticPr fontId="3"/>
  </si>
  <si>
    <t>必要とする措置</t>
    <rPh sb="0" eb="2">
      <t>ヒツヨウ</t>
    </rPh>
    <rPh sb="5" eb="7">
      <t>ソチ</t>
    </rPh>
    <phoneticPr fontId="3"/>
  </si>
  <si>
    <t>理　由</t>
    <rPh sb="0" eb="1">
      <t>リ</t>
    </rPh>
    <rPh sb="2" eb="3">
      <t>ヨシ</t>
    </rPh>
    <phoneticPr fontId="3"/>
  </si>
  <si>
    <t>支払請求金額</t>
    <rPh sb="0" eb="1">
      <t>ササ</t>
    </rPh>
    <rPh sb="1" eb="2">
      <t>バライ</t>
    </rPh>
    <rPh sb="2" eb="4">
      <t>セイキュウ</t>
    </rPh>
    <rPh sb="4" eb="6">
      <t>キンガク</t>
    </rPh>
    <phoneticPr fontId="3"/>
  </si>
  <si>
    <t>内訳下記のとおり</t>
    <rPh sb="0" eb="2">
      <t>ウチワケ</t>
    </rPh>
    <rPh sb="2" eb="4">
      <t>カキ</t>
    </rPh>
    <phoneticPr fontId="3"/>
  </si>
  <si>
    <t>前払金受領金額</t>
    <rPh sb="0" eb="1">
      <t>マエ</t>
    </rPh>
    <rPh sb="1" eb="2">
      <t>ハラ</t>
    </rPh>
    <rPh sb="2" eb="3">
      <t>キン</t>
    </rPh>
    <rPh sb="3" eb="5">
      <t>ジュリョウ</t>
    </rPh>
    <rPh sb="5" eb="7">
      <t>キンガク</t>
    </rPh>
    <phoneticPr fontId="3"/>
  </si>
  <si>
    <t>第　回部分支払受領額</t>
    <rPh sb="0" eb="1">
      <t>ダイ</t>
    </rPh>
    <rPh sb="2" eb="3">
      <t>カイ</t>
    </rPh>
    <rPh sb="3" eb="5">
      <t>ブブン</t>
    </rPh>
    <rPh sb="5" eb="7">
      <t>シハライ</t>
    </rPh>
    <rPh sb="7" eb="9">
      <t>ジュリョウ</t>
    </rPh>
    <rPh sb="9" eb="10">
      <t>ガク</t>
    </rPh>
    <phoneticPr fontId="3"/>
  </si>
  <si>
    <t>今回請求額</t>
    <rPh sb="0" eb="2">
      <t>コンカイ</t>
    </rPh>
    <rPh sb="2" eb="5">
      <t>セイキュウガク</t>
    </rPh>
    <phoneticPr fontId="3"/>
  </si>
  <si>
    <t>計（請負代金額）</t>
    <rPh sb="0" eb="1">
      <t>ケイ</t>
    </rPh>
    <rPh sb="2" eb="4">
      <t>ウケオイ</t>
    </rPh>
    <rPh sb="4" eb="6">
      <t>ダイキン</t>
    </rPh>
    <rPh sb="6" eb="7">
      <t>ガク</t>
    </rPh>
    <phoneticPr fontId="3"/>
  </si>
  <si>
    <t>上記のとおり請求します。</t>
    <rPh sb="0" eb="2">
      <t>ジョウキ</t>
    </rPh>
    <rPh sb="6" eb="8">
      <t>セイキュウ</t>
    </rPh>
    <phoneticPr fontId="3"/>
  </si>
  <si>
    <t>確認</t>
    <rPh sb="0" eb="2">
      <t>カクニン</t>
    </rPh>
    <phoneticPr fontId="8"/>
  </si>
  <si>
    <t>　上記工事について、社内検査を実施したので下記のとおり報告します。</t>
    <rPh sb="1" eb="3">
      <t>ジョウキ</t>
    </rPh>
    <rPh sb="3" eb="5">
      <t>コウジ</t>
    </rPh>
    <rPh sb="10" eb="12">
      <t>シャナイ</t>
    </rPh>
    <rPh sb="12" eb="14">
      <t>ケンサ</t>
    </rPh>
    <rPh sb="15" eb="17">
      <t>ジッシ</t>
    </rPh>
    <rPh sb="21" eb="23">
      <t>カキ</t>
    </rPh>
    <rPh sb="27" eb="29">
      <t>ホウコク</t>
    </rPh>
    <phoneticPr fontId="8"/>
  </si>
  <si>
    <t>完成期限</t>
    <rPh sb="0" eb="1">
      <t>カン</t>
    </rPh>
    <rPh sb="1" eb="2">
      <t>シゲル</t>
    </rPh>
    <rPh sb="2" eb="4">
      <t>キゲン</t>
    </rPh>
    <phoneticPr fontId="3"/>
  </si>
  <si>
    <t>検査責任者</t>
    <rPh sb="0" eb="2">
      <t>ケンサ</t>
    </rPh>
    <rPh sb="2" eb="4">
      <t>セキニン</t>
    </rPh>
    <rPh sb="4" eb="5">
      <t>シャ</t>
    </rPh>
    <phoneticPr fontId="8"/>
  </si>
  <si>
    <t>検査員</t>
    <rPh sb="0" eb="2">
      <t>ケンサ</t>
    </rPh>
    <rPh sb="2" eb="3">
      <t>イン</t>
    </rPh>
    <phoneticPr fontId="8"/>
  </si>
  <si>
    <t>別紙による</t>
    <rPh sb="0" eb="2">
      <t>ベッシ</t>
    </rPh>
    <phoneticPr fontId="8"/>
  </si>
  <si>
    <t>※指摘内容・是正完了予定日・是正確認日を一覧表にした記録を添付すること。</t>
    <rPh sb="1" eb="3">
      <t>シテキ</t>
    </rPh>
    <rPh sb="3" eb="5">
      <t>ナイヨウ</t>
    </rPh>
    <rPh sb="6" eb="8">
      <t>ゼセイ</t>
    </rPh>
    <rPh sb="8" eb="10">
      <t>カンリョウ</t>
    </rPh>
    <rPh sb="10" eb="12">
      <t>ヨテイ</t>
    </rPh>
    <rPh sb="12" eb="13">
      <t>ヒ</t>
    </rPh>
    <rPh sb="14" eb="16">
      <t>ゼセイ</t>
    </rPh>
    <rPh sb="16" eb="18">
      <t>カクニン</t>
    </rPh>
    <rPh sb="18" eb="19">
      <t>ヒ</t>
    </rPh>
    <rPh sb="20" eb="23">
      <t>イチランヒョウ</t>
    </rPh>
    <rPh sb="26" eb="28">
      <t>キロク</t>
    </rPh>
    <rPh sb="29" eb="31">
      <t>テンプ</t>
    </rPh>
    <phoneticPr fontId="8"/>
  </si>
  <si>
    <t>請負代金額</t>
  </si>
  <si>
    <t>（Ｃ）</t>
  </si>
  <si>
    <t>（Ｄ）</t>
  </si>
  <si>
    <t>前回までの部分払受領金額</t>
  </si>
  <si>
    <t>指定部分工期</t>
    <rPh sb="0" eb="2">
      <t>シテイ</t>
    </rPh>
    <rPh sb="2" eb="4">
      <t>ブブン</t>
    </rPh>
    <rPh sb="4" eb="6">
      <t>コウキ</t>
    </rPh>
    <phoneticPr fontId="3"/>
  </si>
  <si>
    <t>指定部分に対する</t>
    <rPh sb="0" eb="2">
      <t>シテイ</t>
    </rPh>
    <rPh sb="2" eb="4">
      <t>ブブン</t>
    </rPh>
    <rPh sb="5" eb="6">
      <t>タイ</t>
    </rPh>
    <phoneticPr fontId="3"/>
  </si>
  <si>
    <t>指 定 部 分</t>
    <rPh sb="0" eb="1">
      <t>ユビ</t>
    </rPh>
    <rPh sb="2" eb="3">
      <t>サダム</t>
    </rPh>
    <rPh sb="4" eb="5">
      <t>ブ</t>
    </rPh>
    <rPh sb="6" eb="7">
      <t>ブン</t>
    </rPh>
    <phoneticPr fontId="3"/>
  </si>
  <si>
    <t>全 体 工 期</t>
    <rPh sb="0" eb="1">
      <t>ゼン</t>
    </rPh>
    <rPh sb="2" eb="3">
      <t>カラダ</t>
    </rPh>
    <rPh sb="4" eb="5">
      <t>コウ</t>
    </rPh>
    <rPh sb="6" eb="7">
      <t>キ</t>
    </rPh>
    <phoneticPr fontId="3"/>
  </si>
  <si>
    <t>請負工事既済部分検査請求書</t>
    <rPh sb="0" eb="2">
      <t>ウケオイ</t>
    </rPh>
    <rPh sb="2" eb="4">
      <t>コウジ</t>
    </rPh>
    <rPh sb="4" eb="6">
      <t>キサイ</t>
    </rPh>
    <rPh sb="6" eb="8">
      <t>ブブン</t>
    </rPh>
    <rPh sb="8" eb="10">
      <t>ケンサ</t>
    </rPh>
    <rPh sb="10" eb="13">
      <t>セイキュウショ</t>
    </rPh>
    <phoneticPr fontId="3"/>
  </si>
  <si>
    <t>支払請求書（部分払）</t>
    <rPh sb="0" eb="2">
      <t>シハラ</t>
    </rPh>
    <rPh sb="2" eb="5">
      <t>セイキュウショ</t>
    </rPh>
    <rPh sb="6" eb="8">
      <t>ブブン</t>
    </rPh>
    <rPh sb="8" eb="9">
      <t>ハラ</t>
    </rPh>
    <phoneticPr fontId="3"/>
  </si>
  <si>
    <t>支払請求代金額</t>
    <rPh sb="0" eb="2">
      <t>シハラ</t>
    </rPh>
    <rPh sb="2" eb="4">
      <t>セイキュウ</t>
    </rPh>
    <rPh sb="4" eb="5">
      <t>ダイ</t>
    </rPh>
    <rPh sb="5" eb="7">
      <t>キンガク</t>
    </rPh>
    <phoneticPr fontId="3"/>
  </si>
  <si>
    <t>第　　　回部分払</t>
    <rPh sb="0" eb="1">
      <t>ダイ</t>
    </rPh>
    <rPh sb="4" eb="5">
      <t>カイ</t>
    </rPh>
    <rPh sb="5" eb="7">
      <t>ブブン</t>
    </rPh>
    <rPh sb="7" eb="8">
      <t>ハラ</t>
    </rPh>
    <phoneticPr fontId="3"/>
  </si>
  <si>
    <t>この算出内訳別紙のとおり</t>
    <rPh sb="2" eb="4">
      <t>サンシュツ</t>
    </rPh>
    <rPh sb="4" eb="6">
      <t>ウチワケ</t>
    </rPh>
    <rPh sb="6" eb="8">
      <t>ベッシ</t>
    </rPh>
    <phoneticPr fontId="3"/>
  </si>
  <si>
    <t>工　　事　　名</t>
    <rPh sb="0" eb="1">
      <t>コウ</t>
    </rPh>
    <rPh sb="3" eb="4">
      <t>コト</t>
    </rPh>
    <rPh sb="6" eb="7">
      <t>メイ</t>
    </rPh>
    <phoneticPr fontId="3"/>
  </si>
  <si>
    <t>請   負   代   金   額</t>
    <rPh sb="0" eb="1">
      <t>ショウ</t>
    </rPh>
    <rPh sb="4" eb="5">
      <t>フ</t>
    </rPh>
    <rPh sb="8" eb="9">
      <t>ダイ</t>
    </rPh>
    <rPh sb="12" eb="13">
      <t>キン</t>
    </rPh>
    <rPh sb="16" eb="17">
      <t>ガク</t>
    </rPh>
    <phoneticPr fontId="3"/>
  </si>
  <si>
    <t>（Ａ）</t>
    <phoneticPr fontId="3"/>
  </si>
  <si>
    <t>前   払   代   金   額</t>
    <rPh sb="0" eb="1">
      <t>マエ</t>
    </rPh>
    <rPh sb="4" eb="5">
      <t>バライ</t>
    </rPh>
    <rPh sb="8" eb="9">
      <t>ダイ</t>
    </rPh>
    <rPh sb="12" eb="13">
      <t>キン</t>
    </rPh>
    <rPh sb="16" eb="17">
      <t>ガク</t>
    </rPh>
    <phoneticPr fontId="3"/>
  </si>
  <si>
    <t>（Ｂ）</t>
    <phoneticPr fontId="3"/>
  </si>
  <si>
    <t>既 済 部 分 代 金 額</t>
    <rPh sb="0" eb="1">
      <t>キ</t>
    </rPh>
    <rPh sb="2" eb="3">
      <t>スミ</t>
    </rPh>
    <rPh sb="4" eb="5">
      <t>ブ</t>
    </rPh>
    <rPh sb="6" eb="7">
      <t>ブン</t>
    </rPh>
    <rPh sb="8" eb="9">
      <t>ダイ</t>
    </rPh>
    <rPh sb="10" eb="11">
      <t>キン</t>
    </rPh>
    <rPh sb="12" eb="13">
      <t>ガク</t>
    </rPh>
    <phoneticPr fontId="3"/>
  </si>
  <si>
    <t>既済部分金額×９／１０</t>
    <rPh sb="0" eb="2">
      <t>キサイ</t>
    </rPh>
    <rPh sb="2" eb="4">
      <t>ブブン</t>
    </rPh>
    <rPh sb="4" eb="6">
      <t>キンガク</t>
    </rPh>
    <phoneticPr fontId="3"/>
  </si>
  <si>
    <t>請   求   代   金   額</t>
    <rPh sb="0" eb="1">
      <t>ショウ</t>
    </rPh>
    <rPh sb="4" eb="5">
      <t>モトム</t>
    </rPh>
    <rPh sb="8" eb="9">
      <t>ダイ</t>
    </rPh>
    <rPh sb="12" eb="13">
      <t>キン</t>
    </rPh>
    <rPh sb="16" eb="17">
      <t>ガク</t>
    </rPh>
    <phoneticPr fontId="3"/>
  </si>
  <si>
    <t>番号</t>
    <rPh sb="0" eb="2">
      <t>バンゴウ</t>
    </rPh>
    <phoneticPr fontId="3"/>
  </si>
  <si>
    <t>名称</t>
    <rPh sb="0" eb="2">
      <t>メイショウ</t>
    </rPh>
    <phoneticPr fontId="3"/>
  </si>
  <si>
    <t>規格・寸法</t>
    <rPh sb="0" eb="2">
      <t>キカク</t>
    </rPh>
    <rPh sb="3" eb="5">
      <t>スンポウ</t>
    </rPh>
    <phoneticPr fontId="3"/>
  </si>
  <si>
    <t>数量</t>
    <rPh sb="0" eb="2">
      <t>スウリョウ</t>
    </rPh>
    <phoneticPr fontId="3"/>
  </si>
  <si>
    <t>単位</t>
    <rPh sb="0" eb="2">
      <t>タンイ</t>
    </rPh>
    <phoneticPr fontId="3"/>
  </si>
  <si>
    <t>請負金額</t>
    <rPh sb="0" eb="2">
      <t>ウケオイ</t>
    </rPh>
    <rPh sb="2" eb="4">
      <t>キンガク</t>
    </rPh>
    <phoneticPr fontId="3"/>
  </si>
  <si>
    <t>単価</t>
    <rPh sb="0" eb="2">
      <t>タンカ</t>
    </rPh>
    <phoneticPr fontId="3"/>
  </si>
  <si>
    <t>金額</t>
    <rPh sb="0" eb="2">
      <t>キンガク</t>
    </rPh>
    <phoneticPr fontId="3"/>
  </si>
  <si>
    <t>事故発生報告書</t>
    <rPh sb="0" eb="2">
      <t>ジコ</t>
    </rPh>
    <rPh sb="2" eb="4">
      <t>ハッセイ</t>
    </rPh>
    <rPh sb="4" eb="7">
      <t>ホウコクショ</t>
    </rPh>
    <phoneticPr fontId="3"/>
  </si>
  <si>
    <t>１　日　　　時</t>
    <rPh sb="2" eb="3">
      <t>ヒ</t>
    </rPh>
    <rPh sb="6" eb="7">
      <t>ジ</t>
    </rPh>
    <phoneticPr fontId="3"/>
  </si>
  <si>
    <t>２　場　　　所</t>
    <rPh sb="2" eb="3">
      <t>バ</t>
    </rPh>
    <rPh sb="6" eb="7">
      <t>ショ</t>
    </rPh>
    <phoneticPr fontId="3"/>
  </si>
  <si>
    <t>３　事故の状況</t>
    <rPh sb="2" eb="4">
      <t>ジコ</t>
    </rPh>
    <rPh sb="5" eb="7">
      <t>ジョウキョウ</t>
    </rPh>
    <phoneticPr fontId="3"/>
  </si>
  <si>
    <t>※図面・写真等添付</t>
    <rPh sb="1" eb="3">
      <t>ズメン</t>
    </rPh>
    <rPh sb="4" eb="6">
      <t>シャシン</t>
    </rPh>
    <rPh sb="6" eb="7">
      <t>トウ</t>
    </rPh>
    <rPh sb="7" eb="9">
      <t>テンプ</t>
    </rPh>
    <phoneticPr fontId="3"/>
  </si>
  <si>
    <t>４　応急処置等</t>
    <rPh sb="2" eb="4">
      <t>オウキュウ</t>
    </rPh>
    <rPh sb="4" eb="6">
      <t>ショチ</t>
    </rPh>
    <rPh sb="6" eb="7">
      <t>トウ</t>
    </rPh>
    <phoneticPr fontId="3"/>
  </si>
  <si>
    <t>５　処置方法等</t>
    <rPh sb="2" eb="4">
      <t>ショチ</t>
    </rPh>
    <rPh sb="4" eb="6">
      <t>ホウホウ</t>
    </rPh>
    <rPh sb="6" eb="7">
      <t>トウ</t>
    </rPh>
    <phoneticPr fontId="3"/>
  </si>
  <si>
    <t>※図面・工程等添付</t>
    <rPh sb="1" eb="3">
      <t>ズメン</t>
    </rPh>
    <rPh sb="4" eb="6">
      <t>コウテイ</t>
    </rPh>
    <rPh sb="6" eb="7">
      <t>トウ</t>
    </rPh>
    <rPh sb="7" eb="9">
      <t>テンプ</t>
    </rPh>
    <phoneticPr fontId="3"/>
  </si>
  <si>
    <t>６　事故の原因</t>
    <rPh sb="2" eb="4">
      <t>ジコ</t>
    </rPh>
    <rPh sb="5" eb="7">
      <t>ゲンイン</t>
    </rPh>
    <phoneticPr fontId="3"/>
  </si>
  <si>
    <t>※図面・資料添付</t>
    <rPh sb="1" eb="3">
      <t>ズメン</t>
    </rPh>
    <rPh sb="4" eb="6">
      <t>シリョウ</t>
    </rPh>
    <rPh sb="6" eb="8">
      <t>テンプ</t>
    </rPh>
    <phoneticPr fontId="3"/>
  </si>
  <si>
    <t>７　今後の対応</t>
    <rPh sb="2" eb="4">
      <t>コンゴ</t>
    </rPh>
    <rPh sb="5" eb="7">
      <t>タイオウ</t>
    </rPh>
    <phoneticPr fontId="3"/>
  </si>
  <si>
    <t>電気保安技術者氏名</t>
    <rPh sb="0" eb="2">
      <t>デンキ</t>
    </rPh>
    <rPh sb="2" eb="4">
      <t>ホアン</t>
    </rPh>
    <rPh sb="4" eb="7">
      <t>ギジュツシャ</t>
    </rPh>
    <rPh sb="7" eb="9">
      <t>シメイ</t>
    </rPh>
    <phoneticPr fontId="8"/>
  </si>
  <si>
    <t>殿</t>
    <rPh sb="0" eb="1">
      <t>ドノ</t>
    </rPh>
    <phoneticPr fontId="3"/>
  </si>
  <si>
    <t>工事名</t>
    <rPh sb="0" eb="3">
      <t>コウジメイ</t>
    </rPh>
    <phoneticPr fontId="3"/>
  </si>
  <si>
    <t>工事名</t>
    <rPh sb="0" eb="2">
      <t>コウジ</t>
    </rPh>
    <rPh sb="2" eb="3">
      <t>メイ</t>
    </rPh>
    <phoneticPr fontId="3"/>
  </si>
  <si>
    <t>工事場所</t>
    <rPh sb="0" eb="2">
      <t>コウジ</t>
    </rPh>
    <rPh sb="2" eb="4">
      <t>バショ</t>
    </rPh>
    <phoneticPr fontId="3"/>
  </si>
  <si>
    <t>工期</t>
    <rPh sb="0" eb="1">
      <t>コウ</t>
    </rPh>
    <rPh sb="1" eb="2">
      <t>キ</t>
    </rPh>
    <phoneticPr fontId="3"/>
  </si>
  <si>
    <t>着工</t>
    <rPh sb="0" eb="1">
      <t>キ</t>
    </rPh>
    <rPh sb="1" eb="2">
      <t>タクミ</t>
    </rPh>
    <phoneticPr fontId="3"/>
  </si>
  <si>
    <t>完成</t>
    <rPh sb="0" eb="1">
      <t>カン</t>
    </rPh>
    <rPh sb="1" eb="2">
      <t>シゲル</t>
    </rPh>
    <phoneticPr fontId="3"/>
  </si>
  <si>
    <t>請負代金額</t>
    <rPh sb="0" eb="2">
      <t>ウケオイ</t>
    </rPh>
    <rPh sb="2" eb="3">
      <t>ダイ</t>
    </rPh>
    <rPh sb="3" eb="4">
      <t>キン</t>
    </rPh>
    <rPh sb="4" eb="5">
      <t>ガク</t>
    </rPh>
    <phoneticPr fontId="3"/>
  </si>
  <si>
    <t>うち取引にかかる消費税額及び地方消費税額</t>
    <rPh sb="2" eb="4">
      <t>トリヒキ</t>
    </rPh>
    <rPh sb="8" eb="11">
      <t>ショウヒゼイ</t>
    </rPh>
    <rPh sb="11" eb="12">
      <t>ガク</t>
    </rPh>
    <rPh sb="12" eb="13">
      <t>オヨ</t>
    </rPh>
    <rPh sb="14" eb="16">
      <t>チホウ</t>
    </rPh>
    <rPh sb="16" eb="19">
      <t>ショウヒゼイ</t>
    </rPh>
    <rPh sb="19" eb="20">
      <t>ガク</t>
    </rPh>
    <phoneticPr fontId="3"/>
  </si>
  <si>
    <t>上記工事の請負代金内訳書を別紙のとおり提出します。</t>
    <rPh sb="0" eb="2">
      <t>ジョウキ</t>
    </rPh>
    <rPh sb="2" eb="4">
      <t>コウジ</t>
    </rPh>
    <rPh sb="5" eb="7">
      <t>ウケオイ</t>
    </rPh>
    <rPh sb="7" eb="9">
      <t>ダイキン</t>
    </rPh>
    <rPh sb="9" eb="12">
      <t>ウチワケショ</t>
    </rPh>
    <rPh sb="13" eb="15">
      <t>ベッシ</t>
    </rPh>
    <rPh sb="19" eb="21">
      <t>テイシュツ</t>
    </rPh>
    <phoneticPr fontId="3"/>
  </si>
  <si>
    <t>工　事　名</t>
    <rPh sb="0" eb="1">
      <t>コウ</t>
    </rPh>
    <rPh sb="2" eb="3">
      <t>コト</t>
    </rPh>
    <rPh sb="4" eb="5">
      <t>メイ</t>
    </rPh>
    <phoneticPr fontId="3"/>
  </si>
  <si>
    <t>工 事 場 所</t>
    <rPh sb="0" eb="1">
      <t>コウ</t>
    </rPh>
    <rPh sb="2" eb="3">
      <t>コト</t>
    </rPh>
    <rPh sb="4" eb="5">
      <t>バ</t>
    </rPh>
    <rPh sb="6" eb="7">
      <t>トコロ</t>
    </rPh>
    <phoneticPr fontId="3"/>
  </si>
  <si>
    <t>工　　　期</t>
    <rPh sb="0" eb="1">
      <t>コウ</t>
    </rPh>
    <rPh sb="4" eb="5">
      <t>キ</t>
    </rPh>
    <phoneticPr fontId="3"/>
  </si>
  <si>
    <t>着　　工</t>
    <rPh sb="0" eb="1">
      <t>キ</t>
    </rPh>
    <rPh sb="3" eb="4">
      <t>タクミ</t>
    </rPh>
    <phoneticPr fontId="3"/>
  </si>
  <si>
    <t>完成</t>
    <rPh sb="0" eb="2">
      <t>カンセイ</t>
    </rPh>
    <phoneticPr fontId="3"/>
  </si>
  <si>
    <t>部分完成</t>
    <rPh sb="0" eb="2">
      <t>ブブン</t>
    </rPh>
    <rPh sb="2" eb="4">
      <t>カンセイ</t>
    </rPh>
    <phoneticPr fontId="3"/>
  </si>
  <si>
    <t>工</t>
    <rPh sb="0" eb="1">
      <t>コウ</t>
    </rPh>
    <phoneticPr fontId="3"/>
  </si>
  <si>
    <t>程</t>
    <rPh sb="0" eb="1">
      <t>テイ</t>
    </rPh>
    <phoneticPr fontId="3"/>
  </si>
  <si>
    <t>月</t>
    <rPh sb="0" eb="1">
      <t>ツキ</t>
    </rPh>
    <phoneticPr fontId="3"/>
  </si>
  <si>
    <t>１０　２０</t>
    <phoneticPr fontId="3"/>
  </si>
  <si>
    <t>建築工事</t>
    <rPh sb="0" eb="1">
      <t>ダテ</t>
    </rPh>
    <rPh sb="1" eb="2">
      <t>チク</t>
    </rPh>
    <rPh sb="2" eb="3">
      <t>タクミ</t>
    </rPh>
    <rPh sb="3" eb="4">
      <t>コト</t>
    </rPh>
    <phoneticPr fontId="3"/>
  </si>
  <si>
    <t>電気設備工事</t>
    <rPh sb="0" eb="1">
      <t>デン</t>
    </rPh>
    <rPh sb="1" eb="2">
      <t>キ</t>
    </rPh>
    <rPh sb="2" eb="3">
      <t>シツラ</t>
    </rPh>
    <rPh sb="3" eb="4">
      <t>ビ</t>
    </rPh>
    <rPh sb="4" eb="5">
      <t>タクミ</t>
    </rPh>
    <rPh sb="5" eb="6">
      <t>コト</t>
    </rPh>
    <phoneticPr fontId="3"/>
  </si>
  <si>
    <t>機械設備工事</t>
    <rPh sb="0" eb="1">
      <t>キ</t>
    </rPh>
    <rPh sb="1" eb="2">
      <t>カセ</t>
    </rPh>
    <rPh sb="2" eb="3">
      <t>シツラ</t>
    </rPh>
    <rPh sb="3" eb="4">
      <t>ビ</t>
    </rPh>
    <rPh sb="4" eb="5">
      <t>タクミ</t>
    </rPh>
    <rPh sb="5" eb="6">
      <t>コト</t>
    </rPh>
    <phoneticPr fontId="3"/>
  </si>
  <si>
    <t>合　　　　　　　計</t>
    <rPh sb="0" eb="1">
      <t>ゴウ</t>
    </rPh>
    <rPh sb="8" eb="9">
      <t>ケイ</t>
    </rPh>
    <phoneticPr fontId="3"/>
  </si>
  <si>
    <t>記</t>
    <rPh sb="0" eb="1">
      <t>キ</t>
    </rPh>
    <phoneticPr fontId="3"/>
  </si>
  <si>
    <t>※</t>
  </si>
  <si>
    <t>資格番号</t>
    <rPh sb="0" eb="2">
      <t>シカク</t>
    </rPh>
    <rPh sb="2" eb="4">
      <t>バンゴウ</t>
    </rPh>
    <phoneticPr fontId="3"/>
  </si>
  <si>
    <t>現場代理人等通知書</t>
    <rPh sb="0" eb="1">
      <t>ウツツ</t>
    </rPh>
    <rPh sb="1" eb="2">
      <t>バ</t>
    </rPh>
    <rPh sb="2" eb="3">
      <t>ダイ</t>
    </rPh>
    <rPh sb="3" eb="4">
      <t>リ</t>
    </rPh>
    <rPh sb="4" eb="5">
      <t>ジン</t>
    </rPh>
    <rPh sb="5" eb="6">
      <t>トウ</t>
    </rPh>
    <rPh sb="6" eb="7">
      <t>ツウ</t>
    </rPh>
    <rPh sb="7" eb="8">
      <t>チ</t>
    </rPh>
    <rPh sb="8" eb="9">
      <t>ショ</t>
    </rPh>
    <phoneticPr fontId="8"/>
  </si>
  <si>
    <t>印</t>
    <rPh sb="0" eb="1">
      <t>イン</t>
    </rPh>
    <phoneticPr fontId="8"/>
  </si>
  <si>
    <t>記</t>
    <rPh sb="0" eb="1">
      <t>キ</t>
    </rPh>
    <phoneticPr fontId="8"/>
  </si>
  <si>
    <t>現場代理人氏名</t>
    <rPh sb="0" eb="2">
      <t>ゲンバ</t>
    </rPh>
    <rPh sb="2" eb="5">
      <t>ダイリニン</t>
    </rPh>
    <rPh sb="5" eb="7">
      <t>シメイ</t>
    </rPh>
    <phoneticPr fontId="8"/>
  </si>
  <si>
    <t>主任技術者または</t>
    <rPh sb="0" eb="2">
      <t>シュニン</t>
    </rPh>
    <rPh sb="2" eb="5">
      <t>ギジュツシャ</t>
    </rPh>
    <phoneticPr fontId="8"/>
  </si>
  <si>
    <t>監理技術者氏名</t>
    <rPh sb="0" eb="2">
      <t>カンリ</t>
    </rPh>
    <rPh sb="2" eb="5">
      <t>ギジュツシャ</t>
    </rPh>
    <rPh sb="5" eb="7">
      <t>シメイ</t>
    </rPh>
    <phoneticPr fontId="8"/>
  </si>
  <si>
    <t>専門技術者氏名</t>
    <rPh sb="0" eb="2">
      <t>センモン</t>
    </rPh>
    <rPh sb="2" eb="5">
      <t>ギジュツシャ</t>
    </rPh>
    <rPh sb="5" eb="7">
      <t>シメイ</t>
    </rPh>
    <phoneticPr fontId="8"/>
  </si>
  <si>
    <t>生年月日</t>
    <rPh sb="0" eb="2">
      <t>セイネン</t>
    </rPh>
    <rPh sb="2" eb="4">
      <t>ガッピ</t>
    </rPh>
    <phoneticPr fontId="8"/>
  </si>
  <si>
    <t>監　督　職　員</t>
    <rPh sb="0" eb="1">
      <t>ラン</t>
    </rPh>
    <rPh sb="2" eb="3">
      <t>ヨシ</t>
    </rPh>
    <rPh sb="4" eb="5">
      <t>ショク</t>
    </rPh>
    <rPh sb="6" eb="7">
      <t>イン</t>
    </rPh>
    <phoneticPr fontId="3"/>
  </si>
  <si>
    <t>現場代理人</t>
    <rPh sb="0" eb="2">
      <t>ゲンバ</t>
    </rPh>
    <rPh sb="2" eb="5">
      <t>ダイリニン</t>
    </rPh>
    <phoneticPr fontId="3"/>
  </si>
  <si>
    <t>上記工事について当社職務分担（組織）を添えて通知します。</t>
    <rPh sb="0" eb="2">
      <t>ジョウキ</t>
    </rPh>
    <rPh sb="2" eb="4">
      <t>コウジ</t>
    </rPh>
    <rPh sb="8" eb="10">
      <t>トウシャ</t>
    </rPh>
    <rPh sb="10" eb="12">
      <t>ショクム</t>
    </rPh>
    <rPh sb="12" eb="14">
      <t>ブンタン</t>
    </rPh>
    <rPh sb="15" eb="17">
      <t>ソシキ</t>
    </rPh>
    <rPh sb="19" eb="20">
      <t>ソ</t>
    </rPh>
    <rPh sb="22" eb="24">
      <t>ツウチ</t>
    </rPh>
    <phoneticPr fontId="3"/>
  </si>
  <si>
    <t>（社内検査員については経歴書を添付する。）</t>
    <rPh sb="1" eb="3">
      <t>シャナイ</t>
    </rPh>
    <rPh sb="3" eb="6">
      <t>ケンサイン</t>
    </rPh>
    <rPh sb="11" eb="14">
      <t>ケイレキショ</t>
    </rPh>
    <rPh sb="15" eb="17">
      <t>テンプ</t>
    </rPh>
    <phoneticPr fontId="3"/>
  </si>
  <si>
    <t>現場代理人</t>
    <rPh sb="0" eb="2">
      <t>ゲンバ</t>
    </rPh>
    <rPh sb="2" eb="5">
      <t>ダイリニン</t>
    </rPh>
    <phoneticPr fontId="8"/>
  </si>
  <si>
    <t>の技能士を下記のとおり定めたので通知します。</t>
  </si>
  <si>
    <t>技能種別</t>
    <rPh sb="0" eb="2">
      <t>ギノウ</t>
    </rPh>
    <rPh sb="2" eb="4">
      <t>シュベツ</t>
    </rPh>
    <phoneticPr fontId="3"/>
  </si>
  <si>
    <t>氏名</t>
    <rPh sb="0" eb="2">
      <t>シメイ</t>
    </rPh>
    <phoneticPr fontId="3"/>
  </si>
  <si>
    <t>会社名</t>
    <rPh sb="0" eb="3">
      <t>カイシャメイ</t>
    </rPh>
    <phoneticPr fontId="3"/>
  </si>
  <si>
    <t>※「資格者証（写し）」を添付する。</t>
    <rPh sb="2" eb="5">
      <t>シカクシャ</t>
    </rPh>
    <rPh sb="5" eb="6">
      <t>ショウ</t>
    </rPh>
    <rPh sb="7" eb="8">
      <t>ウツ</t>
    </rPh>
    <rPh sb="12" eb="14">
      <t>テンプ</t>
    </rPh>
    <phoneticPr fontId="3"/>
  </si>
  <si>
    <t>契約金額</t>
    <rPh sb="0" eb="3">
      <t>ケイヤクキン</t>
    </rPh>
    <rPh sb="3" eb="4">
      <t>ガク</t>
    </rPh>
    <phoneticPr fontId="3"/>
  </si>
  <si>
    <t>病院担当者</t>
    <rPh sb="0" eb="2">
      <t>ビョウイン</t>
    </rPh>
    <rPh sb="2" eb="5">
      <t>タントウシャ</t>
    </rPh>
    <phoneticPr fontId="8"/>
  </si>
  <si>
    <t>報告受理印</t>
    <rPh sb="0" eb="2">
      <t>ホウコク</t>
    </rPh>
    <rPh sb="2" eb="4">
      <t>ジュリ</t>
    </rPh>
    <rPh sb="4" eb="5">
      <t>イン</t>
    </rPh>
    <phoneticPr fontId="8"/>
  </si>
  <si>
    <t>病院担当者←監督職員</t>
    <rPh sb="0" eb="2">
      <t>ビョウイン</t>
    </rPh>
    <rPh sb="2" eb="5">
      <t>タントウシャ</t>
    </rPh>
    <rPh sb="6" eb="8">
      <t>カントク</t>
    </rPh>
    <rPh sb="8" eb="10">
      <t>ショクイン</t>
    </rPh>
    <phoneticPr fontId="8"/>
  </si>
  <si>
    <t>消費税等額</t>
    <rPh sb="0" eb="3">
      <t>ショウヒゼイ</t>
    </rPh>
    <rPh sb="3" eb="4">
      <t>トウ</t>
    </rPh>
    <rPh sb="4" eb="5">
      <t>ガク</t>
    </rPh>
    <phoneticPr fontId="8"/>
  </si>
  <si>
    <t>工事区分</t>
    <rPh sb="0" eb="2">
      <t>コウジ</t>
    </rPh>
    <rPh sb="2" eb="4">
      <t>クブン</t>
    </rPh>
    <phoneticPr fontId="3"/>
  </si>
  <si>
    <t>年月日</t>
    <rPh sb="0" eb="1">
      <t>ネン</t>
    </rPh>
    <rPh sb="1" eb="3">
      <t>ガッピ</t>
    </rPh>
    <phoneticPr fontId="3"/>
  </si>
  <si>
    <t>※元請組織表・社内検査組織表・現場組織表</t>
    <rPh sb="1" eb="3">
      <t>モトウ</t>
    </rPh>
    <rPh sb="3" eb="5">
      <t>ソシキ</t>
    </rPh>
    <rPh sb="5" eb="6">
      <t>オモテ</t>
    </rPh>
    <rPh sb="7" eb="9">
      <t>シャナイ</t>
    </rPh>
    <rPh sb="9" eb="11">
      <t>ケンサ</t>
    </rPh>
    <rPh sb="11" eb="13">
      <t>ソシキ</t>
    </rPh>
    <rPh sb="13" eb="14">
      <t>オモテ</t>
    </rPh>
    <rPh sb="15" eb="17">
      <t>ゲンバ</t>
    </rPh>
    <rPh sb="17" eb="19">
      <t>ソシキ</t>
    </rPh>
    <rPh sb="19" eb="20">
      <t>オモテ</t>
    </rPh>
    <phoneticPr fontId="3"/>
  </si>
  <si>
    <t>　　　　上記工事の施工計画書を別添のとおり作成したので提出します。</t>
    <rPh sb="4" eb="6">
      <t>ジョウキ</t>
    </rPh>
    <rPh sb="6" eb="8">
      <t>コウジ</t>
    </rPh>
    <rPh sb="9" eb="11">
      <t>セコウ</t>
    </rPh>
    <rPh sb="11" eb="14">
      <t>ケイカクショ</t>
    </rPh>
    <rPh sb="15" eb="17">
      <t>ベッテン</t>
    </rPh>
    <rPh sb="21" eb="23">
      <t>サクセイ</t>
    </rPh>
    <rPh sb="27" eb="29">
      <t>テイシュツ</t>
    </rPh>
    <phoneticPr fontId="8"/>
  </si>
  <si>
    <t>（氏　名）</t>
    <rPh sb="1" eb="2">
      <t>シ</t>
    </rPh>
    <rPh sb="3" eb="4">
      <t>メイ</t>
    </rPh>
    <phoneticPr fontId="8"/>
  </si>
  <si>
    <t>検　査　職　員</t>
    <rPh sb="0" eb="1">
      <t>ケン</t>
    </rPh>
    <rPh sb="2" eb="3">
      <t>サ</t>
    </rPh>
    <rPh sb="4" eb="5">
      <t>ショク</t>
    </rPh>
    <rPh sb="6" eb="7">
      <t>イン</t>
    </rPh>
    <phoneticPr fontId="3"/>
  </si>
  <si>
    <t>※</t>
    <phoneticPr fontId="8"/>
  </si>
  <si>
    <t>「経歴書（現住所・生年月日・資格及び資格番号・職歴・工事歴を記載して本人が捺印したもの）」と「資格者証（写し）」を添付する。</t>
    <phoneticPr fontId="8"/>
  </si>
  <si>
    <t>※立会者は監督職員とし立会を行った場合は記載する。</t>
    <rPh sb="1" eb="3">
      <t>タチアイ</t>
    </rPh>
    <rPh sb="3" eb="4">
      <t>シャ</t>
    </rPh>
    <rPh sb="5" eb="7">
      <t>カントク</t>
    </rPh>
    <rPh sb="7" eb="9">
      <t>ショクイン</t>
    </rPh>
    <rPh sb="11" eb="13">
      <t>タチアイ</t>
    </rPh>
    <rPh sb="14" eb="15">
      <t>オコナ</t>
    </rPh>
    <rPh sb="17" eb="19">
      <t>バアイ</t>
    </rPh>
    <rPh sb="20" eb="22">
      <t>キサイ</t>
    </rPh>
    <phoneticPr fontId="8"/>
  </si>
  <si>
    <t>※「経歴書（現住所・生年月日・資格及び資格番号・職歴・工事歴を記載して本人が捺印したもの）」と「資格者証（写し）」を添付する。</t>
    <rPh sb="2" eb="5">
      <t>ケイレキショ</t>
    </rPh>
    <rPh sb="6" eb="9">
      <t>ゲンジュウショ</t>
    </rPh>
    <rPh sb="10" eb="12">
      <t>セイネン</t>
    </rPh>
    <rPh sb="12" eb="14">
      <t>ガッピ</t>
    </rPh>
    <rPh sb="15" eb="17">
      <t>シカク</t>
    </rPh>
    <rPh sb="17" eb="18">
      <t>オヨ</t>
    </rPh>
    <rPh sb="19" eb="21">
      <t>シカク</t>
    </rPh>
    <rPh sb="21" eb="23">
      <t>バンゴウ</t>
    </rPh>
    <rPh sb="24" eb="26">
      <t>ショクレキ</t>
    </rPh>
    <rPh sb="27" eb="29">
      <t>コウジ</t>
    </rPh>
    <rPh sb="29" eb="30">
      <t>レキ</t>
    </rPh>
    <rPh sb="31" eb="33">
      <t>キサイ</t>
    </rPh>
    <rPh sb="35" eb="37">
      <t>ホンニン</t>
    </rPh>
    <rPh sb="38" eb="40">
      <t>ナツイン</t>
    </rPh>
    <rPh sb="48" eb="52">
      <t>シカクシャショウ</t>
    </rPh>
    <rPh sb="53" eb="54">
      <t>ウツ</t>
    </rPh>
    <rPh sb="58" eb="60">
      <t>テンプ</t>
    </rPh>
    <phoneticPr fontId="8"/>
  </si>
  <si>
    <t>※</t>
    <phoneticPr fontId="8"/>
  </si>
  <si>
    <t>年　月　日</t>
    <phoneticPr fontId="8"/>
  </si>
  <si>
    <t>キープラン</t>
    <phoneticPr fontId="3"/>
  </si>
  <si>
    <t>％</t>
    <phoneticPr fontId="3"/>
  </si>
  <si>
    <t>－</t>
    <phoneticPr fontId="3"/>
  </si>
  <si>
    <t>部分完成</t>
    <rPh sb="0" eb="2">
      <t>ブブン</t>
    </rPh>
    <rPh sb="1" eb="2">
      <t>ブン</t>
    </rPh>
    <rPh sb="2" eb="4">
      <t>カンセイ</t>
    </rPh>
    <phoneticPr fontId="3"/>
  </si>
  <si>
    <t>現場において監督職員が施工状況の検査を行った場合にも本様式を使用する。</t>
    <rPh sb="0" eb="2">
      <t>ゲンバ</t>
    </rPh>
    <rPh sb="6" eb="8">
      <t>カントク</t>
    </rPh>
    <rPh sb="8" eb="9">
      <t>ショク</t>
    </rPh>
    <rPh sb="9" eb="10">
      <t>イン</t>
    </rPh>
    <rPh sb="11" eb="13">
      <t>セコウ</t>
    </rPh>
    <rPh sb="13" eb="15">
      <t>ジョウキョウ</t>
    </rPh>
    <rPh sb="16" eb="18">
      <t>ケンサ</t>
    </rPh>
    <rPh sb="19" eb="20">
      <t>オコナ</t>
    </rPh>
    <rPh sb="22" eb="24">
      <t>バアイ</t>
    </rPh>
    <rPh sb="26" eb="27">
      <t>ホン</t>
    </rPh>
    <rPh sb="27" eb="29">
      <t>ヨウシキ</t>
    </rPh>
    <rPh sb="30" eb="32">
      <t>シヨウ</t>
    </rPh>
    <phoneticPr fontId="3"/>
  </si>
  <si>
    <t>工 事 名</t>
    <phoneticPr fontId="3"/>
  </si>
  <si>
    <t>現場代理人</t>
    <phoneticPr fontId="3"/>
  </si>
  <si>
    <t xml:space="preserve">            　　　　　　　月日
工事区分及び規模</t>
    <phoneticPr fontId="3"/>
  </si>
  <si>
    <t>合  計</t>
    <phoneticPr fontId="3"/>
  </si>
  <si>
    <t>％　</t>
    <phoneticPr fontId="3"/>
  </si>
  <si>
    <t>※</t>
    <phoneticPr fontId="3"/>
  </si>
  <si>
    <t>工　　事　　区　　分</t>
    <phoneticPr fontId="3"/>
  </si>
  <si>
    <t>当　初　設　計</t>
    <phoneticPr fontId="3"/>
  </si>
  <si>
    <t>変　更　設　計</t>
    <phoneticPr fontId="3"/>
  </si>
  <si>
    <t>単　価</t>
    <phoneticPr fontId="3"/>
  </si>
  <si>
    <t>金　額(B)</t>
    <phoneticPr fontId="3"/>
  </si>
  <si>
    <t>（E）</t>
    <phoneticPr fontId="3"/>
  </si>
  <si>
    <t>※工事既済部分価格内訳書を添付する</t>
    <rPh sb="1" eb="3">
      <t>コウジ</t>
    </rPh>
    <rPh sb="9" eb="12">
      <t>ウチワケショ</t>
    </rPh>
    <rPh sb="13" eb="15">
      <t>テンプ</t>
    </rPh>
    <phoneticPr fontId="3"/>
  </si>
  <si>
    <t>＊監督職員確認欄は、管理技術者・担当技術者の捺印とする（確認）</t>
    <rPh sb="1" eb="3">
      <t>カントク</t>
    </rPh>
    <rPh sb="3" eb="5">
      <t>ショクイン</t>
    </rPh>
    <rPh sb="5" eb="7">
      <t>カクニン</t>
    </rPh>
    <rPh sb="7" eb="8">
      <t>ラン</t>
    </rPh>
    <rPh sb="10" eb="12">
      <t>カンリ</t>
    </rPh>
    <rPh sb="12" eb="14">
      <t>ギジュツ</t>
    </rPh>
    <rPh sb="14" eb="15">
      <t>シャ</t>
    </rPh>
    <rPh sb="16" eb="18">
      <t>タントウ</t>
    </rPh>
    <rPh sb="18" eb="21">
      <t>ギジュツシャ</t>
    </rPh>
    <rPh sb="22" eb="24">
      <t>ナツイン</t>
    </rPh>
    <rPh sb="28" eb="30">
      <t>カクニン</t>
    </rPh>
    <phoneticPr fontId="8"/>
  </si>
  <si>
    <t>管理技術者</t>
    <rPh sb="0" eb="2">
      <t>カンリ</t>
    </rPh>
    <rPh sb="2" eb="5">
      <t>ギジュツシャ</t>
    </rPh>
    <phoneticPr fontId="3"/>
  </si>
  <si>
    <t>担当技術者</t>
    <rPh sb="0" eb="2">
      <t>タントウ</t>
    </rPh>
    <rPh sb="2" eb="5">
      <t>ギジュツシャ</t>
    </rPh>
    <phoneticPr fontId="3"/>
  </si>
  <si>
    <t>（管理技術者）</t>
    <rPh sb="1" eb="3">
      <t>カンリ</t>
    </rPh>
    <rPh sb="3" eb="6">
      <t>ギジュツシャ</t>
    </rPh>
    <phoneticPr fontId="8"/>
  </si>
  <si>
    <t>（担当技術者）</t>
    <rPh sb="1" eb="3">
      <t>タントウ</t>
    </rPh>
    <rPh sb="3" eb="6">
      <t>ギジュツシャ</t>
    </rPh>
    <phoneticPr fontId="8"/>
  </si>
  <si>
    <t>№</t>
  </si>
  <si>
    <t>種別</t>
    <rPh sb="0" eb="2">
      <t>シュベツ</t>
    </rPh>
    <phoneticPr fontId="52"/>
  </si>
  <si>
    <t>発議日</t>
    <rPh sb="0" eb="2">
      <t>ハツギ</t>
    </rPh>
    <rPh sb="2" eb="3">
      <t>ビ</t>
    </rPh>
    <phoneticPr fontId="52"/>
  </si>
  <si>
    <t>発議者</t>
    <rPh sb="0" eb="3">
      <t>ハツギシャ</t>
    </rPh>
    <phoneticPr fontId="52"/>
  </si>
  <si>
    <t>採否</t>
    <rPh sb="0" eb="2">
      <t>サイヒ</t>
    </rPh>
    <phoneticPr fontId="52"/>
  </si>
  <si>
    <t>※準備工事・基礎工事・躯体工事・内装工事・検査・解体など、主な工種を記入して期間を示すこと。</t>
    <rPh sb="1" eb="3">
      <t>ジュンビ</t>
    </rPh>
    <rPh sb="3" eb="5">
      <t>コウジ</t>
    </rPh>
    <rPh sb="6" eb="8">
      <t>キソ</t>
    </rPh>
    <rPh sb="8" eb="10">
      <t>コウジ</t>
    </rPh>
    <rPh sb="11" eb="12">
      <t>ク</t>
    </rPh>
    <rPh sb="12" eb="13">
      <t>タイ</t>
    </rPh>
    <rPh sb="13" eb="15">
      <t>コウジ</t>
    </rPh>
    <rPh sb="16" eb="18">
      <t>ナイソウ</t>
    </rPh>
    <rPh sb="18" eb="20">
      <t>コウジ</t>
    </rPh>
    <rPh sb="21" eb="23">
      <t>ケンサ</t>
    </rPh>
    <rPh sb="24" eb="26">
      <t>カイタイ</t>
    </rPh>
    <rPh sb="29" eb="30">
      <t>オモ</t>
    </rPh>
    <rPh sb="31" eb="33">
      <t>コウシュ</t>
    </rPh>
    <rPh sb="34" eb="36">
      <t>キニュウ</t>
    </rPh>
    <rPh sb="38" eb="40">
      <t>キカン</t>
    </rPh>
    <rPh sb="41" eb="42">
      <t>シメ</t>
    </rPh>
    <phoneticPr fontId="3"/>
  </si>
  <si>
    <t>(既済出来高・中間払いを予定する場合は、% の前に ● を記入すること)</t>
    <rPh sb="1" eb="3">
      <t>キサイ</t>
    </rPh>
    <rPh sb="3" eb="6">
      <t>デキダカ</t>
    </rPh>
    <rPh sb="7" eb="9">
      <t>チュウカン</t>
    </rPh>
    <rPh sb="9" eb="10">
      <t>バラ</t>
    </rPh>
    <rPh sb="12" eb="14">
      <t>ヨテイ</t>
    </rPh>
    <rPh sb="16" eb="18">
      <t>バアイ</t>
    </rPh>
    <rPh sb="23" eb="24">
      <t>マエ</t>
    </rPh>
    <rPh sb="29" eb="31">
      <t>キニュウ</t>
    </rPh>
    <phoneticPr fontId="3"/>
  </si>
  <si>
    <t>(社名)</t>
    <rPh sb="1" eb="3">
      <t>シャメイ</t>
    </rPh>
    <phoneticPr fontId="3"/>
  </si>
  <si>
    <t>関　係　官　公　署 TEL</t>
    <rPh sb="0" eb="1">
      <t>セキ</t>
    </rPh>
    <rPh sb="2" eb="3">
      <t>カカリ</t>
    </rPh>
    <rPh sb="4" eb="5">
      <t>カン</t>
    </rPh>
    <rPh sb="6" eb="7">
      <t>コウ</t>
    </rPh>
    <rPh sb="8" eb="9">
      <t>ショ</t>
    </rPh>
    <phoneticPr fontId="3"/>
  </si>
  <si>
    <t>(病院名)</t>
    <rPh sb="1" eb="2">
      <t>ヤマイ</t>
    </rPh>
    <rPh sb="2" eb="3">
      <t>イン</t>
    </rPh>
    <rPh sb="3" eb="4">
      <t>メイ</t>
    </rPh>
    <phoneticPr fontId="3"/>
  </si>
  <si>
    <t>(本部)</t>
    <rPh sb="1" eb="3">
      <t>ホンブ</t>
    </rPh>
    <phoneticPr fontId="3"/>
  </si>
  <si>
    <t>関　係　連　絡　先 TEL</t>
    <rPh sb="0" eb="1">
      <t>セキ</t>
    </rPh>
    <rPh sb="2" eb="3">
      <t>カカリ</t>
    </rPh>
    <rPh sb="4" eb="5">
      <t>レン</t>
    </rPh>
    <rPh sb="6" eb="7">
      <t>ラク</t>
    </rPh>
    <rPh sb="8" eb="9">
      <t>サキ</t>
    </rPh>
    <phoneticPr fontId="3"/>
  </si>
  <si>
    <t>作成年月日</t>
    <rPh sb="0" eb="2">
      <t>サクセイ</t>
    </rPh>
    <rPh sb="2" eb="5">
      <t>ネンガッピ</t>
    </rPh>
    <phoneticPr fontId="8"/>
  </si>
  <si>
    <t>※廃棄物の種別ごと 混載は仕分けして作成</t>
    <phoneticPr fontId="8"/>
  </si>
  <si>
    <t>発 生 場 所</t>
    <rPh sb="0" eb="1">
      <t>ハッ</t>
    </rPh>
    <rPh sb="2" eb="3">
      <t>セイ</t>
    </rPh>
    <rPh sb="4" eb="5">
      <t>バ</t>
    </rPh>
    <rPh sb="6" eb="7">
      <t>ショ</t>
    </rPh>
    <phoneticPr fontId="8"/>
  </si>
  <si>
    <t>整理番号</t>
    <rPh sb="0" eb="2">
      <t>セイリ</t>
    </rPh>
    <rPh sb="2" eb="4">
      <t>バンゴウ</t>
    </rPh>
    <phoneticPr fontId="8"/>
  </si>
  <si>
    <t>監理技術者</t>
    <rPh sb="0" eb="2">
      <t>カンリ</t>
    </rPh>
    <rPh sb="2" eb="5">
      <t>ギジュツシャ</t>
    </rPh>
    <phoneticPr fontId="8"/>
  </si>
  <si>
    <t>捺印</t>
    <rPh sb="0" eb="2">
      <t>ナツイン</t>
    </rPh>
    <phoneticPr fontId="8"/>
  </si>
  <si>
    <t>主任技術者</t>
    <rPh sb="0" eb="2">
      <t>シュニン</t>
    </rPh>
    <rPh sb="2" eb="5">
      <t>ギジュツシャ</t>
    </rPh>
    <phoneticPr fontId="8"/>
  </si>
  <si>
    <t>監督職員</t>
    <rPh sb="0" eb="2">
      <t>カントク</t>
    </rPh>
    <rPh sb="2" eb="4">
      <t>ショクイン</t>
    </rPh>
    <phoneticPr fontId="8"/>
  </si>
  <si>
    <t>（施工場所                             ）</t>
    <rPh sb="1" eb="3">
      <t>セコウ</t>
    </rPh>
    <rPh sb="3" eb="5">
      <t>バショ</t>
    </rPh>
    <phoneticPr fontId="8"/>
  </si>
  <si>
    <t>備　考
(単価根拠等)</t>
    <rPh sb="0" eb="1">
      <t>ソナエ</t>
    </rPh>
    <rPh sb="2" eb="3">
      <t>コウ</t>
    </rPh>
    <rPh sb="5" eb="7">
      <t>タンカ</t>
    </rPh>
    <rPh sb="7" eb="9">
      <t>コンキョ</t>
    </rPh>
    <rPh sb="9" eb="10">
      <t>トウ</t>
    </rPh>
    <phoneticPr fontId="3"/>
  </si>
  <si>
    <t>（税込）</t>
    <rPh sb="1" eb="3">
      <t>ゼイコ</t>
    </rPh>
    <phoneticPr fontId="3"/>
  </si>
  <si>
    <t>記　　録　　書</t>
    <rPh sb="0" eb="1">
      <t>キ</t>
    </rPh>
    <rPh sb="3" eb="4">
      <t>ロク</t>
    </rPh>
    <rPh sb="6" eb="7">
      <t>ショ</t>
    </rPh>
    <phoneticPr fontId="8"/>
  </si>
  <si>
    <t>※検査者は特定工事施工管理責任者とする。</t>
    <rPh sb="1" eb="4">
      <t>ケンサシャ</t>
    </rPh>
    <phoneticPr fontId="8"/>
  </si>
  <si>
    <t>※立会者は原則管理技術者及び担当技術者とする。</t>
    <rPh sb="1" eb="3">
      <t>タチアイ</t>
    </rPh>
    <rPh sb="3" eb="4">
      <t>シャ</t>
    </rPh>
    <rPh sb="5" eb="7">
      <t>ゲンソク</t>
    </rPh>
    <rPh sb="7" eb="9">
      <t>カンリ</t>
    </rPh>
    <rPh sb="9" eb="12">
      <t>ギジュツシャ</t>
    </rPh>
    <rPh sb="12" eb="13">
      <t>オヨ</t>
    </rPh>
    <rPh sb="14" eb="16">
      <t>タントウ</t>
    </rPh>
    <rPh sb="16" eb="19">
      <t>ギジュツシャ</t>
    </rPh>
    <phoneticPr fontId="8"/>
  </si>
  <si>
    <t>増　減　額</t>
    <rPh sb="0" eb="1">
      <t>ゾウ</t>
    </rPh>
    <phoneticPr fontId="3"/>
  </si>
  <si>
    <t>当初設計金額(A)</t>
    <rPh sb="0" eb="2">
      <t>トウショ</t>
    </rPh>
    <rPh sb="2" eb="4">
      <t>セッケイ</t>
    </rPh>
    <rPh sb="4" eb="6">
      <t>キンガク</t>
    </rPh>
    <phoneticPr fontId="8"/>
  </si>
  <si>
    <t>変更設計金額(B)</t>
    <rPh sb="0" eb="2">
      <t>ヘンコウ</t>
    </rPh>
    <rPh sb="2" eb="4">
      <t>セッケイ</t>
    </rPh>
    <rPh sb="4" eb="6">
      <t>キンガク</t>
    </rPh>
    <phoneticPr fontId="8"/>
  </si>
  <si>
    <t>既済部分金額</t>
    <rPh sb="0" eb="2">
      <t>キサイ</t>
    </rPh>
    <rPh sb="2" eb="4">
      <t>ブブン</t>
    </rPh>
    <rPh sb="4" eb="6">
      <t>キンガク</t>
    </rPh>
    <phoneticPr fontId="3"/>
  </si>
  <si>
    <t>○○病院</t>
    <rPh sb="2" eb="4">
      <t>ビョウイン</t>
    </rPh>
    <phoneticPr fontId="3"/>
  </si>
  <si>
    <t>監　督　職　員(管理技術者）</t>
    <rPh sb="0" eb="1">
      <t>カン</t>
    </rPh>
    <rPh sb="2" eb="3">
      <t>ヨシ</t>
    </rPh>
    <rPh sb="4" eb="5">
      <t>ショク</t>
    </rPh>
    <rPh sb="6" eb="7">
      <t>イン</t>
    </rPh>
    <rPh sb="8" eb="10">
      <t>カンリ</t>
    </rPh>
    <rPh sb="10" eb="13">
      <t>ギジュツシャ</t>
    </rPh>
    <phoneticPr fontId="3"/>
  </si>
  <si>
    <t>別図 (計画図添付)</t>
    <rPh sb="0" eb="2">
      <t>ベツズ</t>
    </rPh>
    <rPh sb="4" eb="6">
      <t>ケイカク</t>
    </rPh>
    <rPh sb="6" eb="7">
      <t>ズ</t>
    </rPh>
    <rPh sb="7" eb="9">
      <t>テンプ</t>
    </rPh>
    <phoneticPr fontId="8"/>
  </si>
  <si>
    <t>※確認印は、監理技術者及び主任技術者が捺印すること。</t>
    <rPh sb="1" eb="4">
      <t>カクニンイン</t>
    </rPh>
    <rPh sb="6" eb="8">
      <t>カンリ</t>
    </rPh>
    <rPh sb="8" eb="11">
      <t>ギジュツシャ</t>
    </rPh>
    <rPh sb="11" eb="12">
      <t>オヨ</t>
    </rPh>
    <rPh sb="13" eb="15">
      <t>シュニン</t>
    </rPh>
    <rPh sb="15" eb="18">
      <t>ギジュツシャ</t>
    </rPh>
    <rPh sb="19" eb="21">
      <t>ナツイン</t>
    </rPh>
    <phoneticPr fontId="8"/>
  </si>
  <si>
    <t>[監督職員（担当技術者）、請負側立会者]</t>
    <rPh sb="1" eb="3">
      <t>カントク</t>
    </rPh>
    <rPh sb="3" eb="4">
      <t>ショク</t>
    </rPh>
    <rPh sb="4" eb="5">
      <t>イン</t>
    </rPh>
    <rPh sb="6" eb="8">
      <t>タントウ</t>
    </rPh>
    <rPh sb="8" eb="11">
      <t>ギジュツシャ</t>
    </rPh>
    <rPh sb="13" eb="15">
      <t>ウケオイ</t>
    </rPh>
    <rPh sb="15" eb="16">
      <t>ガワ</t>
    </rPh>
    <rPh sb="16" eb="18">
      <t>タチアイ</t>
    </rPh>
    <rPh sb="18" eb="19">
      <t>シャ</t>
    </rPh>
    <phoneticPr fontId="8"/>
  </si>
  <si>
    <t>(Ｂ)-(Ａ)</t>
    <phoneticPr fontId="3"/>
  </si>
  <si>
    <t>増減額(Ｂ)-(Ａ)</t>
    <rPh sb="0" eb="1">
      <t>ゾウ</t>
    </rPh>
    <rPh sb="1" eb="3">
      <t>ゲンガク</t>
    </rPh>
    <phoneticPr fontId="8"/>
  </si>
  <si>
    <t xml:space="preserve">工事一時中止に伴う工事現場の維持、管理等に関する基本計画書について
</t>
    <rPh sb="0" eb="2">
      <t>コウジ</t>
    </rPh>
    <rPh sb="2" eb="4">
      <t>イチジ</t>
    </rPh>
    <rPh sb="4" eb="6">
      <t>チュウシ</t>
    </rPh>
    <rPh sb="7" eb="8">
      <t>トモナ</t>
    </rPh>
    <rPh sb="9" eb="11">
      <t>コウジ</t>
    </rPh>
    <rPh sb="11" eb="13">
      <t>ゲンバ</t>
    </rPh>
    <rPh sb="14" eb="16">
      <t>イジ</t>
    </rPh>
    <rPh sb="17" eb="19">
      <t>カンリ</t>
    </rPh>
    <rPh sb="19" eb="20">
      <t>トウ</t>
    </rPh>
    <rPh sb="21" eb="22">
      <t>カン</t>
    </rPh>
    <rPh sb="24" eb="26">
      <t>キホン</t>
    </rPh>
    <rPh sb="26" eb="28">
      <t>ケイカク</t>
    </rPh>
    <rPh sb="28" eb="29">
      <t>ショ</t>
    </rPh>
    <phoneticPr fontId="3"/>
  </si>
  <si>
    <t>工事名</t>
    <phoneticPr fontId="3"/>
  </si>
  <si>
    <t>別　紙</t>
    <phoneticPr fontId="3"/>
  </si>
  <si>
    <t>基　本　計　画　書</t>
    <phoneticPr fontId="3"/>
  </si>
  <si>
    <t>１　中止時点における内容</t>
    <phoneticPr fontId="3"/>
  </si>
  <si>
    <t>（１）中止する工種の出来高</t>
    <phoneticPr fontId="3"/>
  </si>
  <si>
    <t>（２）職員の体制</t>
    <phoneticPr fontId="3"/>
  </si>
  <si>
    <t>（３）労務者数</t>
    <phoneticPr fontId="3"/>
  </si>
  <si>
    <t>（４）搬入材料</t>
    <phoneticPr fontId="3"/>
  </si>
  <si>
    <t>（５）建設機械器具等</t>
    <phoneticPr fontId="3"/>
  </si>
  <si>
    <t>２　中止に伴う工事現場の体制の縮小と再開に関すること。</t>
    <phoneticPr fontId="3"/>
  </si>
  <si>
    <t>３　中止期間中の工事現場の維持、管理に関すること。</t>
    <phoneticPr fontId="3"/>
  </si>
  <si>
    <t>４　中止した工事現場の管理責任に関すること。</t>
    <phoneticPr fontId="3"/>
  </si>
  <si>
    <t>５　中止に関わる概算費用</t>
    <phoneticPr fontId="3"/>
  </si>
  <si>
    <t>受注者</t>
    <rPh sb="0" eb="3">
      <t>ジュチュウシャ</t>
    </rPh>
    <phoneticPr fontId="3"/>
  </si>
  <si>
    <t>受 注 者</t>
    <rPh sb="0" eb="1">
      <t>ウケ</t>
    </rPh>
    <rPh sb="2" eb="3">
      <t>チュウ</t>
    </rPh>
    <rPh sb="4" eb="5">
      <t>モノ</t>
    </rPh>
    <phoneticPr fontId="3"/>
  </si>
  <si>
    <t>受注者</t>
    <rPh sb="0" eb="3">
      <t>ジュチュウシャ</t>
    </rPh>
    <phoneticPr fontId="8"/>
  </si>
  <si>
    <t>受注者　</t>
    <rPh sb="0" eb="3">
      <t>ジュチュウシャ</t>
    </rPh>
    <phoneticPr fontId="3"/>
  </si>
  <si>
    <t>受　注　者</t>
    <rPh sb="0" eb="1">
      <t>ウケ</t>
    </rPh>
    <rPh sb="2" eb="3">
      <t>チュウ</t>
    </rPh>
    <rPh sb="4" eb="5">
      <t>モノ</t>
    </rPh>
    <phoneticPr fontId="8"/>
  </si>
  <si>
    <t>受　注　者</t>
    <rPh sb="0" eb="1">
      <t>ウケ</t>
    </rPh>
    <rPh sb="2" eb="3">
      <t>チュウ</t>
    </rPh>
    <rPh sb="4" eb="5">
      <t>モノ</t>
    </rPh>
    <phoneticPr fontId="3"/>
  </si>
  <si>
    <t>受注者　</t>
    <rPh sb="0" eb="2">
      <t>ジュチュウ</t>
    </rPh>
    <rPh sb="2" eb="3">
      <t>シャ</t>
    </rPh>
    <phoneticPr fontId="3"/>
  </si>
  <si>
    <t>受注者</t>
    <rPh sb="0" eb="2">
      <t>ジュチュウ</t>
    </rPh>
    <rPh sb="2" eb="3">
      <t>シャ</t>
    </rPh>
    <phoneticPr fontId="3"/>
  </si>
  <si>
    <t>受注者</t>
    <rPh sb="0" eb="2">
      <t>ジュチュウ</t>
    </rPh>
    <rPh sb="2" eb="3">
      <t>シャ</t>
    </rPh>
    <phoneticPr fontId="8"/>
  </si>
  <si>
    <t>受 注 者</t>
    <rPh sb="0" eb="1">
      <t>ウケ</t>
    </rPh>
    <rPh sb="2" eb="3">
      <t>チュウ</t>
    </rPh>
    <rPh sb="4" eb="5">
      <t>シャ</t>
    </rPh>
    <phoneticPr fontId="3"/>
  </si>
  <si>
    <t>受　　注　　者</t>
    <rPh sb="0" eb="1">
      <t>ウケ</t>
    </rPh>
    <rPh sb="3" eb="4">
      <t>チュウ</t>
    </rPh>
    <rPh sb="6" eb="7">
      <t>シャ</t>
    </rPh>
    <phoneticPr fontId="8"/>
  </si>
  <si>
    <t>監理技術者補佐氏名</t>
    <rPh sb="0" eb="2">
      <t>カンリ</t>
    </rPh>
    <rPh sb="2" eb="5">
      <t>ギジュツシャ</t>
    </rPh>
    <rPh sb="5" eb="7">
      <t>ホサ</t>
    </rPh>
    <rPh sb="7" eb="9">
      <t>シメイ</t>
    </rPh>
    <phoneticPr fontId="8"/>
  </si>
  <si>
    <t>記</t>
    <phoneticPr fontId="42"/>
  </si>
  <si>
    <t>自</t>
    <rPh sb="0" eb="1">
      <t>ジ</t>
    </rPh>
    <phoneticPr fontId="3"/>
  </si>
  <si>
    <t>至</t>
    <rPh sb="0" eb="1">
      <t>イタ</t>
    </rPh>
    <phoneticPr fontId="3"/>
  </si>
  <si>
    <t>工期　　自</t>
    <rPh sb="0" eb="2">
      <t>コウキ</t>
    </rPh>
    <rPh sb="4" eb="5">
      <t>ジ</t>
    </rPh>
    <phoneticPr fontId="3"/>
  </si>
  <si>
    <t>　　　　至</t>
    <rPh sb="4" eb="5">
      <t>イタ</t>
    </rPh>
    <phoneticPr fontId="3"/>
  </si>
  <si>
    <r>
      <t>作成：</t>
    </r>
    <r>
      <rPr>
        <sz val="12"/>
        <color rgb="FFFF0000"/>
        <rFont val="HG丸ｺﾞｼｯｸM-PRO"/>
        <family val="3"/>
        <charset val="128"/>
      </rPr>
      <t/>
    </r>
    <rPh sb="0" eb="2">
      <t>サクセイ</t>
    </rPh>
    <phoneticPr fontId="3"/>
  </si>
  <si>
    <t>）</t>
    <phoneticPr fontId="3"/>
  </si>
  <si>
    <t>独立行政法人国立病院機構</t>
    <rPh sb="0" eb="2">
      <t>ドクリツ</t>
    </rPh>
    <rPh sb="2" eb="4">
      <t>ギョウセイ</t>
    </rPh>
    <rPh sb="4" eb="6">
      <t>ホウジン</t>
    </rPh>
    <rPh sb="6" eb="12">
      <t>コクリツビョウインキコウ</t>
    </rPh>
    <phoneticPr fontId="3"/>
  </si>
  <si>
    <t>監　督　職　員(管理技術者)</t>
    <rPh sb="0" eb="1">
      <t>カン</t>
    </rPh>
    <rPh sb="2" eb="3">
      <t>ヨシ</t>
    </rPh>
    <rPh sb="4" eb="5">
      <t>ショク</t>
    </rPh>
    <rPh sb="6" eb="7">
      <t>イン</t>
    </rPh>
    <rPh sb="8" eb="10">
      <t>カンリ</t>
    </rPh>
    <rPh sb="10" eb="13">
      <t>ギジュツシャ</t>
    </rPh>
    <phoneticPr fontId="3"/>
  </si>
  <si>
    <t>受注者（承諾者）</t>
    <rPh sb="0" eb="3">
      <t>ジュチュウシャ</t>
    </rPh>
    <rPh sb="4" eb="6">
      <t>ショウダク</t>
    </rPh>
    <rPh sb="6" eb="7">
      <t>シャ</t>
    </rPh>
    <phoneticPr fontId="3"/>
  </si>
  <si>
    <t>工事名</t>
    <phoneticPr fontId="42"/>
  </si>
  <si>
    <t>受注者のとった処置</t>
    <rPh sb="0" eb="3">
      <t>ジュチュウシャ</t>
    </rPh>
    <phoneticPr fontId="42"/>
  </si>
  <si>
    <t>天災等の概要</t>
    <rPh sb="0" eb="2">
      <t>テンサイ</t>
    </rPh>
    <rPh sb="2" eb="3">
      <t>トウ</t>
    </rPh>
    <rPh sb="4" eb="6">
      <t>ガイヨウ</t>
    </rPh>
    <phoneticPr fontId="42"/>
  </si>
  <si>
    <t>工期</t>
    <phoneticPr fontId="42"/>
  </si>
  <si>
    <t>工事場所</t>
    <rPh sb="2" eb="3">
      <t>バ</t>
    </rPh>
    <phoneticPr fontId="42"/>
  </si>
  <si>
    <t>施工場所</t>
    <rPh sb="0" eb="2">
      <t>セコウ</t>
    </rPh>
    <rPh sb="2" eb="4">
      <t>バショ</t>
    </rPh>
    <phoneticPr fontId="3"/>
  </si>
  <si>
    <t>工事名</t>
    <rPh sb="0" eb="1">
      <t>コウ</t>
    </rPh>
    <rPh sb="1" eb="2">
      <t>コト</t>
    </rPh>
    <rPh sb="2" eb="3">
      <t>メイ</t>
    </rPh>
    <phoneticPr fontId="3"/>
  </si>
  <si>
    <t>下記のとおり変更したので届けます。</t>
    <rPh sb="0" eb="2">
      <t>カキ</t>
    </rPh>
    <rPh sb="6" eb="8">
      <t>ヘンコウ</t>
    </rPh>
    <rPh sb="12" eb="13">
      <t>トド</t>
    </rPh>
    <phoneticPr fontId="3"/>
  </si>
  <si>
    <t>施  設  名</t>
    <phoneticPr fontId="3"/>
  </si>
  <si>
    <t>○○整備工事</t>
    <rPh sb="2" eb="4">
      <t>セイビ</t>
    </rPh>
    <rPh sb="4" eb="6">
      <t>コウジ</t>
    </rPh>
    <phoneticPr fontId="3"/>
  </si>
  <si>
    <t>○　○　○　○</t>
    <phoneticPr fontId="3"/>
  </si>
  <si>
    <t>独立行政法人国立病院機構</t>
    <phoneticPr fontId="3"/>
  </si>
  <si>
    <t>独立行政法人国立病院機構</t>
    <phoneticPr fontId="3"/>
  </si>
  <si>
    <t>独立行政法人国立病院機構</t>
    <phoneticPr fontId="3"/>
  </si>
  <si>
    <t>独立行政法人国立病院機構</t>
    <phoneticPr fontId="8"/>
  </si>
  <si>
    <t>独立行政法人国立病院機構</t>
    <phoneticPr fontId="3"/>
  </si>
  <si>
    <t>独立行政法人国立病院機構</t>
    <phoneticPr fontId="3"/>
  </si>
  <si>
    <t>独立行政法人国立病院機構</t>
    <phoneticPr fontId="3"/>
  </si>
  <si>
    <t>独立行政法人国立病院機構</t>
    <phoneticPr fontId="42"/>
  </si>
  <si>
    <t>独立行政法人国立病院機構</t>
    <phoneticPr fontId="3"/>
  </si>
  <si>
    <t>独立行政法人国立病院機構</t>
    <phoneticPr fontId="3"/>
  </si>
  <si>
    <t>独立行政法人国立病院機構</t>
    <phoneticPr fontId="3"/>
  </si>
  <si>
    <t>独立行政法人国立病院機構</t>
    <phoneticPr fontId="3"/>
  </si>
  <si>
    <t>独立行政法人国立病院機構</t>
    <phoneticPr fontId="3"/>
  </si>
  <si>
    <t>独立行政法人国立病院機構</t>
    <phoneticPr fontId="3"/>
  </si>
  <si>
    <t>工事名称：</t>
    <rPh sb="0" eb="2">
      <t>コウジ</t>
    </rPh>
    <rPh sb="2" eb="4">
      <t>メイショウ</t>
    </rPh>
    <phoneticPr fontId="52"/>
  </si>
  <si>
    <t xml:space="preserve"> 殿</t>
    <rPh sb="1" eb="2">
      <t>ドノ</t>
    </rPh>
    <phoneticPr fontId="3"/>
  </si>
  <si>
    <t>　上記工事について、工事請負契約書第18条及び第19条の規定に基づき、甲乙協議して設計変更調書及び設計変更総括内訳書のとおり設計変更の精算を行った。</t>
    <rPh sb="1" eb="3">
      <t>ジョウキ</t>
    </rPh>
    <rPh sb="3" eb="5">
      <t>コウジ</t>
    </rPh>
    <rPh sb="10" eb="12">
      <t>コウジ</t>
    </rPh>
    <rPh sb="12" eb="14">
      <t>ウケオイ</t>
    </rPh>
    <rPh sb="14" eb="17">
      <t>ケイヤクショ</t>
    </rPh>
    <rPh sb="28" eb="30">
      <t>キテイ</t>
    </rPh>
    <rPh sb="31" eb="33">
      <t>モトズ</t>
    </rPh>
    <rPh sb="35" eb="36">
      <t>コウ</t>
    </rPh>
    <rPh sb="36" eb="37">
      <t>オツ</t>
    </rPh>
    <rPh sb="37" eb="39">
      <t>キョウギ</t>
    </rPh>
    <phoneticPr fontId="3"/>
  </si>
  <si>
    <t>～</t>
  </si>
  <si>
    <t>～</t>
    <phoneticPr fontId="3"/>
  </si>
  <si>
    <t>　甲及び乙は、部分使用の開始前において、使用部分の施工現況を確認するものとする。</t>
    <rPh sb="1" eb="2">
      <t>コウ</t>
    </rPh>
    <rPh sb="2" eb="3">
      <t>オヨ</t>
    </rPh>
    <rPh sb="4" eb="5">
      <t>オツ</t>
    </rPh>
    <rPh sb="7" eb="9">
      <t>ブブン</t>
    </rPh>
    <rPh sb="9" eb="11">
      <t>シヨウ</t>
    </rPh>
    <rPh sb="12" eb="14">
      <t>カイシ</t>
    </rPh>
    <rPh sb="14" eb="15">
      <t>マエ</t>
    </rPh>
    <rPh sb="20" eb="22">
      <t>シヨウ</t>
    </rPh>
    <rPh sb="22" eb="24">
      <t>ブブン</t>
    </rPh>
    <rPh sb="25" eb="27">
      <t>セコウ</t>
    </rPh>
    <rPh sb="27" eb="29">
      <t>ゲンキョウ</t>
    </rPh>
    <rPh sb="30" eb="32">
      <t>カクニン</t>
    </rPh>
    <phoneticPr fontId="3"/>
  </si>
  <si>
    <t>　印</t>
    <rPh sb="1" eb="2">
      <t>イン</t>
    </rPh>
    <phoneticPr fontId="3"/>
  </si>
  <si>
    <t>（社　名）</t>
  </si>
  <si>
    <t>（</t>
    <phoneticPr fontId="3"/>
  </si>
  <si>
    <t>金　額(A)</t>
    <phoneticPr fontId="3"/>
  </si>
  <si>
    <t xml:space="preserve"> 印</t>
    <rPh sb="1" eb="2">
      <t>イン</t>
    </rPh>
    <phoneticPr fontId="8"/>
  </si>
  <si>
    <t>　　時　　分まで</t>
  </si>
  <si>
    <t xml:space="preserve"> 印</t>
    <rPh sb="1" eb="2">
      <t>イン</t>
    </rPh>
    <phoneticPr fontId="3"/>
  </si>
  <si>
    <t>独立行政法人国立病院機構</t>
    <phoneticPr fontId="8"/>
  </si>
  <si>
    <t>契約日を入力</t>
    <rPh sb="0" eb="3">
      <t>ケイヤクビ</t>
    </rPh>
    <rPh sb="4" eb="6">
      <t>ニュウリョク</t>
    </rPh>
    <phoneticPr fontId="8"/>
  </si>
  <si>
    <t>令和　　年　　月　　日</t>
    <phoneticPr fontId="8"/>
  </si>
  <si>
    <t>緊急連絡体制</t>
    <rPh sb="0" eb="1">
      <t>ミシト</t>
    </rPh>
    <rPh sb="1" eb="2">
      <t>キュウ</t>
    </rPh>
    <rPh sb="2" eb="3">
      <t>レン</t>
    </rPh>
    <rPh sb="3" eb="4">
      <t>ラク</t>
    </rPh>
    <rPh sb="4" eb="5">
      <t>カラダ</t>
    </rPh>
    <rPh sb="5" eb="6">
      <t>セイ</t>
    </rPh>
    <phoneticPr fontId="3"/>
  </si>
  <si>
    <t>天災その他不可抗力による損害通知書</t>
    <rPh sb="16" eb="17">
      <t>ショ</t>
    </rPh>
    <phoneticPr fontId="31"/>
  </si>
  <si>
    <t>支払請求書（完成払）</t>
  </si>
  <si>
    <r>
      <t>試験成績報告書</t>
    </r>
    <r>
      <rPr>
        <sz val="20"/>
        <rFont val="HG丸ｺﾞｼｯｸM-PRO"/>
        <family val="3"/>
        <charset val="128"/>
      </rPr>
      <t>一覧表</t>
    </r>
    <rPh sb="0" eb="2">
      <t>シケン</t>
    </rPh>
    <rPh sb="2" eb="4">
      <t>セイセキ</t>
    </rPh>
    <rPh sb="4" eb="6">
      <t>ホウコク</t>
    </rPh>
    <rPh sb="6" eb="7">
      <t>ショ</t>
    </rPh>
    <rPh sb="7" eb="10">
      <t>イチランヒョウ</t>
    </rPh>
    <phoneticPr fontId="8"/>
  </si>
  <si>
    <t>施工図・製作図等一覧表</t>
    <rPh sb="0" eb="3">
      <t>セコウズ</t>
    </rPh>
    <rPh sb="4" eb="6">
      <t>セイサク</t>
    </rPh>
    <rPh sb="6" eb="7">
      <t>ズ</t>
    </rPh>
    <rPh sb="7" eb="8">
      <t>トウ</t>
    </rPh>
    <rPh sb="8" eb="11">
      <t>イチランヒョウ</t>
    </rPh>
    <phoneticPr fontId="8"/>
  </si>
  <si>
    <t>工事施工管理報告書一覧表</t>
    <rPh sb="0" eb="2">
      <t>コウジ</t>
    </rPh>
    <rPh sb="2" eb="4">
      <t>セコウ</t>
    </rPh>
    <rPh sb="4" eb="6">
      <t>カンリ</t>
    </rPh>
    <rPh sb="6" eb="9">
      <t>ホウコクショ</t>
    </rPh>
    <rPh sb="9" eb="11">
      <t>イチラン</t>
    </rPh>
    <rPh sb="11" eb="12">
      <t>ヒョウ</t>
    </rPh>
    <phoneticPr fontId="8"/>
  </si>
  <si>
    <r>
      <t>特定工事施工管理報告書</t>
    </r>
    <r>
      <rPr>
        <sz val="20"/>
        <rFont val="HG丸ｺﾞｼｯｸM-PRO"/>
        <family val="3"/>
        <charset val="128"/>
      </rPr>
      <t>一覧表</t>
    </r>
    <rPh sb="0" eb="2">
      <t>トクテイ</t>
    </rPh>
    <rPh sb="2" eb="4">
      <t>コウジ</t>
    </rPh>
    <rPh sb="4" eb="6">
      <t>セコウ</t>
    </rPh>
    <rPh sb="6" eb="8">
      <t>カンリ</t>
    </rPh>
    <rPh sb="8" eb="11">
      <t>ホウコクショ</t>
    </rPh>
    <rPh sb="11" eb="13">
      <t>イチラン</t>
    </rPh>
    <rPh sb="13" eb="14">
      <t>ヒョウ</t>
    </rPh>
    <phoneticPr fontId="8"/>
  </si>
  <si>
    <t>工事保証書一覧表</t>
    <rPh sb="0" eb="2">
      <t>コウジ</t>
    </rPh>
    <rPh sb="2" eb="5">
      <t>ホショウショ</t>
    </rPh>
    <rPh sb="5" eb="8">
      <t>イチランヒョウ</t>
    </rPh>
    <phoneticPr fontId="8"/>
  </si>
  <si>
    <t>経理責任者</t>
    <rPh sb="0" eb="5">
      <t>ケイリセキニンシャ</t>
    </rPh>
    <phoneticPr fontId="3"/>
  </si>
  <si>
    <t>経理責任者</t>
    <rPh sb="0" eb="5">
      <t>ケイリセキニンシャ</t>
    </rPh>
    <phoneticPr fontId="3"/>
  </si>
  <si>
    <t>経理責任者
独立行政法人国立病院機構</t>
    <rPh sb="0" eb="5">
      <t>ケイリセキニンシャ</t>
    </rPh>
    <phoneticPr fontId="3"/>
  </si>
  <si>
    <t>経理責任者</t>
    <rPh sb="0" eb="5">
      <t>ケイリセキニンシャ</t>
    </rPh>
    <phoneticPr fontId="8"/>
  </si>
  <si>
    <t>経理責任者</t>
    <rPh sb="0" eb="5">
      <t>ケイリセキニンシャ</t>
    </rPh>
    <phoneticPr fontId="8"/>
  </si>
  <si>
    <t>経理責任者</t>
    <rPh sb="0" eb="5">
      <t>ケイリセキニンシャ</t>
    </rPh>
    <phoneticPr fontId="42"/>
  </si>
  <si>
    <t>　標記について、工事請負契約書第58条２項の規定に基づき、別紙火災保険等（写）を添えて報告致します。</t>
    <rPh sb="1" eb="3">
      <t>ヒョウキ</t>
    </rPh>
    <rPh sb="29" eb="31">
      <t>ベッシ</t>
    </rPh>
    <rPh sb="31" eb="35">
      <t>カサイホケン</t>
    </rPh>
    <rPh sb="35" eb="36">
      <t>トウ</t>
    </rPh>
    <rPh sb="37" eb="38">
      <t>ウツ</t>
    </rPh>
    <rPh sb="40" eb="41">
      <t>ソ</t>
    </rPh>
    <rPh sb="43" eb="45">
      <t>ホウコク</t>
    </rPh>
    <rPh sb="45" eb="46">
      <t>イタ</t>
    </rPh>
    <phoneticPr fontId="3"/>
  </si>
  <si>
    <t>令和　　年　　月　　日　～　令和　　年　　月　　日</t>
    <rPh sb="4" eb="5">
      <t>ネン</t>
    </rPh>
    <rPh sb="7" eb="8">
      <t>ツキ</t>
    </rPh>
    <rPh sb="10" eb="11">
      <t>ニチ</t>
    </rPh>
    <rPh sb="18" eb="19">
      <t>ネン</t>
    </rPh>
    <rPh sb="21" eb="22">
      <t>ツキ</t>
    </rPh>
    <rPh sb="24" eb="25">
      <t>ニチ</t>
    </rPh>
    <phoneticPr fontId="8"/>
  </si>
  <si>
    <t>令和　年　月　日</t>
    <rPh sb="3" eb="4">
      <t>ネン</t>
    </rPh>
    <rPh sb="5" eb="6">
      <t>ガツ</t>
    </rPh>
    <rPh sb="7" eb="8">
      <t>ニチ</t>
    </rPh>
    <phoneticPr fontId="3"/>
  </si>
  <si>
    <t>令和　　年　　月　　日（　）午前　　時　～　午後　　　時</t>
    <rPh sb="4" eb="5">
      <t>ネン</t>
    </rPh>
    <rPh sb="7" eb="8">
      <t>ガツ</t>
    </rPh>
    <rPh sb="10" eb="11">
      <t>ニチ</t>
    </rPh>
    <rPh sb="14" eb="16">
      <t>ゴゼン</t>
    </rPh>
    <rPh sb="18" eb="19">
      <t>ジ</t>
    </rPh>
    <rPh sb="22" eb="24">
      <t>ゴゴ</t>
    </rPh>
    <rPh sb="27" eb="28">
      <t>ジ</t>
    </rPh>
    <phoneticPr fontId="3"/>
  </si>
  <si>
    <t>　下記工事を工事請負契約書第32条第4項に基づき引き渡します。</t>
    <rPh sb="1" eb="3">
      <t>カキ</t>
    </rPh>
    <rPh sb="3" eb="5">
      <t>コウジ</t>
    </rPh>
    <rPh sb="21" eb="22">
      <t>モト</t>
    </rPh>
    <rPh sb="24" eb="25">
      <t>ヒ</t>
    </rPh>
    <rPh sb="26" eb="27">
      <t>ワタ</t>
    </rPh>
    <phoneticPr fontId="3"/>
  </si>
  <si>
    <t>是正等の措置請求書</t>
    <rPh sb="0" eb="2">
      <t>ゼセイ</t>
    </rPh>
    <rPh sb="2" eb="3">
      <t>トウ</t>
    </rPh>
    <rPh sb="4" eb="6">
      <t>ソチ</t>
    </rPh>
    <rPh sb="6" eb="9">
      <t>セイキュウショ</t>
    </rPh>
    <phoneticPr fontId="3"/>
  </si>
  <si>
    <t>下記工事の指定部分を工事請負契約書第36条第1項に基づき引き渡します。</t>
    <rPh sb="0" eb="2">
      <t>カキ</t>
    </rPh>
    <rPh sb="2" eb="4">
      <t>コウジ</t>
    </rPh>
    <rPh sb="5" eb="7">
      <t>シテイ</t>
    </rPh>
    <rPh sb="7" eb="9">
      <t>ブブン</t>
    </rPh>
    <rPh sb="25" eb="26">
      <t>モト</t>
    </rPh>
    <rPh sb="28" eb="29">
      <t>ヒ</t>
    </rPh>
    <rPh sb="30" eb="31">
      <t>ワタ</t>
    </rPh>
    <phoneticPr fontId="3"/>
  </si>
  <si>
    <t>工事請負契約書第35条第2項により第　回既済部分検査を請求します。</t>
    <rPh sb="0" eb="2">
      <t>コウジ</t>
    </rPh>
    <rPh sb="2" eb="4">
      <t>ウケオイ</t>
    </rPh>
    <rPh sb="4" eb="7">
      <t>ケイヤクショ</t>
    </rPh>
    <rPh sb="7" eb="8">
      <t>ダイ</t>
    </rPh>
    <rPh sb="10" eb="11">
      <t>ジョウ</t>
    </rPh>
    <rPh sb="11" eb="12">
      <t>ダイ</t>
    </rPh>
    <rPh sb="13" eb="14">
      <t>コウ</t>
    </rPh>
    <rPh sb="17" eb="18">
      <t>ダイ</t>
    </rPh>
    <rPh sb="19" eb="20">
      <t>カイ</t>
    </rPh>
    <rPh sb="20" eb="22">
      <t>キサイ</t>
    </rPh>
    <rPh sb="22" eb="24">
      <t>ブブン</t>
    </rPh>
    <rPh sb="24" eb="26">
      <t>ケンサ</t>
    </rPh>
    <rPh sb="27" eb="29">
      <t>セイキュウ</t>
    </rPh>
    <phoneticPr fontId="3"/>
  </si>
  <si>
    <t>　令和　年　月　日付で工事一時中止の通知があった標記工事について、別紙のとおり基本計画を提出します。</t>
    <phoneticPr fontId="3"/>
  </si>
  <si>
    <t>1 　工程表　（契約当初工程と現在迄の実際の工程及び延長工程の３工程を対照さ
　　せ、詳細に記入）</t>
    <rPh sb="3" eb="6">
      <t>コウテイヒョウ</t>
    </rPh>
    <rPh sb="8" eb="10">
      <t>ケイヤク</t>
    </rPh>
    <rPh sb="10" eb="12">
      <t>トウショ</t>
    </rPh>
    <rPh sb="12" eb="14">
      <t>コウテイ</t>
    </rPh>
    <rPh sb="15" eb="17">
      <t>ゲンザイ</t>
    </rPh>
    <rPh sb="17" eb="18">
      <t>マデ</t>
    </rPh>
    <rPh sb="19" eb="21">
      <t>ジッサイ</t>
    </rPh>
    <rPh sb="22" eb="24">
      <t>コウテイ</t>
    </rPh>
    <rPh sb="24" eb="25">
      <t>オヨ</t>
    </rPh>
    <rPh sb="26" eb="28">
      <t>エンチョウ</t>
    </rPh>
    <rPh sb="28" eb="30">
      <t>コウテイ</t>
    </rPh>
    <rPh sb="32" eb="34">
      <t>コウテイ</t>
    </rPh>
    <rPh sb="35" eb="37">
      <t>タイショウ</t>
    </rPh>
    <phoneticPr fontId="3"/>
  </si>
  <si>
    <t>2 　天候表、気温表、湿度表、雨量表、風速表等工期中と過去の平均とを対照し、
　　最寄気象台等の証明等をうけること。</t>
    <rPh sb="3" eb="5">
      <t>テンコウ</t>
    </rPh>
    <rPh sb="5" eb="6">
      <t>ヒョウ</t>
    </rPh>
    <rPh sb="7" eb="9">
      <t>キオン</t>
    </rPh>
    <rPh sb="9" eb="10">
      <t>ヒョウ</t>
    </rPh>
    <rPh sb="11" eb="14">
      <t>シツドヒョウ</t>
    </rPh>
    <rPh sb="15" eb="17">
      <t>ウリョウ</t>
    </rPh>
    <rPh sb="17" eb="18">
      <t>ヒョウ</t>
    </rPh>
    <rPh sb="19" eb="21">
      <t>フウソク</t>
    </rPh>
    <rPh sb="21" eb="22">
      <t>ヒョウ</t>
    </rPh>
    <rPh sb="22" eb="23">
      <t>トウ</t>
    </rPh>
    <rPh sb="23" eb="25">
      <t>コウキ</t>
    </rPh>
    <rPh sb="25" eb="26">
      <t>チュウ</t>
    </rPh>
    <rPh sb="27" eb="29">
      <t>カコ</t>
    </rPh>
    <rPh sb="30" eb="32">
      <t>ヘイキン</t>
    </rPh>
    <rPh sb="34" eb="36">
      <t>タイショウ</t>
    </rPh>
    <phoneticPr fontId="3"/>
  </si>
  <si>
    <t>　部分使用する期間は、令和　　　年　　　月　　　日から工事請負契約書第32条4項による引渡しを受ける日（終期を限定できる場合はその年月日）までとする。</t>
    <rPh sb="1" eb="3">
      <t>ブブン</t>
    </rPh>
    <rPh sb="3" eb="5">
      <t>シヨウ</t>
    </rPh>
    <rPh sb="7" eb="9">
      <t>キカン</t>
    </rPh>
    <rPh sb="16" eb="17">
      <t>ネン</t>
    </rPh>
    <rPh sb="20" eb="21">
      <t>ツキ</t>
    </rPh>
    <rPh sb="24" eb="25">
      <t>ヒ</t>
    </rPh>
    <rPh sb="27" eb="29">
      <t>コウジ</t>
    </rPh>
    <rPh sb="29" eb="31">
      <t>ウケオイ</t>
    </rPh>
    <rPh sb="31" eb="33">
      <t>ケイヤク</t>
    </rPh>
    <rPh sb="33" eb="34">
      <t>ショ</t>
    </rPh>
    <phoneticPr fontId="3"/>
  </si>
  <si>
    <t>監　督　職　員(管理技術者)</t>
    <phoneticPr fontId="3"/>
  </si>
  <si>
    <t>監　督　職　員(管理技術者)</t>
    <phoneticPr fontId="3"/>
  </si>
  <si>
    <t>（変更     令和　年　月　日）</t>
    <phoneticPr fontId="3"/>
  </si>
  <si>
    <t>　　　</t>
    <phoneticPr fontId="3"/>
  </si>
  <si>
    <t>　　</t>
    <phoneticPr fontId="3"/>
  </si>
  <si>
    <t>　工事を施工するため仮設建物、仮囲い、仮設道路等の設置について別図のとおり仮設計画をいたしましたので承諾をお願い致します。</t>
    <rPh sb="1" eb="3">
      <t>コウジ</t>
    </rPh>
    <rPh sb="4" eb="6">
      <t>セコウ</t>
    </rPh>
    <rPh sb="10" eb="12">
      <t>カセツ</t>
    </rPh>
    <rPh sb="12" eb="14">
      <t>タテモノ</t>
    </rPh>
    <rPh sb="15" eb="16">
      <t>カリ</t>
    </rPh>
    <rPh sb="16" eb="17">
      <t>カコ</t>
    </rPh>
    <rPh sb="19" eb="21">
      <t>カセツ</t>
    </rPh>
    <rPh sb="21" eb="23">
      <t>ドウロ</t>
    </rPh>
    <rPh sb="23" eb="24">
      <t>トウ</t>
    </rPh>
    <rPh sb="25" eb="27">
      <t>セッチ</t>
    </rPh>
    <rPh sb="31" eb="32">
      <t>ベツ</t>
    </rPh>
    <rPh sb="32" eb="33">
      <t>ズ</t>
    </rPh>
    <phoneticPr fontId="8"/>
  </si>
  <si>
    <t>　下記のとおり、天災、その他の不可抗力により損害を生じたので、工事請負契約書第30条第1項により通知します。</t>
    <phoneticPr fontId="3"/>
  </si>
  <si>
    <t>　上記工事の特定工事施工管理責任者を下記の者に定めましたので別紙経歴書を添えて通知します。</t>
    <rPh sb="1" eb="3">
      <t>ジョウキ</t>
    </rPh>
    <rPh sb="3" eb="5">
      <t>コウジ</t>
    </rPh>
    <rPh sb="6" eb="8">
      <t>トクテイ</t>
    </rPh>
    <rPh sb="8" eb="10">
      <t>コウジ</t>
    </rPh>
    <rPh sb="10" eb="12">
      <t>セコウ</t>
    </rPh>
    <rPh sb="12" eb="14">
      <t>カンリ</t>
    </rPh>
    <rPh sb="14" eb="16">
      <t>セキニン</t>
    </rPh>
    <rPh sb="16" eb="17">
      <t>シャ</t>
    </rPh>
    <rPh sb="18" eb="20">
      <t>カキ</t>
    </rPh>
    <rPh sb="21" eb="22">
      <t>モノ</t>
    </rPh>
    <rPh sb="23" eb="24">
      <t>サダ</t>
    </rPh>
    <phoneticPr fontId="8"/>
  </si>
  <si>
    <t>　上記工事において工事完成図書・鍵・工具・予備品・取扱説明書等を別紙内容により引き渡しいたします。</t>
    <rPh sb="1" eb="3">
      <t>ジョウキ</t>
    </rPh>
    <rPh sb="3" eb="5">
      <t>コウジ</t>
    </rPh>
    <rPh sb="9" eb="11">
      <t>コウジ</t>
    </rPh>
    <rPh sb="11" eb="13">
      <t>カンセイ</t>
    </rPh>
    <rPh sb="13" eb="15">
      <t>トショ</t>
    </rPh>
    <rPh sb="16" eb="17">
      <t>カギ</t>
    </rPh>
    <rPh sb="18" eb="20">
      <t>コウグ</t>
    </rPh>
    <rPh sb="21" eb="23">
      <t>ヨビ</t>
    </rPh>
    <rPh sb="23" eb="24">
      <t>シナ</t>
    </rPh>
    <rPh sb="25" eb="27">
      <t>トリアツカイ</t>
    </rPh>
    <rPh sb="27" eb="30">
      <t>セツメイショ</t>
    </rPh>
    <rPh sb="30" eb="31">
      <t>トウ</t>
    </rPh>
    <rPh sb="32" eb="34">
      <t>ベッシ</t>
    </rPh>
    <rPh sb="34" eb="36">
      <t>ナイヨウ</t>
    </rPh>
    <phoneticPr fontId="3"/>
  </si>
  <si>
    <t>工期</t>
    <rPh sb="0" eb="1">
      <t>コウ</t>
    </rPh>
    <rPh sb="1" eb="2">
      <t>キ</t>
    </rPh>
    <phoneticPr fontId="8"/>
  </si>
  <si>
    <t>検査要員</t>
    <rPh sb="0" eb="2">
      <t>ケンサ</t>
    </rPh>
    <rPh sb="2" eb="4">
      <t>ヨウイン</t>
    </rPh>
    <phoneticPr fontId="8"/>
  </si>
  <si>
    <t>社内基準</t>
    <rPh sb="0" eb="2">
      <t>シャナイ</t>
    </rPh>
    <rPh sb="2" eb="4">
      <t>キジュン</t>
    </rPh>
    <phoneticPr fontId="8"/>
  </si>
  <si>
    <t>検査内容</t>
    <rPh sb="0" eb="2">
      <t>ケンサ</t>
    </rPh>
    <rPh sb="2" eb="4">
      <t>ナイヨウ</t>
    </rPh>
    <phoneticPr fontId="8"/>
  </si>
  <si>
    <t>工事名</t>
    <rPh sb="0" eb="1">
      <t>コウ</t>
    </rPh>
    <rPh sb="1" eb="2">
      <t>コト</t>
    </rPh>
    <rPh sb="2" eb="3">
      <t>メイ</t>
    </rPh>
    <phoneticPr fontId="8"/>
  </si>
  <si>
    <t>受注者</t>
    <rPh sb="0" eb="1">
      <t>ウケ</t>
    </rPh>
    <rPh sb="1" eb="2">
      <t>チュウ</t>
    </rPh>
    <rPh sb="2" eb="3">
      <t>モノ</t>
    </rPh>
    <phoneticPr fontId="3"/>
  </si>
  <si>
    <t>　上記工事において工事完成図書・鍵・工具・予備品・取扱説明書等（別紙内容による）を受領いたしました。</t>
    <rPh sb="1" eb="3">
      <t>ジョウキ</t>
    </rPh>
    <rPh sb="3" eb="5">
      <t>コウジ</t>
    </rPh>
    <rPh sb="9" eb="11">
      <t>コウジ</t>
    </rPh>
    <rPh sb="11" eb="13">
      <t>カンセイ</t>
    </rPh>
    <rPh sb="13" eb="15">
      <t>トショ</t>
    </rPh>
    <rPh sb="16" eb="17">
      <t>カギ</t>
    </rPh>
    <rPh sb="18" eb="20">
      <t>コウグ</t>
    </rPh>
    <rPh sb="21" eb="23">
      <t>ヨビ</t>
    </rPh>
    <rPh sb="23" eb="24">
      <t>シナ</t>
    </rPh>
    <rPh sb="30" eb="31">
      <t>トウ</t>
    </rPh>
    <rPh sb="32" eb="34">
      <t>ベッシ</t>
    </rPh>
    <rPh sb="34" eb="36">
      <t>ナイヨウ</t>
    </rPh>
    <phoneticPr fontId="3"/>
  </si>
  <si>
    <t>（注）複数年度にまたがる工事の場合は、出来高予定額を記入すること。</t>
    <rPh sb="1" eb="2">
      <t>チュウ</t>
    </rPh>
    <phoneticPr fontId="3"/>
  </si>
  <si>
    <t>当初設計金額(Ａ)</t>
    <rPh sb="0" eb="2">
      <t>トウショ</t>
    </rPh>
    <rPh sb="2" eb="4">
      <t>セッケイ</t>
    </rPh>
    <rPh sb="4" eb="6">
      <t>キンガク</t>
    </rPh>
    <phoneticPr fontId="8"/>
  </si>
  <si>
    <t>変更設計金額(Ｂ)</t>
    <rPh sb="0" eb="2">
      <t>ヘンコウ</t>
    </rPh>
    <rPh sb="2" eb="4">
      <t>セッケイ</t>
    </rPh>
    <rPh sb="4" eb="6">
      <t>キンガク</t>
    </rPh>
    <phoneticPr fontId="8"/>
  </si>
  <si>
    <t>増減額(Ｂ)－(Ａ)</t>
    <rPh sb="0" eb="2">
      <t>ゾウゲン</t>
    </rPh>
    <rPh sb="2" eb="3">
      <t>ガク</t>
    </rPh>
    <phoneticPr fontId="8"/>
  </si>
  <si>
    <t>計</t>
    <phoneticPr fontId="8"/>
  </si>
  <si>
    <t>積上共通仮設費</t>
  </si>
  <si>
    <t>一式</t>
  </si>
  <si>
    <t>計</t>
    <rPh sb="0" eb="1">
      <t>ケイ</t>
    </rPh>
    <phoneticPr fontId="3"/>
  </si>
  <si>
    <t>合計(工事価格)</t>
    <rPh sb="0" eb="1">
      <t>ゴウ</t>
    </rPh>
    <rPh sb="1" eb="2">
      <t>ケイ</t>
    </rPh>
    <rPh sb="3" eb="5">
      <t>コウジ</t>
    </rPh>
    <rPh sb="5" eb="7">
      <t>カカク</t>
    </rPh>
    <phoneticPr fontId="3"/>
  </si>
  <si>
    <t>変更設計金額(Ｂ)</t>
    <rPh sb="2" eb="4">
      <t>セッケイ</t>
    </rPh>
    <rPh sb="4" eb="6">
      <t>キンガク</t>
    </rPh>
    <phoneticPr fontId="8"/>
  </si>
  <si>
    <t>増減額(Ｂ)－(Ａ)</t>
    <rPh sb="0" eb="1">
      <t>ゾウ</t>
    </rPh>
    <rPh sb="1" eb="2">
      <t>ゲン</t>
    </rPh>
    <rPh sb="2" eb="3">
      <t>ガク</t>
    </rPh>
    <phoneticPr fontId="8"/>
  </si>
  <si>
    <t>消費税率</t>
    <rPh sb="0" eb="3">
      <t>ショウヒゼイ</t>
    </rPh>
    <rPh sb="3" eb="4">
      <t>リツ</t>
    </rPh>
    <phoneticPr fontId="3"/>
  </si>
  <si>
    <t>（請負代金額に対する出来高率</t>
    <rPh sb="12" eb="13">
      <t>ダカ</t>
    </rPh>
    <rPh sb="13" eb="14">
      <t>リツ</t>
    </rPh>
    <phoneticPr fontId="3"/>
  </si>
  <si>
    <t>[Ｄ－（Ｂ×出来高率％）－前回までの部分払金]の範囲内</t>
    <rPh sb="6" eb="8">
      <t>デキ</t>
    </rPh>
    <rPh sb="9" eb="10">
      <t>リツ</t>
    </rPh>
    <rPh sb="13" eb="15">
      <t>ゼンカイ</t>
    </rPh>
    <rPh sb="18" eb="20">
      <t>ブブン</t>
    </rPh>
    <rPh sb="20" eb="21">
      <t>ハラ</t>
    </rPh>
    <rPh sb="21" eb="22">
      <t>キン</t>
    </rPh>
    <rPh sb="24" eb="27">
      <t>ハンイナイ</t>
    </rPh>
    <phoneticPr fontId="3"/>
  </si>
  <si>
    <t>　</t>
    <phoneticPr fontId="3"/>
  </si>
  <si>
    <t>請求予定年月
（検査予定）</t>
    <rPh sb="0" eb="2">
      <t>セイキュウ</t>
    </rPh>
    <rPh sb="2" eb="4">
      <t>ヨテイ</t>
    </rPh>
    <rPh sb="4" eb="6">
      <t>ネンゲツ</t>
    </rPh>
    <rPh sb="8" eb="10">
      <t>ケンサ</t>
    </rPh>
    <rPh sb="10" eb="12">
      <t>ヨテイ</t>
    </rPh>
    <phoneticPr fontId="3"/>
  </si>
  <si>
    <t>請求予定金額
（税込）</t>
    <rPh sb="0" eb="2">
      <t>セイキュウ</t>
    </rPh>
    <rPh sb="2" eb="4">
      <t>ヨテイ</t>
    </rPh>
    <rPh sb="4" eb="6">
      <t>キンガク</t>
    </rPh>
    <rPh sb="8" eb="10">
      <t>ゼイコ</t>
    </rPh>
    <phoneticPr fontId="3"/>
  </si>
  <si>
    <t>第1回既済部分</t>
    <rPh sb="0" eb="1">
      <t>ダイ</t>
    </rPh>
    <rPh sb="2" eb="3">
      <t>カイ</t>
    </rPh>
    <rPh sb="3" eb="5">
      <t>キサイ</t>
    </rPh>
    <rPh sb="5" eb="7">
      <t>ブブン</t>
    </rPh>
    <phoneticPr fontId="3"/>
  </si>
  <si>
    <t>第2回既済部分</t>
    <rPh sb="0" eb="1">
      <t>ダイ</t>
    </rPh>
    <rPh sb="2" eb="3">
      <t>カイ</t>
    </rPh>
    <rPh sb="3" eb="5">
      <t>キサイ</t>
    </rPh>
    <rPh sb="5" eb="7">
      <t>ブブン</t>
    </rPh>
    <phoneticPr fontId="3"/>
  </si>
  <si>
    <t>第1回部分完成</t>
    <rPh sb="0" eb="1">
      <t>ダイ</t>
    </rPh>
    <rPh sb="2" eb="3">
      <t>カイ</t>
    </rPh>
    <rPh sb="3" eb="5">
      <t>ブブン</t>
    </rPh>
    <rPh sb="5" eb="7">
      <t>カンセイ</t>
    </rPh>
    <phoneticPr fontId="3"/>
  </si>
  <si>
    <t>第3回既済部分</t>
    <rPh sb="0" eb="1">
      <t>ダイ</t>
    </rPh>
    <rPh sb="2" eb="3">
      <t>カイ</t>
    </rPh>
    <rPh sb="3" eb="5">
      <t>キサイ</t>
    </rPh>
    <rPh sb="5" eb="7">
      <t>ブブン</t>
    </rPh>
    <phoneticPr fontId="3"/>
  </si>
  <si>
    <t>第2回部分完成</t>
    <rPh sb="0" eb="1">
      <t>ダイ</t>
    </rPh>
    <rPh sb="2" eb="3">
      <t>カイ</t>
    </rPh>
    <rPh sb="3" eb="5">
      <t>ブブン</t>
    </rPh>
    <rPh sb="5" eb="7">
      <t>カンセイ</t>
    </rPh>
    <phoneticPr fontId="3"/>
  </si>
  <si>
    <t>完　　成</t>
    <rPh sb="0" eb="1">
      <t>カン</t>
    </rPh>
    <rPh sb="3" eb="4">
      <t>シゲル</t>
    </rPh>
    <phoneticPr fontId="3"/>
  </si>
  <si>
    <t>－</t>
    <phoneticPr fontId="3"/>
  </si>
  <si>
    <t>印</t>
    <rPh sb="0" eb="1">
      <t>イン</t>
    </rPh>
    <phoneticPr fontId="3"/>
  </si>
  <si>
    <t>設計変更項目一覧表</t>
    <rPh sb="0" eb="2">
      <t>セッケイ</t>
    </rPh>
    <rPh sb="2" eb="4">
      <t>ヘンコウ</t>
    </rPh>
    <rPh sb="4" eb="6">
      <t>コウモク</t>
    </rPh>
    <rPh sb="6" eb="8">
      <t>イチラン</t>
    </rPh>
    <rPh sb="8" eb="9">
      <t>ヒョウ</t>
    </rPh>
    <phoneticPr fontId="52"/>
  </si>
  <si>
    <t>（直接工事費）</t>
    <rPh sb="1" eb="3">
      <t>チョクセツ</t>
    </rPh>
    <rPh sb="3" eb="6">
      <t>コウジヒ</t>
    </rPh>
    <phoneticPr fontId="3"/>
  </si>
  <si>
    <t>工事
区分</t>
    <rPh sb="0" eb="2">
      <t>コウジ</t>
    </rPh>
    <rPh sb="3" eb="5">
      <t>クブン</t>
    </rPh>
    <phoneticPr fontId="52"/>
  </si>
  <si>
    <t>項目名称</t>
    <rPh sb="0" eb="2">
      <t>コウモク</t>
    </rPh>
    <rPh sb="2" eb="4">
      <t>メイショウ</t>
    </rPh>
    <phoneticPr fontId="52"/>
  </si>
  <si>
    <t>変更理由</t>
    <rPh sb="0" eb="2">
      <t>ヘンコウ</t>
    </rPh>
    <rPh sb="2" eb="4">
      <t>リユウ</t>
    </rPh>
    <phoneticPr fontId="52"/>
  </si>
  <si>
    <t>検討状況</t>
    <rPh sb="0" eb="2">
      <t>ケントウ</t>
    </rPh>
    <rPh sb="2" eb="4">
      <t>ジョウキョウ</t>
    </rPh>
    <phoneticPr fontId="52"/>
  </si>
  <si>
    <t>採否
決定日</t>
    <rPh sb="0" eb="2">
      <t>サイヒ</t>
    </rPh>
    <rPh sb="3" eb="5">
      <t>ケッテイ</t>
    </rPh>
    <rPh sb="5" eb="6">
      <t>ビ</t>
    </rPh>
    <phoneticPr fontId="52"/>
  </si>
  <si>
    <t>設計変更
No</t>
    <rPh sb="0" eb="2">
      <t>セッケイ</t>
    </rPh>
    <rPh sb="2" eb="4">
      <t>ヘンコウ</t>
    </rPh>
    <phoneticPr fontId="3"/>
  </si>
  <si>
    <t>直接工事費
（円）</t>
    <rPh sb="0" eb="2">
      <t>チョクセツ</t>
    </rPh>
    <rPh sb="2" eb="5">
      <t>コウジヒ</t>
    </rPh>
    <rPh sb="7" eb="8">
      <t>エン</t>
    </rPh>
    <phoneticPr fontId="3"/>
  </si>
  <si>
    <t>備　　考</t>
    <rPh sb="0" eb="1">
      <t>ビ</t>
    </rPh>
    <rPh sb="3" eb="4">
      <t>コウ</t>
    </rPh>
    <phoneticPr fontId="52"/>
  </si>
  <si>
    <t>合　　計</t>
    <rPh sb="0" eb="1">
      <t>ゴウ</t>
    </rPh>
    <rPh sb="3" eb="4">
      <t>ケイ</t>
    </rPh>
    <phoneticPr fontId="3"/>
  </si>
  <si>
    <t>〇：採用　×：不採用</t>
    <rPh sb="2" eb="4">
      <t>サイヨウ</t>
    </rPh>
    <rPh sb="7" eb="10">
      <t>フサイヨウ</t>
    </rPh>
    <phoneticPr fontId="3"/>
  </si>
  <si>
    <t>（共通費・積み上げ共通仮設費等）</t>
    <rPh sb="1" eb="3">
      <t>キョウツウ</t>
    </rPh>
    <rPh sb="3" eb="4">
      <t>ヒ</t>
    </rPh>
    <rPh sb="5" eb="6">
      <t>ツ</t>
    </rPh>
    <rPh sb="7" eb="8">
      <t>ア</t>
    </rPh>
    <rPh sb="9" eb="11">
      <t>キョウツウ</t>
    </rPh>
    <rPh sb="11" eb="13">
      <t>カセツ</t>
    </rPh>
    <rPh sb="13" eb="14">
      <t>ヒ</t>
    </rPh>
    <rPh sb="14" eb="15">
      <t>ナド</t>
    </rPh>
    <phoneticPr fontId="3"/>
  </si>
  <si>
    <t>共通費等
（円）</t>
    <rPh sb="0" eb="2">
      <t>キョウツウ</t>
    </rPh>
    <rPh sb="2" eb="3">
      <t>ヒ</t>
    </rPh>
    <rPh sb="3" eb="4">
      <t>ナド</t>
    </rPh>
    <rPh sb="6" eb="7">
      <t>エン</t>
    </rPh>
    <phoneticPr fontId="3"/>
  </si>
  <si>
    <t>（集計：不採用、検討中）</t>
    <rPh sb="1" eb="3">
      <t>シュウケイ</t>
    </rPh>
    <rPh sb="4" eb="7">
      <t>フサイヨウ</t>
    </rPh>
    <rPh sb="8" eb="10">
      <t>ケントウ</t>
    </rPh>
    <rPh sb="10" eb="11">
      <t>ナカ</t>
    </rPh>
    <phoneticPr fontId="3"/>
  </si>
  <si>
    <t>（集計：採用）</t>
    <rPh sb="1" eb="3">
      <t>シュウケイ</t>
    </rPh>
    <rPh sb="4" eb="6">
      <t>サイヨウ</t>
    </rPh>
    <phoneticPr fontId="3"/>
  </si>
  <si>
    <t>不採用金額</t>
    <rPh sb="0" eb="3">
      <t>フサイヨウ</t>
    </rPh>
    <rPh sb="3" eb="5">
      <t>キンガク</t>
    </rPh>
    <phoneticPr fontId="3"/>
  </si>
  <si>
    <t>（直工）</t>
    <rPh sb="1" eb="3">
      <t>チョッコウ</t>
    </rPh>
    <phoneticPr fontId="3"/>
  </si>
  <si>
    <t>採用金額</t>
    <rPh sb="0" eb="2">
      <t>サイヨウ</t>
    </rPh>
    <rPh sb="2" eb="4">
      <t>キンガク</t>
    </rPh>
    <phoneticPr fontId="3"/>
  </si>
  <si>
    <t>検討中金額</t>
    <rPh sb="0" eb="2">
      <t>ケントウ</t>
    </rPh>
    <rPh sb="2" eb="3">
      <t>ナカ</t>
    </rPh>
    <rPh sb="3" eb="5">
      <t>キンガク</t>
    </rPh>
    <phoneticPr fontId="3"/>
  </si>
  <si>
    <t>（共通費）</t>
    <rPh sb="1" eb="3">
      <t>キョウツウ</t>
    </rPh>
    <rPh sb="3" eb="4">
      <t>ヒ</t>
    </rPh>
    <phoneticPr fontId="3"/>
  </si>
  <si>
    <t>（共通費・追加）</t>
    <rPh sb="1" eb="3">
      <t>キョウツウ</t>
    </rPh>
    <rPh sb="3" eb="4">
      <t>ヒ</t>
    </rPh>
    <rPh sb="5" eb="7">
      <t>ツイカ</t>
    </rPh>
    <phoneticPr fontId="3"/>
  </si>
  <si>
    <t>（請負代金額）</t>
    <rPh sb="1" eb="3">
      <t>ウケオイ</t>
    </rPh>
    <rPh sb="3" eb="5">
      <t>ダイキン</t>
    </rPh>
    <rPh sb="5" eb="6">
      <t>ガク</t>
    </rPh>
    <phoneticPr fontId="3"/>
  </si>
  <si>
    <t>小計</t>
    <rPh sb="0" eb="2">
      <t>ショウケイ</t>
    </rPh>
    <phoneticPr fontId="3"/>
  </si>
  <si>
    <t>変更前　請負代金額</t>
    <rPh sb="0" eb="2">
      <t>ヘンコウ</t>
    </rPh>
    <rPh sb="2" eb="3">
      <t>マエ</t>
    </rPh>
    <rPh sb="4" eb="6">
      <t>ウケオイ</t>
    </rPh>
    <rPh sb="6" eb="8">
      <t>ダイキン</t>
    </rPh>
    <rPh sb="8" eb="9">
      <t>ガク</t>
    </rPh>
    <phoneticPr fontId="3"/>
  </si>
  <si>
    <t>消費税</t>
    <rPh sb="0" eb="3">
      <t>ショウヒゼイ</t>
    </rPh>
    <phoneticPr fontId="3"/>
  </si>
  <si>
    <t>変更後　請負代金額</t>
    <rPh sb="0" eb="2">
      <t>ヘンコウ</t>
    </rPh>
    <rPh sb="2" eb="3">
      <t>ゴ</t>
    </rPh>
    <rPh sb="4" eb="6">
      <t>ウケオイ</t>
    </rPh>
    <rPh sb="6" eb="8">
      <t>ダイキン</t>
    </rPh>
    <rPh sb="8" eb="9">
      <t>ガク</t>
    </rPh>
    <phoneticPr fontId="3"/>
  </si>
  <si>
    <t>合計</t>
    <rPh sb="0" eb="2">
      <t>ゴウケイ</t>
    </rPh>
    <phoneticPr fontId="3"/>
  </si>
  <si>
    <t>標記について、工事請負契約書第7条第2項の規定に基づき、下記のとおり通知します。</t>
    <rPh sb="0" eb="2">
      <t>ヒョウキ</t>
    </rPh>
    <rPh sb="7" eb="9">
      <t>コウジ</t>
    </rPh>
    <rPh sb="9" eb="11">
      <t>ウケオイ</t>
    </rPh>
    <rPh sb="11" eb="14">
      <t>ケイヤクショ</t>
    </rPh>
    <rPh sb="14" eb="15">
      <t>ダイ</t>
    </rPh>
    <rPh sb="16" eb="17">
      <t>ジョウ</t>
    </rPh>
    <rPh sb="21" eb="23">
      <t>キテイ</t>
    </rPh>
    <rPh sb="24" eb="25">
      <t>モト</t>
    </rPh>
    <rPh sb="28" eb="29">
      <t>シタ</t>
    </rPh>
    <rPh sb="29" eb="30">
      <t>キ</t>
    </rPh>
    <rPh sb="34" eb="36">
      <t>ツウチ</t>
    </rPh>
    <phoneticPr fontId="3"/>
  </si>
  <si>
    <t>記</t>
    <phoneticPr fontId="3"/>
  </si>
  <si>
    <t>記</t>
    <rPh sb="0" eb="1">
      <t>キ</t>
    </rPh>
    <phoneticPr fontId="8"/>
  </si>
  <si>
    <t>（注）１．新現場代理人等の記入様式は現場代理人等通知書に準ずる。</t>
    <rPh sb="1" eb="2">
      <t>チュウ</t>
    </rPh>
    <rPh sb="5" eb="6">
      <t>シン</t>
    </rPh>
    <rPh sb="6" eb="8">
      <t>ゲンバ</t>
    </rPh>
    <rPh sb="8" eb="10">
      <t>ダイリ</t>
    </rPh>
    <rPh sb="10" eb="11">
      <t>ニン</t>
    </rPh>
    <rPh sb="11" eb="12">
      <t>トウ</t>
    </rPh>
    <rPh sb="13" eb="15">
      <t>キニュウ</t>
    </rPh>
    <rPh sb="15" eb="17">
      <t>ヨウシキ</t>
    </rPh>
    <rPh sb="18" eb="20">
      <t>ゲンバ</t>
    </rPh>
    <rPh sb="20" eb="23">
      <t>ダイリニン</t>
    </rPh>
    <rPh sb="23" eb="24">
      <t>ナド</t>
    </rPh>
    <rPh sb="24" eb="27">
      <t>ツウチショ</t>
    </rPh>
    <rPh sb="28" eb="29">
      <t>ジュン</t>
    </rPh>
    <phoneticPr fontId="3"/>
  </si>
  <si>
    <t>下記工事について、工事請負契約書第22条第1項の規定により、工事延長を申請します。</t>
    <rPh sb="0" eb="2">
      <t>カキ</t>
    </rPh>
    <rPh sb="2" eb="4">
      <t>コウジ</t>
    </rPh>
    <rPh sb="20" eb="21">
      <t>ダイ</t>
    </rPh>
    <rPh sb="22" eb="23">
      <t>コウ</t>
    </rPh>
    <rPh sb="30" eb="32">
      <t>コウジ</t>
    </rPh>
    <rPh sb="32" eb="34">
      <t>エンチョウ</t>
    </rPh>
    <rPh sb="35" eb="37">
      <t>シンセイ</t>
    </rPh>
    <phoneticPr fontId="3"/>
  </si>
  <si>
    <t>令和　年　月　日</t>
    <phoneticPr fontId="3"/>
  </si>
  <si>
    <t>検　　査　　者※</t>
    <rPh sb="0" eb="1">
      <t>ケン</t>
    </rPh>
    <rPh sb="3" eb="4">
      <t>ジャ</t>
    </rPh>
    <rPh sb="6" eb="7">
      <t>モノ</t>
    </rPh>
    <phoneticPr fontId="8"/>
  </si>
  <si>
    <t>（確　　認　　者）　</t>
    <rPh sb="1" eb="2">
      <t>アキラ</t>
    </rPh>
    <rPh sb="4" eb="5">
      <t>ニン</t>
    </rPh>
    <rPh sb="7" eb="8">
      <t>シャ</t>
    </rPh>
    <phoneticPr fontId="8"/>
  </si>
  <si>
    <t>No.</t>
    <phoneticPr fontId="8"/>
  </si>
  <si>
    <t>　下記特定工事に着手しますので、お届けします。</t>
    <rPh sb="1" eb="3">
      <t>カキ</t>
    </rPh>
    <rPh sb="3" eb="5">
      <t>トクテイ</t>
    </rPh>
    <rPh sb="5" eb="7">
      <t>コウジ</t>
    </rPh>
    <rPh sb="8" eb="10">
      <t>チャクシュ</t>
    </rPh>
    <rPh sb="17" eb="18">
      <t>トド</t>
    </rPh>
    <phoneticPr fontId="8"/>
  </si>
  <si>
    <t>工　事　内　容</t>
    <rPh sb="0" eb="1">
      <t>コウ</t>
    </rPh>
    <rPh sb="2" eb="3">
      <t>コト</t>
    </rPh>
    <rPh sb="4" eb="5">
      <t>ナイ</t>
    </rPh>
    <rPh sb="6" eb="7">
      <t>カタチ</t>
    </rPh>
    <phoneticPr fontId="8"/>
  </si>
  <si>
    <r>
      <t>特定工事着手</t>
    </r>
    <r>
      <rPr>
        <sz val="20"/>
        <color theme="1"/>
        <rFont val="HG丸ｺﾞｼｯｸM-PRO"/>
        <family val="3"/>
        <charset val="128"/>
      </rPr>
      <t>届（医療ガス設備工事）</t>
    </r>
    <rPh sb="0" eb="1">
      <t>トク</t>
    </rPh>
    <rPh sb="1" eb="2">
      <t>サダム</t>
    </rPh>
    <rPh sb="2" eb="3">
      <t>コウ</t>
    </rPh>
    <rPh sb="3" eb="4">
      <t>コト</t>
    </rPh>
    <rPh sb="4" eb="5">
      <t>キ</t>
    </rPh>
    <rPh sb="5" eb="6">
      <t>テ</t>
    </rPh>
    <rPh sb="6" eb="7">
      <t>トドケ</t>
    </rPh>
    <rPh sb="8" eb="10">
      <t>イリョウ</t>
    </rPh>
    <rPh sb="12" eb="14">
      <t>セツビ</t>
    </rPh>
    <rPh sb="14" eb="16">
      <t>コウジ</t>
    </rPh>
    <phoneticPr fontId="8"/>
  </si>
  <si>
    <t>医療ガス設備工事</t>
    <rPh sb="6" eb="8">
      <t>コウジ</t>
    </rPh>
    <phoneticPr fontId="8"/>
  </si>
  <si>
    <t>　上記のとおり設計変更を行ったことを確認する。</t>
    <rPh sb="1" eb="3">
      <t>ジョウキ</t>
    </rPh>
    <rPh sb="7" eb="9">
      <t>セッケイ</t>
    </rPh>
    <rPh sb="9" eb="11">
      <t>ヘンコウ</t>
    </rPh>
    <rPh sb="12" eb="13">
      <t>オコナ</t>
    </rPh>
    <rPh sb="18" eb="20">
      <t>カクニン</t>
    </rPh>
    <phoneticPr fontId="8"/>
  </si>
  <si>
    <t>記</t>
    <rPh sb="0" eb="1">
      <t>キ</t>
    </rPh>
    <phoneticPr fontId="3"/>
  </si>
  <si>
    <t>出来高率</t>
    <rPh sb="3" eb="4">
      <t>リツ</t>
    </rPh>
    <phoneticPr fontId="3"/>
  </si>
  <si>
    <t>工事出来高率報告（％）</t>
    <rPh sb="5" eb="6">
      <t>リツ</t>
    </rPh>
    <phoneticPr fontId="3"/>
  </si>
  <si>
    <t>記</t>
    <rPh sb="0" eb="1">
      <t>キ</t>
    </rPh>
    <phoneticPr fontId="3"/>
  </si>
  <si>
    <t>記</t>
    <rPh sb="0" eb="1">
      <t>キ</t>
    </rPh>
    <phoneticPr fontId="8"/>
  </si>
  <si>
    <t>記</t>
    <rPh sb="0" eb="1">
      <t>キ</t>
    </rPh>
    <phoneticPr fontId="3"/>
  </si>
  <si>
    <t>記</t>
    <phoneticPr fontId="3"/>
  </si>
  <si>
    <t>着　工　通　知　書</t>
    <rPh sb="0" eb="1">
      <t>キ</t>
    </rPh>
    <rPh sb="2" eb="3">
      <t>タクミ</t>
    </rPh>
    <rPh sb="4" eb="5">
      <t>ツウ</t>
    </rPh>
    <rPh sb="6" eb="7">
      <t>チ</t>
    </rPh>
    <rPh sb="8" eb="9">
      <t>ショ</t>
    </rPh>
    <phoneticPr fontId="3"/>
  </si>
  <si>
    <t>請 負 代 金 請 求 計 画 書</t>
    <rPh sb="0" eb="1">
      <t>ショウ</t>
    </rPh>
    <rPh sb="2" eb="3">
      <t>フ</t>
    </rPh>
    <rPh sb="4" eb="5">
      <t>ダイ</t>
    </rPh>
    <rPh sb="6" eb="7">
      <t>カネ</t>
    </rPh>
    <rPh sb="8" eb="9">
      <t>ショウ</t>
    </rPh>
    <rPh sb="10" eb="11">
      <t>モトム</t>
    </rPh>
    <rPh sb="12" eb="13">
      <t>ケイ</t>
    </rPh>
    <rPh sb="14" eb="15">
      <t>ガ</t>
    </rPh>
    <rPh sb="16" eb="17">
      <t>ショ</t>
    </rPh>
    <phoneticPr fontId="3"/>
  </si>
  <si>
    <t>契　約　工　程　表</t>
    <phoneticPr fontId="3"/>
  </si>
  <si>
    <t>業　務　分　担　通　知　書</t>
    <phoneticPr fontId="3"/>
  </si>
  <si>
    <t>請 負 代 金 内 訳 書</t>
    <rPh sb="0" eb="1">
      <t>ショウ</t>
    </rPh>
    <rPh sb="2" eb="3">
      <t>フ</t>
    </rPh>
    <rPh sb="4" eb="5">
      <t>ダイ</t>
    </rPh>
    <rPh sb="6" eb="7">
      <t>カネ</t>
    </rPh>
    <rPh sb="8" eb="9">
      <t>ナイ</t>
    </rPh>
    <rPh sb="10" eb="11">
      <t>ワケ</t>
    </rPh>
    <rPh sb="12" eb="13">
      <t>ショ</t>
    </rPh>
    <phoneticPr fontId="3"/>
  </si>
  <si>
    <t>技   能   士   通   知   書</t>
    <rPh sb="0" eb="1">
      <t>ワザ</t>
    </rPh>
    <rPh sb="4" eb="5">
      <t>ノウ</t>
    </rPh>
    <rPh sb="8" eb="9">
      <t>シ</t>
    </rPh>
    <rPh sb="12" eb="13">
      <t>ツウ</t>
    </rPh>
    <rPh sb="16" eb="17">
      <t>チ</t>
    </rPh>
    <rPh sb="20" eb="21">
      <t>ショ</t>
    </rPh>
    <phoneticPr fontId="3"/>
  </si>
  <si>
    <t>仮  設  計  画  承  諾  願</t>
    <rPh sb="0" eb="1">
      <t>カリ</t>
    </rPh>
    <rPh sb="3" eb="4">
      <t>セツ</t>
    </rPh>
    <rPh sb="6" eb="7">
      <t>ケイ</t>
    </rPh>
    <rPh sb="9" eb="10">
      <t>ガ</t>
    </rPh>
    <rPh sb="12" eb="13">
      <t>ショウ</t>
    </rPh>
    <rPh sb="15" eb="16">
      <t>ダク</t>
    </rPh>
    <rPh sb="18" eb="19">
      <t>ネガ</t>
    </rPh>
    <phoneticPr fontId="8"/>
  </si>
  <si>
    <t>変　　　更　　　届</t>
    <rPh sb="0" eb="1">
      <t>ヘン</t>
    </rPh>
    <rPh sb="4" eb="5">
      <t>サラ</t>
    </rPh>
    <rPh sb="8" eb="9">
      <t>トドケ</t>
    </rPh>
    <phoneticPr fontId="3"/>
  </si>
  <si>
    <t>施　　工　　計　　画　　書</t>
    <rPh sb="0" eb="1">
      <t>シ</t>
    </rPh>
    <rPh sb="3" eb="4">
      <t>コウ</t>
    </rPh>
    <rPh sb="6" eb="7">
      <t>ケイ</t>
    </rPh>
    <rPh sb="9" eb="10">
      <t>ガ</t>
    </rPh>
    <rPh sb="12" eb="13">
      <t>ショ</t>
    </rPh>
    <phoneticPr fontId="8"/>
  </si>
  <si>
    <t>下　請　負　通　知　書</t>
    <rPh sb="0" eb="1">
      <t>シタ</t>
    </rPh>
    <rPh sb="2" eb="3">
      <t>ショウ</t>
    </rPh>
    <rPh sb="4" eb="5">
      <t>オ</t>
    </rPh>
    <rPh sb="6" eb="7">
      <t>ツウ</t>
    </rPh>
    <rPh sb="8" eb="9">
      <t>チ</t>
    </rPh>
    <rPh sb="10" eb="11">
      <t>ショ</t>
    </rPh>
    <phoneticPr fontId="3"/>
  </si>
  <si>
    <t>試 験 成 績 報 告 書</t>
    <rPh sb="0" eb="1">
      <t>タメシ</t>
    </rPh>
    <rPh sb="2" eb="3">
      <t>ゲン</t>
    </rPh>
    <rPh sb="4" eb="5">
      <t>シゲル</t>
    </rPh>
    <rPh sb="6" eb="7">
      <t>イサオ</t>
    </rPh>
    <rPh sb="8" eb="9">
      <t>ホウ</t>
    </rPh>
    <rPh sb="10" eb="11">
      <t>コク</t>
    </rPh>
    <rPh sb="12" eb="13">
      <t>ショ</t>
    </rPh>
    <phoneticPr fontId="8"/>
  </si>
  <si>
    <t>工　期　延　長　申　請　書</t>
    <rPh sb="0" eb="1">
      <t>コウ</t>
    </rPh>
    <rPh sb="2" eb="3">
      <t>キ</t>
    </rPh>
    <rPh sb="4" eb="5">
      <t>エン</t>
    </rPh>
    <rPh sb="6" eb="7">
      <t>チョウ</t>
    </rPh>
    <rPh sb="8" eb="9">
      <t>サル</t>
    </rPh>
    <rPh sb="10" eb="11">
      <t>ショウ</t>
    </rPh>
    <rPh sb="12" eb="13">
      <t>ショ</t>
    </rPh>
    <phoneticPr fontId="3"/>
  </si>
  <si>
    <t>現　場　休　止　届</t>
    <rPh sb="0" eb="1">
      <t>ウツツ</t>
    </rPh>
    <rPh sb="2" eb="3">
      <t>バ</t>
    </rPh>
    <rPh sb="4" eb="5">
      <t>キュウ</t>
    </rPh>
    <rPh sb="6" eb="7">
      <t>ドメ</t>
    </rPh>
    <rPh sb="8" eb="9">
      <t>トドケ</t>
    </rPh>
    <phoneticPr fontId="3"/>
  </si>
  <si>
    <t>工 事 施 工 管 理 報 告 書</t>
    <rPh sb="0" eb="1">
      <t>コウ</t>
    </rPh>
    <rPh sb="2" eb="3">
      <t>コト</t>
    </rPh>
    <rPh sb="4" eb="5">
      <t>シ</t>
    </rPh>
    <rPh sb="6" eb="7">
      <t>コウ</t>
    </rPh>
    <rPh sb="8" eb="9">
      <t>カン</t>
    </rPh>
    <rPh sb="10" eb="11">
      <t>リ</t>
    </rPh>
    <rPh sb="12" eb="13">
      <t>ホウ</t>
    </rPh>
    <rPh sb="14" eb="15">
      <t>コク</t>
    </rPh>
    <rPh sb="16" eb="17">
      <t>ショ</t>
    </rPh>
    <phoneticPr fontId="8"/>
  </si>
  <si>
    <t>工　事　区　分</t>
    <rPh sb="0" eb="1">
      <t>コウ</t>
    </rPh>
    <rPh sb="2" eb="3">
      <t>コト</t>
    </rPh>
    <rPh sb="4" eb="5">
      <t>ク</t>
    </rPh>
    <rPh sb="6" eb="7">
      <t>ブン</t>
    </rPh>
    <phoneticPr fontId="8"/>
  </si>
  <si>
    <t>施　工　場　所</t>
    <rPh sb="0" eb="1">
      <t>シ</t>
    </rPh>
    <rPh sb="2" eb="3">
      <t>コウ</t>
    </rPh>
    <rPh sb="4" eb="5">
      <t>バ</t>
    </rPh>
    <rPh sb="6" eb="7">
      <t>ショ</t>
    </rPh>
    <phoneticPr fontId="8"/>
  </si>
  <si>
    <t>工　　　　　程</t>
    <rPh sb="0" eb="1">
      <t>コウ</t>
    </rPh>
    <rPh sb="6" eb="7">
      <t>ホド</t>
    </rPh>
    <phoneticPr fontId="8"/>
  </si>
  <si>
    <t>特 定 工 事 施 工 管 理 報 告 書</t>
    <rPh sb="0" eb="1">
      <t>トク</t>
    </rPh>
    <rPh sb="2" eb="3">
      <t>テイ</t>
    </rPh>
    <rPh sb="4" eb="5">
      <t>コウ</t>
    </rPh>
    <rPh sb="6" eb="7">
      <t>コト</t>
    </rPh>
    <rPh sb="8" eb="9">
      <t>シ</t>
    </rPh>
    <rPh sb="10" eb="11">
      <t>コウ</t>
    </rPh>
    <rPh sb="12" eb="13">
      <t>カン</t>
    </rPh>
    <rPh sb="14" eb="15">
      <t>リ</t>
    </rPh>
    <rPh sb="16" eb="17">
      <t>ホウ</t>
    </rPh>
    <rPh sb="18" eb="19">
      <t>コク</t>
    </rPh>
    <rPh sb="20" eb="21">
      <t>ショ</t>
    </rPh>
    <phoneticPr fontId="8"/>
  </si>
  <si>
    <t xml:space="preserve">  検　査　者※
（確　認　者）　</t>
    <phoneticPr fontId="3"/>
  </si>
  <si>
    <t>工　事　進　捗　状　況　報　告　書</t>
    <phoneticPr fontId="3"/>
  </si>
  <si>
    <t>打　　合　　せ　　記　　録</t>
    <rPh sb="0" eb="1">
      <t>ダ</t>
    </rPh>
    <rPh sb="3" eb="4">
      <t>ゴウ</t>
    </rPh>
    <rPh sb="9" eb="10">
      <t>キ</t>
    </rPh>
    <rPh sb="12" eb="13">
      <t>ロク</t>
    </rPh>
    <phoneticPr fontId="3"/>
  </si>
  <si>
    <t>設　計　変　更　総　括　内　訳　書</t>
    <phoneticPr fontId="8"/>
  </si>
  <si>
    <t>設　計　変　更　整　理　表</t>
    <rPh sb="0" eb="1">
      <t>シツラ</t>
    </rPh>
    <rPh sb="2" eb="3">
      <t>ケイ</t>
    </rPh>
    <rPh sb="4" eb="5">
      <t>ヘン</t>
    </rPh>
    <rPh sb="6" eb="7">
      <t>サラ</t>
    </rPh>
    <rPh sb="8" eb="9">
      <t>ヒトシ</t>
    </rPh>
    <rPh sb="10" eb="11">
      <t>リ</t>
    </rPh>
    <rPh sb="12" eb="13">
      <t>ヒョウ</t>
    </rPh>
    <phoneticPr fontId="8"/>
  </si>
  <si>
    <t>設　計　変　更　調　書</t>
    <rPh sb="0" eb="1">
      <t>シツラ</t>
    </rPh>
    <rPh sb="2" eb="3">
      <t>ケイ</t>
    </rPh>
    <rPh sb="4" eb="5">
      <t>ヘン</t>
    </rPh>
    <rPh sb="6" eb="7">
      <t>サラ</t>
    </rPh>
    <rPh sb="8" eb="9">
      <t>チョウ</t>
    </rPh>
    <rPh sb="10" eb="11">
      <t>ショ</t>
    </rPh>
    <phoneticPr fontId="8"/>
  </si>
  <si>
    <t>設　計　変　更　協　議　書</t>
    <rPh sb="0" eb="1">
      <t>セツ</t>
    </rPh>
    <rPh sb="2" eb="3">
      <t>ケイ</t>
    </rPh>
    <rPh sb="4" eb="5">
      <t>ヘン</t>
    </rPh>
    <rPh sb="6" eb="7">
      <t>サラ</t>
    </rPh>
    <rPh sb="8" eb="9">
      <t>キョウ</t>
    </rPh>
    <rPh sb="10" eb="11">
      <t>ギ</t>
    </rPh>
    <rPh sb="12" eb="13">
      <t>ショ</t>
    </rPh>
    <phoneticPr fontId="3"/>
  </si>
  <si>
    <t>部　分　使　用　調　書</t>
    <rPh sb="0" eb="1">
      <t>ブ</t>
    </rPh>
    <rPh sb="2" eb="3">
      <t>ブン</t>
    </rPh>
    <rPh sb="4" eb="5">
      <t>ツカ</t>
    </rPh>
    <rPh sb="6" eb="7">
      <t>ヨウ</t>
    </rPh>
    <rPh sb="8" eb="9">
      <t>チョウ</t>
    </rPh>
    <rPh sb="10" eb="11">
      <t>ショ</t>
    </rPh>
    <phoneticPr fontId="3"/>
  </si>
  <si>
    <t>覚　　　　書</t>
    <rPh sb="0" eb="1">
      <t>サトシ</t>
    </rPh>
    <rPh sb="5" eb="6">
      <t>ショ</t>
    </rPh>
    <phoneticPr fontId="3"/>
  </si>
  <si>
    <t>別　　　　表</t>
    <rPh sb="0" eb="1">
      <t>ベツ</t>
    </rPh>
    <rPh sb="5" eb="6">
      <t>ヒョウ</t>
    </rPh>
    <phoneticPr fontId="3"/>
  </si>
  <si>
    <t>社　内　検　査　報　告　書</t>
    <rPh sb="0" eb="1">
      <t>シャ</t>
    </rPh>
    <rPh sb="2" eb="3">
      <t>ウチ</t>
    </rPh>
    <rPh sb="4" eb="5">
      <t>ケン</t>
    </rPh>
    <rPh sb="6" eb="7">
      <t>ジャ</t>
    </rPh>
    <rPh sb="8" eb="9">
      <t>ホウ</t>
    </rPh>
    <rPh sb="10" eb="11">
      <t>コク</t>
    </rPh>
    <rPh sb="12" eb="13">
      <t>ショ</t>
    </rPh>
    <phoneticPr fontId="8"/>
  </si>
  <si>
    <t>完　成　通　知　書</t>
    <rPh sb="0" eb="1">
      <t>カン</t>
    </rPh>
    <rPh sb="2" eb="3">
      <t>シゲル</t>
    </rPh>
    <rPh sb="4" eb="5">
      <t>ツウ</t>
    </rPh>
    <rPh sb="6" eb="7">
      <t>チ</t>
    </rPh>
    <rPh sb="8" eb="9">
      <t>ショ</t>
    </rPh>
    <phoneticPr fontId="3"/>
  </si>
  <si>
    <t>引　　渡　　書</t>
    <rPh sb="0" eb="1">
      <t>ヒ</t>
    </rPh>
    <rPh sb="3" eb="4">
      <t>ワタ</t>
    </rPh>
    <rPh sb="6" eb="7">
      <t>ショ</t>
    </rPh>
    <phoneticPr fontId="3"/>
  </si>
  <si>
    <t>修　補　完　了　報　告　書</t>
    <rPh sb="0" eb="1">
      <t>シュウ</t>
    </rPh>
    <rPh sb="2" eb="3">
      <t>ホ</t>
    </rPh>
    <rPh sb="4" eb="5">
      <t>カン</t>
    </rPh>
    <rPh sb="6" eb="7">
      <t>リョウ</t>
    </rPh>
    <rPh sb="8" eb="9">
      <t>ホウ</t>
    </rPh>
    <rPh sb="10" eb="11">
      <t>コク</t>
    </rPh>
    <rPh sb="12" eb="13">
      <t>ショ</t>
    </rPh>
    <phoneticPr fontId="3"/>
  </si>
  <si>
    <t>指 定 部 分 完 成 通 知 書</t>
    <rPh sb="0" eb="1">
      <t>ユビ</t>
    </rPh>
    <rPh sb="2" eb="3">
      <t>テイ</t>
    </rPh>
    <rPh sb="4" eb="5">
      <t>ブ</t>
    </rPh>
    <rPh sb="6" eb="7">
      <t>ブン</t>
    </rPh>
    <rPh sb="8" eb="9">
      <t>カン</t>
    </rPh>
    <rPh sb="10" eb="11">
      <t>シゲル</t>
    </rPh>
    <rPh sb="12" eb="13">
      <t>ツウ</t>
    </rPh>
    <rPh sb="14" eb="15">
      <t>チ</t>
    </rPh>
    <rPh sb="16" eb="17">
      <t>ショ</t>
    </rPh>
    <phoneticPr fontId="3"/>
  </si>
  <si>
    <t>指 定 部 分 引 渡 書</t>
    <rPh sb="0" eb="1">
      <t>ユビ</t>
    </rPh>
    <rPh sb="2" eb="3">
      <t>サダム</t>
    </rPh>
    <rPh sb="4" eb="5">
      <t>ブ</t>
    </rPh>
    <rPh sb="6" eb="7">
      <t>ブン</t>
    </rPh>
    <rPh sb="8" eb="9">
      <t>イン</t>
    </rPh>
    <rPh sb="10" eb="11">
      <t>ワタリ</t>
    </rPh>
    <rPh sb="12" eb="13">
      <t>ショ</t>
    </rPh>
    <phoneticPr fontId="3"/>
  </si>
  <si>
    <t>請　求　内　訳　書</t>
    <rPh sb="0" eb="1">
      <t>ショウ</t>
    </rPh>
    <rPh sb="2" eb="3">
      <t>モトム</t>
    </rPh>
    <rPh sb="4" eb="5">
      <t>ウチ</t>
    </rPh>
    <rPh sb="6" eb="7">
      <t>ヤク</t>
    </rPh>
    <rPh sb="8" eb="9">
      <t>ショ</t>
    </rPh>
    <phoneticPr fontId="3"/>
  </si>
  <si>
    <t>総合計(工事費)</t>
    <rPh sb="0" eb="1">
      <t>ソウ</t>
    </rPh>
    <rPh sb="1" eb="3">
      <t>ゴウケイ</t>
    </rPh>
    <rPh sb="4" eb="6">
      <t>コウジ</t>
    </rPh>
    <rPh sb="6" eb="7">
      <t>ヒ</t>
    </rPh>
    <phoneticPr fontId="8"/>
  </si>
  <si>
    <t>出来高率</t>
    <rPh sb="0" eb="2">
      <t>デキ</t>
    </rPh>
    <rPh sb="2" eb="3">
      <t>ダカ</t>
    </rPh>
    <rPh sb="3" eb="4">
      <t>リツ</t>
    </rPh>
    <phoneticPr fontId="3"/>
  </si>
  <si>
    <t>令和　年　月　日</t>
    <phoneticPr fontId="8"/>
  </si>
  <si>
    <t>　　時　　分から</t>
    <phoneticPr fontId="8"/>
  </si>
  <si>
    <t>殿</t>
    <rPh sb="0" eb="1">
      <t>ドノ</t>
    </rPh>
    <phoneticPr fontId="3"/>
  </si>
  <si>
    <t>殿</t>
    <rPh sb="0" eb="1">
      <t>ドノ</t>
    </rPh>
    <phoneticPr fontId="8"/>
  </si>
  <si>
    <t>院　長</t>
    <rPh sb="0" eb="1">
      <t>イン</t>
    </rPh>
    <rPh sb="2" eb="3">
      <t>チョウ</t>
    </rPh>
    <phoneticPr fontId="3"/>
  </si>
  <si>
    <t>火災保険等加入状況報告書</t>
    <phoneticPr fontId="3"/>
  </si>
  <si>
    <t>令和　年　月　日</t>
    <phoneticPr fontId="3"/>
  </si>
  <si>
    <t>円</t>
    <rPh sb="0" eb="1">
      <t>エン</t>
    </rPh>
    <phoneticPr fontId="3"/>
  </si>
  <si>
    <t>令和　年　月</t>
    <phoneticPr fontId="3"/>
  </si>
  <si>
    <t>令和　年　月　日</t>
    <phoneticPr fontId="3"/>
  </si>
  <si>
    <t>令和　年　月　日</t>
    <phoneticPr fontId="8"/>
  </si>
  <si>
    <t>令和　年　月　日</t>
    <phoneticPr fontId="42"/>
  </si>
  <si>
    <t>月度</t>
    <rPh sb="0" eb="1">
      <t>ガツ</t>
    </rPh>
    <rPh sb="1" eb="2">
      <t>ド</t>
    </rPh>
    <phoneticPr fontId="3"/>
  </si>
  <si>
    <t>（令和　年　月　日現在）</t>
    <phoneticPr fontId="3"/>
  </si>
  <si>
    <t>令和　年　月　日現在</t>
    <rPh sb="8" eb="10">
      <t>ゲンザイ</t>
    </rPh>
    <phoneticPr fontId="3"/>
  </si>
  <si>
    <t>円</t>
    <rPh sb="0" eb="1">
      <t>エン</t>
    </rPh>
    <phoneticPr fontId="3"/>
  </si>
  <si>
    <t>　　時　　分</t>
    <phoneticPr fontId="3"/>
  </si>
  <si>
    <t>（変更     令和　年　月　日）</t>
    <phoneticPr fontId="3"/>
  </si>
  <si>
    <t>天災等の概要は、降雨（24時間雨量、１時間雨量）、強風、地震、津波、高潮及び豪雪に起因するものを記載する。</t>
    <rPh sb="0" eb="2">
      <t>テンサイ</t>
    </rPh>
    <rPh sb="2" eb="3">
      <t>トウ</t>
    </rPh>
    <rPh sb="4" eb="6">
      <t>ガイヨウ</t>
    </rPh>
    <phoneticPr fontId="31"/>
  </si>
  <si>
    <t>提　出　年　月　日</t>
    <rPh sb="0" eb="1">
      <t>テイ</t>
    </rPh>
    <rPh sb="2" eb="3">
      <t>デ</t>
    </rPh>
    <rPh sb="4" eb="5">
      <t>ネン</t>
    </rPh>
    <rPh sb="6" eb="7">
      <t>ガツ</t>
    </rPh>
    <rPh sb="8" eb="9">
      <t>ヒ</t>
    </rPh>
    <phoneticPr fontId="8"/>
  </si>
  <si>
    <t>許　可　年　月　日</t>
    <rPh sb="0" eb="1">
      <t>モト</t>
    </rPh>
    <rPh sb="2" eb="3">
      <t>カ</t>
    </rPh>
    <rPh sb="4" eb="5">
      <t>ネン</t>
    </rPh>
    <rPh sb="6" eb="7">
      <t>ガツ</t>
    </rPh>
    <rPh sb="8" eb="9">
      <t>ヒ</t>
    </rPh>
    <phoneticPr fontId="8"/>
  </si>
  <si>
    <t>工　事　内　容</t>
    <rPh sb="0" eb="1">
      <t>コウ</t>
    </rPh>
    <rPh sb="2" eb="3">
      <t>コト</t>
    </rPh>
    <rPh sb="4" eb="5">
      <t>ウチ</t>
    </rPh>
    <rPh sb="6" eb="7">
      <t>カタチ</t>
    </rPh>
    <phoneticPr fontId="8"/>
  </si>
  <si>
    <t>指定部分に係る
工　　　期</t>
    <rPh sb="0" eb="2">
      <t>シテイ</t>
    </rPh>
    <rPh sb="2" eb="4">
      <t>ブブン</t>
    </rPh>
    <rPh sb="5" eb="6">
      <t>カカ</t>
    </rPh>
    <phoneticPr fontId="3"/>
  </si>
  <si>
    <t>指定部分に係る
請負代金額</t>
    <rPh sb="0" eb="2">
      <t>シテイ</t>
    </rPh>
    <rPh sb="2" eb="4">
      <t>ブブン</t>
    </rPh>
    <rPh sb="5" eb="6">
      <t>カカ</t>
    </rPh>
    <phoneticPr fontId="3"/>
  </si>
  <si>
    <t>指定部分に係る
検査年月日</t>
    <rPh sb="0" eb="2">
      <t>シテイ</t>
    </rPh>
    <rPh sb="2" eb="4">
      <t>ブブン</t>
    </rPh>
    <rPh sb="5" eb="6">
      <t>カカ</t>
    </rPh>
    <phoneticPr fontId="3"/>
  </si>
  <si>
    <t>価　　　　　　格</t>
    <rPh sb="0" eb="1">
      <t>アタイ</t>
    </rPh>
    <rPh sb="7" eb="8">
      <t>カク</t>
    </rPh>
    <phoneticPr fontId="3"/>
  </si>
  <si>
    <t>既　　　　済　　　　部　　　　分</t>
    <rPh sb="0" eb="1">
      <t>キ</t>
    </rPh>
    <rPh sb="5" eb="6">
      <t>スミ</t>
    </rPh>
    <rPh sb="10" eb="11">
      <t>ブ</t>
    </rPh>
    <rPh sb="15" eb="16">
      <t>フン</t>
    </rPh>
    <phoneticPr fontId="3"/>
  </si>
  <si>
    <t>病院担当者←監督職員</t>
    <phoneticPr fontId="3"/>
  </si>
  <si>
    <t>摘　　要</t>
    <rPh sb="0" eb="1">
      <t>テキ</t>
    </rPh>
    <rPh sb="3" eb="4">
      <t>カナメ</t>
    </rPh>
    <phoneticPr fontId="8"/>
  </si>
  <si>
    <t xml:space="preserve"> </t>
    <phoneticPr fontId="3"/>
  </si>
  <si>
    <t>工事内容
（施工部分）</t>
    <rPh sb="0" eb="2">
      <t>コウジ</t>
    </rPh>
    <rPh sb="2" eb="4">
      <t>ナイヨウ</t>
    </rPh>
    <phoneticPr fontId="8"/>
  </si>
  <si>
    <t>工事内容
（施工部分）</t>
    <phoneticPr fontId="8"/>
  </si>
  <si>
    <t>完成検査要領書</t>
  </si>
  <si>
    <t>（</t>
    <phoneticPr fontId="95"/>
  </si>
  <si>
    <t>建築工事</t>
  </si>
  <si>
    <t>）</t>
    <phoneticPr fontId="95"/>
  </si>
  <si>
    <t>独立行政法人国立病院機構　○○○○○○○○</t>
    <rPh sb="0" eb="2">
      <t>ドクリツ</t>
    </rPh>
    <rPh sb="2" eb="4">
      <t>ギョウセイ</t>
    </rPh>
    <rPh sb="4" eb="6">
      <t>ホウジン</t>
    </rPh>
    <rPh sb="6" eb="8">
      <t>コクリツ</t>
    </rPh>
    <rPh sb="8" eb="10">
      <t>ビョウイン</t>
    </rPh>
    <rPh sb="10" eb="12">
      <t>キコウ</t>
    </rPh>
    <phoneticPr fontId="95"/>
  </si>
  <si>
    <t>○○整備工事（○○）</t>
    <rPh sb="2" eb="4">
      <t>セイビ</t>
    </rPh>
    <rPh sb="4" eb="6">
      <t>コウジ</t>
    </rPh>
    <phoneticPr fontId="95"/>
  </si>
  <si>
    <t>検査日：</t>
    <rPh sb="0" eb="3">
      <t>ケンサビ</t>
    </rPh>
    <phoneticPr fontId="95"/>
  </si>
  <si>
    <t>年</t>
    <rPh sb="0" eb="1">
      <t>ネン</t>
    </rPh>
    <phoneticPr fontId="95"/>
  </si>
  <si>
    <t>月</t>
    <rPh sb="0" eb="1">
      <t>ガツ</t>
    </rPh>
    <phoneticPr fontId="95"/>
  </si>
  <si>
    <t>日</t>
    <rPh sb="0" eb="1">
      <t>ニチ</t>
    </rPh>
    <phoneticPr fontId="95"/>
  </si>
  <si>
    <t>発注者：</t>
    <rPh sb="0" eb="3">
      <t>ハッチュウシャ</t>
    </rPh>
    <phoneticPr fontId="95"/>
  </si>
  <si>
    <t>国立病院機構　○○○○○○○○</t>
    <rPh sb="0" eb="2">
      <t>コクリツ</t>
    </rPh>
    <rPh sb="2" eb="4">
      <t>ビョウイン</t>
    </rPh>
    <rPh sb="4" eb="6">
      <t>キコウ</t>
    </rPh>
    <phoneticPr fontId="95"/>
  </si>
  <si>
    <t>検査職員：</t>
    <rPh sb="0" eb="2">
      <t>ケンサ</t>
    </rPh>
    <rPh sb="2" eb="4">
      <t>ショクイン</t>
    </rPh>
    <phoneticPr fontId="95"/>
  </si>
  <si>
    <t>国立病院機構本部財務部整備課施設整備設計室</t>
    <rPh sb="0" eb="2">
      <t>コクリツ</t>
    </rPh>
    <rPh sb="2" eb="4">
      <t>ビョウイン</t>
    </rPh>
    <rPh sb="4" eb="6">
      <t>キコウ</t>
    </rPh>
    <rPh sb="6" eb="8">
      <t>ホンブ</t>
    </rPh>
    <rPh sb="8" eb="11">
      <t>ザイムブ</t>
    </rPh>
    <rPh sb="11" eb="14">
      <t>セイビカ</t>
    </rPh>
    <rPh sb="14" eb="18">
      <t>シセツセイビ</t>
    </rPh>
    <rPh sb="18" eb="21">
      <t>セッケイシツ</t>
    </rPh>
    <phoneticPr fontId="95"/>
  </si>
  <si>
    <t>受注者：</t>
    <rPh sb="0" eb="3">
      <t>ジュチュウシャ</t>
    </rPh>
    <phoneticPr fontId="95"/>
  </si>
  <si>
    <t>株式会社○○○○○○○○</t>
    <rPh sb="0" eb="2">
      <t>カブシキ</t>
    </rPh>
    <rPh sb="2" eb="4">
      <t>カイシャ</t>
    </rPh>
    <phoneticPr fontId="95"/>
  </si>
  <si>
    <t>設計・監理：</t>
    <rPh sb="0" eb="2">
      <t>セッケイ</t>
    </rPh>
    <rPh sb="3" eb="5">
      <t>カンリ</t>
    </rPh>
    <phoneticPr fontId="95"/>
  </si>
  <si>
    <t>株式会社○○○設計</t>
    <rPh sb="0" eb="4">
      <t>カブシキガイシャ</t>
    </rPh>
    <rPh sb="7" eb="9">
      <t>セッケイ</t>
    </rPh>
    <phoneticPr fontId="95"/>
  </si>
  <si>
    <t>－　目　次　－</t>
    <rPh sb="2" eb="3">
      <t>メ</t>
    </rPh>
    <rPh sb="4" eb="5">
      <t>ツギ</t>
    </rPh>
    <phoneticPr fontId="95"/>
  </si>
  <si>
    <t>【1】</t>
    <phoneticPr fontId="95"/>
  </si>
  <si>
    <t>検査スケジュール</t>
    <rPh sb="0" eb="2">
      <t>ケンサ</t>
    </rPh>
    <phoneticPr fontId="95"/>
  </si>
  <si>
    <t>【2】</t>
  </si>
  <si>
    <t>出席者リスト</t>
    <rPh sb="0" eb="3">
      <t>シュッセキシャ</t>
    </rPh>
    <phoneticPr fontId="95"/>
  </si>
  <si>
    <t>【3】</t>
  </si>
  <si>
    <t>工事概要</t>
    <rPh sb="0" eb="2">
      <t>コウジ</t>
    </rPh>
    <rPh sb="2" eb="4">
      <t>ガイヨウ</t>
    </rPh>
    <phoneticPr fontId="95"/>
  </si>
  <si>
    <t>【4】</t>
  </si>
  <si>
    <t>主要工事工程（設備工事のみ）</t>
    <rPh sb="0" eb="2">
      <t>シュヨウ</t>
    </rPh>
    <rPh sb="2" eb="4">
      <t>コウジ</t>
    </rPh>
    <rPh sb="4" eb="6">
      <t>コウテイ</t>
    </rPh>
    <rPh sb="7" eb="9">
      <t>セツビ</t>
    </rPh>
    <rPh sb="9" eb="11">
      <t>コウジ</t>
    </rPh>
    <phoneticPr fontId="95"/>
  </si>
  <si>
    <t>【5】</t>
  </si>
  <si>
    <t>未済工事リスト</t>
    <rPh sb="0" eb="2">
      <t>ミサイ</t>
    </rPh>
    <rPh sb="2" eb="4">
      <t>コウジ</t>
    </rPh>
    <phoneticPr fontId="95"/>
  </si>
  <si>
    <t>検査ルート</t>
    <rPh sb="0" eb="2">
      <t>ケンサ</t>
    </rPh>
    <phoneticPr fontId="95"/>
  </si>
  <si>
    <t>測定工具</t>
    <rPh sb="0" eb="2">
      <t>ソクテイ</t>
    </rPh>
    <rPh sb="2" eb="4">
      <t>コウグ</t>
    </rPh>
    <phoneticPr fontId="95"/>
  </si>
  <si>
    <t>－ｍｅｍｏ－</t>
    <phoneticPr fontId="95"/>
  </si>
  <si>
    <t>検査日程：</t>
    <rPh sb="0" eb="2">
      <t>ケンサ</t>
    </rPh>
    <rPh sb="2" eb="4">
      <t>ニッテイ</t>
    </rPh>
    <phoneticPr fontId="95"/>
  </si>
  <si>
    <t>～</t>
    <phoneticPr fontId="95"/>
  </si>
  <si>
    <t>日付</t>
    <rPh sb="0" eb="2">
      <t>ヒヅケ</t>
    </rPh>
    <phoneticPr fontId="95"/>
  </si>
  <si>
    <t>時間</t>
    <rPh sb="0" eb="2">
      <t>ジカン</t>
    </rPh>
    <phoneticPr fontId="95"/>
  </si>
  <si>
    <t>項　　目</t>
    <rPh sb="0" eb="1">
      <t>コウ</t>
    </rPh>
    <rPh sb="3" eb="4">
      <t>メ</t>
    </rPh>
    <phoneticPr fontId="95"/>
  </si>
  <si>
    <t>備考</t>
    <rPh sb="0" eb="2">
      <t>ビコウ</t>
    </rPh>
    <phoneticPr fontId="95"/>
  </si>
  <si>
    <t>検査開始</t>
    <rPh sb="0" eb="2">
      <t>ケンサ</t>
    </rPh>
    <rPh sb="2" eb="4">
      <t>カイシ</t>
    </rPh>
    <phoneticPr fontId="95"/>
  </si>
  <si>
    <t>2階　現場事務所</t>
    <rPh sb="1" eb="2">
      <t>カイ</t>
    </rPh>
    <rPh sb="3" eb="5">
      <t>ゲンバ</t>
    </rPh>
    <rPh sb="5" eb="7">
      <t>ジム</t>
    </rPh>
    <rPh sb="7" eb="8">
      <t>ショ</t>
    </rPh>
    <phoneticPr fontId="95"/>
  </si>
  <si>
    <t>・</t>
    <phoneticPr fontId="95"/>
  </si>
  <si>
    <t>挨拶・出席者紹介</t>
    <rPh sb="0" eb="2">
      <t>アイサツ</t>
    </rPh>
    <rPh sb="3" eb="6">
      <t>シュッセキシャ</t>
    </rPh>
    <rPh sb="6" eb="8">
      <t>ショウカイ</t>
    </rPh>
    <phoneticPr fontId="95"/>
  </si>
  <si>
    <t>工事概要説明</t>
    <rPh sb="0" eb="2">
      <t>コウジ</t>
    </rPh>
    <rPh sb="2" eb="4">
      <t>ガイヨウ</t>
    </rPh>
    <rPh sb="4" eb="6">
      <t>セツメイ</t>
    </rPh>
    <phoneticPr fontId="95"/>
  </si>
  <si>
    <t>班構成説明、ルート説明</t>
    <rPh sb="0" eb="1">
      <t>ハン</t>
    </rPh>
    <rPh sb="1" eb="3">
      <t>コウセイ</t>
    </rPh>
    <rPh sb="3" eb="5">
      <t>セツメイ</t>
    </rPh>
    <rPh sb="9" eb="11">
      <t>セツメイ</t>
    </rPh>
    <phoneticPr fontId="95"/>
  </si>
  <si>
    <t>検査対象範囲の確認、未済部分の確認</t>
    <rPh sb="0" eb="2">
      <t>ケンサ</t>
    </rPh>
    <rPh sb="2" eb="4">
      <t>タイショウ</t>
    </rPh>
    <rPh sb="4" eb="6">
      <t>ハンイ</t>
    </rPh>
    <rPh sb="7" eb="9">
      <t>カクニン</t>
    </rPh>
    <rPh sb="10" eb="12">
      <t>ミサイ</t>
    </rPh>
    <rPh sb="12" eb="14">
      <t>ブブン</t>
    </rPh>
    <rPh sb="15" eb="17">
      <t>カクニン</t>
    </rPh>
    <phoneticPr fontId="95"/>
  </si>
  <si>
    <t>各検査の実施状況及び予定</t>
    <rPh sb="0" eb="1">
      <t>カク</t>
    </rPh>
    <rPh sb="1" eb="3">
      <t>ケンサ</t>
    </rPh>
    <rPh sb="4" eb="6">
      <t>ジッシ</t>
    </rPh>
    <rPh sb="6" eb="8">
      <t>ジョウキョウ</t>
    </rPh>
    <rPh sb="8" eb="9">
      <t>オヨ</t>
    </rPh>
    <rPh sb="10" eb="12">
      <t>ヨテイ</t>
    </rPh>
    <phoneticPr fontId="95"/>
  </si>
  <si>
    <t>施工者検査：</t>
    <phoneticPr fontId="95"/>
  </si>
  <si>
    <t>監理者下検査：</t>
    <rPh sb="2" eb="3">
      <t>シャ</t>
    </rPh>
    <rPh sb="3" eb="4">
      <t>シタ</t>
    </rPh>
    <phoneticPr fontId="95"/>
  </si>
  <si>
    <t>行政完成検査：</t>
    <phoneticPr fontId="95"/>
  </si>
  <si>
    <t>消防検査：</t>
    <phoneticPr fontId="95"/>
  </si>
  <si>
    <t>医療法検査：</t>
    <phoneticPr fontId="95"/>
  </si>
  <si>
    <t>上記検査の主な指摘事項</t>
    <rPh sb="0" eb="2">
      <t>ジョウキ</t>
    </rPh>
    <rPh sb="2" eb="4">
      <t>ケンサ</t>
    </rPh>
    <rPh sb="5" eb="6">
      <t>シュ</t>
    </rPh>
    <rPh sb="7" eb="9">
      <t>シテキ</t>
    </rPh>
    <rPh sb="9" eb="11">
      <t>ジコウ</t>
    </rPh>
    <phoneticPr fontId="95"/>
  </si>
  <si>
    <t>引渡、引越日の確認</t>
    <rPh sb="0" eb="2">
      <t>ヒキワタシ</t>
    </rPh>
    <rPh sb="3" eb="5">
      <t>ヒッコシ</t>
    </rPh>
    <rPh sb="5" eb="6">
      <t>ビ</t>
    </rPh>
    <rPh sb="7" eb="9">
      <t>カクニン</t>
    </rPh>
    <phoneticPr fontId="95"/>
  </si>
  <si>
    <t>書類確認（建築のみ）</t>
    <rPh sb="0" eb="2">
      <t>ショルイ</t>
    </rPh>
    <rPh sb="2" eb="4">
      <t>カクニン</t>
    </rPh>
    <rPh sb="5" eb="7">
      <t>ケンチク</t>
    </rPh>
    <phoneticPr fontId="95"/>
  </si>
  <si>
    <t>計画通知段階の指摘による設計変更</t>
    <rPh sb="0" eb="2">
      <t>ケイカク</t>
    </rPh>
    <rPh sb="2" eb="4">
      <t>ツウチ</t>
    </rPh>
    <rPh sb="4" eb="6">
      <t>ダンカイ</t>
    </rPh>
    <rPh sb="7" eb="9">
      <t>シテキ</t>
    </rPh>
    <rPh sb="12" eb="14">
      <t>セッケイ</t>
    </rPh>
    <rPh sb="14" eb="16">
      <t>ヘンコウ</t>
    </rPh>
    <phoneticPr fontId="95"/>
  </si>
  <si>
    <t>主な設計変更の内容確認</t>
    <rPh sb="0" eb="1">
      <t>シュ</t>
    </rPh>
    <rPh sb="2" eb="4">
      <t>セッケイ</t>
    </rPh>
    <rPh sb="4" eb="6">
      <t>ヘンコウ</t>
    </rPh>
    <rPh sb="7" eb="9">
      <t>ナイヨウ</t>
    </rPh>
    <rPh sb="9" eb="11">
      <t>カクニン</t>
    </rPh>
    <phoneticPr fontId="95"/>
  </si>
  <si>
    <t>現場検査開始</t>
    <rPh sb="0" eb="2">
      <t>ゲンバ</t>
    </rPh>
    <rPh sb="2" eb="4">
      <t>ケンサ</t>
    </rPh>
    <rPh sb="4" eb="6">
      <t>カイシ</t>
    </rPh>
    <phoneticPr fontId="95"/>
  </si>
  <si>
    <t>本日の指摘事項　読み合わせ</t>
    <rPh sb="0" eb="2">
      <t>ホンジツ</t>
    </rPh>
    <rPh sb="3" eb="5">
      <t>シテキ</t>
    </rPh>
    <rPh sb="5" eb="7">
      <t>ジコウ</t>
    </rPh>
    <rPh sb="8" eb="9">
      <t>ヨ</t>
    </rPh>
    <rPh sb="10" eb="11">
      <t>ア</t>
    </rPh>
    <phoneticPr fontId="95"/>
  </si>
  <si>
    <t>※指摘事項一覧　手書きコピー準備</t>
    <rPh sb="1" eb="3">
      <t>シテキ</t>
    </rPh>
    <rPh sb="3" eb="5">
      <t>ジコウ</t>
    </rPh>
    <rPh sb="5" eb="7">
      <t>イチラン</t>
    </rPh>
    <rPh sb="8" eb="10">
      <t>テガ</t>
    </rPh>
    <rPh sb="14" eb="16">
      <t>ジュンビ</t>
    </rPh>
    <phoneticPr fontId="95"/>
  </si>
  <si>
    <t>昨日の宿題返し</t>
    <rPh sb="0" eb="2">
      <t>サクジツ</t>
    </rPh>
    <rPh sb="3" eb="5">
      <t>シュクダイ</t>
    </rPh>
    <rPh sb="5" eb="6">
      <t>カエ</t>
    </rPh>
    <phoneticPr fontId="95"/>
  </si>
  <si>
    <t>本日の検査説明</t>
    <rPh sb="0" eb="2">
      <t>ホンジツ</t>
    </rPh>
    <rPh sb="3" eb="5">
      <t>ケンサ</t>
    </rPh>
    <rPh sb="5" eb="7">
      <t>セツメイ</t>
    </rPh>
    <phoneticPr fontId="95"/>
  </si>
  <si>
    <t>昼休憩　12:00-13:00</t>
    <rPh sb="0" eb="1">
      <t>ヒル</t>
    </rPh>
    <rPh sb="1" eb="3">
      <t>キュウケイ</t>
    </rPh>
    <phoneticPr fontId="95"/>
  </si>
  <si>
    <t>※病院説明までに、全ての指摘事項一覧をまとめて提出する。（手書き可）
（病院用2部、
　本部検査職員人数分）</t>
    <rPh sb="1" eb="3">
      <t>ビョウイン</t>
    </rPh>
    <rPh sb="3" eb="5">
      <t>セツメイ</t>
    </rPh>
    <rPh sb="9" eb="10">
      <t>スベ</t>
    </rPh>
    <rPh sb="12" eb="14">
      <t>シテキ</t>
    </rPh>
    <rPh sb="14" eb="16">
      <t>ジコウ</t>
    </rPh>
    <rPh sb="16" eb="18">
      <t>イチラン</t>
    </rPh>
    <rPh sb="23" eb="25">
      <t>テイシュツ</t>
    </rPh>
    <rPh sb="29" eb="31">
      <t>テガ</t>
    </rPh>
    <rPh sb="32" eb="33">
      <t>カ</t>
    </rPh>
    <rPh sb="36" eb="38">
      <t>ビョウイン</t>
    </rPh>
    <rPh sb="38" eb="39">
      <t>ヨウ</t>
    </rPh>
    <rPh sb="39" eb="40">
      <t>ミョウヨウ</t>
    </rPh>
    <rPh sb="40" eb="41">
      <t>ブ</t>
    </rPh>
    <rPh sb="44" eb="46">
      <t>ホンブ</t>
    </rPh>
    <rPh sb="46" eb="48">
      <t>ケンサ</t>
    </rPh>
    <rPh sb="48" eb="50">
      <t>ショクイン</t>
    </rPh>
    <rPh sb="50" eb="53">
      <t>ニンズウブン</t>
    </rPh>
    <phoneticPr fontId="95"/>
  </si>
  <si>
    <t>書類検査</t>
    <rPh sb="0" eb="2">
      <t>ショルイ</t>
    </rPh>
    <rPh sb="2" eb="4">
      <t>ケンサ</t>
    </rPh>
    <phoneticPr fontId="95"/>
  </si>
  <si>
    <t>検査職員から病院へ検査結果の説明</t>
    <rPh sb="0" eb="2">
      <t>ケンサ</t>
    </rPh>
    <rPh sb="2" eb="4">
      <t>ショクイン</t>
    </rPh>
    <rPh sb="6" eb="8">
      <t>ビョウイン</t>
    </rPh>
    <rPh sb="9" eb="11">
      <t>ケンサ</t>
    </rPh>
    <rPh sb="11" eb="13">
      <t>ケッカ</t>
    </rPh>
    <rPh sb="14" eb="16">
      <t>セツメイ</t>
    </rPh>
    <phoneticPr fontId="95"/>
  </si>
  <si>
    <t>病院から講評</t>
    <rPh sb="0" eb="2">
      <t>ビョウイン</t>
    </rPh>
    <rPh sb="4" eb="6">
      <t>コウヒョウ</t>
    </rPh>
    <phoneticPr fontId="95"/>
  </si>
  <si>
    <t>終了</t>
    <rPh sb="0" eb="2">
      <t>シュウリョウ</t>
    </rPh>
    <phoneticPr fontId="95"/>
  </si>
  <si>
    <t>メンバー</t>
    <phoneticPr fontId="95"/>
  </si>
  <si>
    <t>A班</t>
    <rPh sb="1" eb="2">
      <t>ハン</t>
    </rPh>
    <phoneticPr fontId="95"/>
  </si>
  <si>
    <t>B班</t>
    <rPh sb="1" eb="2">
      <t>ハン</t>
    </rPh>
    <phoneticPr fontId="95"/>
  </si>
  <si>
    <t>病院</t>
    <rPh sb="0" eb="2">
      <t>ビョウイン</t>
    </rPh>
    <phoneticPr fontId="95"/>
  </si>
  <si>
    <t>○○医療センター</t>
    <rPh sb="2" eb="4">
      <t>イリョウ</t>
    </rPh>
    <phoneticPr fontId="95"/>
  </si>
  <si>
    <t>役職　氏名</t>
    <rPh sb="0" eb="2">
      <t>ヤクショク</t>
    </rPh>
    <rPh sb="3" eb="5">
      <t>シメイ</t>
    </rPh>
    <phoneticPr fontId="95"/>
  </si>
  <si>
    <t>検査職員</t>
    <rPh sb="0" eb="2">
      <t>ケンサ</t>
    </rPh>
    <rPh sb="2" eb="4">
      <t>ショクイン</t>
    </rPh>
    <phoneticPr fontId="95"/>
  </si>
  <si>
    <t>本部　施設整備設計室</t>
    <rPh sb="0" eb="2">
      <t>ホンブ</t>
    </rPh>
    <rPh sb="3" eb="7">
      <t>シセツセイビ</t>
    </rPh>
    <rPh sb="7" eb="10">
      <t>セッケイシツ</t>
    </rPh>
    <phoneticPr fontId="95"/>
  </si>
  <si>
    <t>氏名</t>
    <rPh sb="0" eb="2">
      <t>シメイ</t>
    </rPh>
    <phoneticPr fontId="95"/>
  </si>
  <si>
    <t>　</t>
    <phoneticPr fontId="95"/>
  </si>
  <si>
    <t>受注者</t>
    <rPh sb="0" eb="3">
      <t>ジュチュウシャ</t>
    </rPh>
    <phoneticPr fontId="95"/>
  </si>
  <si>
    <t>○○建設株式会社　○○支店</t>
    <rPh sb="2" eb="4">
      <t>ケンセツ</t>
    </rPh>
    <rPh sb="4" eb="8">
      <t>カブシキガイシャ</t>
    </rPh>
    <rPh sb="11" eb="13">
      <t>シテン</t>
    </rPh>
    <phoneticPr fontId="95"/>
  </si>
  <si>
    <t>★</t>
    <phoneticPr fontId="95"/>
  </si>
  <si>
    <t>☆</t>
    <phoneticPr fontId="95"/>
  </si>
  <si>
    <t>タッチアップ担当者</t>
    <rPh sb="6" eb="9">
      <t>タントウシャ</t>
    </rPh>
    <phoneticPr fontId="95"/>
  </si>
  <si>
    <t>←可能であればその場で対応</t>
    <rPh sb="1" eb="3">
      <t>カノウ</t>
    </rPh>
    <rPh sb="9" eb="10">
      <t>バ</t>
    </rPh>
    <rPh sb="11" eb="13">
      <t>タイオウ</t>
    </rPh>
    <phoneticPr fontId="95"/>
  </si>
  <si>
    <t>清掃担当者</t>
    <rPh sb="0" eb="2">
      <t>セイソウ</t>
    </rPh>
    <rPh sb="2" eb="5">
      <t>タントウシャ</t>
    </rPh>
    <phoneticPr fontId="95"/>
  </si>
  <si>
    <t>監理者</t>
    <rPh sb="0" eb="3">
      <t>カンリシャ</t>
    </rPh>
    <phoneticPr fontId="95"/>
  </si>
  <si>
    <t>株式会社○○○○設計</t>
    <rPh sb="0" eb="4">
      <t>カブシキガイシャ</t>
    </rPh>
    <rPh sb="8" eb="10">
      <t>セッケイ</t>
    </rPh>
    <phoneticPr fontId="95"/>
  </si>
  <si>
    <t>※検査に出席・同行される方を全て記載してください。</t>
    <rPh sb="1" eb="3">
      <t>ケンサ</t>
    </rPh>
    <rPh sb="4" eb="6">
      <t>シュッセキ</t>
    </rPh>
    <rPh sb="7" eb="9">
      <t>ドウコウ</t>
    </rPh>
    <rPh sb="12" eb="13">
      <t>カタ</t>
    </rPh>
    <rPh sb="14" eb="15">
      <t>スベ</t>
    </rPh>
    <rPh sb="16" eb="18">
      <t>キサイ</t>
    </rPh>
    <phoneticPr fontId="95"/>
  </si>
  <si>
    <t>【凡例】★：ルート案内・先導者、☆：記録者</t>
    <rPh sb="1" eb="3">
      <t>ハンレイ</t>
    </rPh>
    <rPh sb="9" eb="11">
      <t>アンナイ</t>
    </rPh>
    <rPh sb="12" eb="14">
      <t>センドウ</t>
    </rPh>
    <rPh sb="18" eb="21">
      <t>キロクシャ</t>
    </rPh>
    <phoneticPr fontId="95"/>
  </si>
  <si>
    <t>Ａ４サイズ図面（配置図、各階平面図、立面図、断面図）及び工程表、完成写真をファイリングして、</t>
    <rPh sb="5" eb="7">
      <t>ズメン</t>
    </rPh>
    <rPh sb="8" eb="11">
      <t>ハイチズ</t>
    </rPh>
    <rPh sb="12" eb="13">
      <t>カク</t>
    </rPh>
    <rPh sb="13" eb="14">
      <t>カイ</t>
    </rPh>
    <rPh sb="14" eb="17">
      <t>ヘイメンズ</t>
    </rPh>
    <rPh sb="18" eb="21">
      <t>リツメンズ</t>
    </rPh>
    <rPh sb="22" eb="25">
      <t>ダンメンズ</t>
    </rPh>
    <rPh sb="26" eb="27">
      <t>オヨ</t>
    </rPh>
    <rPh sb="28" eb="31">
      <t>コウテイヒョウ</t>
    </rPh>
    <rPh sb="32" eb="34">
      <t>カンセイ</t>
    </rPh>
    <rPh sb="34" eb="36">
      <t>シャシン</t>
    </rPh>
    <phoneticPr fontId="3"/>
  </si>
  <si>
    <t>特記記仕様書に指定した部数を提出する。</t>
    <phoneticPr fontId="3"/>
  </si>
  <si>
    <t>ファイルは、固定式クリアファイル２０枚（程度の）ポケットタイプとする。</t>
    <rPh sb="6" eb="9">
      <t>コテイシキ</t>
    </rPh>
    <rPh sb="18" eb="19">
      <t>マイ</t>
    </rPh>
    <rPh sb="20" eb="22">
      <t>テイド</t>
    </rPh>
    <phoneticPr fontId="3"/>
  </si>
  <si>
    <t>工事完了の際は、工事写真及び完成図ＣＡＤデータのＣＤ－Ｒも添付する。</t>
    <rPh sb="0" eb="2">
      <t>コウジ</t>
    </rPh>
    <rPh sb="2" eb="4">
      <t>カンリョウ</t>
    </rPh>
    <rPh sb="5" eb="6">
      <t>サイ</t>
    </rPh>
    <rPh sb="8" eb="10">
      <t>コウジ</t>
    </rPh>
    <rPh sb="10" eb="12">
      <t>シャシン</t>
    </rPh>
    <rPh sb="12" eb="13">
      <t>オヨ</t>
    </rPh>
    <rPh sb="14" eb="16">
      <t>カンセイ</t>
    </rPh>
    <rPh sb="16" eb="17">
      <t>ズ</t>
    </rPh>
    <rPh sb="29" eb="31">
      <t>テンプ</t>
    </rPh>
    <phoneticPr fontId="3"/>
  </si>
  <si>
    <t>：今回検査対象部分</t>
    <rPh sb="1" eb="3">
      <t>コンカイ</t>
    </rPh>
    <rPh sb="3" eb="5">
      <t>ケンサ</t>
    </rPh>
    <rPh sb="5" eb="7">
      <t>タイショウ</t>
    </rPh>
    <rPh sb="7" eb="9">
      <t>ブブン</t>
    </rPh>
    <phoneticPr fontId="3"/>
  </si>
  <si>
    <t>独立行政法人国立病院機構</t>
    <phoneticPr fontId="95"/>
  </si>
  <si>
    <t>○○○○○○○病棟等建替整備工事（建築・電気・機械）</t>
    <rPh sb="7" eb="9">
      <t>ビョウトウ</t>
    </rPh>
    <rPh sb="8" eb="9">
      <t>シッペイ</t>
    </rPh>
    <rPh sb="20" eb="22">
      <t>デンキ</t>
    </rPh>
    <rPh sb="23" eb="25">
      <t>キカイ</t>
    </rPh>
    <phoneticPr fontId="95"/>
  </si>
  <si>
    <t>○○市○○区○○町○○○</t>
    <rPh sb="2" eb="3">
      <t>シ</t>
    </rPh>
    <rPh sb="3" eb="4">
      <t>オオイチ</t>
    </rPh>
    <rPh sb="5" eb="6">
      <t>ク</t>
    </rPh>
    <rPh sb="8" eb="9">
      <t>マチ</t>
    </rPh>
    <phoneticPr fontId="3"/>
  </si>
  <si>
    <t>○○○○○○○　敷地内</t>
    <rPh sb="8" eb="11">
      <t>シキチナイ</t>
    </rPh>
    <phoneticPr fontId="95"/>
  </si>
  <si>
    <t>住所</t>
    <rPh sb="0" eb="2">
      <t>ジュウショ</t>
    </rPh>
    <phoneticPr fontId="95"/>
  </si>
  <si>
    <t>株式会社○○設計</t>
    <rPh sb="0" eb="4">
      <t>カブシキガイシャ</t>
    </rPh>
    <rPh sb="6" eb="8">
      <t>セッケイ</t>
    </rPh>
    <phoneticPr fontId="95"/>
  </si>
  <si>
    <t>株式会社○○建設　○○支店</t>
    <rPh sb="0" eb="4">
      <t>カブシキガイシャ</t>
    </rPh>
    <rPh sb="6" eb="8">
      <t>ケンセツ</t>
    </rPh>
    <rPh sb="11" eb="13">
      <t>シテン</t>
    </rPh>
    <phoneticPr fontId="95"/>
  </si>
  <si>
    <t>契約工期</t>
    <rPh sb="0" eb="2">
      <t>ケイヤク</t>
    </rPh>
    <rPh sb="2" eb="4">
      <t>コウキ</t>
    </rPh>
    <phoneticPr fontId="3"/>
  </si>
  <si>
    <t>2018/○/○</t>
    <phoneticPr fontId="3"/>
  </si>
  <si>
    <t>指定部分</t>
    <rPh sb="0" eb="2">
      <t>シテイ</t>
    </rPh>
    <rPh sb="2" eb="4">
      <t>ブブン</t>
    </rPh>
    <phoneticPr fontId="3"/>
  </si>
  <si>
    <t>：</t>
    <phoneticPr fontId="95"/>
  </si>
  <si>
    <t>○○工事（Ⅰ期）</t>
    <rPh sb="2" eb="4">
      <t>コウジ</t>
    </rPh>
    <rPh sb="6" eb="7">
      <t>キ</t>
    </rPh>
    <phoneticPr fontId="95"/>
  </si>
  <si>
    <t>○○工事（Ⅱ期）</t>
    <rPh sb="2" eb="4">
      <t>コウジ</t>
    </rPh>
    <rPh sb="6" eb="7">
      <t>キ</t>
    </rPh>
    <phoneticPr fontId="95"/>
  </si>
  <si>
    <t>Ⅰ期</t>
    <rPh sb="1" eb="2">
      <t>キ</t>
    </rPh>
    <phoneticPr fontId="95"/>
  </si>
  <si>
    <t>○○棟新築工事</t>
    <rPh sb="2" eb="3">
      <t>トウ</t>
    </rPh>
    <rPh sb="3" eb="5">
      <t>シンチク</t>
    </rPh>
    <rPh sb="5" eb="7">
      <t>コウジ</t>
    </rPh>
    <phoneticPr fontId="3"/>
  </si>
  <si>
    <t>ＲＣ</t>
    <phoneticPr fontId="3"/>
  </si>
  <si>
    <t>建築面積：</t>
    <rPh sb="0" eb="2">
      <t>ケンチク</t>
    </rPh>
    <rPh sb="2" eb="4">
      <t>メンセキ</t>
    </rPh>
    <phoneticPr fontId="95"/>
  </si>
  <si>
    <t>延床面積：</t>
    <rPh sb="0" eb="1">
      <t>ノ</t>
    </rPh>
    <rPh sb="1" eb="4">
      <t>ユカメンセキ</t>
    </rPh>
    <phoneticPr fontId="95"/>
  </si>
  <si>
    <t>○○棟棟改修工事</t>
    <rPh sb="2" eb="3">
      <t>トウ</t>
    </rPh>
    <rPh sb="3" eb="4">
      <t>トウ</t>
    </rPh>
    <rPh sb="4" eb="6">
      <t>カイシュウ</t>
    </rPh>
    <rPh sb="6" eb="8">
      <t>コウジ</t>
    </rPh>
    <phoneticPr fontId="3"/>
  </si>
  <si>
    <t>S</t>
    <phoneticPr fontId="3"/>
  </si>
  <si>
    <t>Ⅱ期</t>
    <rPh sb="1" eb="2">
      <t>キ</t>
    </rPh>
    <phoneticPr fontId="95"/>
  </si>
  <si>
    <t>W</t>
    <phoneticPr fontId="3"/>
  </si>
  <si>
    <t>外構工事</t>
    <rPh sb="0" eb="2">
      <t>ガイコウ</t>
    </rPh>
    <rPh sb="2" eb="4">
      <t>コウジ</t>
    </rPh>
    <phoneticPr fontId="95"/>
  </si>
  <si>
    <t>一式</t>
    <rPh sb="0" eb="2">
      <t>イッシキ</t>
    </rPh>
    <phoneticPr fontId="95"/>
  </si>
  <si>
    <t>請負契約額</t>
    <rPh sb="0" eb="2">
      <t>ウケオイ</t>
    </rPh>
    <rPh sb="2" eb="5">
      <t>ケイヤクガク</t>
    </rPh>
    <phoneticPr fontId="3"/>
  </si>
  <si>
    <t>（消費税率</t>
    <rPh sb="1" eb="4">
      <t>ショウヒゼイ</t>
    </rPh>
    <rPh sb="4" eb="5">
      <t>リツ</t>
    </rPh>
    <phoneticPr fontId="95"/>
  </si>
  <si>
    <t>総合発注の場合</t>
    <rPh sb="0" eb="2">
      <t>ソウゴウ</t>
    </rPh>
    <rPh sb="2" eb="4">
      <t>ハッチュウ</t>
    </rPh>
    <rPh sb="5" eb="7">
      <t>バアイ</t>
    </rPh>
    <phoneticPr fontId="95"/>
  </si>
  <si>
    <t>建築</t>
    <rPh sb="0" eb="2">
      <t>ケンチク</t>
    </rPh>
    <phoneticPr fontId="95"/>
  </si>
  <si>
    <t>電気</t>
    <rPh sb="0" eb="2">
      <t>デンキ</t>
    </rPh>
    <phoneticPr fontId="95"/>
  </si>
  <si>
    <t>計</t>
    <rPh sb="0" eb="1">
      <t>ケイ</t>
    </rPh>
    <phoneticPr fontId="95"/>
  </si>
  <si>
    <t>機械</t>
    <rPh sb="0" eb="2">
      <t>キカイ</t>
    </rPh>
    <phoneticPr fontId="95"/>
  </si>
  <si>
    <t>○○室、○○室、○○室間仕切り変更工事</t>
    <phoneticPr fontId="3"/>
  </si>
  <si>
    <t>外構工事</t>
    <rPh sb="0" eb="2">
      <t>ガイコウ</t>
    </rPh>
    <rPh sb="2" eb="4">
      <t>コウジ</t>
    </rPh>
    <phoneticPr fontId="3"/>
  </si>
  <si>
    <t>【４】</t>
    <phoneticPr fontId="95"/>
  </si>
  <si>
    <t>設備工事</t>
  </si>
  <si>
    <t>主要工事履歴</t>
    <rPh sb="0" eb="2">
      <t>シュヨウ</t>
    </rPh>
    <rPh sb="2" eb="4">
      <t>コウジ</t>
    </rPh>
    <rPh sb="4" eb="6">
      <t>リレキ</t>
    </rPh>
    <phoneticPr fontId="95"/>
  </si>
  <si>
    <t>工種</t>
    <rPh sb="0" eb="2">
      <t>コウシュ</t>
    </rPh>
    <phoneticPr fontId="95"/>
  </si>
  <si>
    <t>工事着手日</t>
    <rPh sb="0" eb="2">
      <t>コウジ</t>
    </rPh>
    <rPh sb="2" eb="4">
      <t>チャクシュ</t>
    </rPh>
    <rPh sb="4" eb="5">
      <t>ビ</t>
    </rPh>
    <phoneticPr fontId="95"/>
  </si>
  <si>
    <t>主要工事内容</t>
    <rPh sb="0" eb="2">
      <t>シュヨウ</t>
    </rPh>
    <rPh sb="2" eb="6">
      <t>コウジナイヨウ</t>
    </rPh>
    <phoneticPr fontId="95"/>
  </si>
  <si>
    <t>○○工事</t>
    <rPh sb="2" eb="4">
      <t>コウジ</t>
    </rPh>
    <phoneticPr fontId="95"/>
  </si>
  <si>
    <t>（記載例）本館1階　機器撤去開始（７／１７撤去完了）</t>
    <rPh sb="1" eb="4">
      <t>キサイレイ</t>
    </rPh>
    <rPh sb="5" eb="7">
      <t>ホンカン</t>
    </rPh>
    <rPh sb="8" eb="9">
      <t>カイ</t>
    </rPh>
    <rPh sb="10" eb="12">
      <t>キキ</t>
    </rPh>
    <rPh sb="12" eb="14">
      <t>テッキョ</t>
    </rPh>
    <rPh sb="14" eb="16">
      <t>カイシ</t>
    </rPh>
    <rPh sb="21" eb="23">
      <t>テッキョ</t>
    </rPh>
    <rPh sb="23" eb="25">
      <t>カンリョウ</t>
    </rPh>
    <phoneticPr fontId="95"/>
  </si>
  <si>
    <t>【５】</t>
    <phoneticPr fontId="95"/>
  </si>
  <si>
    <t>No.</t>
    <phoneticPr fontId="95"/>
  </si>
  <si>
    <t>未済部分</t>
    <rPh sb="0" eb="2">
      <t>ミサイ</t>
    </rPh>
    <rPh sb="2" eb="4">
      <t>ブブン</t>
    </rPh>
    <phoneticPr fontId="95"/>
  </si>
  <si>
    <t>工事内容</t>
    <rPh sb="0" eb="2">
      <t>コウジ</t>
    </rPh>
    <rPh sb="2" eb="4">
      <t>ナイヨウ</t>
    </rPh>
    <phoneticPr fontId="95"/>
  </si>
  <si>
    <t>完了予定</t>
    <rPh sb="0" eb="2">
      <t>カンリョウ</t>
    </rPh>
    <rPh sb="2" eb="4">
      <t>ヨテイ</t>
    </rPh>
    <phoneticPr fontId="95"/>
  </si>
  <si>
    <t>検査日程：</t>
  </si>
  <si>
    <t>工事名</t>
    <rPh sb="0" eb="3">
      <t>コウジメイ</t>
    </rPh>
    <phoneticPr fontId="95"/>
  </si>
  <si>
    <t>請負者</t>
    <rPh sb="0" eb="3">
      <t>ウケオイシャ</t>
    </rPh>
    <phoneticPr fontId="95"/>
  </si>
  <si>
    <t>工事種別</t>
    <rPh sb="0" eb="2">
      <t>コウジ</t>
    </rPh>
    <rPh sb="2" eb="4">
      <t>シュベツ</t>
    </rPh>
    <phoneticPr fontId="95"/>
  </si>
  <si>
    <t>電気設備</t>
    <rPh sb="0" eb="2">
      <t>デンキ</t>
    </rPh>
    <rPh sb="2" eb="4">
      <t>セツビ</t>
    </rPh>
    <phoneticPr fontId="95"/>
  </si>
  <si>
    <t>機械設備</t>
    <rPh sb="0" eb="2">
      <t>キカイ</t>
    </rPh>
    <rPh sb="2" eb="4">
      <t>セツビ</t>
    </rPh>
    <phoneticPr fontId="95"/>
  </si>
  <si>
    <t>日</t>
    <rPh sb="0" eb="1">
      <t>ヒ</t>
    </rPh>
    <phoneticPr fontId="95"/>
  </si>
  <si>
    <t>挨拶・概要説明</t>
    <rPh sb="0" eb="2">
      <t>アイサツ</t>
    </rPh>
    <rPh sb="3" eb="5">
      <t>ガイヨウ</t>
    </rPh>
    <rPh sb="5" eb="7">
      <t>セツメイ</t>
    </rPh>
    <phoneticPr fontId="95"/>
  </si>
  <si>
    <t>合同検査</t>
    <rPh sb="0" eb="2">
      <t>ゴウドウ</t>
    </rPh>
    <rPh sb="2" eb="4">
      <t>ケンサ</t>
    </rPh>
    <phoneticPr fontId="95"/>
  </si>
  <si>
    <t>■火災連動試験（防火戸・電気錠・EV等）
■総合防災試験（火災→停電→復電、警報作動試験、スプリンクラー、EV、発電機内の送風機）</t>
    <rPh sb="1" eb="3">
      <t>カサイ</t>
    </rPh>
    <rPh sb="3" eb="5">
      <t>レンドウ</t>
    </rPh>
    <rPh sb="5" eb="7">
      <t>シケン</t>
    </rPh>
    <rPh sb="8" eb="11">
      <t>ボウカド</t>
    </rPh>
    <rPh sb="12" eb="15">
      <t>デンキジョウ</t>
    </rPh>
    <rPh sb="18" eb="19">
      <t>トウ</t>
    </rPh>
    <rPh sb="22" eb="24">
      <t>ソウゴウ</t>
    </rPh>
    <rPh sb="24" eb="26">
      <t>ボウサイ</t>
    </rPh>
    <rPh sb="26" eb="28">
      <t>シケン</t>
    </rPh>
    <rPh sb="29" eb="31">
      <t>カサイ</t>
    </rPh>
    <rPh sb="32" eb="34">
      <t>テイデン</t>
    </rPh>
    <rPh sb="35" eb="37">
      <t>フクデン</t>
    </rPh>
    <rPh sb="38" eb="40">
      <t>ケイホウ</t>
    </rPh>
    <rPh sb="40" eb="42">
      <t>サドウ</t>
    </rPh>
    <rPh sb="42" eb="44">
      <t>シケン</t>
    </rPh>
    <rPh sb="56" eb="59">
      <t>ハツデンキ</t>
    </rPh>
    <rPh sb="59" eb="60">
      <t>ナイ</t>
    </rPh>
    <rPh sb="61" eb="64">
      <t>ソウフウキ</t>
    </rPh>
    <phoneticPr fontId="95"/>
  </si>
  <si>
    <t>昼食</t>
    <rPh sb="0" eb="2">
      <t>チュウショク</t>
    </rPh>
    <phoneticPr fontId="95"/>
  </si>
  <si>
    <t>8F
屋上</t>
    <rPh sb="3" eb="5">
      <t>オクジョウ</t>
    </rPh>
    <phoneticPr fontId="95"/>
  </si>
  <si>
    <t>免震層</t>
    <rPh sb="0" eb="2">
      <t>メンシン</t>
    </rPh>
    <rPh sb="2" eb="3">
      <t>ソウ</t>
    </rPh>
    <phoneticPr fontId="95"/>
  </si>
  <si>
    <t>当日の指摘事項確認</t>
    <rPh sb="0" eb="2">
      <t>トウジツ</t>
    </rPh>
    <rPh sb="3" eb="5">
      <t>シテキ</t>
    </rPh>
    <rPh sb="5" eb="7">
      <t>ジコウ</t>
    </rPh>
    <rPh sb="7" eb="9">
      <t>カクニン</t>
    </rPh>
    <phoneticPr fontId="95"/>
  </si>
  <si>
    <t>検査説明</t>
    <rPh sb="0" eb="2">
      <t>ケンサ</t>
    </rPh>
    <rPh sb="2" eb="4">
      <t>セツメイ</t>
    </rPh>
    <phoneticPr fontId="95"/>
  </si>
  <si>
    <t>外構
附属棟</t>
    <rPh sb="0" eb="2">
      <t>ガイコウ</t>
    </rPh>
    <rPh sb="3" eb="6">
      <t>フゾクトウ</t>
    </rPh>
    <phoneticPr fontId="95"/>
  </si>
  <si>
    <t>外構</t>
    <rPh sb="0" eb="2">
      <t>ガイコウ</t>
    </rPh>
    <phoneticPr fontId="95"/>
  </si>
  <si>
    <t>EV</t>
    <phoneticPr fontId="95"/>
  </si>
  <si>
    <t>附属棟</t>
    <rPh sb="0" eb="3">
      <t>フゾクトウ</t>
    </rPh>
    <phoneticPr fontId="95"/>
  </si>
  <si>
    <t>渡廊下</t>
    <rPh sb="0" eb="1">
      <t>ワタリ</t>
    </rPh>
    <rPh sb="1" eb="3">
      <t>ロウカ</t>
    </rPh>
    <phoneticPr fontId="95"/>
  </si>
  <si>
    <t>電気室</t>
    <rPh sb="0" eb="3">
      <t>デンキシツ</t>
    </rPh>
    <phoneticPr fontId="95"/>
  </si>
  <si>
    <t>警報試験</t>
    <rPh sb="0" eb="2">
      <t>ケイホウ</t>
    </rPh>
    <rPh sb="2" eb="4">
      <t>シケン</t>
    </rPh>
    <phoneticPr fontId="95"/>
  </si>
  <si>
    <t>検査結果説明・講評</t>
    <rPh sb="0" eb="2">
      <t>ケンサ</t>
    </rPh>
    <rPh sb="2" eb="4">
      <t>ケッカ</t>
    </rPh>
    <rPh sb="4" eb="6">
      <t>セツメイ</t>
    </rPh>
    <rPh sb="7" eb="9">
      <t>コウヒョウ</t>
    </rPh>
    <phoneticPr fontId="95"/>
  </si>
  <si>
    <t>※検査職員の人数分準備してください。</t>
    <rPh sb="1" eb="3">
      <t>ケンサ</t>
    </rPh>
    <rPh sb="3" eb="5">
      <t>ショクイン</t>
    </rPh>
    <rPh sb="6" eb="9">
      <t>ニンズウブン</t>
    </rPh>
    <rPh sb="9" eb="11">
      <t>ジュンビ</t>
    </rPh>
    <phoneticPr fontId="95"/>
  </si>
  <si>
    <t>名称</t>
    <rPh sb="0" eb="2">
      <t>メイショウ</t>
    </rPh>
    <phoneticPr fontId="56"/>
  </si>
  <si>
    <t>数量</t>
    <rPh sb="0" eb="2">
      <t>スウリョウ</t>
    </rPh>
    <phoneticPr fontId="56"/>
  </si>
  <si>
    <t>（共通）</t>
    <rPh sb="1" eb="3">
      <t>キョウツウ</t>
    </rPh>
    <phoneticPr fontId="56"/>
  </si>
  <si>
    <t>・作業服（上下）</t>
    <rPh sb="1" eb="4">
      <t>サギョウフク</t>
    </rPh>
    <rPh sb="5" eb="7">
      <t>ジョウゲ</t>
    </rPh>
    <phoneticPr fontId="3"/>
  </si>
  <si>
    <t>各1</t>
    <rPh sb="0" eb="1">
      <t>カク</t>
    </rPh>
    <phoneticPr fontId="56"/>
  </si>
  <si>
    <r>
      <t>必要に応じて防寒着（高温地域は薄手作業着を複数枚）</t>
    </r>
    <r>
      <rPr>
        <sz val="8"/>
        <rFont val="ＭＳ Ｐゴシック"/>
        <family val="3"/>
        <charset val="128"/>
      </rPr>
      <t>　※サイズは別途お知らせします。</t>
    </r>
    <rPh sb="0" eb="2">
      <t>ヒツヨウ</t>
    </rPh>
    <rPh sb="3" eb="4">
      <t>オウ</t>
    </rPh>
    <rPh sb="6" eb="9">
      <t>ボウカンギ</t>
    </rPh>
    <rPh sb="10" eb="12">
      <t>コウオン</t>
    </rPh>
    <rPh sb="12" eb="14">
      <t>チイキ</t>
    </rPh>
    <rPh sb="15" eb="17">
      <t>ウスデ</t>
    </rPh>
    <rPh sb="17" eb="20">
      <t>サギョウギ</t>
    </rPh>
    <rPh sb="21" eb="23">
      <t>フクスウ</t>
    </rPh>
    <rPh sb="23" eb="24">
      <t>マイ</t>
    </rPh>
    <rPh sb="31" eb="33">
      <t>ベット</t>
    </rPh>
    <rPh sb="34" eb="35">
      <t>シ</t>
    </rPh>
    <phoneticPr fontId="3"/>
  </si>
  <si>
    <t>・軍手・軍足</t>
    <phoneticPr fontId="3"/>
  </si>
  <si>
    <t>各日数</t>
    <rPh sb="0" eb="1">
      <t>カク</t>
    </rPh>
    <rPh sb="1" eb="2">
      <t>ニチ</t>
    </rPh>
    <rPh sb="2" eb="3">
      <t>スウ</t>
    </rPh>
    <phoneticPr fontId="56"/>
  </si>
  <si>
    <t>・屋内用シューズ</t>
    <rPh sb="1" eb="4">
      <t>オクナイヨウ</t>
    </rPh>
    <phoneticPr fontId="3"/>
  </si>
  <si>
    <t>スポーツシューズ等の靴底に厚みがあり、クッション性のあるもの</t>
    <phoneticPr fontId="3"/>
  </si>
  <si>
    <t>・屋外用シューズ</t>
    <rPh sb="1" eb="4">
      <t>オクガイヨウ</t>
    </rPh>
    <phoneticPr fontId="3"/>
  </si>
  <si>
    <t>必要に応じて長靴</t>
    <rPh sb="0" eb="2">
      <t>ヒツヨウ</t>
    </rPh>
    <rPh sb="3" eb="4">
      <t>オウ</t>
    </rPh>
    <rPh sb="6" eb="8">
      <t>ナガグツ</t>
    </rPh>
    <phoneticPr fontId="3"/>
  </si>
  <si>
    <t>・長靴</t>
    <rPh sb="1" eb="2">
      <t>ナガ</t>
    </rPh>
    <rPh sb="2" eb="3">
      <t>クツ</t>
    </rPh>
    <phoneticPr fontId="3"/>
  </si>
  <si>
    <t>地下ピットがある場合、雨天時</t>
    <rPh sb="0" eb="2">
      <t>チカ</t>
    </rPh>
    <rPh sb="8" eb="10">
      <t>バアイ</t>
    </rPh>
    <rPh sb="11" eb="13">
      <t>ウテン</t>
    </rPh>
    <rPh sb="13" eb="14">
      <t>ジ</t>
    </rPh>
    <phoneticPr fontId="3"/>
  </si>
  <si>
    <t>・雨合羽</t>
    <rPh sb="1" eb="4">
      <t>アマガッパ</t>
    </rPh>
    <phoneticPr fontId="3"/>
  </si>
  <si>
    <t>・ビニル手袋</t>
    <rPh sb="4" eb="6">
      <t>テブクロ</t>
    </rPh>
    <phoneticPr fontId="3"/>
  </si>
  <si>
    <t>・タオル</t>
    <phoneticPr fontId="3"/>
  </si>
  <si>
    <t>・ライト付きヘルメット</t>
    <rPh sb="4" eb="5">
      <t>ヅ</t>
    </rPh>
    <phoneticPr fontId="3"/>
  </si>
  <si>
    <t>・コンベックス</t>
    <phoneticPr fontId="56"/>
  </si>
  <si>
    <t>５ｍ程度のもの</t>
    <rPh sb="2" eb="4">
      <t>テイド</t>
    </rPh>
    <phoneticPr fontId="56"/>
  </si>
  <si>
    <t>・懐中電灯（LED）</t>
    <rPh sb="1" eb="3">
      <t>カイチュウ</t>
    </rPh>
    <rPh sb="3" eb="5">
      <t>デントウ</t>
    </rPh>
    <phoneticPr fontId="56"/>
  </si>
  <si>
    <t>・脚立</t>
    <rPh sb="1" eb="3">
      <t>キャタツ</t>
    </rPh>
    <phoneticPr fontId="56"/>
  </si>
  <si>
    <t>各室の天井点検口に届き、胸の位置まで入るもの（※高天井の場合も含む）</t>
    <rPh sb="0" eb="2">
      <t>カクシツ</t>
    </rPh>
    <rPh sb="3" eb="5">
      <t>テンジョウ</t>
    </rPh>
    <rPh sb="5" eb="8">
      <t>テンケンコウ</t>
    </rPh>
    <rPh sb="9" eb="10">
      <t>トド</t>
    </rPh>
    <rPh sb="12" eb="13">
      <t>ムネ</t>
    </rPh>
    <rPh sb="14" eb="16">
      <t>イチ</t>
    </rPh>
    <rPh sb="18" eb="19">
      <t>ハイ</t>
    </rPh>
    <rPh sb="24" eb="25">
      <t>タカ</t>
    </rPh>
    <rPh sb="25" eb="27">
      <t>テンジョウ</t>
    </rPh>
    <rPh sb="28" eb="30">
      <t>バアイ</t>
    </rPh>
    <rPh sb="31" eb="32">
      <t>フク</t>
    </rPh>
    <phoneticPr fontId="3"/>
  </si>
  <si>
    <t>・鍵(カードキー含む)</t>
    <rPh sb="1" eb="2">
      <t>カギ</t>
    </rPh>
    <rPh sb="8" eb="9">
      <t>フク</t>
    </rPh>
    <phoneticPr fontId="56"/>
  </si>
  <si>
    <t>1以上</t>
    <rPh sb="1" eb="3">
      <t>イジョウ</t>
    </rPh>
    <phoneticPr fontId="56"/>
  </si>
  <si>
    <t>（建築）</t>
    <rPh sb="1" eb="3">
      <t>ケンチク</t>
    </rPh>
    <phoneticPr fontId="56"/>
  </si>
  <si>
    <t>・打診棒</t>
    <rPh sb="1" eb="3">
      <t>ダシン</t>
    </rPh>
    <rPh sb="3" eb="4">
      <t>ボウ</t>
    </rPh>
    <phoneticPr fontId="56"/>
  </si>
  <si>
    <t>・鏡（柄付き）</t>
    <rPh sb="1" eb="2">
      <t>カガミ</t>
    </rPh>
    <rPh sb="3" eb="5">
      <t>エツ</t>
    </rPh>
    <phoneticPr fontId="56"/>
  </si>
  <si>
    <t>・ガラス厚み測定器</t>
    <rPh sb="4" eb="5">
      <t>アツ</t>
    </rPh>
    <rPh sb="6" eb="8">
      <t>ソクテイ</t>
    </rPh>
    <rPh sb="8" eb="9">
      <t>キ</t>
    </rPh>
    <phoneticPr fontId="56"/>
  </si>
  <si>
    <t>二重ガラスの隙間も見ることができるもの</t>
    <phoneticPr fontId="56"/>
  </si>
  <si>
    <t>・磁石</t>
    <rPh sb="1" eb="3">
      <t>ジシャク</t>
    </rPh>
    <phoneticPr fontId="56"/>
  </si>
  <si>
    <t>・水平器</t>
    <rPh sb="1" eb="3">
      <t>スイヘイ</t>
    </rPh>
    <rPh sb="3" eb="4">
      <t>キ</t>
    </rPh>
    <phoneticPr fontId="3"/>
  </si>
  <si>
    <t>・ＯＡフロア脱着器具</t>
    <rPh sb="6" eb="8">
      <t>ダッチャク</t>
    </rPh>
    <rPh sb="8" eb="10">
      <t>キグ</t>
    </rPh>
    <phoneticPr fontId="3"/>
  </si>
  <si>
    <t>・点滴フック代用棒のフック棒</t>
    <rPh sb="1" eb="3">
      <t>テンテキ</t>
    </rPh>
    <rPh sb="6" eb="8">
      <t>ダイヨウ</t>
    </rPh>
    <rPh sb="8" eb="9">
      <t>ボウ</t>
    </rPh>
    <rPh sb="13" eb="14">
      <t>ボウ</t>
    </rPh>
    <phoneticPr fontId="3"/>
  </si>
  <si>
    <t>・吊はかり（20㎏程度）</t>
    <rPh sb="1" eb="2">
      <t>ツリ</t>
    </rPh>
    <rPh sb="9" eb="11">
      <t>テイド</t>
    </rPh>
    <phoneticPr fontId="3"/>
  </si>
  <si>
    <t>・バケツ（又はホース）</t>
    <rPh sb="5" eb="6">
      <t>マタ</t>
    </rPh>
    <phoneticPr fontId="3"/>
  </si>
  <si>
    <t>・安全帯</t>
    <rPh sb="1" eb="4">
      <t>アンゼンタイ</t>
    </rPh>
    <phoneticPr fontId="3"/>
  </si>
  <si>
    <t>（電気）</t>
    <rPh sb="1" eb="3">
      <t>デンキ</t>
    </rPh>
    <phoneticPr fontId="56"/>
  </si>
  <si>
    <t>・保護導通試験器</t>
    <rPh sb="1" eb="3">
      <t>ホゴ</t>
    </rPh>
    <rPh sb="3" eb="5">
      <t>ドウツウ</t>
    </rPh>
    <rPh sb="5" eb="8">
      <t>シケンキ</t>
    </rPh>
    <phoneticPr fontId="56"/>
  </si>
  <si>
    <t>医用接地センタから医用コンセント接地極、医用接地端子までの配線の抵抗を確認する</t>
    <rPh sb="0" eb="2">
      <t>イヨウ</t>
    </rPh>
    <rPh sb="2" eb="4">
      <t>セッチ</t>
    </rPh>
    <rPh sb="9" eb="11">
      <t>イヨウ</t>
    </rPh>
    <rPh sb="16" eb="18">
      <t>セッチ</t>
    </rPh>
    <rPh sb="18" eb="19">
      <t>キョク</t>
    </rPh>
    <rPh sb="20" eb="22">
      <t>イヨウ</t>
    </rPh>
    <rPh sb="22" eb="24">
      <t>セッチ</t>
    </rPh>
    <rPh sb="24" eb="26">
      <t>タンシ</t>
    </rPh>
    <rPh sb="29" eb="31">
      <t>ハイセン</t>
    </rPh>
    <rPh sb="32" eb="34">
      <t>テイコウ</t>
    </rPh>
    <rPh sb="35" eb="37">
      <t>カクニン</t>
    </rPh>
    <phoneticPr fontId="56"/>
  </si>
  <si>
    <t>・絶縁抵抗計</t>
    <rPh sb="1" eb="3">
      <t>ゼツエン</t>
    </rPh>
    <rPh sb="3" eb="5">
      <t>テイコウ</t>
    </rPh>
    <rPh sb="5" eb="6">
      <t>ケイ</t>
    </rPh>
    <phoneticPr fontId="56"/>
  </si>
  <si>
    <t>絶縁抵抗値を確認する</t>
    <rPh sb="0" eb="2">
      <t>ゼツエン</t>
    </rPh>
    <rPh sb="2" eb="5">
      <t>テイコウチ</t>
    </rPh>
    <rPh sb="6" eb="8">
      <t>カクニン</t>
    </rPh>
    <phoneticPr fontId="56"/>
  </si>
  <si>
    <t>・接地抵抗計</t>
    <rPh sb="1" eb="3">
      <t>セッチ</t>
    </rPh>
    <rPh sb="3" eb="5">
      <t>テイコウ</t>
    </rPh>
    <rPh sb="5" eb="6">
      <t>ケイ</t>
    </rPh>
    <phoneticPr fontId="56"/>
  </si>
  <si>
    <t>接地抵抗値を確認する</t>
    <rPh sb="0" eb="2">
      <t>セッチ</t>
    </rPh>
    <rPh sb="2" eb="5">
      <t>テイコウチ</t>
    </rPh>
    <rPh sb="6" eb="8">
      <t>カクニン</t>
    </rPh>
    <phoneticPr fontId="56"/>
  </si>
  <si>
    <t>・漏電遮断器テスタ</t>
    <rPh sb="1" eb="3">
      <t>ロウデン</t>
    </rPh>
    <rPh sb="3" eb="6">
      <t>シャダンキ</t>
    </rPh>
    <phoneticPr fontId="56"/>
  </si>
  <si>
    <t>漏電遮断器の動作時間、動作電流を確認する</t>
    <rPh sb="0" eb="2">
      <t>ロウデン</t>
    </rPh>
    <rPh sb="2" eb="5">
      <t>シャダンキ</t>
    </rPh>
    <rPh sb="6" eb="8">
      <t>ドウサ</t>
    </rPh>
    <rPh sb="8" eb="10">
      <t>ジカン</t>
    </rPh>
    <rPh sb="11" eb="13">
      <t>ドウサ</t>
    </rPh>
    <rPh sb="13" eb="15">
      <t>デンリュウ</t>
    </rPh>
    <rPh sb="16" eb="18">
      <t>カクニン</t>
    </rPh>
    <phoneticPr fontId="56"/>
  </si>
  <si>
    <t>・LEDナイトライト（コンセント式）</t>
    <rPh sb="16" eb="17">
      <t>シキ</t>
    </rPh>
    <phoneticPr fontId="56"/>
  </si>
  <si>
    <t>複数</t>
    <rPh sb="0" eb="2">
      <t>フクスウ</t>
    </rPh>
    <phoneticPr fontId="56"/>
  </si>
  <si>
    <t>回路番号の確認をする（４床室ｘ２以上のコンセントの個数分を用意する）</t>
    <rPh sb="0" eb="2">
      <t>カイロ</t>
    </rPh>
    <rPh sb="2" eb="4">
      <t>バンゴウ</t>
    </rPh>
    <rPh sb="5" eb="7">
      <t>カクニン</t>
    </rPh>
    <rPh sb="12" eb="13">
      <t>ショウ</t>
    </rPh>
    <rPh sb="13" eb="14">
      <t>シツ</t>
    </rPh>
    <rPh sb="16" eb="18">
      <t>イジョウ</t>
    </rPh>
    <rPh sb="25" eb="28">
      <t>コスウブン</t>
    </rPh>
    <rPh sb="29" eb="31">
      <t>ヨウイ</t>
    </rPh>
    <phoneticPr fontId="56"/>
  </si>
  <si>
    <t>・コンテスター</t>
    <phoneticPr fontId="56"/>
  </si>
  <si>
    <t>コンセントの極性を確認する</t>
    <rPh sb="6" eb="8">
      <t>キョクセイ</t>
    </rPh>
    <rPh sb="9" eb="11">
      <t>カクニン</t>
    </rPh>
    <phoneticPr fontId="3"/>
  </si>
  <si>
    <t>・回路計</t>
    <rPh sb="1" eb="4">
      <t>カイロケイ</t>
    </rPh>
    <phoneticPr fontId="3"/>
  </si>
  <si>
    <t>動力コンセントの電圧測定、主幹の系統確認に使用する</t>
    <rPh sb="0" eb="2">
      <t>ドウリョク</t>
    </rPh>
    <rPh sb="8" eb="10">
      <t>デンアツ</t>
    </rPh>
    <rPh sb="10" eb="12">
      <t>ソクテイ</t>
    </rPh>
    <rPh sb="13" eb="15">
      <t>シュカン</t>
    </rPh>
    <rPh sb="16" eb="18">
      <t>ケイトウ</t>
    </rPh>
    <rPh sb="18" eb="20">
      <t>カクニン</t>
    </rPh>
    <rPh sb="21" eb="23">
      <t>シヨウ</t>
    </rPh>
    <phoneticPr fontId="3"/>
  </si>
  <si>
    <t>・漏れ電流試験器</t>
    <rPh sb="1" eb="2">
      <t>モ</t>
    </rPh>
    <rPh sb="3" eb="5">
      <t>デンリュウ</t>
    </rPh>
    <rPh sb="5" eb="7">
      <t>シケン</t>
    </rPh>
    <rPh sb="7" eb="8">
      <t>ウツワ</t>
    </rPh>
    <phoneticPr fontId="56"/>
  </si>
  <si>
    <t>※</t>
    <phoneticPr fontId="56"/>
  </si>
  <si>
    <t>絶縁監視装置の動作を確認する（絶縁トランスがある場合）</t>
    <rPh sb="0" eb="2">
      <t>ゼツエン</t>
    </rPh>
    <rPh sb="2" eb="4">
      <t>カンシ</t>
    </rPh>
    <rPh sb="4" eb="6">
      <t>ソウチ</t>
    </rPh>
    <rPh sb="7" eb="9">
      <t>ドウサ</t>
    </rPh>
    <rPh sb="10" eb="12">
      <t>カクニン</t>
    </rPh>
    <rPh sb="15" eb="17">
      <t>ゼツエン</t>
    </rPh>
    <rPh sb="24" eb="26">
      <t>バアイ</t>
    </rPh>
    <phoneticPr fontId="56"/>
  </si>
  <si>
    <t>・過電流試験器</t>
    <rPh sb="1" eb="4">
      <t>カデンリュウ</t>
    </rPh>
    <rPh sb="4" eb="7">
      <t>シケンキ</t>
    </rPh>
    <phoneticPr fontId="56"/>
  </si>
  <si>
    <t>過電流警報器の動作を確認する（絶縁トランスがある場合）</t>
    <rPh sb="0" eb="3">
      <t>カデンリュウ</t>
    </rPh>
    <rPh sb="3" eb="6">
      <t>ケイホウキ</t>
    </rPh>
    <rPh sb="7" eb="9">
      <t>ドウサ</t>
    </rPh>
    <rPh sb="10" eb="12">
      <t>カクニン</t>
    </rPh>
    <phoneticPr fontId="56"/>
  </si>
  <si>
    <t>・絶縁監視装置試験器</t>
    <rPh sb="1" eb="3">
      <t>ゼツエン</t>
    </rPh>
    <rPh sb="3" eb="5">
      <t>カンシ</t>
    </rPh>
    <rPh sb="5" eb="7">
      <t>ソウチ</t>
    </rPh>
    <rPh sb="7" eb="10">
      <t>シケンキ</t>
    </rPh>
    <phoneticPr fontId="3"/>
  </si>
  <si>
    <t>絶縁監視装置の動作を確認する（絶縁トランスがある場合）</t>
    <rPh sb="7" eb="9">
      <t>ドウサ</t>
    </rPh>
    <rPh sb="10" eb="12">
      <t>カクニン</t>
    </rPh>
    <phoneticPr fontId="56"/>
  </si>
  <si>
    <t>・テレビ</t>
    <phoneticPr fontId="3"/>
  </si>
  <si>
    <t>端末箇所で画像を確認する</t>
    <rPh sb="0" eb="2">
      <t>タンマツ</t>
    </rPh>
    <rPh sb="2" eb="4">
      <t>カショ</t>
    </rPh>
    <rPh sb="5" eb="7">
      <t>ガゾウ</t>
    </rPh>
    <rPh sb="8" eb="10">
      <t>カクニン</t>
    </rPh>
    <phoneticPr fontId="3"/>
  </si>
  <si>
    <t>・LANケーブルテスター</t>
    <phoneticPr fontId="3"/>
  </si>
  <si>
    <t>LANの導通を確認する</t>
    <rPh sb="4" eb="6">
      <t>ドウツウ</t>
    </rPh>
    <rPh sb="7" eb="9">
      <t>カクニン</t>
    </rPh>
    <phoneticPr fontId="3"/>
  </si>
  <si>
    <t>・感知器用作動試験器</t>
    <phoneticPr fontId="3"/>
  </si>
  <si>
    <t>感知器の作動と感知器連動の防火戸の作動を確認する</t>
    <rPh sb="0" eb="3">
      <t>カンチキ</t>
    </rPh>
    <rPh sb="4" eb="6">
      <t>サドウ</t>
    </rPh>
    <rPh sb="7" eb="10">
      <t>カンチキ</t>
    </rPh>
    <rPh sb="10" eb="12">
      <t>レンドウ</t>
    </rPh>
    <rPh sb="13" eb="16">
      <t>ボウカド</t>
    </rPh>
    <rPh sb="17" eb="19">
      <t>サドウ</t>
    </rPh>
    <rPh sb="20" eb="22">
      <t>カクニン</t>
    </rPh>
    <phoneticPr fontId="56"/>
  </si>
  <si>
    <t>（機械）</t>
    <rPh sb="1" eb="3">
      <t>キカイ</t>
    </rPh>
    <phoneticPr fontId="56"/>
  </si>
  <si>
    <t>・発煙剤</t>
    <rPh sb="1" eb="3">
      <t>ハツエン</t>
    </rPh>
    <rPh sb="3" eb="4">
      <t>ザイ</t>
    </rPh>
    <phoneticPr fontId="56"/>
  </si>
  <si>
    <t>陰陽圧確認用</t>
    <rPh sb="0" eb="2">
      <t>インヨウ</t>
    </rPh>
    <rPh sb="2" eb="3">
      <t>アツ</t>
    </rPh>
    <rPh sb="3" eb="5">
      <t>カクニン</t>
    </rPh>
    <rPh sb="5" eb="6">
      <t>ヨウ</t>
    </rPh>
    <phoneticPr fontId="56"/>
  </si>
  <si>
    <t>・温度計</t>
    <rPh sb="1" eb="4">
      <t>オンドケイ</t>
    </rPh>
    <rPh sb="3" eb="4">
      <t>ケイ</t>
    </rPh>
    <phoneticPr fontId="56"/>
  </si>
  <si>
    <t>液体用（給湯温度を測る）</t>
    <rPh sb="0" eb="3">
      <t>エキタイヨウ</t>
    </rPh>
    <phoneticPr fontId="56"/>
  </si>
  <si>
    <t>・温湿度計</t>
    <rPh sb="1" eb="4">
      <t>オンシツド</t>
    </rPh>
    <rPh sb="4" eb="5">
      <t>ケイ</t>
    </rPh>
    <phoneticPr fontId="56"/>
  </si>
  <si>
    <t>気体用</t>
    <rPh sb="0" eb="2">
      <t>キタイ</t>
    </rPh>
    <rPh sb="2" eb="3">
      <t>ヨウ</t>
    </rPh>
    <phoneticPr fontId="3"/>
  </si>
  <si>
    <t>・吹流し</t>
    <rPh sb="1" eb="2">
      <t>フ</t>
    </rPh>
    <rPh sb="2" eb="3">
      <t>ナガ</t>
    </rPh>
    <phoneticPr fontId="3"/>
  </si>
  <si>
    <t>気流確認用</t>
    <rPh sb="0" eb="2">
      <t>キリュウ</t>
    </rPh>
    <rPh sb="2" eb="4">
      <t>カクニン</t>
    </rPh>
    <rPh sb="4" eb="5">
      <t>ヨウ</t>
    </rPh>
    <phoneticPr fontId="3"/>
  </si>
  <si>
    <t>・水平器（勾配計）</t>
    <rPh sb="1" eb="3">
      <t>スイヘイ</t>
    </rPh>
    <rPh sb="3" eb="4">
      <t>ウツワ</t>
    </rPh>
    <rPh sb="5" eb="7">
      <t>コウバイ</t>
    </rPh>
    <rPh sb="7" eb="8">
      <t>ケイ</t>
    </rPh>
    <phoneticPr fontId="56"/>
  </si>
  <si>
    <t>配管勾配や衛生器具の傾きを確認する</t>
    <rPh sb="0" eb="2">
      <t>ハイカン</t>
    </rPh>
    <rPh sb="2" eb="4">
      <t>コウバイ</t>
    </rPh>
    <rPh sb="5" eb="7">
      <t>エイセイ</t>
    </rPh>
    <rPh sb="7" eb="9">
      <t>キグ</t>
    </rPh>
    <rPh sb="10" eb="11">
      <t>カタム</t>
    </rPh>
    <rPh sb="13" eb="15">
      <t>カクニン</t>
    </rPh>
    <phoneticPr fontId="56"/>
  </si>
  <si>
    <t>排水桝最深部に入れることが可能な長さ・大きさのもの</t>
    <rPh sb="0" eb="2">
      <t>ハイスイ</t>
    </rPh>
    <rPh sb="2" eb="3">
      <t>マス</t>
    </rPh>
    <rPh sb="3" eb="6">
      <t>サイシンブ</t>
    </rPh>
    <rPh sb="7" eb="8">
      <t>イ</t>
    </rPh>
    <rPh sb="13" eb="15">
      <t>カノウ</t>
    </rPh>
    <rPh sb="16" eb="17">
      <t>ナガ</t>
    </rPh>
    <rPh sb="19" eb="20">
      <t>オオ</t>
    </rPh>
    <phoneticPr fontId="56"/>
  </si>
  <si>
    <t>・照明器具</t>
    <rPh sb="1" eb="3">
      <t>ショウメイ</t>
    </rPh>
    <rPh sb="3" eb="5">
      <t>キグ</t>
    </rPh>
    <phoneticPr fontId="56"/>
  </si>
  <si>
    <t>・マンホール開閉フック</t>
    <rPh sb="6" eb="8">
      <t>カイヘイ</t>
    </rPh>
    <phoneticPr fontId="3"/>
  </si>
  <si>
    <t>・酸素濃度及び圧力付き流量測定器</t>
    <rPh sb="1" eb="3">
      <t>サンソ</t>
    </rPh>
    <rPh sb="3" eb="5">
      <t>ノウド</t>
    </rPh>
    <rPh sb="5" eb="6">
      <t>オヨ</t>
    </rPh>
    <rPh sb="7" eb="9">
      <t>アツリョク</t>
    </rPh>
    <rPh sb="9" eb="10">
      <t>ツ</t>
    </rPh>
    <rPh sb="11" eb="13">
      <t>リュウリョウ</t>
    </rPh>
    <rPh sb="13" eb="16">
      <t>ソクテイキ</t>
    </rPh>
    <phoneticPr fontId="3"/>
  </si>
  <si>
    <t>医療ガスがある場合</t>
    <rPh sb="0" eb="2">
      <t>イリョウ</t>
    </rPh>
    <rPh sb="7" eb="9">
      <t>バアイ</t>
    </rPh>
    <phoneticPr fontId="3"/>
  </si>
  <si>
    <t>・ガスコンロ</t>
    <phoneticPr fontId="3"/>
  </si>
  <si>
    <t>天然ガス関係検査用</t>
    <rPh sb="0" eb="2">
      <t>テンネン</t>
    </rPh>
    <rPh sb="4" eb="6">
      <t>カンケイ</t>
    </rPh>
    <rPh sb="6" eb="9">
      <t>ケンサヨウ</t>
    </rPh>
    <phoneticPr fontId="3"/>
  </si>
  <si>
    <t>・排水導通試験用具</t>
    <rPh sb="1" eb="3">
      <t>ハイスイ</t>
    </rPh>
    <rPh sb="3" eb="5">
      <t>ドウツウ</t>
    </rPh>
    <rPh sb="5" eb="7">
      <t>シケン</t>
    </rPh>
    <rPh sb="7" eb="9">
      <t>ヨウグ</t>
    </rPh>
    <phoneticPr fontId="3"/>
  </si>
  <si>
    <t>一式</t>
    <rPh sb="0" eb="2">
      <t>イッシキ</t>
    </rPh>
    <phoneticPr fontId="3"/>
  </si>
  <si>
    <t>・洗濯機用ホース</t>
    <rPh sb="1" eb="4">
      <t>センタクキ</t>
    </rPh>
    <rPh sb="4" eb="5">
      <t>ヨウ</t>
    </rPh>
    <phoneticPr fontId="3"/>
  </si>
  <si>
    <t>洗濯機用水栓がある場合</t>
    <rPh sb="0" eb="3">
      <t>センタクキ</t>
    </rPh>
    <rPh sb="3" eb="4">
      <t>ヨウ</t>
    </rPh>
    <rPh sb="4" eb="6">
      <t>スイセン</t>
    </rPh>
    <rPh sb="9" eb="11">
      <t>バアイ</t>
    </rPh>
    <phoneticPr fontId="3"/>
  </si>
  <si>
    <t>・環境清浄度測定器機</t>
    <rPh sb="1" eb="3">
      <t>カンキョウ</t>
    </rPh>
    <rPh sb="3" eb="6">
      <t>セイジョウド</t>
    </rPh>
    <rPh sb="6" eb="9">
      <t>ソクテイキ</t>
    </rPh>
    <rPh sb="9" eb="10">
      <t>キ</t>
    </rPh>
    <phoneticPr fontId="3"/>
  </si>
  <si>
    <t>手術室がある場合</t>
    <rPh sb="0" eb="2">
      <t>シュジュツ</t>
    </rPh>
    <rPh sb="2" eb="3">
      <t>シツ</t>
    </rPh>
    <rPh sb="6" eb="8">
      <t>バアイ</t>
    </rPh>
    <phoneticPr fontId="3"/>
  </si>
  <si>
    <t>各エリアそれぞれ１か所以上開放しておく</t>
    <rPh sb="0" eb="1">
      <t>カク</t>
    </rPh>
    <rPh sb="10" eb="11">
      <t>ショ</t>
    </rPh>
    <rPh sb="11" eb="13">
      <t>イジョウ</t>
    </rPh>
    <rPh sb="13" eb="15">
      <t>カイホウ</t>
    </rPh>
    <phoneticPr fontId="56"/>
  </si>
  <si>
    <t>ＥＶシャフト内確認のため</t>
    <rPh sb="6" eb="7">
      <t>ナイ</t>
    </rPh>
    <rPh sb="7" eb="9">
      <t>カクニン</t>
    </rPh>
    <phoneticPr fontId="56"/>
  </si>
  <si>
    <t>・ＥＶメーカー</t>
    <phoneticPr fontId="3"/>
  </si>
  <si>
    <t>-</t>
    <phoneticPr fontId="56"/>
  </si>
  <si>
    <t xml:space="preserve">
</t>
    <phoneticPr fontId="108"/>
  </si>
  <si>
    <t>（例）鍵がかからない</t>
    <rPh sb="1" eb="2">
      <t>レイ</t>
    </rPh>
    <rPh sb="3" eb="4">
      <t>カギ</t>
    </rPh>
    <phoneticPr fontId="108"/>
  </si>
  <si>
    <t>（例）入口ドア</t>
    <rPh sb="1" eb="2">
      <t>レイ</t>
    </rPh>
    <rPh sb="3" eb="5">
      <t>イリグチ</t>
    </rPh>
    <phoneticPr fontId="108"/>
  </si>
  <si>
    <t>（例）303号室</t>
    <rPh sb="1" eb="2">
      <t>レイ</t>
    </rPh>
    <rPh sb="6" eb="8">
      <t>ゴウシツ</t>
    </rPh>
    <phoneticPr fontId="108"/>
  </si>
  <si>
    <t>部位</t>
    <rPh sb="0" eb="2">
      <t>ブイ</t>
    </rPh>
    <phoneticPr fontId="108"/>
  </si>
  <si>
    <t>場所、室名</t>
    <rPh sb="0" eb="2">
      <t>バショ</t>
    </rPh>
    <rPh sb="3" eb="4">
      <t>シツ</t>
    </rPh>
    <rPh sb="4" eb="5">
      <t>メイ</t>
    </rPh>
    <phoneticPr fontId="108"/>
  </si>
  <si>
    <t>No</t>
    <phoneticPr fontId="108"/>
  </si>
  <si>
    <t>工事名</t>
    <rPh sb="0" eb="2">
      <t>コウジ</t>
    </rPh>
    <rPh sb="2" eb="3">
      <t>メイ</t>
    </rPh>
    <phoneticPr fontId="108"/>
  </si>
  <si>
    <t>【6】</t>
    <phoneticPr fontId="3"/>
  </si>
  <si>
    <t>【7】</t>
    <phoneticPr fontId="3"/>
  </si>
  <si>
    <t>【8】</t>
    <phoneticPr fontId="3"/>
  </si>
  <si>
    <t>検査指摘事項（様式）</t>
    <rPh sb="0" eb="2">
      <t>ケンサ</t>
    </rPh>
    <rPh sb="2" eb="6">
      <t>シテキジコウ</t>
    </rPh>
    <rPh sb="7" eb="9">
      <t>ヨウシキ</t>
    </rPh>
    <phoneticPr fontId="3"/>
  </si>
  <si>
    <t>目的・仕様</t>
    <rPh sb="0" eb="2">
      <t>モクテキ</t>
    </rPh>
    <rPh sb="3" eb="5">
      <t>シヨウ</t>
    </rPh>
    <phoneticPr fontId="56"/>
  </si>
  <si>
    <t>検査職員毎</t>
    <rPh sb="0" eb="2">
      <t>ケンサ</t>
    </rPh>
    <rPh sb="2" eb="4">
      <t>ショクイン</t>
    </rPh>
    <rPh sb="4" eb="5">
      <t>ゴト</t>
    </rPh>
    <phoneticPr fontId="3"/>
  </si>
  <si>
    <t>各2</t>
    <rPh sb="0" eb="1">
      <t>カク</t>
    </rPh>
    <phoneticPr fontId="56"/>
  </si>
  <si>
    <t>タイルの浮きを診る</t>
    <phoneticPr fontId="56"/>
  </si>
  <si>
    <t>ステンレスの種別を確認する</t>
    <rPh sb="6" eb="8">
      <t>シュベツ</t>
    </rPh>
    <rPh sb="9" eb="11">
      <t>カクニン</t>
    </rPh>
    <phoneticPr fontId="56"/>
  </si>
  <si>
    <t>（参考様式）</t>
    <rPh sb="1" eb="5">
      <t>サンコウヨウシキ</t>
    </rPh>
    <phoneticPr fontId="108"/>
  </si>
  <si>
    <t>国立病院機構　○○医療センター　○○整備工事</t>
    <rPh sb="0" eb="4">
      <t>コクリツビョウイン</t>
    </rPh>
    <rPh sb="4" eb="6">
      <t>キコウ</t>
    </rPh>
    <rPh sb="9" eb="11">
      <t>イリョウ</t>
    </rPh>
    <rPh sb="18" eb="20">
      <t>セイビ</t>
    </rPh>
    <rPh sb="20" eb="22">
      <t>コウジ</t>
    </rPh>
    <phoneticPr fontId="108"/>
  </si>
  <si>
    <t>検査日</t>
    <rPh sb="0" eb="3">
      <t>ケンサビ</t>
    </rPh>
    <phoneticPr fontId="108"/>
  </si>
  <si>
    <t>設計監理事務所</t>
    <rPh sb="0" eb="2">
      <t>セッケイ</t>
    </rPh>
    <rPh sb="2" eb="4">
      <t>カンリ</t>
    </rPh>
    <rPh sb="4" eb="6">
      <t>ジム</t>
    </rPh>
    <rPh sb="6" eb="7">
      <t>ショ</t>
    </rPh>
    <phoneticPr fontId="108"/>
  </si>
  <si>
    <t>株式会社○○設計　　</t>
    <rPh sb="0" eb="2">
      <t>カブシキ</t>
    </rPh>
    <rPh sb="2" eb="4">
      <t>カイシャ</t>
    </rPh>
    <rPh sb="6" eb="8">
      <t>セッケイ</t>
    </rPh>
    <phoneticPr fontId="108"/>
  </si>
  <si>
    <t>工事請負業者</t>
    <phoneticPr fontId="108"/>
  </si>
  <si>
    <t>○○建設株式会社</t>
    <rPh sb="2" eb="4">
      <t>ケンセツ</t>
    </rPh>
    <rPh sb="4" eb="8">
      <t>カブシキカイシャ</t>
    </rPh>
    <phoneticPr fontId="108"/>
  </si>
  <si>
    <t>指摘事項</t>
    <rPh sb="0" eb="2">
      <t>シテキ</t>
    </rPh>
    <rPh sb="2" eb="4">
      <t>ジコウ</t>
    </rPh>
    <phoneticPr fontId="108"/>
  </si>
  <si>
    <t>是正方法</t>
    <rPh sb="0" eb="2">
      <t>ゼセイ</t>
    </rPh>
    <rPh sb="2" eb="4">
      <t>ホウホウ</t>
    </rPh>
    <phoneticPr fontId="108"/>
  </si>
  <si>
    <t>是正
予定日</t>
    <rPh sb="0" eb="2">
      <t>ゼセイ</t>
    </rPh>
    <rPh sb="3" eb="5">
      <t>ヨテイ</t>
    </rPh>
    <rPh sb="5" eb="6">
      <t>ビ</t>
    </rPh>
    <phoneticPr fontId="108"/>
  </si>
  <si>
    <t>是正
実施日</t>
    <rPh sb="0" eb="2">
      <t>ゼセイ</t>
    </rPh>
    <rPh sb="3" eb="6">
      <t>ジッシビ</t>
    </rPh>
    <phoneticPr fontId="108"/>
  </si>
  <si>
    <t>是正
確認者</t>
    <rPh sb="0" eb="2">
      <t>ゼセイ</t>
    </rPh>
    <rPh sb="3" eb="5">
      <t>カクニン</t>
    </rPh>
    <rPh sb="5" eb="6">
      <t>シャ</t>
    </rPh>
    <phoneticPr fontId="108"/>
  </si>
  <si>
    <t>区分</t>
    <rPh sb="0" eb="2">
      <t>クブン</t>
    </rPh>
    <phoneticPr fontId="3"/>
  </si>
  <si>
    <t>ＮO</t>
    <phoneticPr fontId="3"/>
  </si>
  <si>
    <t>事象名</t>
    <rPh sb="0" eb="2">
      <t>ジショウ</t>
    </rPh>
    <rPh sb="2" eb="3">
      <t>メイ</t>
    </rPh>
    <phoneticPr fontId="3"/>
  </si>
  <si>
    <t>具体的な状況</t>
    <rPh sb="0" eb="3">
      <t>グタイテキ</t>
    </rPh>
    <rPh sb="4" eb="6">
      <t>ジョウキョウ</t>
    </rPh>
    <phoneticPr fontId="3"/>
  </si>
  <si>
    <t>建物名称　階数</t>
    <rPh sb="0" eb="2">
      <t>タテモノ</t>
    </rPh>
    <rPh sb="2" eb="4">
      <t>メイショウ</t>
    </rPh>
    <rPh sb="5" eb="7">
      <t>カイスウ</t>
    </rPh>
    <phoneticPr fontId="3"/>
  </si>
  <si>
    <t>部門名　室名</t>
    <rPh sb="0" eb="2">
      <t>ブモン</t>
    </rPh>
    <rPh sb="2" eb="3">
      <t>メイ</t>
    </rPh>
    <rPh sb="4" eb="5">
      <t>シツ</t>
    </rPh>
    <rPh sb="5" eb="6">
      <t>メイ</t>
    </rPh>
    <phoneticPr fontId="3"/>
  </si>
  <si>
    <t>案件の写真など</t>
    <rPh sb="0" eb="2">
      <t>アンケン</t>
    </rPh>
    <rPh sb="3" eb="5">
      <t>シャシン</t>
    </rPh>
    <phoneticPr fontId="3"/>
  </si>
  <si>
    <t>【建物名：○○病棟　○階】</t>
    <rPh sb="1" eb="4">
      <t>タテモノメイ</t>
    </rPh>
    <rPh sb="7" eb="9">
      <t>ビョウトウ</t>
    </rPh>
    <rPh sb="11" eb="12">
      <t>カイ</t>
    </rPh>
    <phoneticPr fontId="108"/>
  </si>
  <si>
    <t>【8】検査指摘事項</t>
    <rPh sb="3" eb="5">
      <t>ケンサ</t>
    </rPh>
    <rPh sb="5" eb="9">
      <t>シテキジコウ</t>
    </rPh>
    <phoneticPr fontId="108"/>
  </si>
  <si>
    <t>【2】出席者リスト・班構成（敬称略）</t>
    <rPh sb="3" eb="6">
      <t>シュッセキシャ</t>
    </rPh>
    <rPh sb="10" eb="13">
      <t>ハンコウセイ</t>
    </rPh>
    <rPh sb="14" eb="17">
      <t>ケイショウリャク</t>
    </rPh>
    <phoneticPr fontId="95"/>
  </si>
  <si>
    <r>
      <t>【3】工　事　概　要　書</t>
    </r>
    <r>
      <rPr>
        <sz val="16"/>
        <rFont val="HG丸ｺﾞｼｯｸM-PRO"/>
        <family val="3"/>
        <charset val="128"/>
      </rPr>
      <t>（部分完成検査）</t>
    </r>
    <rPh sb="13" eb="15">
      <t>ブブン</t>
    </rPh>
    <rPh sb="15" eb="17">
      <t>カンセイ</t>
    </rPh>
    <rPh sb="17" eb="19">
      <t>ケンサ</t>
    </rPh>
    <phoneticPr fontId="3"/>
  </si>
  <si>
    <t>【6】検査ルート</t>
    <rPh sb="3" eb="5">
      <t>ケンサ</t>
    </rPh>
    <phoneticPr fontId="95"/>
  </si>
  <si>
    <t>【7】測定工具</t>
    <rPh sb="3" eb="5">
      <t>ソクテイ</t>
    </rPh>
    <rPh sb="5" eb="7">
      <t>コウグ</t>
    </rPh>
    <phoneticPr fontId="56"/>
  </si>
  <si>
    <t>鍵のある箇所全て。開口制限、点検口、点検蓋、桝、PS、EPS等も含む。</t>
    <rPh sb="0" eb="1">
      <t>カギ</t>
    </rPh>
    <rPh sb="4" eb="6">
      <t>カショ</t>
    </rPh>
    <rPh sb="6" eb="7">
      <t>スベ</t>
    </rPh>
    <rPh sb="9" eb="11">
      <t>カイコウ</t>
    </rPh>
    <rPh sb="11" eb="13">
      <t>セイゲン</t>
    </rPh>
    <rPh sb="30" eb="31">
      <t>トウ</t>
    </rPh>
    <rPh sb="32" eb="33">
      <t>フク</t>
    </rPh>
    <phoneticPr fontId="56"/>
  </si>
  <si>
    <t>造作物や建具の裏側及び上部を確認</t>
    <rPh sb="0" eb="2">
      <t>ゾウサク</t>
    </rPh>
    <rPh sb="2" eb="3">
      <t>モノ</t>
    </rPh>
    <rPh sb="4" eb="6">
      <t>タテグ</t>
    </rPh>
    <rPh sb="7" eb="9">
      <t>ウラガワ</t>
    </rPh>
    <rPh sb="9" eb="10">
      <t>オヨ</t>
    </rPh>
    <rPh sb="11" eb="13">
      <t>ジョウブ</t>
    </rPh>
    <rPh sb="14" eb="16">
      <t>カクニン</t>
    </rPh>
    <phoneticPr fontId="56"/>
  </si>
  <si>
    <t>排水勾配を確認</t>
    <rPh sb="0" eb="2">
      <t>ハイスイ</t>
    </rPh>
    <rPh sb="2" eb="4">
      <t>コウバイ</t>
    </rPh>
    <rPh sb="5" eb="7">
      <t>カクニン</t>
    </rPh>
    <phoneticPr fontId="3"/>
  </si>
  <si>
    <t>完成図（製本前のもの）</t>
    <rPh sb="0" eb="3">
      <t>カンセイズ</t>
    </rPh>
    <rPh sb="4" eb="7">
      <t>セイホンマエ</t>
    </rPh>
    <phoneticPr fontId="3"/>
  </si>
  <si>
    <t>○○○○○○○病棟等建替整備工事（建築・電気・機械）</t>
  </si>
  <si>
    <t>株式会社○○建設　○○支店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</si>
</sst>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176" formatCode="0.0%"/>
    <numFmt numFmtId="177" formatCode="#,##0_ "/>
    <numFmt numFmtId="178" formatCode="#,##0_ ;[Red]\-#,##0\ "/>
    <numFmt numFmtId="179" formatCode="#,##0_);[Red]\(#,##0\)"/>
    <numFmt numFmtId="180" formatCode="#,##0;&quot;▲ &quot;#,##0"/>
    <numFmt numFmtId="181" formatCode="[$-411]ggge&quot;年&quot;m&quot;月&quot;d&quot;日&quot;;@"/>
    <numFmt numFmtId="182" formatCode="\'0"/>
    <numFmt numFmtId="183" formatCode="_(* #,##0_);_(* \(#,##0\);_(* &quot;-&quot;_);_(@_)"/>
    <numFmt numFmtId="184" formatCode="&quot;$&quot;#,##0_);[Red]\(&quot;$&quot;#,##0\)"/>
    <numFmt numFmtId="185" formatCode="&quot;$&quot;#,##0.00_);[Red]\(&quot;$&quot;#,##0.00\)"/>
    <numFmt numFmtId="186" formatCode="###,##0"/>
    <numFmt numFmtId="187" formatCode="#,##0;[Red]\(#,##0\)"/>
    <numFmt numFmtId="188" formatCode="m/d;@"/>
    <numFmt numFmtId="189" formatCode="[$-411]ggge&quot;年&quot;m&quot;月&quot;;@"/>
    <numFmt numFmtId="190" formatCode="#,##0&quot;円&quot;;[Red]\-#,##0"/>
    <numFmt numFmtId="191" formatCode="#,##0.0;[Red]\-#,##0.0"/>
    <numFmt numFmtId="192" formatCode="[$-411]ge\.m\.d;@"/>
    <numFmt numFmtId="193" formatCode="m/d"/>
    <numFmt numFmtId="194" formatCode="&quot;第&quot;#&quot;回&quot;&quot;&quot;"/>
    <numFmt numFmtId="195" formatCode="&quot;（&quot;[$-411]ggge&quot;年&quot;m&quot;月&quot;d&quot;日現在）&quot;;@"/>
    <numFmt numFmtId="196" formatCode="&quot;（変更　&quot;[$-411]ggge&quot;年&quot;m&quot;月&quot;d&quot;日）&quot;;@"/>
    <numFmt numFmtId="197" formatCode="#&quot;日&quot;"/>
    <numFmt numFmtId="198" formatCode="&quot;No.&quot;#"/>
    <numFmt numFmtId="199" formatCode="h&quot;時&quot;mm&quot;分&quot;;@"/>
    <numFmt numFmtId="200" formatCode="#,###;[Red]\-#,##0"/>
    <numFmt numFmtId="201" formatCode="#"/>
    <numFmt numFmtId="202" formatCode="m&quot;月度&quot;"/>
    <numFmt numFmtId="203" formatCode="m&quot;月&quot;"/>
    <numFmt numFmtId="204" formatCode="aaa;@"/>
    <numFmt numFmtId="205" formatCode="m"/>
    <numFmt numFmtId="206" formatCode="d"/>
    <numFmt numFmtId="207" formatCode="aaa"/>
    <numFmt numFmtId="208" formatCode="h&quot;時&quot;mm&quot;分から&quot;;@"/>
    <numFmt numFmtId="209" formatCode="h&quot;時&quot;mm&quot;分まで&quot;;@"/>
    <numFmt numFmtId="210" formatCode="[$-411]ggge&quot;年&quot;m&quot;月&quot;d&quot;日&quot;&quot;現在&quot;;@"/>
    <numFmt numFmtId="211" formatCode="&quot;請負代金共通費率：&quot;0.0%"/>
    <numFmt numFmtId="212" formatCode="&quot;現場代理人　　　&quot;@&quot;　 印 &quot;"/>
    <numFmt numFmtId="213" formatCode="&quot;院　　　長　　　&quot;@&quot;　 印 &quot;"/>
    <numFmt numFmtId="214" formatCode="0.0"/>
    <numFmt numFmtId="215" formatCode="0.0&quot;％）&quot;"/>
    <numFmt numFmtId="216" formatCode="#,##0&quot;円&quot;\ "/>
    <numFmt numFmtId="217" formatCode="&quot;現場代理人　　　&quot;#"/>
    <numFmt numFmtId="218" formatCode="&quot;（&quot;@&quot;工事）&quot;"/>
    <numFmt numFmtId="219" formatCode="@&quot;　印　&quot;"/>
    <numFmt numFmtId="220" formatCode="&quot;（予定工程との差&quot;@&quot;日）&quot;"/>
    <numFmt numFmtId="221" formatCode="&quot;（予定工程との差　&quot;@&quot;日）&quot;"/>
    <numFmt numFmtId="222" formatCode="#,###;&quot;▲ &quot;#,###"/>
    <numFmt numFmtId="223" formatCode="yyyy&quot;年&quot;m&quot;月&quot;d&quot;日&quot;;@"/>
    <numFmt numFmtId="224" formatCode="[$-F800]dddd\,\ mmmm\ dd\,\ yyyy"/>
    <numFmt numFmtId="225" formatCode="0\F"/>
    <numFmt numFmtId="226" formatCode="&quot;(B&quot;0&quot;F)&quot;"/>
    <numFmt numFmtId="227" formatCode="#,##0.00&quot;㎡&quot;"/>
    <numFmt numFmtId="228" formatCode="#,##0\ &quot;円&quot;"/>
    <numFmt numFmtId="229" formatCode="0%&quot;込&quot;\)"/>
    <numFmt numFmtId="230" formatCode="&quot;(構成比率：&quot;\ 0.00%\)"/>
    <numFmt numFmtId="231" formatCode="yyyy/m/d;@"/>
    <numFmt numFmtId="232" formatCode="m&quot;月&quot;d&quot;日&quot;;@"/>
  </numFmts>
  <fonts count="115">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HG丸ｺﾞｼｯｸM-PRO"/>
      <family val="3"/>
      <charset val="128"/>
    </font>
    <font>
      <sz val="24"/>
      <name val="HG丸ｺﾞｼｯｸM-PRO"/>
      <family val="3"/>
      <charset val="128"/>
    </font>
    <font>
      <sz val="14"/>
      <name val="HG丸ｺﾞｼｯｸM-PRO"/>
      <family val="3"/>
      <charset val="128"/>
    </font>
    <font>
      <sz val="12"/>
      <name val="ＭＳ Ｐ明朝"/>
      <family val="1"/>
      <charset val="128"/>
    </font>
    <font>
      <sz val="6"/>
      <name val="ＭＳ Ｐ明朝"/>
      <family val="1"/>
      <charset val="128"/>
    </font>
    <font>
      <sz val="11"/>
      <name val="HG丸ｺﾞｼｯｸM-PRO"/>
      <family val="3"/>
      <charset val="128"/>
    </font>
    <font>
      <sz val="12"/>
      <color indexed="8"/>
      <name val="HG丸ｺﾞｼｯｸM-PRO"/>
      <family val="3"/>
      <charset val="128"/>
    </font>
    <font>
      <sz val="12"/>
      <color indexed="48"/>
      <name val="HG丸ｺﾞｼｯｸM-PRO"/>
      <family val="3"/>
      <charset val="128"/>
    </font>
    <font>
      <sz val="20"/>
      <name val="HG丸ｺﾞｼｯｸM-PRO"/>
      <family val="3"/>
      <charset val="128"/>
    </font>
    <font>
      <u/>
      <sz val="12"/>
      <name val="HG丸ｺﾞｼｯｸM-PRO"/>
      <family val="3"/>
      <charset val="128"/>
    </font>
    <font>
      <sz val="9"/>
      <name val="ＭＳ 明朝"/>
      <family val="1"/>
      <charset val="128"/>
    </font>
    <font>
      <sz val="8"/>
      <name val="ＭＳ 明朝"/>
      <family val="1"/>
      <charset val="128"/>
    </font>
    <font>
      <sz val="10"/>
      <name val="ＭＳ 明朝"/>
      <family val="1"/>
      <charset val="128"/>
    </font>
    <font>
      <sz val="10"/>
      <name val="ＭＳ Ｐ明朝"/>
      <family val="1"/>
      <charset val="128"/>
    </font>
    <font>
      <b/>
      <sz val="10"/>
      <name val="ＭＳ Ｐゴシック"/>
      <family val="3"/>
      <charset val="128"/>
    </font>
    <font>
      <sz val="8"/>
      <name val="ＭＳ Ｐ明朝"/>
      <family val="1"/>
      <charset val="128"/>
    </font>
    <font>
      <sz val="12"/>
      <name val="ＭＳ Ｐゴシック"/>
      <family val="3"/>
      <charset val="128"/>
    </font>
    <font>
      <sz val="11"/>
      <name val="ＭＳ Ｐ明朝"/>
      <family val="1"/>
      <charset val="128"/>
    </font>
    <font>
      <sz val="7.5"/>
      <name val="ＭＳ Ｐ明朝"/>
      <family val="1"/>
      <charset val="128"/>
    </font>
    <font>
      <b/>
      <sz val="18"/>
      <name val="ＭＳ Ｐ明朝"/>
      <family val="1"/>
      <charset val="128"/>
    </font>
    <font>
      <sz val="10.5"/>
      <name val="ＭＳ Ｐ明朝"/>
      <family val="1"/>
      <charset val="128"/>
    </font>
    <font>
      <sz val="14"/>
      <name val="ＭＳ Ｐ明朝"/>
      <family val="1"/>
      <charset val="128"/>
    </font>
    <font>
      <sz val="14"/>
      <name val="ＭＳ 明朝"/>
      <family val="1"/>
      <charset val="128"/>
    </font>
    <font>
      <b/>
      <u/>
      <sz val="18"/>
      <name val="ＭＳ 明朝"/>
      <family val="1"/>
      <charset val="128"/>
    </font>
    <font>
      <b/>
      <u/>
      <sz val="16"/>
      <name val="ＭＳ 明朝"/>
      <family val="1"/>
      <charset val="128"/>
    </font>
    <font>
      <sz val="12"/>
      <name val="ＭＳ 明朝"/>
      <family val="1"/>
      <charset val="128"/>
    </font>
    <font>
      <b/>
      <sz val="12"/>
      <name val="ＭＳ 明朝"/>
      <family val="1"/>
      <charset val="128"/>
    </font>
    <font>
      <sz val="11"/>
      <name val="ＭＳ 明朝"/>
      <family val="1"/>
      <charset val="128"/>
    </font>
    <font>
      <sz val="9"/>
      <name val="ＭＳ Ｐ明朝"/>
      <family val="1"/>
      <charset val="128"/>
    </font>
    <font>
      <b/>
      <sz val="14"/>
      <name val="ＭＳ 明朝"/>
      <family val="1"/>
      <charset val="128"/>
    </font>
    <font>
      <sz val="20"/>
      <name val="ＭＳ Ｐ明朝"/>
      <family val="1"/>
      <charset val="128"/>
    </font>
    <font>
      <b/>
      <sz val="20"/>
      <name val="ＭＳ Ｐ明朝"/>
      <family val="1"/>
      <charset val="128"/>
    </font>
    <font>
      <b/>
      <sz val="10"/>
      <name val="ＭＳ Ｐ明朝"/>
      <family val="1"/>
      <charset val="128"/>
    </font>
    <font>
      <sz val="10"/>
      <name val="ＭＳ Ｐゴシック"/>
      <family val="3"/>
      <charset val="128"/>
    </font>
    <font>
      <sz val="12"/>
      <color indexed="9"/>
      <name val="HG丸ｺﾞｼｯｸM-PRO"/>
      <family val="3"/>
      <charset val="128"/>
    </font>
    <font>
      <sz val="18"/>
      <name val="HG丸ｺﾞｼｯｸM-PRO"/>
      <family val="3"/>
      <charset val="128"/>
    </font>
    <font>
      <sz val="11"/>
      <name val="ＭＳ ゴシック"/>
      <family val="3"/>
      <charset val="128"/>
    </font>
    <font>
      <sz val="10"/>
      <name val="HG丸ｺﾞｼｯｸM-PRO"/>
      <family val="3"/>
      <charset val="128"/>
    </font>
    <font>
      <sz val="6"/>
      <name val="ＭＳ ゴシック"/>
      <family val="3"/>
      <charset val="128"/>
    </font>
    <font>
      <sz val="8"/>
      <name val="HG丸ｺﾞｼｯｸM-PRO"/>
      <family val="3"/>
      <charset val="128"/>
    </font>
    <font>
      <sz val="16"/>
      <name val="HG丸ｺﾞｼｯｸM-PRO"/>
      <family val="3"/>
      <charset val="128"/>
    </font>
    <font>
      <sz val="9"/>
      <name val="HG丸ｺﾞｼｯｸM-PRO"/>
      <family val="3"/>
      <charset val="128"/>
    </font>
    <font>
      <sz val="10.5"/>
      <name val="HG丸ｺﾞｼｯｸM-PRO"/>
      <family val="3"/>
      <charset val="128"/>
    </font>
    <font>
      <b/>
      <sz val="18"/>
      <name val="HG丸ｺﾞｼｯｸM-PRO"/>
      <family val="3"/>
      <charset val="128"/>
    </font>
    <font>
      <b/>
      <sz val="18"/>
      <name val="ＭＳ Ｐゴシック"/>
      <family val="3"/>
      <charset val="128"/>
    </font>
    <font>
      <b/>
      <sz val="12"/>
      <name val="HG丸ｺﾞｼｯｸM-PRO"/>
      <family val="3"/>
      <charset val="128"/>
    </font>
    <font>
      <strike/>
      <sz val="12"/>
      <name val="HG丸ｺﾞｼｯｸM-PRO"/>
      <family val="3"/>
      <charset val="128"/>
    </font>
    <font>
      <sz val="12"/>
      <name val="HGPｺﾞｼｯｸM"/>
      <family val="3"/>
      <charset val="128"/>
    </font>
    <font>
      <sz val="6"/>
      <name val="ＭＳ明朝"/>
      <family val="3"/>
      <charset val="128"/>
    </font>
    <font>
      <sz val="9"/>
      <name val="HGPｺﾞｼｯｸM"/>
      <family val="3"/>
      <charset val="128"/>
    </font>
    <font>
      <sz val="7"/>
      <name val="HGPｺﾞｼｯｸM"/>
      <family val="3"/>
      <charset val="128"/>
    </font>
    <font>
      <sz val="11"/>
      <color indexed="8"/>
      <name val="ＭＳ Ｐゴシック"/>
      <family val="3"/>
      <charset val="128"/>
    </font>
    <font>
      <sz val="6"/>
      <name val="HGｺﾞｼｯｸM"/>
      <family val="3"/>
      <charset val="128"/>
    </font>
    <font>
      <sz val="10"/>
      <name val="Helv"/>
      <family val="2"/>
    </font>
    <font>
      <sz val="12"/>
      <name val="Times"/>
      <family val="1"/>
    </font>
    <font>
      <sz val="10"/>
      <name val="MS Sans Serif"/>
      <family val="2"/>
    </font>
    <font>
      <sz val="9"/>
      <name val="Times New Roman"/>
      <family val="1"/>
    </font>
    <font>
      <sz val="8"/>
      <name val="Arial"/>
      <family val="2"/>
    </font>
    <font>
      <b/>
      <sz val="12"/>
      <name val="Arial"/>
      <family val="2"/>
    </font>
    <font>
      <sz val="10"/>
      <name val="ＭＳ ゴシック"/>
      <family val="3"/>
      <charset val="128"/>
    </font>
    <font>
      <sz val="10"/>
      <name val="Arial"/>
      <family val="2"/>
    </font>
    <font>
      <sz val="11"/>
      <name val="明朝"/>
      <family val="1"/>
      <charset val="128"/>
    </font>
    <font>
      <b/>
      <sz val="10"/>
      <name val="MS Sans Serif"/>
      <family val="2"/>
    </font>
    <font>
      <sz val="8"/>
      <color indexed="16"/>
      <name val="Century Schoolbook"/>
      <family val="1"/>
    </font>
    <font>
      <b/>
      <i/>
      <sz val="10"/>
      <name val="Times New Roman"/>
      <family val="1"/>
    </font>
    <font>
      <b/>
      <sz val="11"/>
      <name val="Helv"/>
      <family val="2"/>
    </font>
    <font>
      <b/>
      <sz val="9"/>
      <name val="Times New Roman"/>
      <family val="1"/>
    </font>
    <font>
      <sz val="12"/>
      <name val="明朝"/>
      <family val="1"/>
      <charset val="128"/>
    </font>
    <font>
      <sz val="8"/>
      <name val="明朝"/>
      <family val="1"/>
      <charset val="128"/>
    </font>
    <font>
      <sz val="10"/>
      <name val="明朝"/>
      <family val="1"/>
      <charset val="128"/>
    </font>
    <font>
      <sz val="8"/>
      <name val="ＭＳ Ｐゴシック"/>
      <family val="3"/>
      <charset val="128"/>
    </font>
    <font>
      <sz val="6"/>
      <name val="HG丸ｺﾞｼｯｸM-PRO"/>
      <family val="3"/>
      <charset val="128"/>
    </font>
    <font>
      <sz val="11"/>
      <color theme="1"/>
      <name val="ＭＳ Ｐゴシック"/>
      <family val="3"/>
      <charset val="128"/>
      <scheme val="minor"/>
    </font>
    <font>
      <sz val="11"/>
      <color theme="1"/>
      <name val="HGｺﾞｼｯｸM"/>
      <family val="3"/>
      <charset val="128"/>
    </font>
    <font>
      <sz val="12"/>
      <color theme="1"/>
      <name val="HG丸ｺﾞｼｯｸM-PRO"/>
      <family val="3"/>
      <charset val="128"/>
    </font>
    <font>
      <sz val="12"/>
      <color rgb="FF0000FF"/>
      <name val="HG丸ｺﾞｼｯｸM-PRO"/>
      <family val="3"/>
      <charset val="128"/>
    </font>
    <font>
      <sz val="12"/>
      <color rgb="FFFF0000"/>
      <name val="HG丸ｺﾞｼｯｸM-PRO"/>
      <family val="3"/>
      <charset val="128"/>
    </font>
    <font>
      <sz val="11"/>
      <color rgb="FF0000FF"/>
      <name val="HG丸ｺﾞｼｯｸM-PRO"/>
      <family val="3"/>
      <charset val="128"/>
    </font>
    <font>
      <sz val="11"/>
      <color theme="1"/>
      <name val="HG丸ｺﾞｼｯｸM-PRO"/>
      <family val="3"/>
      <charset val="128"/>
    </font>
    <font>
      <sz val="10"/>
      <color theme="1"/>
      <name val="HG丸ｺﾞｼｯｸM-PRO"/>
      <family val="3"/>
      <charset val="128"/>
    </font>
    <font>
      <sz val="20"/>
      <color theme="1"/>
      <name val="HG丸ｺﾞｼｯｸM-PRO"/>
      <family val="3"/>
      <charset val="128"/>
    </font>
    <font>
      <sz val="8"/>
      <color theme="1"/>
      <name val="HG丸ｺﾞｼｯｸM-PRO"/>
      <family val="3"/>
      <charset val="128"/>
    </font>
    <font>
      <sz val="10"/>
      <color rgb="FF0000FF"/>
      <name val="HG丸ｺﾞｼｯｸM-PRO"/>
      <family val="3"/>
      <charset val="128"/>
    </font>
    <font>
      <sz val="10.5"/>
      <color rgb="FF0000FF"/>
      <name val="HG丸ｺﾞｼｯｸM-PRO"/>
      <family val="3"/>
      <charset val="128"/>
    </font>
    <font>
      <sz val="11"/>
      <color rgb="FFFF0000"/>
      <name val="HG丸ｺﾞｼｯｸM-PRO"/>
      <family val="3"/>
      <charset val="128"/>
    </font>
    <font>
      <sz val="11"/>
      <name val="HGPｺﾞｼｯｸM"/>
      <family val="3"/>
      <charset val="128"/>
    </font>
    <font>
      <sz val="10"/>
      <name val="HGPｺﾞｼｯｸM"/>
      <family val="3"/>
      <charset val="128"/>
    </font>
    <font>
      <sz val="8"/>
      <name val="HGPｺﾞｼｯｸM"/>
      <family val="3"/>
      <charset val="128"/>
    </font>
    <font>
      <sz val="9"/>
      <color indexed="81"/>
      <name val="MS P ゴシック"/>
      <family val="3"/>
      <charset val="128"/>
    </font>
    <font>
      <sz val="11"/>
      <color rgb="FF0000FF"/>
      <name val="HGPｺﾞｼｯｸM"/>
      <family val="3"/>
      <charset val="128"/>
    </font>
    <font>
      <sz val="11"/>
      <color theme="1"/>
      <name val="ＭＳ Ｐゴシック"/>
      <family val="2"/>
      <charset val="128"/>
      <scheme val="minor"/>
    </font>
    <font>
      <sz val="6"/>
      <name val="ＭＳ Ｐゴシック"/>
      <family val="2"/>
      <charset val="128"/>
      <scheme val="minor"/>
    </font>
    <font>
      <sz val="6"/>
      <color theme="1"/>
      <name val="HG丸ｺﾞｼｯｸM-PRO"/>
      <family val="3"/>
      <charset val="128"/>
    </font>
    <font>
      <b/>
      <sz val="12"/>
      <color rgb="FFC00000"/>
      <name val="ＭＳ Ｐゴシック"/>
      <family val="3"/>
      <charset val="128"/>
    </font>
    <font>
      <b/>
      <sz val="12"/>
      <color rgb="FFC00000"/>
      <name val="HG丸ｺﾞｼｯｸM-PRO"/>
      <family val="3"/>
      <charset val="128"/>
    </font>
    <font>
      <sz val="12"/>
      <color rgb="FFFFFF00"/>
      <name val="HG丸ｺﾞｼｯｸM-PRO"/>
      <family val="3"/>
      <charset val="128"/>
    </font>
    <font>
      <sz val="10"/>
      <color rgb="FFFF0000"/>
      <name val="HG丸ｺﾞｼｯｸM-PRO"/>
      <family val="3"/>
      <charset val="128"/>
    </font>
    <font>
      <sz val="10"/>
      <color rgb="FFFF0000"/>
      <name val="ＭＳ Ｐゴシック"/>
      <family val="3"/>
      <charset val="128"/>
    </font>
    <font>
      <b/>
      <sz val="11"/>
      <color rgb="FFC00000"/>
      <name val="HG丸ｺﾞｼｯｸM-PRO"/>
      <family val="3"/>
      <charset val="128"/>
    </font>
    <font>
      <b/>
      <sz val="9"/>
      <color indexed="81"/>
      <name val="ＭＳ Ｐゴシック"/>
      <family val="3"/>
      <charset val="128"/>
    </font>
    <font>
      <b/>
      <sz val="12"/>
      <name val="ＭＳ Ｐゴシック"/>
      <family val="3"/>
      <charset val="128"/>
    </font>
    <font>
      <b/>
      <sz val="9"/>
      <color indexed="10"/>
      <name val="ＭＳ Ｐゴシック"/>
      <family val="3"/>
      <charset val="128"/>
    </font>
    <font>
      <sz val="9"/>
      <name val="游ゴシック"/>
      <family val="3"/>
      <charset val="128"/>
    </font>
    <font>
      <b/>
      <sz val="9"/>
      <name val="游ゴシック"/>
      <family val="3"/>
      <charset val="128"/>
    </font>
    <font>
      <sz val="6"/>
      <name val="ＭＳ 明朝"/>
      <family val="1"/>
      <charset val="128"/>
    </font>
    <font>
      <sz val="9"/>
      <color rgb="FFFF0000"/>
      <name val="游ゴシック"/>
      <family val="3"/>
      <charset val="128"/>
    </font>
    <font>
      <sz val="8"/>
      <name val="游ゴシック"/>
      <family val="3"/>
      <charset val="128"/>
    </font>
    <font>
      <u/>
      <sz val="9"/>
      <name val="游ゴシック"/>
      <family val="3"/>
      <charset val="128"/>
    </font>
    <font>
      <b/>
      <sz val="16"/>
      <name val="游ゴシック"/>
      <family val="3"/>
      <charset val="128"/>
    </font>
    <font>
      <sz val="9"/>
      <color theme="1"/>
      <name val="游ゴシック"/>
      <family val="3"/>
      <charset val="128"/>
    </font>
    <font>
      <b/>
      <sz val="9"/>
      <color theme="1"/>
      <name val="游ゴシック"/>
      <family val="3"/>
      <charset val="128"/>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9"/>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FFCC"/>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C0E6F5"/>
        <bgColor indexed="64"/>
      </patternFill>
    </fill>
  </fills>
  <borders count="19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ashed">
        <color indexed="64"/>
      </bottom>
      <diagonal/>
    </border>
    <border>
      <left/>
      <right/>
      <top style="dashed">
        <color indexed="64"/>
      </top>
      <bottom style="dashed">
        <color indexed="64"/>
      </bottom>
      <diagonal/>
    </border>
    <border>
      <left/>
      <right/>
      <top/>
      <bottom style="dotted">
        <color indexed="64"/>
      </bottom>
      <diagonal/>
    </border>
    <border>
      <left/>
      <right/>
      <top style="dotted">
        <color indexed="64"/>
      </top>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diagonalDown="1">
      <left style="thin">
        <color indexed="64"/>
      </left>
      <right/>
      <top style="thin">
        <color indexed="64"/>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indexed="64"/>
      </left>
      <right style="thin">
        <color theme="1"/>
      </right>
      <top style="thin">
        <color theme="1"/>
      </top>
      <bottom style="thin">
        <color theme="1"/>
      </bottom>
      <diagonal/>
    </border>
    <border>
      <left/>
      <right/>
      <top style="dashed">
        <color indexed="64"/>
      </top>
      <bottom style="thin">
        <color indexed="64"/>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hair">
        <color auto="1"/>
      </left>
      <right style="hair">
        <color auto="1"/>
      </right>
      <top style="thin">
        <color auto="1"/>
      </top>
      <bottom style="hair">
        <color auto="1"/>
      </bottom>
      <diagonal/>
    </border>
    <border>
      <left style="thin">
        <color auto="1"/>
      </left>
      <right style="hair">
        <color auto="1"/>
      </right>
      <top/>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top/>
      <bottom/>
      <diagonal/>
    </border>
    <border>
      <left style="hair">
        <color auto="1"/>
      </left>
      <right style="hair">
        <color auto="1"/>
      </right>
      <top style="hair">
        <color auto="1"/>
      </top>
      <bottom style="thin">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right style="thick">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n">
        <color auto="1"/>
      </left>
      <right style="hair">
        <color auto="1"/>
      </right>
      <top style="hair">
        <color auto="1"/>
      </top>
      <bottom/>
      <diagonal/>
    </border>
    <border>
      <left style="medium">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thin">
        <color auto="1"/>
      </top>
      <bottom style="hair">
        <color auto="1"/>
      </bottom>
      <diagonal/>
    </border>
    <border>
      <left style="hair">
        <color auto="1"/>
      </left>
      <right style="medium">
        <color auto="1"/>
      </right>
      <top style="hair">
        <color auto="1"/>
      </top>
      <bottom style="hair">
        <color auto="1"/>
      </bottom>
      <diagonal/>
    </border>
    <border>
      <left style="medium">
        <color indexed="64"/>
      </left>
      <right/>
      <top style="hair">
        <color auto="1"/>
      </top>
      <bottom/>
      <diagonal/>
    </border>
    <border>
      <left/>
      <right style="medium">
        <color indexed="64"/>
      </right>
      <top style="hair">
        <color auto="1"/>
      </top>
      <bottom/>
      <diagonal/>
    </border>
    <border>
      <left style="medium">
        <color indexed="64"/>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diagonal/>
    </border>
    <border>
      <left style="medium">
        <color auto="1"/>
      </left>
      <right style="hair">
        <color auto="1"/>
      </right>
      <top style="hair">
        <color auto="1"/>
      </top>
      <bottom style="hair">
        <color auto="1"/>
      </bottom>
      <diagonal/>
    </border>
    <border>
      <left style="medium">
        <color indexed="64"/>
      </left>
      <right/>
      <top/>
      <bottom style="thin">
        <color indexed="64"/>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auto="1"/>
      </left>
      <right style="hair">
        <color auto="1"/>
      </right>
      <top/>
      <bottom style="thin">
        <color auto="1"/>
      </bottom>
      <diagonal/>
    </border>
    <border>
      <left style="medium">
        <color indexed="64"/>
      </left>
      <right style="medium">
        <color indexed="64"/>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style="medium">
        <color indexed="64"/>
      </right>
      <top/>
      <bottom/>
      <diagonal/>
    </border>
    <border>
      <left style="thin">
        <color indexed="64"/>
      </left>
      <right style="double">
        <color indexed="64"/>
      </right>
      <top/>
      <bottom/>
      <diagonal/>
    </border>
    <border>
      <left style="thin">
        <color indexed="64"/>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diagonalDown="1">
      <left style="medium">
        <color indexed="64"/>
      </left>
      <right/>
      <top/>
      <bottom/>
      <diagonal style="dashDot">
        <color indexed="64"/>
      </diagonal>
    </border>
    <border diagonalUp="1" diagonalDown="1">
      <left/>
      <right/>
      <top/>
      <bottom/>
      <diagonal style="dashDot">
        <color indexed="64"/>
      </diagonal>
    </border>
    <border diagonalUp="1" diagonalDown="1">
      <left/>
      <right style="medium">
        <color indexed="64"/>
      </right>
      <top/>
      <bottom/>
      <diagonal style="dashDot">
        <color indexed="64"/>
      </diagonal>
    </border>
    <border diagonalUp="1" diagonalDown="1">
      <left style="medium">
        <color indexed="64"/>
      </left>
      <right/>
      <top/>
      <bottom style="medium">
        <color indexed="64"/>
      </bottom>
      <diagonal style="dashDot">
        <color indexed="64"/>
      </diagonal>
    </border>
    <border diagonalUp="1" diagonalDown="1">
      <left/>
      <right/>
      <top/>
      <bottom style="medium">
        <color indexed="64"/>
      </bottom>
      <diagonal style="dashDot">
        <color indexed="64"/>
      </diagonal>
    </border>
    <border diagonalUp="1" diagonalDown="1">
      <left/>
      <right style="medium">
        <color indexed="64"/>
      </right>
      <top/>
      <bottom style="medium">
        <color indexed="64"/>
      </bottom>
      <diagonal style="dashDot">
        <color indexed="64"/>
      </diagonal>
    </border>
  </borders>
  <cellStyleXfs count="112">
    <xf numFmtId="0" fontId="0" fillId="0" borderId="0">
      <alignment vertical="center"/>
    </xf>
    <xf numFmtId="182" fontId="21" fillId="0" borderId="0" applyFill="0" applyBorder="0" applyAlignment="0"/>
    <xf numFmtId="182" fontId="21" fillId="0" borderId="0" applyFill="0" applyBorder="0" applyAlignment="0"/>
    <xf numFmtId="179" fontId="57" fillId="0" borderId="0" applyFont="0" applyFill="0" applyBorder="0" applyAlignment="0" applyProtection="0"/>
    <xf numFmtId="179" fontId="57" fillId="0" borderId="0" applyFont="0" applyFill="0" applyBorder="0" applyAlignment="0" applyProtection="0"/>
    <xf numFmtId="183" fontId="58" fillId="0" borderId="0"/>
    <xf numFmtId="183" fontId="58" fillId="0" borderId="0"/>
    <xf numFmtId="38" fontId="59" fillId="0" borderId="0" applyFont="0" applyFill="0" applyBorder="0" applyAlignment="0" applyProtection="0"/>
    <xf numFmtId="183" fontId="58" fillId="0" borderId="0"/>
    <xf numFmtId="183" fontId="58" fillId="0" borderId="0"/>
    <xf numFmtId="40" fontId="59"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9" fillId="0" borderId="0" applyFont="0" applyFill="0" applyBorder="0" applyAlignment="0" applyProtection="0"/>
    <xf numFmtId="185" fontId="59" fillId="0" borderId="0" applyFont="0" applyFill="0" applyBorder="0" applyAlignment="0" applyProtection="0"/>
    <xf numFmtId="0" fontId="60" fillId="0" borderId="0">
      <alignment horizontal="left"/>
    </xf>
    <xf numFmtId="38" fontId="61" fillId="2" borderId="0" applyNumberFormat="0" applyBorder="0" applyAlignment="0" applyProtection="0"/>
    <xf numFmtId="0" fontId="62" fillId="0" borderId="1" applyNumberFormat="0" applyAlignment="0" applyProtection="0">
      <alignment horizontal="left" vertical="center"/>
    </xf>
    <xf numFmtId="0" fontId="62" fillId="0" borderId="2">
      <alignment horizontal="left" vertical="center"/>
    </xf>
    <xf numFmtId="10" fontId="61" fillId="3" borderId="3" applyNumberFormat="0" applyBorder="0" applyAlignment="0" applyProtection="0"/>
    <xf numFmtId="1" fontId="63" fillId="0" borderId="0" applyProtection="0">
      <protection locked="0"/>
    </xf>
    <xf numFmtId="38" fontId="59" fillId="0" borderId="0" applyFont="0" applyFill="0" applyBorder="0" applyAlignment="0" applyProtection="0"/>
    <xf numFmtId="40" fontId="59" fillId="0" borderId="0" applyFont="0" applyFill="0" applyBorder="0" applyAlignment="0" applyProtection="0"/>
    <xf numFmtId="184" fontId="59" fillId="0" borderId="0" applyFont="0" applyFill="0" applyBorder="0" applyAlignment="0" applyProtection="0"/>
    <xf numFmtId="185" fontId="59" fillId="0" borderId="0" applyFont="0" applyFill="0" applyBorder="0" applyAlignment="0" applyProtection="0"/>
    <xf numFmtId="186" fontId="21" fillId="0" borderId="0"/>
    <xf numFmtId="186" fontId="21" fillId="0" borderId="0"/>
    <xf numFmtId="0" fontId="64" fillId="0" borderId="0"/>
    <xf numFmtId="187" fontId="58" fillId="0" borderId="0"/>
    <xf numFmtId="0" fontId="65" fillId="0" borderId="0" applyNumberFormat="0" applyFill="0" applyBorder="0" applyAlignment="0" applyProtection="0"/>
    <xf numFmtId="10" fontId="64" fillId="0" borderId="0" applyFont="0" applyFill="0" applyBorder="0" applyAlignment="0" applyProtection="0"/>
    <xf numFmtId="4" fontId="60" fillId="0" borderId="0">
      <alignment horizontal="right"/>
    </xf>
    <xf numFmtId="0" fontId="59" fillId="0" borderId="0" applyNumberFormat="0" applyFont="0" applyFill="0" applyBorder="0" applyAlignment="0" applyProtection="0">
      <alignment horizontal="left"/>
    </xf>
    <xf numFmtId="15" fontId="59" fillId="0" borderId="0" applyFont="0" applyFill="0" applyBorder="0" applyAlignment="0" applyProtection="0"/>
    <xf numFmtId="4" fontId="59" fillId="0" borderId="0" applyFont="0" applyFill="0" applyBorder="0" applyAlignment="0" applyProtection="0"/>
    <xf numFmtId="0" fontId="66" fillId="0" borderId="4">
      <alignment horizontal="center"/>
    </xf>
    <xf numFmtId="3" fontId="59" fillId="0" borderId="0" applyFont="0" applyFill="0" applyBorder="0" applyAlignment="0" applyProtection="0"/>
    <xf numFmtId="0" fontId="59" fillId="4" borderId="0" applyNumberFormat="0" applyFont="0" applyBorder="0" applyAlignment="0" applyProtection="0"/>
    <xf numFmtId="4" fontId="67" fillId="0" borderId="0">
      <alignment horizontal="right"/>
    </xf>
    <xf numFmtId="0" fontId="68" fillId="0" borderId="0">
      <alignment horizontal="left"/>
    </xf>
    <xf numFmtId="0" fontId="69" fillId="0" borderId="0"/>
    <xf numFmtId="0" fontId="70" fillId="0" borderId="0">
      <alignment horizontal="center"/>
    </xf>
    <xf numFmtId="9" fontId="55" fillId="0" borderId="0" applyFont="0" applyFill="0" applyBorder="0" applyAlignment="0" applyProtection="0">
      <alignment vertical="center"/>
    </xf>
    <xf numFmtId="0" fontId="2" fillId="0" borderId="5"/>
    <xf numFmtId="38" fontId="2" fillId="0" borderId="0" applyFont="0" applyFill="0" applyBorder="0" applyAlignment="0" applyProtection="0">
      <alignment vertical="center"/>
    </xf>
    <xf numFmtId="38" fontId="55" fillId="0" borderId="0" applyFont="0" applyFill="0" applyBorder="0" applyAlignment="0" applyProtection="0">
      <alignment vertical="center"/>
    </xf>
    <xf numFmtId="38" fontId="55" fillId="0" borderId="0" applyFont="0" applyFill="0" applyBorder="0" applyAlignment="0" applyProtection="0">
      <alignment vertical="center"/>
    </xf>
    <xf numFmtId="38" fontId="2" fillId="0" borderId="0" applyFont="0" applyFill="0" applyBorder="0" applyAlignment="0" applyProtection="0">
      <alignment vertical="center"/>
    </xf>
    <xf numFmtId="0" fontId="71" fillId="0" borderId="6" applyFill="0" applyBorder="0" applyProtection="0">
      <alignment horizontal="left" vertical="center"/>
    </xf>
    <xf numFmtId="0" fontId="65" fillId="0" borderId="0"/>
    <xf numFmtId="0" fontId="77" fillId="0" borderId="0">
      <alignment vertical="center"/>
    </xf>
    <xf numFmtId="0" fontId="31" fillId="0" borderId="0"/>
    <xf numFmtId="0" fontId="76" fillId="0" borderId="0">
      <alignment vertical="center"/>
    </xf>
    <xf numFmtId="0" fontId="2" fillId="0" borderId="0">
      <alignment vertical="center"/>
    </xf>
    <xf numFmtId="0" fontId="76" fillId="0" borderId="0">
      <alignment vertical="center"/>
    </xf>
    <xf numFmtId="0" fontId="2" fillId="0" borderId="0">
      <alignment vertical="center"/>
    </xf>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40" fillId="0" borderId="0">
      <alignment vertical="center"/>
    </xf>
    <xf numFmtId="0" fontId="2"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alignment vertical="center"/>
    </xf>
    <xf numFmtId="0" fontId="7" fillId="0" borderId="0"/>
    <xf numFmtId="0" fontId="21"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72" fillId="0" borderId="0"/>
    <xf numFmtId="0" fontId="73" fillId="0" borderId="0"/>
    <xf numFmtId="0" fontId="2" fillId="0" borderId="3">
      <alignment horizontal="left" vertical="top"/>
    </xf>
    <xf numFmtId="0" fontId="26" fillId="0" borderId="0"/>
    <xf numFmtId="9" fontId="2" fillId="0" borderId="0" applyFont="0" applyFill="0" applyBorder="0" applyAlignment="0" applyProtection="0">
      <alignment vertical="center"/>
    </xf>
    <xf numFmtId="0" fontId="94" fillId="0" borderId="0">
      <alignment vertical="center"/>
    </xf>
    <xf numFmtId="9" fontId="94" fillId="0" borderId="0" applyFont="0" applyFill="0" applyBorder="0" applyAlignment="0" applyProtection="0">
      <alignment vertical="center"/>
    </xf>
    <xf numFmtId="0" fontId="14" fillId="0" borderId="0"/>
    <xf numFmtId="0" fontId="1" fillId="0" borderId="0">
      <alignment vertical="center"/>
    </xf>
    <xf numFmtId="9" fontId="1" fillId="0" borderId="0" applyFont="0" applyFill="0" applyBorder="0" applyAlignment="0" applyProtection="0">
      <alignment vertical="center"/>
    </xf>
  </cellStyleXfs>
  <cellXfs count="2752">
    <xf numFmtId="0" fontId="0" fillId="0" borderId="0" xfId="0">
      <alignment vertical="center"/>
    </xf>
    <xf numFmtId="0" fontId="4" fillId="0" borderId="0" xfId="0" applyFont="1">
      <alignment vertical="center"/>
    </xf>
    <xf numFmtId="0" fontId="9" fillId="0" borderId="0" xfId="56" applyFont="1"/>
    <xf numFmtId="0" fontId="9" fillId="0" borderId="0" xfId="57" applyFont="1"/>
    <xf numFmtId="58" fontId="4" fillId="0" borderId="0" xfId="57" applyNumberFormat="1" applyFont="1"/>
    <xf numFmtId="0" fontId="4" fillId="0" borderId="0" xfId="57" applyFont="1"/>
    <xf numFmtId="0" fontId="12" fillId="0" borderId="0" xfId="57" applyFont="1" applyAlignment="1">
      <alignment horizontal="center"/>
    </xf>
    <xf numFmtId="0" fontId="4" fillId="0" borderId="0" xfId="57" applyFont="1" applyAlignment="1">
      <alignment horizontal="distributed"/>
    </xf>
    <xf numFmtId="0" fontId="4" fillId="0" borderId="0" xfId="57" applyFont="1" applyAlignment="1">
      <alignment horizontal="right"/>
    </xf>
    <xf numFmtId="0" fontId="9" fillId="0" borderId="0" xfId="58" applyFont="1"/>
    <xf numFmtId="0" fontId="4" fillId="0" borderId="0" xfId="58" applyFont="1"/>
    <xf numFmtId="0" fontId="4" fillId="0" borderId="0" xfId="58" applyFont="1" applyAlignment="1">
      <alignment horizontal="right"/>
    </xf>
    <xf numFmtId="0" fontId="4" fillId="0" borderId="0" xfId="58" applyFont="1" applyAlignment="1">
      <alignment horizontal="center"/>
    </xf>
    <xf numFmtId="0" fontId="4" fillId="0" borderId="0" xfId="59" applyFont="1"/>
    <xf numFmtId="0" fontId="9" fillId="0" borderId="0" xfId="60" applyFont="1"/>
    <xf numFmtId="0" fontId="4" fillId="0" borderId="0" xfId="60" applyFont="1"/>
    <xf numFmtId="0" fontId="4" fillId="0" borderId="0" xfId="60" applyFont="1" applyAlignment="1">
      <alignment horizontal="distributed" vertical="center"/>
    </xf>
    <xf numFmtId="0" fontId="4" fillId="0" borderId="0" xfId="60" applyFont="1" applyAlignment="1">
      <alignment horizontal="distributed" vertical="center" justifyLastLine="1"/>
    </xf>
    <xf numFmtId="0" fontId="4" fillId="0" borderId="0" xfId="60" applyFont="1" applyAlignment="1">
      <alignment horizontal="center" vertical="center" justifyLastLine="1"/>
    </xf>
    <xf numFmtId="0" fontId="4" fillId="0" borderId="0" xfId="60" applyFont="1" applyAlignment="1">
      <alignment horizontal="right"/>
    </xf>
    <xf numFmtId="0" fontId="4" fillId="0" borderId="0" xfId="60" applyFont="1" applyAlignment="1">
      <alignment vertical="center"/>
    </xf>
    <xf numFmtId="0" fontId="4" fillId="0" borderId="0" xfId="60" applyFont="1" applyAlignment="1">
      <alignment horizontal="center" vertical="center"/>
    </xf>
    <xf numFmtId="0" fontId="4" fillId="0" borderId="0" xfId="61" applyFont="1"/>
    <xf numFmtId="0" fontId="4" fillId="0" borderId="0" xfId="61" applyFont="1" applyAlignment="1">
      <alignment vertical="center"/>
    </xf>
    <xf numFmtId="0" fontId="9" fillId="0" borderId="0" xfId="62" applyFont="1"/>
    <xf numFmtId="0" fontId="4" fillId="0" borderId="0" xfId="62" applyFont="1" applyAlignment="1">
      <alignment horizontal="distributed" vertical="center" justifyLastLine="1"/>
    </xf>
    <xf numFmtId="0" fontId="4" fillId="0" borderId="0" xfId="62" applyFont="1" applyAlignment="1">
      <alignment horizontal="center" vertical="center" justifyLastLine="1"/>
    </xf>
    <xf numFmtId="0" fontId="4" fillId="0" borderId="0" xfId="62" applyFont="1"/>
    <xf numFmtId="0" fontId="4" fillId="0" borderId="0" xfId="62" applyFont="1" applyAlignment="1">
      <alignment horizontal="distributed" vertical="center"/>
    </xf>
    <xf numFmtId="0" fontId="4" fillId="0" borderId="0" xfId="62" applyFont="1" applyAlignment="1">
      <alignment vertical="center"/>
    </xf>
    <xf numFmtId="0" fontId="4" fillId="0" borderId="0" xfId="62" applyFont="1" applyAlignment="1">
      <alignment horizontal="center" vertical="center"/>
    </xf>
    <xf numFmtId="0" fontId="9" fillId="0" borderId="0" xfId="63" applyFont="1"/>
    <xf numFmtId="0" fontId="4" fillId="0" borderId="0" xfId="64" applyFont="1"/>
    <xf numFmtId="0" fontId="9" fillId="0" borderId="0" xfId="64" applyFont="1"/>
    <xf numFmtId="0" fontId="4" fillId="0" borderId="0" xfId="65" applyFont="1" applyAlignment="1">
      <alignment horizontal="distributed" vertical="center" justifyLastLine="1"/>
    </xf>
    <xf numFmtId="0" fontId="4" fillId="0" borderId="3" xfId="65" applyFont="1" applyBorder="1" applyAlignment="1">
      <alignment horizontal="distributed" vertical="center" justifyLastLine="1"/>
    </xf>
    <xf numFmtId="0" fontId="4" fillId="0" borderId="0" xfId="66" applyFont="1"/>
    <xf numFmtId="0" fontId="9" fillId="0" borderId="0" xfId="66" applyFont="1"/>
    <xf numFmtId="0" fontId="4" fillId="0" borderId="0" xfId="66" applyFont="1" applyAlignment="1">
      <alignment horizontal="center"/>
    </xf>
    <xf numFmtId="0" fontId="4" fillId="0" borderId="0" xfId="66" applyFont="1" applyAlignment="1">
      <alignment horizontal="distributed" vertical="center"/>
    </xf>
    <xf numFmtId="0" fontId="17" fillId="0" borderId="0" xfId="97"/>
    <xf numFmtId="0" fontId="17" fillId="0" borderId="0" xfId="97" applyAlignment="1">
      <alignment horizontal="center" vertical="center"/>
    </xf>
    <xf numFmtId="0" fontId="17" fillId="0" borderId="0" xfId="97" applyAlignment="1">
      <alignment vertical="center"/>
    </xf>
    <xf numFmtId="0" fontId="19" fillId="0" borderId="0" xfId="97" applyFont="1"/>
    <xf numFmtId="0" fontId="20" fillId="0" borderId="0" xfId="97" applyFont="1"/>
    <xf numFmtId="0" fontId="21" fillId="0" borderId="0" xfId="97" applyFont="1"/>
    <xf numFmtId="0" fontId="24" fillId="0" borderId="0" xfId="97" applyFont="1"/>
    <xf numFmtId="0" fontId="25" fillId="0" borderId="9" xfId="97" applyFont="1" applyBorder="1" applyAlignment="1">
      <alignment vertical="center"/>
    </xf>
    <xf numFmtId="0" fontId="25" fillId="0" borderId="10" xfId="97" applyFont="1" applyBorder="1" applyAlignment="1">
      <alignment vertical="center"/>
    </xf>
    <xf numFmtId="0" fontId="25" fillId="0" borderId="0" xfId="97" applyFont="1" applyAlignment="1">
      <alignment vertical="center"/>
    </xf>
    <xf numFmtId="0" fontId="25" fillId="0" borderId="11" xfId="97" applyFont="1" applyBorder="1" applyAlignment="1">
      <alignment vertical="center"/>
    </xf>
    <xf numFmtId="0" fontId="25" fillId="0" borderId="4" xfId="97" applyFont="1" applyBorder="1" applyAlignment="1">
      <alignment vertical="center"/>
    </xf>
    <xf numFmtId="0" fontId="25" fillId="0" borderId="12" xfId="97" applyFont="1" applyBorder="1" applyAlignment="1">
      <alignment vertical="center"/>
    </xf>
    <xf numFmtId="0" fontId="16" fillId="0" borderId="0" xfId="92" applyFont="1" applyAlignment="1">
      <alignment horizontal="center" vertical="center"/>
    </xf>
    <xf numFmtId="0" fontId="16" fillId="0" borderId="0" xfId="92" applyFont="1" applyAlignment="1">
      <alignment vertical="center"/>
    </xf>
    <xf numFmtId="0" fontId="28" fillId="0" borderId="0" xfId="92" applyFont="1" applyAlignment="1">
      <alignment horizontal="center" vertical="center"/>
    </xf>
    <xf numFmtId="0" fontId="16" fillId="0" borderId="13" xfId="92" applyFont="1" applyBorder="1" applyAlignment="1">
      <alignment horizontal="center" vertical="center"/>
    </xf>
    <xf numFmtId="0" fontId="16" fillId="0" borderId="14" xfId="92" applyFont="1" applyBorder="1" applyAlignment="1">
      <alignment horizontal="center" vertical="center"/>
    </xf>
    <xf numFmtId="0" fontId="30" fillId="0" borderId="0" xfId="92" applyFont="1" applyAlignment="1">
      <alignment horizontal="center" vertical="center"/>
    </xf>
    <xf numFmtId="0" fontId="16" fillId="0" borderId="15" xfId="92" applyFont="1" applyBorder="1" applyAlignment="1">
      <alignment horizontal="center" vertical="center"/>
    </xf>
    <xf numFmtId="0" fontId="16" fillId="0" borderId="16" xfId="92" applyFont="1" applyBorder="1" applyAlignment="1">
      <alignment horizontal="center" vertical="center"/>
    </xf>
    <xf numFmtId="0" fontId="16" fillId="0" borderId="17" xfId="92" applyFont="1" applyBorder="1" applyAlignment="1">
      <alignment horizontal="center" vertical="center"/>
    </xf>
    <xf numFmtId="0" fontId="16" fillId="0" borderId="18" xfId="92" applyFont="1" applyBorder="1" applyAlignment="1">
      <alignment horizontal="center" vertical="center"/>
    </xf>
    <xf numFmtId="0" fontId="16" fillId="0" borderId="7" xfId="92" applyFont="1" applyBorder="1" applyAlignment="1">
      <alignment vertical="center"/>
    </xf>
    <xf numFmtId="0" fontId="16" fillId="0" borderId="13" xfId="92" applyFont="1" applyBorder="1" applyAlignment="1">
      <alignment vertical="center"/>
    </xf>
    <xf numFmtId="0" fontId="16" fillId="0" borderId="8" xfId="92" applyFont="1" applyBorder="1" applyAlignment="1">
      <alignment vertical="center"/>
    </xf>
    <xf numFmtId="0" fontId="16" fillId="0" borderId="14" xfId="92" applyFont="1" applyBorder="1" applyAlignment="1">
      <alignment vertical="center"/>
    </xf>
    <xf numFmtId="0" fontId="16" fillId="0" borderId="17" xfId="92" applyFont="1" applyBorder="1" applyAlignment="1">
      <alignment vertical="center"/>
    </xf>
    <xf numFmtId="0" fontId="16" fillId="0" borderId="18" xfId="92" applyFont="1" applyBorder="1" applyAlignment="1">
      <alignment vertical="center"/>
    </xf>
    <xf numFmtId="0" fontId="16" fillId="0" borderId="7" xfId="92" applyFont="1" applyBorder="1" applyAlignment="1">
      <alignment horizontal="center" vertical="center"/>
    </xf>
    <xf numFmtId="0" fontId="17" fillId="0" borderId="15" xfId="97" applyBorder="1" applyAlignment="1">
      <alignment vertical="center"/>
    </xf>
    <xf numFmtId="0" fontId="16" fillId="0" borderId="8" xfId="92" applyFont="1" applyBorder="1" applyAlignment="1">
      <alignment horizontal="center" vertical="center"/>
    </xf>
    <xf numFmtId="0" fontId="16" fillId="0" borderId="15" xfId="92" applyFont="1" applyBorder="1" applyAlignment="1">
      <alignment horizontal="distributed" vertical="center"/>
    </xf>
    <xf numFmtId="0" fontId="16" fillId="0" borderId="13" xfId="92" applyFont="1" applyBorder="1"/>
    <xf numFmtId="0" fontId="16" fillId="0" borderId="8" xfId="92" applyFont="1" applyBorder="1"/>
    <xf numFmtId="0" fontId="16" fillId="0" borderId="8" xfId="92" applyFont="1" applyBorder="1" applyAlignment="1">
      <alignment horizontal="right" vertical="center"/>
    </xf>
    <xf numFmtId="0" fontId="16" fillId="0" borderId="8" xfId="92" applyFont="1" applyBorder="1" applyAlignment="1">
      <alignment horizontal="distributed" vertical="center"/>
    </xf>
    <xf numFmtId="0" fontId="16" fillId="0" borderId="15" xfId="92" applyFont="1" applyBorder="1" applyAlignment="1">
      <alignment vertical="center"/>
    </xf>
    <xf numFmtId="0" fontId="16" fillId="0" borderId="0" xfId="92" applyFont="1" applyAlignment="1">
      <alignment horizontal="right" vertical="center"/>
    </xf>
    <xf numFmtId="0" fontId="16" fillId="0" borderId="0" xfId="92" applyFont="1" applyAlignment="1">
      <alignment horizontal="left" vertical="center"/>
    </xf>
    <xf numFmtId="0" fontId="16" fillId="0" borderId="16" xfId="92" applyFont="1" applyBorder="1" applyAlignment="1">
      <alignment vertical="center"/>
    </xf>
    <xf numFmtId="0" fontId="16" fillId="0" borderId="17" xfId="92" applyFont="1" applyBorder="1" applyAlignment="1">
      <alignment vertical="top"/>
    </xf>
    <xf numFmtId="0" fontId="16" fillId="0" borderId="7" xfId="92" applyFont="1" applyBorder="1" applyAlignment="1">
      <alignment vertical="top"/>
    </xf>
    <xf numFmtId="0" fontId="16" fillId="0" borderId="7" xfId="92" applyFont="1" applyBorder="1" applyAlignment="1">
      <alignment horizontal="right" vertical="center"/>
    </xf>
    <xf numFmtId="0" fontId="16" fillId="0" borderId="7" xfId="92" applyFont="1" applyBorder="1" applyAlignment="1">
      <alignment horizontal="distributed" vertical="center"/>
    </xf>
    <xf numFmtId="0" fontId="17" fillId="0" borderId="8" xfId="97" applyBorder="1" applyAlignment="1">
      <alignment horizontal="center" vertical="center"/>
    </xf>
    <xf numFmtId="0" fontId="14" fillId="0" borderId="0" xfId="92" applyFont="1" applyAlignment="1">
      <alignment vertical="center"/>
    </xf>
    <xf numFmtId="0" fontId="17" fillId="0" borderId="16" xfId="97" applyBorder="1" applyAlignment="1">
      <alignment horizontal="center" vertical="center"/>
    </xf>
    <xf numFmtId="0" fontId="16" fillId="0" borderId="13" xfId="92" applyFont="1" applyBorder="1" applyAlignment="1">
      <alignment horizontal="left" vertical="center"/>
    </xf>
    <xf numFmtId="0" fontId="7" fillId="0" borderId="8" xfId="97" applyFont="1" applyBorder="1" applyAlignment="1">
      <alignment horizontal="center" vertical="center"/>
    </xf>
    <xf numFmtId="0" fontId="16" fillId="0" borderId="19" xfId="92" applyFont="1" applyBorder="1" applyAlignment="1">
      <alignment vertical="center"/>
    </xf>
    <xf numFmtId="0" fontId="31" fillId="0" borderId="0" xfId="92" applyFont="1" applyAlignment="1">
      <alignment vertical="center"/>
    </xf>
    <xf numFmtId="0" fontId="15" fillId="0" borderId="20" xfId="92" applyFont="1" applyBorder="1" applyAlignment="1">
      <alignment horizontal="center" vertical="center"/>
    </xf>
    <xf numFmtId="0" fontId="14" fillId="0" borderId="17" xfId="92" applyFont="1" applyBorder="1" applyAlignment="1">
      <alignment vertical="center"/>
    </xf>
    <xf numFmtId="0" fontId="15" fillId="0" borderId="21" xfId="92" applyFont="1" applyBorder="1" applyAlignment="1">
      <alignment horizontal="center" vertical="center"/>
    </xf>
    <xf numFmtId="0" fontId="14" fillId="0" borderId="0" xfId="92" applyFont="1" applyAlignment="1">
      <alignment vertical="top"/>
    </xf>
    <xf numFmtId="0" fontId="15" fillId="0" borderId="0" xfId="90" applyFont="1" applyAlignment="1">
      <alignment vertical="top" wrapText="1"/>
    </xf>
    <xf numFmtId="0" fontId="15" fillId="0" borderId="0" xfId="90" applyFont="1">
      <alignment vertical="center"/>
    </xf>
    <xf numFmtId="0" fontId="33" fillId="0" borderId="0" xfId="90" applyFont="1" applyAlignment="1">
      <alignment horizontal="center" vertical="center" wrapText="1"/>
    </xf>
    <xf numFmtId="0" fontId="15" fillId="0" borderId="13" xfId="90" applyFont="1" applyBorder="1" applyAlignment="1">
      <alignment vertical="center" wrapText="1"/>
    </xf>
    <xf numFmtId="0" fontId="15" fillId="0" borderId="8" xfId="90" applyFont="1" applyBorder="1" applyAlignment="1">
      <alignment vertical="center" wrapText="1"/>
    </xf>
    <xf numFmtId="0" fontId="15" fillId="0" borderId="14" xfId="90" applyFont="1" applyBorder="1" applyAlignment="1">
      <alignment vertical="center" wrapText="1"/>
    </xf>
    <xf numFmtId="0" fontId="15" fillId="0" borderId="0" xfId="90" applyFont="1" applyAlignment="1">
      <alignment vertical="center" wrapText="1"/>
    </xf>
    <xf numFmtId="0" fontId="15" fillId="0" borderId="3" xfId="90" applyFont="1" applyBorder="1" applyAlignment="1">
      <alignment horizontal="center" vertical="center" wrapText="1"/>
    </xf>
    <xf numFmtId="0" fontId="15" fillId="0" borderId="2" xfId="90" applyFont="1" applyBorder="1" applyAlignment="1">
      <alignment vertical="center" wrapText="1"/>
    </xf>
    <xf numFmtId="0" fontId="15" fillId="0" borderId="22" xfId="90" applyFont="1" applyBorder="1" applyAlignment="1">
      <alignment vertical="center" wrapText="1"/>
    </xf>
    <xf numFmtId="0" fontId="15" fillId="0" borderId="23" xfId="90" applyFont="1" applyBorder="1" applyAlignment="1">
      <alignment horizontal="center" vertical="center" wrapText="1"/>
    </xf>
    <xf numFmtId="0" fontId="15" fillId="0" borderId="2" xfId="90" applyFont="1" applyBorder="1" applyAlignment="1">
      <alignment horizontal="center" vertical="center" wrapText="1"/>
    </xf>
    <xf numFmtId="0" fontId="15" fillId="0" borderId="23" xfId="90" applyFont="1" applyBorder="1" applyAlignment="1">
      <alignment vertical="center" wrapText="1"/>
    </xf>
    <xf numFmtId="0" fontId="15" fillId="0" borderId="17" xfId="90" applyFont="1" applyBorder="1" applyAlignment="1">
      <alignment horizontal="center" vertical="center" wrapText="1"/>
    </xf>
    <xf numFmtId="0" fontId="15" fillId="0" borderId="13" xfId="90" applyFont="1" applyBorder="1" applyAlignment="1">
      <alignment horizontal="left" vertical="center" wrapText="1"/>
    </xf>
    <xf numFmtId="0" fontId="15" fillId="0" borderId="8" xfId="90" applyFont="1" applyBorder="1" applyAlignment="1">
      <alignment horizontal="left" vertical="center" wrapText="1"/>
    </xf>
    <xf numFmtId="0" fontId="15" fillId="0" borderId="14" xfId="90" applyFont="1" applyBorder="1" applyAlignment="1">
      <alignment horizontal="left" vertical="center" wrapText="1"/>
    </xf>
    <xf numFmtId="0" fontId="15" fillId="0" borderId="0" xfId="90" applyFont="1" applyAlignment="1">
      <alignment horizontal="justify" vertical="top" wrapText="1"/>
    </xf>
    <xf numFmtId="0" fontId="15" fillId="0" borderId="20" xfId="90" applyFont="1" applyBorder="1" applyAlignment="1">
      <alignment vertical="center" wrapText="1"/>
    </xf>
    <xf numFmtId="0" fontId="15" fillId="0" borderId="23" xfId="90" applyFont="1" applyBorder="1" applyAlignment="1">
      <alignment horizontal="left" vertical="center" wrapText="1"/>
    </xf>
    <xf numFmtId="0" fontId="15" fillId="0" borderId="2" xfId="90" applyFont="1" applyBorder="1" applyAlignment="1">
      <alignment horizontal="left" vertical="center" wrapText="1"/>
    </xf>
    <xf numFmtId="0" fontId="15" fillId="0" borderId="22" xfId="90" applyFont="1" applyBorder="1" applyAlignment="1">
      <alignment horizontal="left" vertical="center" wrapText="1"/>
    </xf>
    <xf numFmtId="0" fontId="15" fillId="0" borderId="19" xfId="90" applyFont="1" applyBorder="1" applyAlignment="1">
      <alignment vertical="center" wrapText="1"/>
    </xf>
    <xf numFmtId="0" fontId="15" fillId="0" borderId="22" xfId="90" applyFont="1" applyBorder="1" applyAlignment="1">
      <alignment horizontal="center" vertical="center" wrapText="1"/>
    </xf>
    <xf numFmtId="0" fontId="15" fillId="0" borderId="17" xfId="90" applyFont="1" applyBorder="1" applyAlignment="1">
      <alignment horizontal="left" vertical="center" wrapText="1"/>
    </xf>
    <xf numFmtId="0" fontId="15" fillId="0" borderId="7" xfId="90" applyFont="1" applyBorder="1" applyAlignment="1">
      <alignment horizontal="left" vertical="center" wrapText="1"/>
    </xf>
    <xf numFmtId="0" fontId="15" fillId="0" borderId="18" xfId="90" applyFont="1" applyBorder="1" applyAlignment="1">
      <alignment horizontal="left" vertical="center" wrapText="1"/>
    </xf>
    <xf numFmtId="0" fontId="15" fillId="0" borderId="0" xfId="90" applyFont="1" applyAlignment="1">
      <alignment horizontal="center" vertical="center" wrapText="1"/>
    </xf>
    <xf numFmtId="0" fontId="15" fillId="0" borderId="15" xfId="90" applyFont="1" applyBorder="1" applyAlignment="1">
      <alignment horizontal="center" vertical="center" wrapText="1"/>
    </xf>
    <xf numFmtId="0" fontId="15" fillId="0" borderId="16" xfId="90" applyFont="1" applyBorder="1" applyAlignment="1">
      <alignment horizontal="center" vertical="center" wrapText="1"/>
    </xf>
    <xf numFmtId="0" fontId="15" fillId="0" borderId="17" xfId="90" applyFont="1" applyBorder="1" applyAlignment="1">
      <alignment horizontal="justify" vertical="center" wrapText="1"/>
    </xf>
    <xf numFmtId="0" fontId="15" fillId="0" borderId="21" xfId="90" applyFont="1" applyBorder="1" applyAlignment="1">
      <alignment vertical="center" wrapText="1"/>
    </xf>
    <xf numFmtId="0" fontId="15" fillId="0" borderId="7" xfId="90" applyFont="1" applyBorder="1" applyAlignment="1">
      <alignment vertical="center" wrapText="1"/>
    </xf>
    <xf numFmtId="0" fontId="15" fillId="0" borderId="7" xfId="90" applyFont="1" applyBorder="1" applyAlignment="1">
      <alignment horizontal="center" vertical="center" wrapText="1"/>
    </xf>
    <xf numFmtId="0" fontId="15" fillId="0" borderId="18" xfId="90" applyFont="1" applyBorder="1" applyAlignment="1">
      <alignment horizontal="center" vertical="center" wrapText="1"/>
    </xf>
    <xf numFmtId="0" fontId="15" fillId="0" borderId="23" xfId="90" applyFont="1" applyBorder="1" applyAlignment="1">
      <alignment horizontal="justify" vertical="top" wrapText="1"/>
    </xf>
    <xf numFmtId="0" fontId="15" fillId="0" borderId="2" xfId="90" applyFont="1" applyBorder="1" applyAlignment="1">
      <alignment vertical="top" wrapText="1"/>
    </xf>
    <xf numFmtId="0" fontId="15" fillId="0" borderId="22" xfId="90" applyFont="1" applyBorder="1" applyAlignment="1">
      <alignment vertical="top" wrapText="1"/>
    </xf>
    <xf numFmtId="0" fontId="15" fillId="0" borderId="17" xfId="90" applyFont="1" applyBorder="1" applyAlignment="1">
      <alignment vertical="center" wrapText="1"/>
    </xf>
    <xf numFmtId="0" fontId="15" fillId="0" borderId="18" xfId="90" applyFont="1" applyBorder="1" applyAlignment="1">
      <alignment vertical="center" wrapText="1"/>
    </xf>
    <xf numFmtId="0" fontId="15" fillId="0" borderId="7" xfId="90" applyFont="1" applyBorder="1" applyAlignment="1">
      <alignment horizontal="justify" vertical="top" wrapText="1"/>
    </xf>
    <xf numFmtId="0" fontId="15" fillId="0" borderId="0" xfId="90" applyFont="1" applyAlignment="1">
      <alignment horizontal="justify" vertical="center"/>
    </xf>
    <xf numFmtId="0" fontId="7" fillId="0" borderId="0" xfId="97" applyFont="1" applyAlignment="1">
      <alignment horizontal="center" vertical="center"/>
    </xf>
    <xf numFmtId="0" fontId="21" fillId="0" borderId="0" xfId="97" applyFont="1" applyAlignment="1">
      <alignment horizontal="center" vertical="center"/>
    </xf>
    <xf numFmtId="0" fontId="34" fillId="0" borderId="0" xfId="97" applyFont="1"/>
    <xf numFmtId="0" fontId="36" fillId="0" borderId="0" xfId="97" applyFont="1" applyAlignment="1">
      <alignment horizontal="center" vertical="center"/>
    </xf>
    <xf numFmtId="0" fontId="17" fillId="0" borderId="0" xfId="97" applyAlignment="1">
      <alignment horizontal="left" vertical="center"/>
    </xf>
    <xf numFmtId="0" fontId="7" fillId="0" borderId="0" xfId="97" applyFont="1" applyAlignment="1">
      <alignment horizontal="left" vertical="center"/>
    </xf>
    <xf numFmtId="0" fontId="17" fillId="0" borderId="0" xfId="97" applyAlignment="1">
      <alignment horizontal="left"/>
    </xf>
    <xf numFmtId="0" fontId="17" fillId="0" borderId="23" xfId="97" applyBorder="1" applyAlignment="1">
      <alignment horizontal="left" vertical="center"/>
    </xf>
    <xf numFmtId="0" fontId="2" fillId="0" borderId="8" xfId="70" applyBorder="1" applyAlignment="1">
      <alignment horizontal="center" vertical="center"/>
    </xf>
    <xf numFmtId="0" fontId="2" fillId="0" borderId="0" xfId="70" applyAlignment="1">
      <alignment horizontal="center" vertical="center"/>
    </xf>
    <xf numFmtId="0" fontId="17" fillId="0" borderId="0" xfId="97" applyAlignment="1">
      <alignment horizontal="left" vertical="center" textRotation="255"/>
    </xf>
    <xf numFmtId="0" fontId="21" fillId="0" borderId="0" xfId="97" applyFont="1" applyAlignment="1">
      <alignment horizontal="left" vertical="center"/>
    </xf>
    <xf numFmtId="0" fontId="32" fillId="0" borderId="0" xfId="97" applyFont="1" applyAlignment="1">
      <alignment horizontal="left" vertical="center"/>
    </xf>
    <xf numFmtId="0" fontId="32" fillId="0" borderId="0" xfId="97" applyFont="1" applyAlignment="1">
      <alignment horizontal="center" vertical="center"/>
    </xf>
    <xf numFmtId="0" fontId="17" fillId="0" borderId="0" xfId="97" applyAlignment="1">
      <alignment horizontal="left" vertical="top" textRotation="255"/>
    </xf>
    <xf numFmtId="0" fontId="4" fillId="0" borderId="0" xfId="64" applyFont="1" applyAlignment="1">
      <alignment vertical="center"/>
    </xf>
    <xf numFmtId="0" fontId="4" fillId="0" borderId="24" xfId="64" applyFont="1" applyBorder="1" applyAlignment="1">
      <alignment vertical="center"/>
    </xf>
    <xf numFmtId="0" fontId="4" fillId="0" borderId="0" xfId="64" applyFont="1" applyAlignment="1">
      <alignment horizontal="center" vertical="center"/>
    </xf>
    <xf numFmtId="0" fontId="4" fillId="0" borderId="11" xfId="64" applyFont="1" applyBorder="1" applyAlignment="1">
      <alignment horizontal="center" vertical="center"/>
    </xf>
    <xf numFmtId="0" fontId="4" fillId="0" borderId="11" xfId="64" applyFont="1" applyBorder="1" applyAlignment="1">
      <alignment vertical="center"/>
    </xf>
    <xf numFmtId="0" fontId="4" fillId="0" borderId="0" xfId="64" applyFont="1" applyAlignment="1">
      <alignment horizontal="distributed" vertical="center"/>
    </xf>
    <xf numFmtId="0" fontId="4" fillId="0" borderId="25" xfId="64" applyFont="1" applyBorder="1" applyAlignment="1">
      <alignment vertical="center"/>
    </xf>
    <xf numFmtId="0" fontId="4" fillId="0" borderId="12" xfId="64" applyFont="1" applyBorder="1" applyAlignment="1">
      <alignment vertical="center"/>
    </xf>
    <xf numFmtId="0" fontId="4" fillId="0" borderId="9" xfId="64" applyFont="1" applyBorder="1" applyAlignment="1">
      <alignment vertical="center"/>
    </xf>
    <xf numFmtId="0" fontId="4" fillId="0" borderId="26" xfId="64" applyFont="1" applyBorder="1" applyAlignment="1">
      <alignment vertical="center"/>
    </xf>
    <xf numFmtId="0" fontId="4" fillId="0" borderId="27" xfId="64" applyFont="1" applyBorder="1" applyAlignment="1">
      <alignment vertical="center"/>
    </xf>
    <xf numFmtId="0" fontId="4" fillId="0" borderId="28" xfId="64" applyFont="1" applyBorder="1" applyAlignment="1">
      <alignment horizontal="center" vertical="center"/>
    </xf>
    <xf numFmtId="0" fontId="4" fillId="0" borderId="28" xfId="64" applyFont="1" applyBorder="1" applyAlignment="1">
      <alignment vertical="center"/>
    </xf>
    <xf numFmtId="0" fontId="4" fillId="0" borderId="29" xfId="64" applyFont="1" applyBorder="1" applyAlignment="1">
      <alignment vertical="center"/>
    </xf>
    <xf numFmtId="0" fontId="4" fillId="0" borderId="23" xfId="64" applyFont="1" applyBorder="1" applyAlignment="1">
      <alignment horizontal="center" vertical="center"/>
    </xf>
    <xf numFmtId="0" fontId="4" fillId="0" borderId="3" xfId="64" applyFont="1" applyBorder="1" applyAlignment="1">
      <alignment horizontal="center" vertical="center" shrinkToFit="1"/>
    </xf>
    <xf numFmtId="0" fontId="4" fillId="0" borderId="3" xfId="64" applyFont="1" applyBorder="1" applyAlignment="1">
      <alignment horizontal="center" vertical="center"/>
    </xf>
    <xf numFmtId="0" fontId="4" fillId="0" borderId="0" xfId="65" applyFont="1" applyAlignment="1">
      <alignment horizontal="center" vertical="center" justifyLastLine="1"/>
    </xf>
    <xf numFmtId="0" fontId="15" fillId="0" borderId="2" xfId="90" applyFont="1" applyBorder="1" applyAlignment="1">
      <alignment horizontal="right" vertical="center" wrapText="1"/>
    </xf>
    <xf numFmtId="0" fontId="15" fillId="0" borderId="30" xfId="90" applyFont="1" applyBorder="1" applyAlignment="1">
      <alignment horizontal="justify" vertical="top" wrapText="1"/>
    </xf>
    <xf numFmtId="0" fontId="15" fillId="0" borderId="31" xfId="90" applyFont="1" applyBorder="1" applyAlignment="1">
      <alignment horizontal="justify" vertical="top" wrapText="1"/>
    </xf>
    <xf numFmtId="0" fontId="15" fillId="0" borderId="32" xfId="90" applyFont="1" applyBorder="1" applyAlignment="1">
      <alignment horizontal="justify" vertical="top" wrapText="1"/>
    </xf>
    <xf numFmtId="0" fontId="15" fillId="0" borderId="4" xfId="90" applyFont="1" applyBorder="1" applyAlignment="1">
      <alignment horizontal="justify" vertical="top" wrapText="1"/>
    </xf>
    <xf numFmtId="0" fontId="15" fillId="0" borderId="29" xfId="90" applyFont="1" applyBorder="1" applyAlignment="1">
      <alignment vertical="top" wrapText="1"/>
    </xf>
    <xf numFmtId="0" fontId="15" fillId="0" borderId="4" xfId="90" applyFont="1" applyBorder="1" applyAlignment="1">
      <alignment vertical="top" wrapText="1"/>
    </xf>
    <xf numFmtId="0" fontId="15" fillId="0" borderId="4" xfId="90" applyFont="1" applyBorder="1" applyAlignment="1">
      <alignment vertical="center" wrapText="1"/>
    </xf>
    <xf numFmtId="0" fontId="15" fillId="0" borderId="27" xfId="90" applyFont="1" applyBorder="1" applyAlignment="1">
      <alignment vertical="top" wrapText="1"/>
    </xf>
    <xf numFmtId="0" fontId="15" fillId="0" borderId="28" xfId="90" applyFont="1" applyBorder="1" applyAlignment="1">
      <alignment vertical="top" wrapText="1"/>
    </xf>
    <xf numFmtId="0" fontId="15" fillId="0" borderId="33" xfId="90" applyFont="1" applyBorder="1" applyAlignment="1">
      <alignment horizontal="justify" vertical="top" wrapText="1"/>
    </xf>
    <xf numFmtId="0" fontId="15" fillId="0" borderId="27" xfId="90" applyFont="1" applyBorder="1">
      <alignment vertical="center"/>
    </xf>
    <xf numFmtId="0" fontId="15" fillId="0" borderId="28" xfId="90" applyFont="1" applyBorder="1" applyAlignment="1">
      <alignment horizontal="justify" vertical="top" wrapText="1"/>
    </xf>
    <xf numFmtId="0" fontId="15" fillId="0" borderId="34" xfId="90" applyFont="1" applyBorder="1" applyAlignment="1">
      <alignment horizontal="justify" vertical="top" wrapText="1"/>
    </xf>
    <xf numFmtId="0" fontId="15" fillId="0" borderId="35" xfId="90" applyFont="1" applyBorder="1">
      <alignment vertical="center"/>
    </xf>
    <xf numFmtId="0" fontId="15" fillId="0" borderId="28" xfId="90" applyFont="1" applyBorder="1">
      <alignment vertical="center"/>
    </xf>
    <xf numFmtId="0" fontId="15" fillId="0" borderId="33" xfId="90" applyFont="1" applyBorder="1">
      <alignment vertical="center"/>
    </xf>
    <xf numFmtId="0" fontId="15" fillId="0" borderId="19" xfId="90" applyFont="1" applyBorder="1">
      <alignment vertical="center"/>
    </xf>
    <xf numFmtId="0" fontId="15" fillId="0" borderId="36" xfId="90" applyFont="1" applyBorder="1">
      <alignment vertical="center"/>
    </xf>
    <xf numFmtId="0" fontId="15" fillId="0" borderId="29" xfId="90" applyFont="1" applyBorder="1">
      <alignment vertical="center"/>
    </xf>
    <xf numFmtId="0" fontId="15" fillId="0" borderId="2" xfId="90" applyFont="1" applyBorder="1" applyAlignment="1">
      <alignment horizontal="justify" vertical="center" wrapText="1"/>
    </xf>
    <xf numFmtId="0" fontId="2" fillId="0" borderId="7" xfId="70" applyBorder="1" applyAlignment="1">
      <alignment horizontal="center" vertical="center"/>
    </xf>
    <xf numFmtId="0" fontId="17" fillId="0" borderId="37" xfId="97" applyBorder="1" applyAlignment="1">
      <alignment horizontal="center" vertical="center"/>
    </xf>
    <xf numFmtId="0" fontId="2" fillId="0" borderId="38" xfId="70" applyBorder="1"/>
    <xf numFmtId="0" fontId="2" fillId="0" borderId="29" xfId="70" applyBorder="1" applyAlignment="1">
      <alignment horizontal="center" vertical="center"/>
    </xf>
    <xf numFmtId="0" fontId="2" fillId="0" borderId="4" xfId="70" applyBorder="1" applyAlignment="1">
      <alignment horizontal="center" vertical="center"/>
    </xf>
    <xf numFmtId="0" fontId="2" fillId="0" borderId="39" xfId="70" applyBorder="1" applyAlignment="1">
      <alignment horizontal="center" vertical="center"/>
    </xf>
    <xf numFmtId="0" fontId="17" fillId="0" borderId="12" xfId="97" applyBorder="1" applyAlignment="1">
      <alignment horizontal="center" vertical="center"/>
    </xf>
    <xf numFmtId="0" fontId="2" fillId="0" borderId="27" xfId="70" applyBorder="1" applyAlignment="1">
      <alignment horizontal="center" vertical="center"/>
    </xf>
    <xf numFmtId="0" fontId="17" fillId="0" borderId="27" xfId="97" applyBorder="1" applyAlignment="1">
      <alignment horizontal="left"/>
    </xf>
    <xf numFmtId="0" fontId="17" fillId="0" borderId="29" xfId="97" applyBorder="1" applyAlignment="1">
      <alignment horizontal="left"/>
    </xf>
    <xf numFmtId="0" fontId="2" fillId="0" borderId="37" xfId="70" applyBorder="1" applyAlignment="1">
      <alignment horizontal="center"/>
    </xf>
    <xf numFmtId="0" fontId="35" fillId="0" borderId="0" xfId="97" applyFont="1" applyAlignment="1">
      <alignment horizontal="center" vertical="center"/>
    </xf>
    <xf numFmtId="0" fontId="17" fillId="0" borderId="15" xfId="97" applyBorder="1" applyAlignment="1">
      <alignment horizontal="center"/>
    </xf>
    <xf numFmtId="0" fontId="17" fillId="0" borderId="15" xfId="97" applyBorder="1" applyAlignment="1">
      <alignment horizontal="center" vertical="center"/>
    </xf>
    <xf numFmtId="0" fontId="17" fillId="0" borderId="39" xfId="97" applyBorder="1" applyAlignment="1">
      <alignment horizontal="center" vertical="center"/>
    </xf>
    <xf numFmtId="0" fontId="17" fillId="0" borderId="35" xfId="97" applyBorder="1" applyAlignment="1">
      <alignment horizontal="center" vertical="center"/>
    </xf>
    <xf numFmtId="0" fontId="17" fillId="0" borderId="9" xfId="97" applyBorder="1" applyAlignment="1">
      <alignment vertical="center"/>
    </xf>
    <xf numFmtId="0" fontId="17" fillId="0" borderId="34" xfId="97" applyBorder="1" applyAlignment="1">
      <alignment vertical="center"/>
    </xf>
    <xf numFmtId="0" fontId="17" fillId="0" borderId="33" xfId="97" applyBorder="1" applyAlignment="1">
      <alignment horizontal="center" vertical="center"/>
    </xf>
    <xf numFmtId="0" fontId="32" fillId="0" borderId="40" xfId="97" applyFont="1" applyBorder="1" applyAlignment="1">
      <alignment horizontal="center" vertical="center"/>
    </xf>
    <xf numFmtId="0" fontId="38" fillId="0" borderId="0" xfId="0" applyFont="1">
      <alignment vertical="center"/>
    </xf>
    <xf numFmtId="0" fontId="4" fillId="0" borderId="3" xfId="98" applyFont="1" applyBorder="1" applyAlignment="1">
      <alignment horizontal="center" vertical="center"/>
    </xf>
    <xf numFmtId="0" fontId="5" fillId="0" borderId="0" xfId="70" applyFont="1" applyAlignment="1">
      <alignment horizontal="center" vertical="center"/>
    </xf>
    <xf numFmtId="0" fontId="9" fillId="0" borderId="0" xfId="68" applyFont="1"/>
    <xf numFmtId="0" fontId="9" fillId="0" borderId="0" xfId="69" applyFont="1"/>
    <xf numFmtId="0" fontId="4" fillId="0" borderId="0" xfId="69" applyFont="1" applyAlignment="1">
      <alignment horizontal="distributed" vertical="center" justifyLastLine="1"/>
    </xf>
    <xf numFmtId="0" fontId="4" fillId="0" borderId="0" xfId="69" applyFont="1" applyAlignment="1">
      <alignment horizontal="center" vertical="center" justifyLastLine="1"/>
    </xf>
    <xf numFmtId="0" fontId="4" fillId="0" borderId="0" xfId="69" applyFont="1"/>
    <xf numFmtId="0" fontId="4" fillId="0" borderId="0" xfId="69" applyFont="1" applyAlignment="1">
      <alignment horizontal="distributed" vertical="center"/>
    </xf>
    <xf numFmtId="0" fontId="4" fillId="0" borderId="0" xfId="69" applyFont="1" applyAlignment="1">
      <alignment vertical="center"/>
    </xf>
    <xf numFmtId="0" fontId="9" fillId="0" borderId="0" xfId="70" applyFont="1"/>
    <xf numFmtId="0" fontId="4" fillId="0" borderId="0" xfId="71" applyFont="1"/>
    <xf numFmtId="0" fontId="4" fillId="0" borderId="0" xfId="71" applyFont="1" applyAlignment="1">
      <alignment horizontal="distributed"/>
    </xf>
    <xf numFmtId="0" fontId="4" fillId="0" borderId="0" xfId="71" applyFont="1" applyAlignment="1">
      <alignment horizontal="right"/>
    </xf>
    <xf numFmtId="0" fontId="4" fillId="0" borderId="0" xfId="72" applyFont="1"/>
    <xf numFmtId="0" fontId="9" fillId="0" borderId="0" xfId="72" applyFont="1"/>
    <xf numFmtId="0" fontId="4" fillId="0" borderId="0" xfId="72" applyFont="1" applyAlignment="1">
      <alignment horizontal="distributed" vertical="center" justifyLastLine="1"/>
    </xf>
    <xf numFmtId="0" fontId="4" fillId="0" borderId="0" xfId="72" applyFont="1" applyAlignment="1">
      <alignment horizontal="center" vertical="center" justifyLastLine="1"/>
    </xf>
    <xf numFmtId="0" fontId="4" fillId="0" borderId="0" xfId="72" applyFont="1" applyAlignment="1">
      <alignment vertical="center"/>
    </xf>
    <xf numFmtId="0" fontId="9" fillId="0" borderId="0" xfId="98" applyFont="1"/>
    <xf numFmtId="0" fontId="4" fillId="0" borderId="0" xfId="98" applyFont="1"/>
    <xf numFmtId="0" fontId="4" fillId="0" borderId="0" xfId="98" applyFont="1" applyAlignment="1">
      <alignment horizontal="distributed" vertical="center"/>
    </xf>
    <xf numFmtId="0" fontId="4" fillId="0" borderId="0" xfId="98" applyFont="1" applyAlignment="1">
      <alignment vertical="center"/>
    </xf>
    <xf numFmtId="0" fontId="4" fillId="0" borderId="0" xfId="73" applyFont="1" applyAlignment="1">
      <alignment horizontal="distributed" vertical="center" justifyLastLine="1"/>
    </xf>
    <xf numFmtId="0" fontId="4" fillId="0" borderId="0" xfId="73" applyFont="1" applyAlignment="1">
      <alignment horizontal="right" vertical="center" justifyLastLine="1"/>
    </xf>
    <xf numFmtId="0" fontId="4" fillId="0" borderId="0" xfId="74" applyFont="1" applyAlignment="1">
      <alignment horizontal="distributed" vertical="center" justifyLastLine="1"/>
    </xf>
    <xf numFmtId="0" fontId="4" fillId="0" borderId="0" xfId="74" applyFont="1" applyAlignment="1">
      <alignment vertical="center"/>
    </xf>
    <xf numFmtId="0" fontId="4" fillId="0" borderId="0" xfId="75" applyFont="1" applyAlignment="1">
      <alignment horizontal="distributed" vertical="center" justifyLastLine="1"/>
    </xf>
    <xf numFmtId="0" fontId="4" fillId="0" borderId="3" xfId="75" applyFont="1" applyBorder="1" applyAlignment="1">
      <alignment horizontal="distributed" vertical="center" justifyLastLine="1"/>
    </xf>
    <xf numFmtId="0" fontId="4" fillId="0" borderId="0" xfId="76" applyFont="1"/>
    <xf numFmtId="0" fontId="4" fillId="0" borderId="0" xfId="76" applyFont="1" applyAlignment="1">
      <alignment horizontal="distributed"/>
    </xf>
    <xf numFmtId="0" fontId="4" fillId="0" borderId="0" xfId="76" applyFont="1" applyAlignment="1">
      <alignment horizontal="right"/>
    </xf>
    <xf numFmtId="0" fontId="4" fillId="0" borderId="23" xfId="76" applyFont="1" applyBorder="1" applyAlignment="1">
      <alignment vertical="center"/>
    </xf>
    <xf numFmtId="0" fontId="4" fillId="0" borderId="2" xfId="76" applyFont="1" applyBorder="1"/>
    <xf numFmtId="0" fontId="4" fillId="0" borderId="22" xfId="76" applyFont="1" applyBorder="1"/>
    <xf numFmtId="0" fontId="4" fillId="0" borderId="0" xfId="96" applyFont="1"/>
    <xf numFmtId="0" fontId="9" fillId="0" borderId="0" xfId="96" applyFont="1"/>
    <xf numFmtId="0" fontId="4" fillId="0" borderId="0" xfId="96" applyFont="1" applyAlignment="1">
      <alignment vertical="center"/>
    </xf>
    <xf numFmtId="0" fontId="4" fillId="0" borderId="0" xfId="96" applyFont="1" applyAlignment="1">
      <alignment horizontal="center" vertical="center"/>
    </xf>
    <xf numFmtId="0" fontId="4" fillId="0" borderId="0" xfId="77" applyFont="1">
      <alignment vertical="center"/>
    </xf>
    <xf numFmtId="0" fontId="4" fillId="0" borderId="0" xfId="96" applyFont="1" applyAlignment="1">
      <alignment horizontal="left"/>
    </xf>
    <xf numFmtId="0" fontId="4" fillId="0" borderId="0" xfId="96" applyFont="1" applyAlignment="1">
      <alignment horizontal="right"/>
    </xf>
    <xf numFmtId="0" fontId="4" fillId="0" borderId="13" xfId="78" applyFont="1" applyBorder="1">
      <alignment vertical="center"/>
    </xf>
    <xf numFmtId="0" fontId="4" fillId="0" borderId="8" xfId="78" applyFont="1" applyBorder="1">
      <alignment vertical="center"/>
    </xf>
    <xf numFmtId="0" fontId="4" fillId="0" borderId="14" xfId="78" applyFont="1" applyBorder="1">
      <alignment vertical="center"/>
    </xf>
    <xf numFmtId="0" fontId="4" fillId="0" borderId="3" xfId="78" applyFont="1" applyBorder="1" applyAlignment="1">
      <alignment horizontal="center" vertical="center" shrinkToFit="1"/>
    </xf>
    <xf numFmtId="0" fontId="9" fillId="0" borderId="0" xfId="78" applyFont="1">
      <alignment vertical="center"/>
    </xf>
    <xf numFmtId="0" fontId="4" fillId="0" borderId="15" xfId="78" applyFont="1" applyBorder="1">
      <alignment vertical="center"/>
    </xf>
    <xf numFmtId="0" fontId="4" fillId="0" borderId="0" xfId="78" applyFont="1">
      <alignment vertical="center"/>
    </xf>
    <xf numFmtId="0" fontId="4" fillId="0" borderId="17" xfId="78" applyFont="1" applyBorder="1">
      <alignment vertical="center"/>
    </xf>
    <xf numFmtId="0" fontId="4" fillId="0" borderId="7" xfId="78" applyFont="1" applyBorder="1">
      <alignment vertical="center"/>
    </xf>
    <xf numFmtId="0" fontId="43" fillId="0" borderId="3" xfId="78" applyFont="1" applyBorder="1" applyAlignment="1">
      <alignment horizontal="center" vertical="center" shrinkToFit="1"/>
    </xf>
    <xf numFmtId="0" fontId="4" fillId="0" borderId="18" xfId="78" applyFont="1" applyBorder="1">
      <alignment vertical="center"/>
    </xf>
    <xf numFmtId="0" fontId="4" fillId="0" borderId="20" xfId="78" applyFont="1" applyBorder="1">
      <alignment vertical="center"/>
    </xf>
    <xf numFmtId="0" fontId="4" fillId="0" borderId="16" xfId="78" applyFont="1" applyBorder="1">
      <alignment vertical="center"/>
    </xf>
    <xf numFmtId="0" fontId="4" fillId="0" borderId="19" xfId="78" applyFont="1" applyBorder="1">
      <alignment vertical="center"/>
    </xf>
    <xf numFmtId="0" fontId="4" fillId="0" borderId="21" xfId="78" applyFont="1" applyBorder="1">
      <alignment vertical="center"/>
    </xf>
    <xf numFmtId="0" fontId="4" fillId="0" borderId="0" xfId="79" applyFont="1" applyAlignment="1">
      <alignment horizontal="distributed" vertical="center" justifyLastLine="1"/>
    </xf>
    <xf numFmtId="0" fontId="4" fillId="0" borderId="3" xfId="79" applyFont="1" applyBorder="1" applyAlignment="1">
      <alignment horizontal="distributed" vertical="center" justifyLastLine="1"/>
    </xf>
    <xf numFmtId="0" fontId="4" fillId="0" borderId="0" xfId="80" applyFont="1" applyAlignment="1">
      <alignment horizontal="distributed" vertical="center" justifyLastLine="1"/>
    </xf>
    <xf numFmtId="0" fontId="4" fillId="0" borderId="3" xfId="80" applyFont="1" applyBorder="1" applyAlignment="1">
      <alignment horizontal="distributed" vertical="center" justifyLastLine="1"/>
    </xf>
    <xf numFmtId="0" fontId="4" fillId="0" borderId="0" xfId="81" applyFont="1"/>
    <xf numFmtId="0" fontId="4" fillId="0" borderId="0" xfId="81" applyFont="1" applyAlignment="1">
      <alignment horizontal="distributed"/>
    </xf>
    <xf numFmtId="0" fontId="4" fillId="0" borderId="0" xfId="81" applyFont="1" applyAlignment="1">
      <alignment horizontal="right"/>
    </xf>
    <xf numFmtId="0" fontId="4" fillId="0" borderId="0" xfId="82" applyFont="1"/>
    <xf numFmtId="0" fontId="4" fillId="0" borderId="20" xfId="82" applyFont="1" applyBorder="1" applyAlignment="1">
      <alignment horizontal="center" vertical="center" wrapText="1"/>
    </xf>
    <xf numFmtId="0" fontId="4" fillId="0" borderId="21" xfId="82" applyFont="1" applyBorder="1" applyAlignment="1">
      <alignment horizontal="center" vertical="center" wrapText="1"/>
    </xf>
    <xf numFmtId="0" fontId="4" fillId="0" borderId="0" xfId="82" applyFont="1" applyAlignment="1">
      <alignment horizontal="distributed" vertical="center"/>
    </xf>
    <xf numFmtId="0" fontId="4" fillId="0" borderId="0" xfId="82" applyFont="1" applyAlignment="1">
      <alignment horizontal="distributed"/>
    </xf>
    <xf numFmtId="0" fontId="4" fillId="0" borderId="0" xfId="83" applyFont="1"/>
    <xf numFmtId="0" fontId="4" fillId="0" borderId="20" xfId="83" applyFont="1" applyBorder="1" applyAlignment="1">
      <alignment horizontal="right" vertical="center"/>
    </xf>
    <xf numFmtId="0" fontId="4" fillId="0" borderId="0" xfId="83" applyFont="1" applyAlignment="1">
      <alignment horizontal="distributed"/>
    </xf>
    <xf numFmtId="0" fontId="4" fillId="0" borderId="0" xfId="83" applyFont="1" applyAlignment="1">
      <alignment horizontal="right"/>
    </xf>
    <xf numFmtId="0" fontId="4" fillId="0" borderId="0" xfId="84" applyFont="1" applyAlignment="1">
      <alignment horizontal="distributed" vertical="center" justifyLastLine="1"/>
    </xf>
    <xf numFmtId="0" fontId="4" fillId="0" borderId="3" xfId="84" applyFont="1" applyBorder="1" applyAlignment="1">
      <alignment horizontal="distributed" vertical="center" justifyLastLine="1"/>
    </xf>
    <xf numFmtId="0" fontId="4" fillId="0" borderId="0" xfId="85" applyFont="1"/>
    <xf numFmtId="0" fontId="4" fillId="0" borderId="13" xfId="85" applyFont="1" applyBorder="1" applyAlignment="1">
      <alignment horizontal="center" vertical="center"/>
    </xf>
    <xf numFmtId="0" fontId="4" fillId="0" borderId="20" xfId="85" applyFont="1" applyBorder="1" applyAlignment="1">
      <alignment horizontal="right" vertical="center"/>
    </xf>
    <xf numFmtId="0" fontId="4" fillId="0" borderId="0" xfId="85" applyFont="1" applyAlignment="1">
      <alignment horizontal="distributed"/>
    </xf>
    <xf numFmtId="0" fontId="4" fillId="0" borderId="0" xfId="85" applyFont="1" applyAlignment="1">
      <alignment horizontal="right"/>
    </xf>
    <xf numFmtId="0" fontId="44" fillId="0" borderId="0" xfId="96" applyFont="1" applyAlignment="1">
      <alignment vertical="center"/>
    </xf>
    <xf numFmtId="0" fontId="41" fillId="0" borderId="0" xfId="96" applyFont="1" applyAlignment="1">
      <alignment vertical="center"/>
    </xf>
    <xf numFmtId="0" fontId="9" fillId="0" borderId="0" xfId="96" applyFont="1" applyAlignment="1">
      <alignment horizontal="center" vertical="center"/>
    </xf>
    <xf numFmtId="0" fontId="44" fillId="0" borderId="0" xfId="96" applyFont="1" applyAlignment="1">
      <alignment horizontal="center" vertical="center"/>
    </xf>
    <xf numFmtId="0" fontId="9" fillId="0" borderId="0" xfId="96" applyFont="1" applyAlignment="1">
      <alignment vertical="center"/>
    </xf>
    <xf numFmtId="0" fontId="45" fillId="0" borderId="0" xfId="96" applyFont="1" applyAlignment="1">
      <alignment vertical="center"/>
    </xf>
    <xf numFmtId="0" fontId="43" fillId="0" borderId="0" xfId="96" applyFont="1" applyAlignment="1">
      <alignment horizontal="center" vertical="center"/>
    </xf>
    <xf numFmtId="0" fontId="41" fillId="0" borderId="23" xfId="96" applyFont="1" applyBorder="1" applyAlignment="1">
      <alignment horizontal="centerContinuous" vertical="center"/>
    </xf>
    <xf numFmtId="0" fontId="41" fillId="0" borderId="22" xfId="96" applyFont="1" applyBorder="1" applyAlignment="1">
      <alignment horizontal="centerContinuous"/>
    </xf>
    <xf numFmtId="0" fontId="41" fillId="0" borderId="0" xfId="96" applyFont="1" applyAlignment="1">
      <alignment horizontal="left" vertical="center"/>
    </xf>
    <xf numFmtId="0" fontId="41" fillId="0" borderId="0" xfId="96" applyFont="1" applyAlignment="1">
      <alignment horizontal="centerContinuous" vertical="center"/>
    </xf>
    <xf numFmtId="0" fontId="41" fillId="0" borderId="0" xfId="96" applyFont="1" applyAlignment="1">
      <alignment horizontal="centerContinuous"/>
    </xf>
    <xf numFmtId="38" fontId="9" fillId="0" borderId="0" xfId="44" applyFont="1" applyBorder="1" applyAlignment="1">
      <alignment horizontal="left" vertical="center"/>
    </xf>
    <xf numFmtId="0" fontId="43" fillId="0" borderId="18" xfId="96" applyFont="1" applyBorder="1" applyAlignment="1">
      <alignment horizontal="center" vertical="center"/>
    </xf>
    <xf numFmtId="0" fontId="41" fillId="0" borderId="0" xfId="96" applyFont="1" applyAlignment="1">
      <alignment horizontal="center" vertical="center" wrapText="1"/>
    </xf>
    <xf numFmtId="0" fontId="9" fillId="0" borderId="22" xfId="96" applyFont="1" applyBorder="1" applyAlignment="1">
      <alignment vertical="center"/>
    </xf>
    <xf numFmtId="176" fontId="41" fillId="0" borderId="3" xfId="96" applyNumberFormat="1" applyFont="1" applyBorder="1" applyAlignment="1">
      <alignment horizontal="right" vertical="center"/>
    </xf>
    <xf numFmtId="176" fontId="41" fillId="0" borderId="23" xfId="96" applyNumberFormat="1" applyFont="1" applyBorder="1" applyAlignment="1">
      <alignment horizontal="right" vertical="center"/>
    </xf>
    <xf numFmtId="176" fontId="41" fillId="0" borderId="0" xfId="96" applyNumberFormat="1" applyFont="1" applyAlignment="1">
      <alignment horizontal="right" vertical="center"/>
    </xf>
    <xf numFmtId="0" fontId="9" fillId="0" borderId="14" xfId="96" applyFont="1" applyBorder="1" applyAlignment="1">
      <alignment horizontal="center" vertical="center"/>
    </xf>
    <xf numFmtId="0" fontId="9" fillId="0" borderId="3" xfId="96" applyFont="1" applyBorder="1" applyAlignment="1">
      <alignment horizontal="left" vertical="center"/>
    </xf>
    <xf numFmtId="0" fontId="41" fillId="0" borderId="3" xfId="96" applyFont="1" applyBorder="1" applyAlignment="1">
      <alignment vertical="center"/>
    </xf>
    <xf numFmtId="0" fontId="9" fillId="0" borderId="8" xfId="96" applyFont="1" applyBorder="1" applyAlignment="1">
      <alignment vertical="center"/>
    </xf>
    <xf numFmtId="0" fontId="46" fillId="0" borderId="0" xfId="96" applyFont="1" applyAlignment="1">
      <alignment vertical="center"/>
    </xf>
    <xf numFmtId="0" fontId="41" fillId="0" borderId="8" xfId="96" applyFont="1" applyBorder="1" applyAlignment="1">
      <alignment vertical="center"/>
    </xf>
    <xf numFmtId="0" fontId="41" fillId="0" borderId="8" xfId="96" applyFont="1" applyBorder="1" applyAlignment="1">
      <alignment horizontal="right" vertical="center"/>
    </xf>
    <xf numFmtId="0" fontId="41" fillId="0" borderId="0" xfId="96" applyFont="1" applyAlignment="1">
      <alignment horizontal="right" vertical="center"/>
    </xf>
    <xf numFmtId="0" fontId="9" fillId="0" borderId="0" xfId="96" applyFont="1" applyAlignment="1">
      <alignment horizontal="right" vertical="center"/>
    </xf>
    <xf numFmtId="0" fontId="9" fillId="0" borderId="0" xfId="96" applyFont="1" applyAlignment="1">
      <alignment horizontal="left" vertical="center"/>
    </xf>
    <xf numFmtId="0" fontId="4" fillId="0" borderId="0" xfId="86" applyFont="1"/>
    <xf numFmtId="0" fontId="4" fillId="0" borderId="0" xfId="86" applyFont="1" applyAlignment="1">
      <alignment horizontal="right"/>
    </xf>
    <xf numFmtId="0" fontId="4" fillId="0" borderId="7" xfId="86" applyFont="1" applyBorder="1" applyAlignment="1">
      <alignment horizontal="right"/>
    </xf>
    <xf numFmtId="0" fontId="12" fillId="0" borderId="0" xfId="86" applyFont="1" applyAlignment="1">
      <alignment horizontal="center"/>
    </xf>
    <xf numFmtId="0" fontId="4" fillId="0" borderId="0" xfId="86" applyFont="1" applyAlignment="1">
      <alignment vertical="center"/>
    </xf>
    <xf numFmtId="0" fontId="4" fillId="0" borderId="0" xfId="86" applyFont="1" applyAlignment="1">
      <alignment horizontal="right" vertical="center"/>
    </xf>
    <xf numFmtId="0" fontId="4" fillId="0" borderId="3" xfId="86" applyFont="1" applyBorder="1" applyAlignment="1">
      <alignment horizontal="center" vertical="center"/>
    </xf>
    <xf numFmtId="0" fontId="4" fillId="0" borderId="0" xfId="86" applyFont="1" applyAlignment="1">
      <alignment horizontal="distributed"/>
    </xf>
    <xf numFmtId="0" fontId="9" fillId="0" borderId="0" xfId="86" applyFont="1"/>
    <xf numFmtId="0" fontId="4" fillId="0" borderId="7" xfId="99" applyFont="1" applyBorder="1" applyAlignment="1">
      <alignment horizontal="right"/>
    </xf>
    <xf numFmtId="0" fontId="21" fillId="0" borderId="0" xfId="99" applyFont="1" applyAlignment="1">
      <alignment vertical="center"/>
    </xf>
    <xf numFmtId="0" fontId="32" fillId="0" borderId="0" xfId="99" applyFont="1" applyAlignment="1">
      <alignment vertical="center"/>
    </xf>
    <xf numFmtId="0" fontId="32" fillId="0" borderId="0" xfId="100" applyFont="1" applyAlignment="1">
      <alignment horizontal="center" vertical="center"/>
    </xf>
    <xf numFmtId="0" fontId="32" fillId="0" borderId="0" xfId="100" applyFont="1" applyAlignment="1">
      <alignment horizontal="center"/>
    </xf>
    <xf numFmtId="0" fontId="32" fillId="0" borderId="0" xfId="100" applyFont="1"/>
    <xf numFmtId="0" fontId="32" fillId="0" borderId="0" xfId="99" applyFont="1"/>
    <xf numFmtId="0" fontId="4" fillId="0" borderId="3" xfId="99" applyFont="1" applyBorder="1" applyAlignment="1">
      <alignment horizontal="center" vertical="center" justifyLastLine="1"/>
    </xf>
    <xf numFmtId="38" fontId="4" fillId="0" borderId="3" xfId="44" applyFont="1" applyBorder="1" applyAlignment="1">
      <alignment horizontal="center" vertical="center" justifyLastLine="1"/>
    </xf>
    <xf numFmtId="0" fontId="17" fillId="0" borderId="0" xfId="99" applyFont="1" applyAlignment="1">
      <alignment horizontal="center" vertical="center"/>
    </xf>
    <xf numFmtId="0" fontId="32" fillId="0" borderId="0" xfId="99" applyFont="1" applyAlignment="1">
      <alignment horizontal="center" vertical="center"/>
    </xf>
    <xf numFmtId="38" fontId="32" fillId="0" borderId="0" xfId="44" applyFont="1" applyBorder="1" applyAlignment="1">
      <alignment vertical="center"/>
    </xf>
    <xf numFmtId="38" fontId="32" fillId="0" borderId="0" xfId="44" applyFont="1" applyBorder="1" applyAlignment="1">
      <alignment horizontal="right" vertical="center"/>
    </xf>
    <xf numFmtId="38" fontId="32" fillId="0" borderId="0" xfId="100" applyNumberFormat="1" applyFont="1" applyAlignment="1">
      <alignment vertical="center"/>
    </xf>
    <xf numFmtId="38" fontId="32" fillId="0" borderId="0" xfId="101" applyNumberFormat="1" applyFont="1" applyAlignment="1">
      <alignment vertical="center"/>
    </xf>
    <xf numFmtId="0" fontId="21" fillId="0" borderId="0" xfId="99" applyFont="1" applyAlignment="1">
      <alignment horizontal="center" vertical="center"/>
    </xf>
    <xf numFmtId="38" fontId="21" fillId="0" borderId="0" xfId="44" applyFont="1" applyAlignment="1">
      <alignment vertical="center"/>
    </xf>
    <xf numFmtId="178" fontId="21" fillId="0" borderId="0" xfId="44" applyNumberFormat="1" applyFont="1" applyAlignment="1">
      <alignment vertical="center"/>
    </xf>
    <xf numFmtId="0" fontId="4" fillId="0" borderId="7" xfId="86" applyFont="1" applyBorder="1" applyAlignment="1">
      <alignment horizontal="center"/>
    </xf>
    <xf numFmtId="0" fontId="4" fillId="0" borderId="3" xfId="86" applyFont="1" applyBorder="1" applyAlignment="1">
      <alignment vertical="center"/>
    </xf>
    <xf numFmtId="0" fontId="4" fillId="0" borderId="23" xfId="86" applyFont="1" applyBorder="1" applyAlignment="1">
      <alignment vertical="center"/>
    </xf>
    <xf numFmtId="3" fontId="4" fillId="0" borderId="3" xfId="86" applyNumberFormat="1" applyFont="1" applyBorder="1" applyAlignment="1">
      <alignment vertical="center"/>
    </xf>
    <xf numFmtId="0" fontId="9" fillId="0" borderId="0" xfId="87" applyFont="1">
      <alignment vertical="center"/>
    </xf>
    <xf numFmtId="0" fontId="9" fillId="0" borderId="0" xfId="87" applyFont="1" applyAlignment="1">
      <alignment horizontal="right" vertical="center"/>
    </xf>
    <xf numFmtId="0" fontId="4" fillId="0" borderId="0" xfId="88" applyFont="1" applyAlignment="1">
      <alignment horizontal="distributed" vertical="center" justifyLastLine="1"/>
    </xf>
    <xf numFmtId="0" fontId="4" fillId="0" borderId="3" xfId="88" applyFont="1" applyBorder="1" applyAlignment="1">
      <alignment horizontal="distributed" vertical="center" justifyLastLine="1"/>
    </xf>
    <xf numFmtId="0" fontId="4" fillId="0" borderId="3" xfId="88" applyFont="1" applyBorder="1" applyAlignment="1">
      <alignment vertical="center" wrapText="1"/>
    </xf>
    <xf numFmtId="0" fontId="4" fillId="0" borderId="0" xfId="94" applyFont="1"/>
    <xf numFmtId="0" fontId="9" fillId="0" borderId="0" xfId="94" applyFont="1"/>
    <xf numFmtId="58" fontId="4" fillId="0" borderId="0" xfId="94" applyNumberFormat="1" applyFont="1"/>
    <xf numFmtId="0" fontId="4" fillId="0" borderId="0" xfId="94" applyFont="1" applyAlignment="1">
      <alignment horizontal="left"/>
    </xf>
    <xf numFmtId="0" fontId="12" fillId="0" borderId="0" xfId="94" applyFont="1" applyAlignment="1">
      <alignment horizontal="center"/>
    </xf>
    <xf numFmtId="0" fontId="4" fillId="0" borderId="0" xfId="67" applyFont="1"/>
    <xf numFmtId="0" fontId="4" fillId="0" borderId="0" xfId="67" applyFont="1" applyAlignment="1">
      <alignment horizontal="right"/>
    </xf>
    <xf numFmtId="0" fontId="4" fillId="0" borderId="0" xfId="95" applyFont="1"/>
    <xf numFmtId="0" fontId="9" fillId="0" borderId="0" xfId="95" applyFont="1"/>
    <xf numFmtId="58" fontId="4" fillId="0" borderId="0" xfId="95" applyNumberFormat="1" applyFont="1"/>
    <xf numFmtId="0" fontId="4" fillId="0" borderId="0" xfId="95" applyFont="1" applyAlignment="1">
      <alignment horizontal="distributed"/>
    </xf>
    <xf numFmtId="0" fontId="4" fillId="0" borderId="0" xfId="95" applyFont="1" applyAlignment="1">
      <alignment horizontal="left"/>
    </xf>
    <xf numFmtId="0" fontId="12" fillId="0" borderId="0" xfId="95" applyFont="1" applyAlignment="1">
      <alignment horizontal="center"/>
    </xf>
    <xf numFmtId="0" fontId="4" fillId="0" borderId="0" xfId="93" applyFont="1"/>
    <xf numFmtId="0" fontId="4" fillId="0" borderId="0" xfId="60" applyFont="1" applyAlignment="1">
      <alignment horizontal="center"/>
    </xf>
    <xf numFmtId="0" fontId="48" fillId="0" borderId="0" xfId="91" applyFont="1">
      <alignment vertical="center"/>
    </xf>
    <xf numFmtId="0" fontId="9" fillId="0" borderId="0" xfId="82" applyFont="1"/>
    <xf numFmtId="0" fontId="12" fillId="0" borderId="0" xfId="0" applyFont="1" applyAlignment="1"/>
    <xf numFmtId="0" fontId="9" fillId="5" borderId="0" xfId="60" applyFont="1" applyFill="1"/>
    <xf numFmtId="0" fontId="41" fillId="0" borderId="0" xfId="60" applyFont="1" applyAlignment="1">
      <alignment horizontal="center" vertical="center"/>
    </xf>
    <xf numFmtId="0" fontId="41" fillId="0" borderId="0" xfId="60" applyFont="1"/>
    <xf numFmtId="0" fontId="43" fillId="0" borderId="0" xfId="60" applyFont="1" applyAlignment="1">
      <alignment horizontal="center" vertical="center"/>
    </xf>
    <xf numFmtId="0" fontId="43" fillId="0" borderId="0" xfId="60" applyFont="1" applyAlignment="1">
      <alignment horizontal="center"/>
    </xf>
    <xf numFmtId="58" fontId="4" fillId="0" borderId="0" xfId="64" applyNumberFormat="1" applyFont="1" applyAlignment="1">
      <alignment vertical="center"/>
    </xf>
    <xf numFmtId="0" fontId="4" fillId="0" borderId="0" xfId="71" applyFont="1" applyAlignment="1">
      <alignment vertical="center"/>
    </xf>
    <xf numFmtId="0" fontId="4" fillId="0" borderId="0" xfId="71" applyFont="1" applyAlignment="1">
      <alignment horizontal="left" vertical="center"/>
    </xf>
    <xf numFmtId="0" fontId="4" fillId="0" borderId="3" xfId="72" applyFont="1" applyBorder="1" applyAlignment="1">
      <alignment horizontal="center" vertical="center"/>
    </xf>
    <xf numFmtId="0" fontId="4" fillId="0" borderId="101" xfId="82" applyFont="1" applyBorder="1" applyAlignment="1">
      <alignment horizontal="center" vertical="center" shrinkToFit="1"/>
    </xf>
    <xf numFmtId="0" fontId="4" fillId="0" borderId="102" xfId="82" applyFont="1" applyBorder="1" applyAlignment="1">
      <alignment horizontal="center" vertical="center" shrinkToFit="1"/>
    </xf>
    <xf numFmtId="0" fontId="4" fillId="0" borderId="0" xfId="76" applyFont="1" applyAlignment="1">
      <alignment vertical="center"/>
    </xf>
    <xf numFmtId="0" fontId="4" fillId="0" borderId="22" xfId="76" applyFont="1" applyBorder="1" applyAlignment="1">
      <alignment vertical="center"/>
    </xf>
    <xf numFmtId="0" fontId="4" fillId="0" borderId="0" xfId="81" applyFont="1" applyAlignment="1">
      <alignment vertical="center"/>
    </xf>
    <xf numFmtId="0" fontId="50" fillId="0" borderId="0" xfId="81" applyFont="1" applyAlignment="1">
      <alignment vertical="center"/>
    </xf>
    <xf numFmtId="0" fontId="4" fillId="0" borderId="0" xfId="83" applyFont="1" applyAlignment="1">
      <alignment horizontal="center" vertical="center"/>
    </xf>
    <xf numFmtId="0" fontId="9" fillId="0" borderId="0" xfId="58" applyFont="1" applyAlignment="1">
      <alignment wrapText="1"/>
    </xf>
    <xf numFmtId="0" fontId="12" fillId="0" borderId="0" xfId="85" applyFont="1"/>
    <xf numFmtId="0" fontId="4" fillId="0" borderId="101" xfId="82" applyFont="1" applyBorder="1" applyAlignment="1">
      <alignment horizontal="center" vertical="center" wrapText="1"/>
    </xf>
    <xf numFmtId="0" fontId="4" fillId="0" borderId="102" xfId="82" applyFont="1" applyBorder="1" applyAlignment="1">
      <alignment horizontal="center" vertical="center" wrapText="1"/>
    </xf>
    <xf numFmtId="0" fontId="4" fillId="0" borderId="23" xfId="99" applyFont="1" applyBorder="1" applyAlignment="1" applyProtection="1">
      <alignment vertical="center"/>
      <protection locked="0"/>
    </xf>
    <xf numFmtId="38" fontId="4" fillId="0" borderId="3" xfId="44" applyFont="1" applyBorder="1" applyAlignment="1" applyProtection="1">
      <alignment vertical="center"/>
      <protection locked="0"/>
    </xf>
    <xf numFmtId="0" fontId="4" fillId="0" borderId="17" xfId="99" applyFont="1" applyBorder="1" applyAlignment="1" applyProtection="1">
      <alignment vertical="center"/>
      <protection locked="0"/>
    </xf>
    <xf numFmtId="0" fontId="21" fillId="0" borderId="103" xfId="99" applyFont="1" applyBorder="1" applyAlignment="1">
      <alignment vertical="center"/>
    </xf>
    <xf numFmtId="0" fontId="4" fillId="0" borderId="0" xfId="86" applyFont="1" applyAlignment="1">
      <alignment horizontal="distributed" justifyLastLine="1"/>
    </xf>
    <xf numFmtId="0" fontId="12" fillId="0" borderId="0" xfId="96" applyFont="1" applyAlignment="1">
      <alignment vertical="center"/>
    </xf>
    <xf numFmtId="0" fontId="4" fillId="0" borderId="23" xfId="96" applyFont="1" applyBorder="1" applyAlignment="1">
      <alignment vertical="center" wrapText="1"/>
    </xf>
    <xf numFmtId="0" fontId="4" fillId="0" borderId="2" xfId="96" applyFont="1" applyBorder="1" applyAlignment="1">
      <alignment vertical="center" wrapText="1"/>
    </xf>
    <xf numFmtId="0" fontId="4" fillId="0" borderId="22" xfId="96" applyFont="1" applyBorder="1" applyAlignment="1">
      <alignment vertical="center" wrapText="1"/>
    </xf>
    <xf numFmtId="0" fontId="4" fillId="0" borderId="13" xfId="96" applyFont="1" applyBorder="1" applyAlignment="1">
      <alignment vertical="center"/>
    </xf>
    <xf numFmtId="0" fontId="4" fillId="0" borderId="8" xfId="96" applyFont="1" applyBorder="1" applyAlignment="1">
      <alignment vertical="center"/>
    </xf>
    <xf numFmtId="0" fontId="4" fillId="0" borderId="14" xfId="96" applyFont="1" applyBorder="1" applyAlignment="1">
      <alignment vertical="center"/>
    </xf>
    <xf numFmtId="0" fontId="4" fillId="0" borderId="15" xfId="96" applyFont="1" applyBorder="1" applyAlignment="1">
      <alignment vertical="center"/>
    </xf>
    <xf numFmtId="0" fontId="4" fillId="0" borderId="16" xfId="96" applyFont="1" applyBorder="1" applyAlignment="1">
      <alignment vertical="center"/>
    </xf>
    <xf numFmtId="0" fontId="2" fillId="0" borderId="0" xfId="96" applyAlignment="1">
      <alignment vertical="center"/>
    </xf>
    <xf numFmtId="0" fontId="4" fillId="0" borderId="17" xfId="96" applyFont="1" applyBorder="1" applyAlignment="1">
      <alignment vertical="center"/>
    </xf>
    <xf numFmtId="0" fontId="4" fillId="0" borderId="7" xfId="96" applyFont="1" applyBorder="1" applyAlignment="1">
      <alignment vertical="center"/>
    </xf>
    <xf numFmtId="0" fontId="4" fillId="0" borderId="18" xfId="96" applyFont="1" applyBorder="1" applyAlignment="1">
      <alignment vertical="center"/>
    </xf>
    <xf numFmtId="0" fontId="4" fillId="0" borderId="13" xfId="96" applyFont="1" applyBorder="1" applyAlignment="1">
      <alignment horizontal="center" vertical="center" wrapText="1"/>
    </xf>
    <xf numFmtId="0" fontId="4" fillId="0" borderId="8" xfId="96" applyFont="1" applyBorder="1" applyAlignment="1">
      <alignment vertical="center" wrapText="1"/>
    </xf>
    <xf numFmtId="0" fontId="4" fillId="0" borderId="14" xfId="96" applyFont="1" applyBorder="1" applyAlignment="1">
      <alignment vertical="center" wrapText="1"/>
    </xf>
    <xf numFmtId="0" fontId="4" fillId="0" borderId="15" xfId="96" applyFont="1" applyBorder="1" applyAlignment="1">
      <alignment horizontal="center" vertical="center" wrapText="1"/>
    </xf>
    <xf numFmtId="0" fontId="4" fillId="0" borderId="8" xfId="96" applyFont="1" applyBorder="1" applyAlignment="1">
      <alignment horizontal="center" vertical="center" wrapText="1"/>
    </xf>
    <xf numFmtId="0" fontId="2" fillId="0" borderId="0" xfId="87">
      <alignment vertical="center"/>
    </xf>
    <xf numFmtId="0" fontId="4" fillId="0" borderId="0" xfId="67" applyFont="1" applyAlignment="1">
      <alignment horizontal="right" vertical="center"/>
    </xf>
    <xf numFmtId="0" fontId="4" fillId="0" borderId="13" xfId="67" applyFont="1" applyBorder="1" applyAlignment="1">
      <alignment horizontal="center" vertical="center"/>
    </xf>
    <xf numFmtId="0" fontId="4" fillId="0" borderId="20" xfId="67" applyFont="1" applyBorder="1" applyAlignment="1">
      <alignment horizontal="right" vertical="center"/>
    </xf>
    <xf numFmtId="0" fontId="4" fillId="0" borderId="0" xfId="67" applyFont="1" applyAlignment="1">
      <alignment horizontal="distributed"/>
    </xf>
    <xf numFmtId="0" fontId="4" fillId="0" borderId="0" xfId="67" applyFont="1" applyAlignment="1">
      <alignment vertical="center"/>
    </xf>
    <xf numFmtId="0" fontId="4" fillId="0" borderId="0" xfId="94" applyFont="1" applyAlignment="1">
      <alignment horizontal="right"/>
    </xf>
    <xf numFmtId="0" fontId="4" fillId="0" borderId="0" xfId="95" applyFont="1" applyAlignment="1">
      <alignment horizontal="right"/>
    </xf>
    <xf numFmtId="0" fontId="2" fillId="0" borderId="0" xfId="91">
      <alignment vertical="center"/>
    </xf>
    <xf numFmtId="0" fontId="2" fillId="0" borderId="3" xfId="91" applyBorder="1" applyAlignment="1">
      <alignment horizontal="center" vertical="center"/>
    </xf>
    <xf numFmtId="0" fontId="2" fillId="0" borderId="3" xfId="91" applyBorder="1">
      <alignment vertical="center"/>
    </xf>
    <xf numFmtId="0" fontId="2" fillId="0" borderId="3" xfId="91" applyBorder="1" applyAlignment="1">
      <alignment horizontal="distributed" vertical="center" indent="1"/>
    </xf>
    <xf numFmtId="0" fontId="51" fillId="0" borderId="0" xfId="0" applyFont="1">
      <alignment vertical="center"/>
    </xf>
    <xf numFmtId="0" fontId="9" fillId="0" borderId="0" xfId="64" applyFont="1" applyAlignment="1">
      <alignment vertical="center"/>
    </xf>
    <xf numFmtId="0" fontId="4" fillId="0" borderId="34" xfId="64" applyFont="1" applyBorder="1" applyAlignment="1">
      <alignment vertical="center"/>
    </xf>
    <xf numFmtId="0" fontId="4" fillId="0" borderId="16" xfId="64" applyFont="1" applyBorder="1" applyAlignment="1">
      <alignment vertical="center"/>
    </xf>
    <xf numFmtId="0" fontId="4" fillId="0" borderId="4" xfId="64" applyFont="1" applyBorder="1" applyAlignment="1">
      <alignment vertical="center"/>
    </xf>
    <xf numFmtId="0" fontId="4" fillId="0" borderId="40" xfId="64" applyFont="1" applyBorder="1" applyAlignment="1">
      <alignment horizontal="center" vertical="center"/>
    </xf>
    <xf numFmtId="0" fontId="4" fillId="0" borderId="63" xfId="64" applyFont="1" applyBorder="1" applyAlignment="1">
      <alignment horizontal="center" vertical="center"/>
    </xf>
    <xf numFmtId="0" fontId="4" fillId="0" borderId="10" xfId="64" applyFont="1" applyBorder="1" applyAlignment="1">
      <alignment vertical="center"/>
    </xf>
    <xf numFmtId="0" fontId="4" fillId="0" borderId="15" xfId="64" applyFont="1" applyBorder="1" applyAlignment="1">
      <alignment vertical="center"/>
    </xf>
    <xf numFmtId="0" fontId="4" fillId="0" borderId="21" xfId="64" applyFont="1" applyBorder="1" applyAlignment="1">
      <alignment horizontal="center" vertical="center"/>
    </xf>
    <xf numFmtId="0" fontId="4" fillId="0" borderId="3" xfId="74" applyFont="1" applyBorder="1" applyAlignment="1">
      <alignment vertical="center"/>
    </xf>
    <xf numFmtId="0" fontId="4" fillId="0" borderId="21" xfId="74" applyFont="1" applyBorder="1" applyAlignment="1">
      <alignment horizontal="center" vertical="center"/>
    </xf>
    <xf numFmtId="0" fontId="4" fillId="0" borderId="13" xfId="58" applyFont="1" applyBorder="1" applyAlignment="1">
      <alignment horizontal="center" vertical="center"/>
    </xf>
    <xf numFmtId="0" fontId="4" fillId="0" borderId="8" xfId="58" applyFont="1" applyBorder="1" applyAlignment="1">
      <alignment horizontal="center" vertical="center"/>
    </xf>
    <xf numFmtId="0" fontId="4" fillId="0" borderId="14" xfId="58" applyFont="1" applyBorder="1" applyAlignment="1">
      <alignment horizontal="center" vertical="center"/>
    </xf>
    <xf numFmtId="0" fontId="4" fillId="0" borderId="23" xfId="58" applyFont="1" applyBorder="1" applyAlignment="1">
      <alignment horizontal="center" vertical="center"/>
    </xf>
    <xf numFmtId="0" fontId="4" fillId="0" borderId="2" xfId="58" applyFont="1" applyBorder="1" applyAlignment="1">
      <alignment horizontal="center" vertical="center"/>
    </xf>
    <xf numFmtId="0" fontId="4" fillId="0" borderId="22" xfId="58" applyFont="1" applyBorder="1" applyAlignment="1">
      <alignment horizontal="center" vertical="center"/>
    </xf>
    <xf numFmtId="0" fontId="4" fillId="0" borderId="7" xfId="58" applyFont="1" applyBorder="1" applyAlignment="1">
      <alignment horizontal="right"/>
    </xf>
    <xf numFmtId="0" fontId="4" fillId="0" borderId="75" xfId="58" applyFont="1" applyBorder="1"/>
    <xf numFmtId="0" fontId="4" fillId="0" borderId="8" xfId="58" applyFont="1" applyBorder="1"/>
    <xf numFmtId="0" fontId="4" fillId="0" borderId="14" xfId="58" applyFont="1" applyBorder="1"/>
    <xf numFmtId="0" fontId="4" fillId="0" borderId="23" xfId="58" applyFont="1" applyBorder="1"/>
    <xf numFmtId="0" fontId="4" fillId="0" borderId="2" xfId="58" applyFont="1" applyBorder="1"/>
    <xf numFmtId="0" fontId="12" fillId="0" borderId="2" xfId="58" applyFont="1" applyBorder="1"/>
    <xf numFmtId="0" fontId="4" fillId="0" borderId="22" xfId="58" applyFont="1" applyBorder="1"/>
    <xf numFmtId="0" fontId="4" fillId="0" borderId="15" xfId="58" applyFont="1" applyBorder="1"/>
    <xf numFmtId="0" fontId="4" fillId="0" borderId="76" xfId="58" applyFont="1" applyBorder="1"/>
    <xf numFmtId="0" fontId="4" fillId="0" borderId="16" xfId="58" applyFont="1" applyBorder="1"/>
    <xf numFmtId="0" fontId="4" fillId="0" borderId="17" xfId="58" applyFont="1" applyBorder="1"/>
    <xf numFmtId="0" fontId="4" fillId="0" borderId="7" xfId="58" applyFont="1" applyBorder="1" applyAlignment="1">
      <alignment horizontal="center"/>
    </xf>
    <xf numFmtId="0" fontId="4" fillId="0" borderId="77" xfId="58" applyFont="1" applyBorder="1"/>
    <xf numFmtId="0" fontId="4" fillId="0" borderId="62" xfId="58" applyFont="1" applyBorder="1"/>
    <xf numFmtId="0" fontId="4" fillId="0" borderId="56" xfId="58" applyFont="1" applyBorder="1"/>
    <xf numFmtId="0" fontId="4" fillId="0" borderId="61" xfId="58" applyFont="1" applyBorder="1"/>
    <xf numFmtId="0" fontId="4" fillId="0" borderId="78" xfId="58" applyFont="1" applyBorder="1"/>
    <xf numFmtId="0" fontId="4" fillId="0" borderId="6" xfId="58" applyFont="1" applyBorder="1"/>
    <xf numFmtId="0" fontId="4" fillId="0" borderId="79" xfId="58" applyFont="1" applyBorder="1"/>
    <xf numFmtId="0" fontId="4" fillId="0" borderId="71" xfId="58" applyFont="1" applyBorder="1"/>
    <xf numFmtId="0" fontId="4" fillId="0" borderId="57" xfId="58" applyFont="1" applyBorder="1"/>
    <xf numFmtId="0" fontId="4" fillId="0" borderId="72" xfId="58" applyFont="1" applyBorder="1"/>
    <xf numFmtId="0" fontId="4" fillId="0" borderId="2" xfId="58" applyFont="1" applyBorder="1" applyAlignment="1">
      <alignment horizontal="center"/>
    </xf>
    <xf numFmtId="0" fontId="4" fillId="0" borderId="0" xfId="58" applyFont="1" applyAlignment="1">
      <alignment horizontal="distributed" wrapText="1"/>
    </xf>
    <xf numFmtId="0" fontId="4" fillId="0" borderId="17" xfId="64" applyFont="1" applyBorder="1" applyAlignment="1">
      <alignment horizontal="center" vertical="center"/>
    </xf>
    <xf numFmtId="0" fontId="75" fillId="0" borderId="0" xfId="64" applyFont="1" applyAlignment="1">
      <alignment horizontal="distributed" vertical="center"/>
    </xf>
    <xf numFmtId="0" fontId="4" fillId="0" borderId="3" xfId="65" applyFont="1" applyBorder="1" applyAlignment="1">
      <alignment horizontal="center" vertical="center" wrapText="1"/>
    </xf>
    <xf numFmtId="0" fontId="4" fillId="0" borderId="3" xfId="65" applyFont="1" applyBorder="1" applyAlignment="1">
      <alignment horizontal="center" vertical="center" justifyLastLine="1"/>
    </xf>
    <xf numFmtId="0" fontId="4" fillId="0" borderId="3" xfId="73" applyFont="1" applyBorder="1" applyAlignment="1">
      <alignment horizontal="distributed" vertical="center" justifyLastLine="1"/>
    </xf>
    <xf numFmtId="0" fontId="4" fillId="0" borderId="22" xfId="73" applyFont="1" applyBorder="1" applyAlignment="1">
      <alignment horizontal="distributed" vertical="center" justifyLastLine="1"/>
    </xf>
    <xf numFmtId="0" fontId="4" fillId="0" borderId="3" xfId="73" applyFont="1" applyBorder="1" applyAlignment="1">
      <alignment vertical="center"/>
    </xf>
    <xf numFmtId="0" fontId="4" fillId="0" borderId="3" xfId="74" applyFont="1" applyBorder="1" applyAlignment="1">
      <alignment horizontal="distributed" vertical="center" justifyLastLine="1"/>
    </xf>
    <xf numFmtId="0" fontId="4" fillId="0" borderId="3" xfId="74" applyFont="1" applyBorder="1" applyAlignment="1">
      <alignment horizontal="center" vertical="center"/>
    </xf>
    <xf numFmtId="0" fontId="41" fillId="0" borderId="20" xfId="74" applyFont="1" applyBorder="1" applyAlignment="1">
      <alignment horizontal="distributed" justifyLastLine="1"/>
    </xf>
    <xf numFmtId="0" fontId="43" fillId="0" borderId="20" xfId="74" applyFont="1" applyBorder="1" applyAlignment="1">
      <alignment horizontal="center" vertical="center"/>
    </xf>
    <xf numFmtId="0" fontId="41" fillId="0" borderId="21" xfId="74" applyFont="1" applyBorder="1" applyAlignment="1">
      <alignment horizontal="distributed" vertical="center" justifyLastLine="1"/>
    </xf>
    <xf numFmtId="0" fontId="41" fillId="0" borderId="21" xfId="74" applyFont="1" applyBorder="1" applyAlignment="1">
      <alignment horizontal="center" vertical="top" wrapText="1"/>
    </xf>
    <xf numFmtId="0" fontId="43" fillId="0" borderId="0" xfId="80" applyFont="1" applyAlignment="1">
      <alignment horizontal="distributed" vertical="center" justifyLastLine="1"/>
    </xf>
    <xf numFmtId="0" fontId="4" fillId="0" borderId="0" xfId="59" applyFont="1" applyAlignment="1">
      <alignment vertical="center"/>
    </xf>
    <xf numFmtId="0" fontId="4" fillId="0" borderId="8" xfId="96" applyFont="1" applyBorder="1" applyAlignment="1">
      <alignment horizontal="center" vertical="center"/>
    </xf>
    <xf numFmtId="0" fontId="4" fillId="0" borderId="7" xfId="96" applyFont="1" applyBorder="1" applyAlignment="1">
      <alignment horizontal="center" vertical="center"/>
    </xf>
    <xf numFmtId="0" fontId="12" fillId="0" borderId="0" xfId="96" applyFont="1" applyAlignment="1">
      <alignment horizontal="center" vertical="center"/>
    </xf>
    <xf numFmtId="0" fontId="45" fillId="0" borderId="7" xfId="96" applyFont="1" applyBorder="1" applyAlignment="1">
      <alignment horizontal="center" vertical="center"/>
    </xf>
    <xf numFmtId="0" fontId="4" fillId="0" borderId="23" xfId="86" applyFont="1" applyBorder="1" applyAlignment="1">
      <alignment horizontal="center" vertical="center"/>
    </xf>
    <xf numFmtId="0" fontId="9" fillId="0" borderId="0" xfId="95" applyFont="1" applyAlignment="1">
      <alignment horizontal="left"/>
    </xf>
    <xf numFmtId="198" fontId="9" fillId="0" borderId="0" xfId="96" applyNumberFormat="1" applyFont="1" applyAlignment="1">
      <alignment horizontal="right" vertical="center"/>
    </xf>
    <xf numFmtId="38" fontId="2" fillId="0" borderId="3" xfId="44" applyFont="1" applyBorder="1">
      <alignment vertical="center"/>
    </xf>
    <xf numFmtId="0" fontId="79" fillId="0" borderId="0" xfId="58" applyFont="1"/>
    <xf numFmtId="0" fontId="79" fillId="0" borderId="0" xfId="96" applyFont="1" applyAlignment="1">
      <alignment horizontal="distributed" vertical="center"/>
    </xf>
    <xf numFmtId="0" fontId="4" fillId="0" borderId="0" xfId="77" applyFont="1" applyAlignment="1">
      <alignment horizontal="center" vertical="center"/>
    </xf>
    <xf numFmtId="0" fontId="4" fillId="0" borderId="2" xfId="95" applyFont="1" applyBorder="1" applyAlignment="1">
      <alignment horizontal="center" vertical="center"/>
    </xf>
    <xf numFmtId="0" fontId="0" fillId="0" borderId="8" xfId="0" applyBorder="1">
      <alignment vertical="center"/>
    </xf>
    <xf numFmtId="0" fontId="79" fillId="0" borderId="0" xfId="96" applyFont="1" applyAlignment="1">
      <alignment vertical="center"/>
    </xf>
    <xf numFmtId="193" fontId="41" fillId="0" borderId="20" xfId="96" applyNumberFormat="1" applyFont="1" applyBorder="1" applyAlignment="1">
      <alignment horizontal="center" vertical="center" shrinkToFit="1"/>
    </xf>
    <xf numFmtId="193" fontId="41" fillId="0" borderId="3" xfId="96" applyNumberFormat="1" applyFont="1" applyBorder="1" applyAlignment="1">
      <alignment horizontal="center" vertical="center" shrinkToFit="1"/>
    </xf>
    <xf numFmtId="204" fontId="78" fillId="0" borderId="3" xfId="78" applyNumberFormat="1" applyFont="1" applyBorder="1" applyAlignment="1">
      <alignment horizontal="center" vertical="center" shrinkToFit="1"/>
    </xf>
    <xf numFmtId="205" fontId="4" fillId="5" borderId="3" xfId="96" applyNumberFormat="1" applyFont="1" applyFill="1" applyBorder="1" applyAlignment="1">
      <alignment horizontal="center" vertical="center"/>
    </xf>
    <xf numFmtId="206" fontId="4" fillId="5" borderId="3" xfId="96" applyNumberFormat="1" applyFont="1" applyFill="1" applyBorder="1" applyAlignment="1">
      <alignment horizontal="center" vertical="center"/>
    </xf>
    <xf numFmtId="207" fontId="4" fillId="5" borderId="3" xfId="96" applyNumberFormat="1" applyFont="1" applyFill="1" applyBorder="1" applyAlignment="1">
      <alignment horizontal="center" vertical="center"/>
    </xf>
    <xf numFmtId="200" fontId="4" fillId="0" borderId="3" xfId="44" applyNumberFormat="1" applyFont="1" applyBorder="1" applyAlignment="1" applyProtection="1">
      <alignment vertical="center"/>
    </xf>
    <xf numFmtId="38" fontId="4" fillId="0" borderId="3" xfId="44" applyFont="1" applyBorder="1" applyAlignment="1" applyProtection="1">
      <alignment vertical="center"/>
    </xf>
    <xf numFmtId="38" fontId="4" fillId="0" borderId="23" xfId="44" applyFont="1" applyBorder="1" applyAlignment="1" applyProtection="1">
      <alignment vertical="center"/>
    </xf>
    <xf numFmtId="181" fontId="4" fillId="0" borderId="105" xfId="59" applyNumberFormat="1" applyFont="1" applyBorder="1"/>
    <xf numFmtId="176" fontId="2" fillId="0" borderId="3" xfId="106" applyNumberFormat="1" applyFont="1" applyBorder="1">
      <alignment vertical="center"/>
    </xf>
    <xf numFmtId="201" fontId="4" fillId="0" borderId="0" xfId="94" applyNumberFormat="1" applyFont="1"/>
    <xf numFmtId="0" fontId="9" fillId="0" borderId="0" xfId="94" applyFont="1" applyAlignment="1">
      <alignment horizontal="left"/>
    </xf>
    <xf numFmtId="201" fontId="4" fillId="0" borderId="0" xfId="94" applyNumberFormat="1" applyFont="1" applyAlignment="1">
      <alignment horizontal="distributed"/>
    </xf>
    <xf numFmtId="0" fontId="4" fillId="0" borderId="0" xfId="96" applyFont="1" applyAlignment="1">
      <alignment horizontal="distributed" vertical="center" justifyLastLine="1"/>
    </xf>
    <xf numFmtId="0" fontId="78" fillId="0" borderId="0" xfId="60" applyFont="1" applyAlignment="1">
      <alignment horizontal="distributed" vertical="center"/>
    </xf>
    <xf numFmtId="0" fontId="78" fillId="0" borderId="0" xfId="62" applyFont="1" applyAlignment="1">
      <alignment horizontal="distributed" vertical="center"/>
    </xf>
    <xf numFmtId="0" fontId="78" fillId="0" borderId="0" xfId="69" applyFont="1" applyAlignment="1">
      <alignment horizontal="distributed" vertical="center"/>
    </xf>
    <xf numFmtId="0" fontId="78" fillId="0" borderId="0" xfId="71" applyFont="1" applyAlignment="1">
      <alignment horizontal="distributed" vertical="center"/>
    </xf>
    <xf numFmtId="0" fontId="78" fillId="0" borderId="0" xfId="72" applyFont="1" applyAlignment="1">
      <alignment horizontal="distributed" vertical="center"/>
    </xf>
    <xf numFmtId="0" fontId="78" fillId="0" borderId="0" xfId="76" applyFont="1" applyAlignment="1">
      <alignment horizontal="distributed" vertical="center"/>
    </xf>
    <xf numFmtId="0" fontId="78" fillId="0" borderId="14" xfId="76" applyFont="1" applyBorder="1" applyAlignment="1">
      <alignment vertical="center"/>
    </xf>
    <xf numFmtId="0" fontId="78" fillId="0" borderId="17" xfId="76" applyFont="1" applyBorder="1" applyAlignment="1">
      <alignment horizontal="right" vertical="center"/>
    </xf>
    <xf numFmtId="0" fontId="78" fillId="0" borderId="7" xfId="78" applyFont="1" applyBorder="1">
      <alignment vertical="center"/>
    </xf>
    <xf numFmtId="181" fontId="85" fillId="0" borderId="3" xfId="79" applyNumberFormat="1" applyFont="1" applyBorder="1" applyAlignment="1">
      <alignment horizontal="distributed" vertical="center" justifyLastLine="1"/>
    </xf>
    <xf numFmtId="0" fontId="78" fillId="0" borderId="0" xfId="81" applyFont="1" applyAlignment="1">
      <alignment horizontal="distributed" vertical="center"/>
    </xf>
    <xf numFmtId="0" fontId="78" fillId="0" borderId="0" xfId="82" applyFont="1" applyAlignment="1">
      <alignment horizontal="distributed" vertical="center"/>
    </xf>
    <xf numFmtId="0" fontId="78" fillId="0" borderId="0" xfId="83" applyFont="1" applyAlignment="1">
      <alignment horizontal="distributed" vertical="center"/>
    </xf>
    <xf numFmtId="0" fontId="78" fillId="0" borderId="0" xfId="85" applyFont="1" applyAlignment="1">
      <alignment horizontal="distributed" vertical="center"/>
    </xf>
    <xf numFmtId="181" fontId="78" fillId="0" borderId="3" xfId="88" applyNumberFormat="1" applyFont="1" applyBorder="1" applyAlignment="1">
      <alignment horizontal="center" vertical="center" justifyLastLine="1"/>
    </xf>
    <xf numFmtId="0" fontId="78" fillId="0" borderId="0" xfId="66" applyFont="1" applyAlignment="1">
      <alignment horizontal="distributed" vertical="center"/>
    </xf>
    <xf numFmtId="0" fontId="9" fillId="0" borderId="3" xfId="73" applyFont="1" applyBorder="1" applyAlignment="1">
      <alignment horizontal="distributed" vertical="center" justifyLastLine="1"/>
    </xf>
    <xf numFmtId="0" fontId="9" fillId="0" borderId="22" xfId="73" applyFont="1" applyBorder="1" applyAlignment="1">
      <alignment horizontal="distributed" vertical="center" justifyLastLine="1"/>
    </xf>
    <xf numFmtId="0" fontId="86" fillId="0" borderId="0" xfId="60" applyFont="1" applyAlignment="1">
      <alignment horizontal="centerContinuous" vertical="center"/>
    </xf>
    <xf numFmtId="0" fontId="43" fillId="0" borderId="0" xfId="60" applyFont="1" applyAlignment="1">
      <alignment horizontal="centerContinuous" vertical="center"/>
    </xf>
    <xf numFmtId="0" fontId="41" fillId="0" borderId="0" xfId="60" applyFont="1" applyAlignment="1">
      <alignment horizontal="centerContinuous" vertical="center"/>
    </xf>
    <xf numFmtId="0" fontId="4" fillId="0" borderId="0" xfId="64" applyFont="1" applyAlignment="1">
      <alignment horizontal="centerContinuous" vertical="center"/>
    </xf>
    <xf numFmtId="0" fontId="79" fillId="0" borderId="0" xfId="64" applyFont="1" applyAlignment="1">
      <alignment horizontal="centerContinuous" vertical="center"/>
    </xf>
    <xf numFmtId="0" fontId="79" fillId="0" borderId="0" xfId="66" applyFont="1" applyAlignment="1">
      <alignment horizontal="centerContinuous" vertical="center"/>
    </xf>
    <xf numFmtId="0" fontId="79" fillId="0" borderId="0" xfId="65" applyFont="1" applyAlignment="1">
      <alignment horizontal="centerContinuous" vertical="center"/>
    </xf>
    <xf numFmtId="0" fontId="4" fillId="0" borderId="0" xfId="65" applyFont="1" applyAlignment="1">
      <alignment horizontal="centerContinuous" vertical="center"/>
    </xf>
    <xf numFmtId="0" fontId="79" fillId="0" borderId="0" xfId="73" applyFont="1" applyAlignment="1">
      <alignment horizontal="centerContinuous" vertical="center"/>
    </xf>
    <xf numFmtId="0" fontId="4" fillId="0" borderId="0" xfId="73" applyFont="1" applyAlignment="1">
      <alignment horizontal="centerContinuous" vertical="center"/>
    </xf>
    <xf numFmtId="0" fontId="79" fillId="0" borderId="0" xfId="74" applyFont="1" applyAlignment="1">
      <alignment horizontal="centerContinuous" vertical="center"/>
    </xf>
    <xf numFmtId="0" fontId="4" fillId="0" borderId="0" xfId="74" applyFont="1" applyAlignment="1">
      <alignment horizontal="centerContinuous" vertical="center"/>
    </xf>
    <xf numFmtId="0" fontId="81" fillId="0" borderId="0" xfId="96" applyFont="1" applyAlignment="1">
      <alignment horizontal="centerContinuous"/>
    </xf>
    <xf numFmtId="0" fontId="9" fillId="0" borderId="0" xfId="96" applyFont="1" applyAlignment="1">
      <alignment horizontal="centerContinuous"/>
    </xf>
    <xf numFmtId="0" fontId="79" fillId="0" borderId="0" xfId="77" applyFont="1" applyAlignment="1">
      <alignment horizontal="centerContinuous" vertical="center"/>
    </xf>
    <xf numFmtId="0" fontId="4" fillId="0" borderId="0" xfId="77" applyFont="1" applyAlignment="1">
      <alignment horizontal="centerContinuous" vertical="center"/>
    </xf>
    <xf numFmtId="0" fontId="79" fillId="0" borderId="0" xfId="96" applyFont="1" applyAlignment="1">
      <alignment horizontal="centerContinuous"/>
    </xf>
    <xf numFmtId="0" fontId="81" fillId="0" borderId="0" xfId="78" applyFont="1" applyAlignment="1">
      <alignment horizontal="centerContinuous" vertical="center"/>
    </xf>
    <xf numFmtId="0" fontId="9" fillId="0" borderId="0" xfId="78" applyFont="1" applyAlignment="1">
      <alignment horizontal="centerContinuous" vertical="center"/>
    </xf>
    <xf numFmtId="0" fontId="79" fillId="0" borderId="0" xfId="79" applyFont="1" applyAlignment="1">
      <alignment horizontal="centerContinuous" vertical="center"/>
    </xf>
    <xf numFmtId="0" fontId="4" fillId="0" borderId="0" xfId="79" applyFont="1" applyAlignment="1">
      <alignment horizontal="centerContinuous" vertical="center"/>
    </xf>
    <xf numFmtId="0" fontId="79" fillId="0" borderId="0" xfId="80" applyFont="1" applyAlignment="1">
      <alignment horizontal="centerContinuous" vertical="center"/>
    </xf>
    <xf numFmtId="0" fontId="4" fillId="0" borderId="0" xfId="80" applyFont="1" applyAlignment="1">
      <alignment horizontal="centerContinuous" vertical="center"/>
    </xf>
    <xf numFmtId="0" fontId="79" fillId="0" borderId="0" xfId="84" applyFont="1" applyAlignment="1">
      <alignment horizontal="centerContinuous" vertical="center"/>
    </xf>
    <xf numFmtId="0" fontId="4" fillId="0" borderId="0" xfId="84" applyFont="1" applyAlignment="1">
      <alignment horizontal="centerContinuous" vertical="center"/>
    </xf>
    <xf numFmtId="0" fontId="87" fillId="0" borderId="0" xfId="96" applyFont="1" applyAlignment="1">
      <alignment horizontal="centerContinuous" vertical="center"/>
    </xf>
    <xf numFmtId="0" fontId="46" fillId="0" borderId="0" xfId="96" applyFont="1" applyAlignment="1">
      <alignment horizontal="centerContinuous" vertical="center"/>
    </xf>
    <xf numFmtId="0" fontId="81" fillId="0" borderId="0" xfId="96" applyFont="1" applyAlignment="1">
      <alignment horizontal="centerContinuous" vertical="center"/>
    </xf>
    <xf numFmtId="0" fontId="9" fillId="0" borderId="0" xfId="96" applyFont="1" applyAlignment="1">
      <alignment horizontal="centerContinuous" vertical="center"/>
    </xf>
    <xf numFmtId="0" fontId="79" fillId="0" borderId="0" xfId="86" applyFont="1" applyAlignment="1">
      <alignment horizontal="centerContinuous"/>
    </xf>
    <xf numFmtId="0" fontId="4" fillId="0" borderId="0" xfId="86" applyFont="1" applyAlignment="1">
      <alignment horizontal="centerContinuous"/>
    </xf>
    <xf numFmtId="0" fontId="79" fillId="0" borderId="0" xfId="96" applyFont="1" applyAlignment="1">
      <alignment horizontal="centerContinuous" vertical="center"/>
    </xf>
    <xf numFmtId="0" fontId="79" fillId="0" borderId="0" xfId="88" applyFont="1" applyAlignment="1">
      <alignment horizontal="centerContinuous" vertical="center"/>
    </xf>
    <xf numFmtId="0" fontId="4" fillId="0" borderId="0" xfId="88" applyFont="1" applyAlignment="1">
      <alignment horizontal="centerContinuous" vertical="center"/>
    </xf>
    <xf numFmtId="58" fontId="46" fillId="0" borderId="0" xfId="96" applyNumberFormat="1" applyFont="1" applyAlignment="1">
      <alignment vertical="center"/>
    </xf>
    <xf numFmtId="0" fontId="87" fillId="0" borderId="0" xfId="96" applyFont="1" applyAlignment="1">
      <alignment horizontal="right" vertical="center"/>
    </xf>
    <xf numFmtId="0" fontId="79" fillId="0" borderId="7" xfId="86" applyFont="1" applyBorder="1" applyAlignment="1">
      <alignment vertical="center"/>
    </xf>
    <xf numFmtId="0" fontId="79" fillId="0" borderId="7" xfId="99" applyFont="1" applyBorder="1"/>
    <xf numFmtId="0" fontId="0" fillId="0" borderId="3" xfId="91" applyFont="1" applyBorder="1">
      <alignment vertical="center"/>
    </xf>
    <xf numFmtId="0" fontId="79" fillId="0" borderId="0" xfId="75" applyFont="1" applyAlignment="1">
      <alignment horizontal="centerContinuous" wrapText="1"/>
    </xf>
    <xf numFmtId="0" fontId="4" fillId="0" borderId="0" xfId="75" applyFont="1" applyAlignment="1">
      <alignment horizontal="centerContinuous" vertical="center"/>
    </xf>
    <xf numFmtId="178" fontId="4" fillId="0" borderId="21" xfId="44" applyNumberFormat="1" applyFont="1" applyBorder="1" applyAlignment="1">
      <alignment horizontal="center" vertical="center" justifyLastLine="1"/>
    </xf>
    <xf numFmtId="178" fontId="4" fillId="0" borderId="20" xfId="44" applyNumberFormat="1" applyFont="1" applyBorder="1" applyAlignment="1">
      <alignment horizontal="center" vertical="center" justifyLastLine="1"/>
    </xf>
    <xf numFmtId="0" fontId="4" fillId="0" borderId="3" xfId="86" applyFont="1" applyBorder="1" applyAlignment="1">
      <alignment horizontal="distributed" vertical="center"/>
    </xf>
    <xf numFmtId="0" fontId="4" fillId="0" borderId="3" xfId="86" applyFont="1" applyBorder="1" applyAlignment="1">
      <alignment horizontal="distributed" vertical="center" indent="1"/>
    </xf>
    <xf numFmtId="0" fontId="7" fillId="0" borderId="3" xfId="0" applyFont="1" applyBorder="1">
      <alignment vertical="center"/>
    </xf>
    <xf numFmtId="9" fontId="7" fillId="0" borderId="3" xfId="106" applyFont="1" applyBorder="1" applyAlignment="1">
      <alignment vertical="center"/>
    </xf>
    <xf numFmtId="0" fontId="89" fillId="0" borderId="0" xfId="0" applyFont="1">
      <alignment vertical="center"/>
    </xf>
    <xf numFmtId="14" fontId="89" fillId="0" borderId="0" xfId="0" applyNumberFormat="1" applyFont="1" applyAlignment="1">
      <alignment horizontal="right" vertical="center"/>
    </xf>
    <xf numFmtId="38" fontId="89" fillId="0" borderId="0" xfId="44" applyFont="1" applyFill="1">
      <alignment vertical="center"/>
    </xf>
    <xf numFmtId="0" fontId="90" fillId="0" borderId="0" xfId="0" applyFont="1">
      <alignment vertical="center"/>
    </xf>
    <xf numFmtId="210" fontId="90" fillId="0" borderId="0" xfId="0" applyNumberFormat="1" applyFont="1" applyAlignment="1">
      <alignment horizontal="right" vertical="center"/>
    </xf>
    <xf numFmtId="0" fontId="53" fillId="7" borderId="13" xfId="0" applyFont="1" applyFill="1" applyBorder="1" applyAlignment="1">
      <alignment horizontal="center" vertical="center"/>
    </xf>
    <xf numFmtId="0" fontId="53" fillId="7" borderId="20" xfId="0" applyFont="1" applyFill="1" applyBorder="1" applyAlignment="1">
      <alignment horizontal="center" vertical="center" wrapText="1"/>
    </xf>
    <xf numFmtId="0" fontId="53" fillId="7" borderId="20" xfId="0" applyFont="1" applyFill="1" applyBorder="1" applyAlignment="1">
      <alignment horizontal="center" vertical="center"/>
    </xf>
    <xf numFmtId="0" fontId="91" fillId="7" borderId="20" xfId="0" applyFont="1" applyFill="1" applyBorder="1" applyAlignment="1">
      <alignment horizontal="center" vertical="center" wrapText="1"/>
    </xf>
    <xf numFmtId="0" fontId="53" fillId="7" borderId="20" xfId="0" applyFont="1" applyFill="1" applyBorder="1" applyAlignment="1">
      <alignment horizontal="center" vertical="center" wrapText="1" shrinkToFit="1"/>
    </xf>
    <xf numFmtId="0" fontId="53" fillId="7" borderId="14" xfId="0" applyFont="1" applyFill="1" applyBorder="1" applyAlignment="1">
      <alignment horizontal="center" vertical="center"/>
    </xf>
    <xf numFmtId="0" fontId="53" fillId="0" borderId="15" xfId="0" applyFont="1" applyBorder="1" applyAlignment="1">
      <alignment horizontal="center" vertical="center"/>
    </xf>
    <xf numFmtId="0" fontId="53" fillId="0" borderId="53" xfId="0" applyFont="1" applyBorder="1" applyAlignment="1">
      <alignment horizontal="center" vertical="center" shrinkToFit="1"/>
    </xf>
    <xf numFmtId="0" fontId="53" fillId="0" borderId="106" xfId="0" applyFont="1" applyBorder="1" applyAlignment="1">
      <alignment horizontal="center" vertical="center" shrinkToFit="1"/>
    </xf>
    <xf numFmtId="192" fontId="53" fillId="0" borderId="106" xfId="0" quotePrefix="1" applyNumberFormat="1" applyFont="1" applyBorder="1" applyAlignment="1">
      <alignment horizontal="center" vertical="center" shrinkToFit="1"/>
    </xf>
    <xf numFmtId="0" fontId="53" fillId="0" borderId="106" xfId="0" applyFont="1" applyBorder="1" applyAlignment="1">
      <alignment vertical="center" wrapText="1"/>
    </xf>
    <xf numFmtId="0" fontId="53" fillId="0" borderId="106" xfId="0" applyFont="1" applyBorder="1" applyAlignment="1">
      <alignment horizontal="center" vertical="center" wrapText="1"/>
    </xf>
    <xf numFmtId="180" fontId="53" fillId="0" borderId="106" xfId="0" applyNumberFormat="1" applyFont="1" applyBorder="1" applyAlignment="1">
      <alignment horizontal="right" vertical="center" shrinkToFit="1"/>
    </xf>
    <xf numFmtId="0" fontId="53" fillId="0" borderId="54" xfId="0" applyFont="1" applyBorder="1" applyAlignment="1">
      <alignment vertical="center" wrapText="1"/>
    </xf>
    <xf numFmtId="0" fontId="53" fillId="0" borderId="15" xfId="0" applyFont="1" applyBorder="1">
      <alignment vertical="center"/>
    </xf>
    <xf numFmtId="0" fontId="53" fillId="0" borderId="41" xfId="0" applyFont="1" applyBorder="1" applyAlignment="1">
      <alignment horizontal="center" vertical="center" shrinkToFit="1"/>
    </xf>
    <xf numFmtId="0" fontId="53" fillId="0" borderId="107" xfId="0" applyFont="1" applyBorder="1" applyAlignment="1">
      <alignment horizontal="center" vertical="center" shrinkToFit="1"/>
    </xf>
    <xf numFmtId="192" fontId="53" fillId="0" borderId="107" xfId="0" quotePrefix="1" applyNumberFormat="1" applyFont="1" applyBorder="1" applyAlignment="1">
      <alignment horizontal="center" vertical="center" shrinkToFit="1"/>
    </xf>
    <xf numFmtId="0" fontId="53" fillId="0" borderId="107" xfId="0" applyFont="1" applyBorder="1" applyAlignment="1">
      <alignment vertical="center" wrapText="1"/>
    </xf>
    <xf numFmtId="0" fontId="53" fillId="0" borderId="107" xfId="0" applyFont="1" applyBorder="1" applyAlignment="1">
      <alignment horizontal="center" vertical="center" wrapText="1"/>
    </xf>
    <xf numFmtId="180" fontId="53" fillId="0" borderId="107" xfId="0" applyNumberFormat="1" applyFont="1" applyBorder="1" applyAlignment="1">
      <alignment vertical="center" shrinkToFit="1"/>
    </xf>
    <xf numFmtId="0" fontId="53" fillId="0" borderId="43" xfId="0" applyFont="1" applyBorder="1" applyAlignment="1">
      <alignment vertical="center" wrapText="1"/>
    </xf>
    <xf numFmtId="180" fontId="53" fillId="0" borderId="107" xfId="0" applyNumberFormat="1" applyFont="1" applyBorder="1" applyAlignment="1">
      <alignment horizontal="right" vertical="center" shrinkToFit="1"/>
    </xf>
    <xf numFmtId="0" fontId="54" fillId="0" borderId="43" xfId="0" applyFont="1" applyBorder="1" applyAlignment="1">
      <alignment vertical="center" wrapText="1"/>
    </xf>
    <xf numFmtId="0" fontId="53" fillId="0" borderId="108" xfId="0" applyFont="1" applyBorder="1" applyAlignment="1">
      <alignment horizontal="center" vertical="center" shrinkToFit="1"/>
    </xf>
    <xf numFmtId="192" fontId="53" fillId="0" borderId="108" xfId="0" quotePrefix="1" applyNumberFormat="1" applyFont="1" applyBorder="1" applyAlignment="1">
      <alignment horizontal="center" vertical="center" shrinkToFit="1"/>
    </xf>
    <xf numFmtId="0" fontId="53" fillId="0" borderId="108" xfId="0" applyFont="1" applyBorder="1" applyAlignment="1">
      <alignment vertical="center" wrapText="1"/>
    </xf>
    <xf numFmtId="0" fontId="53" fillId="0" borderId="108" xfId="0" applyFont="1" applyBorder="1" applyAlignment="1">
      <alignment horizontal="center" vertical="center" wrapText="1"/>
    </xf>
    <xf numFmtId="180" fontId="53" fillId="0" borderId="108" xfId="0" applyNumberFormat="1" applyFont="1" applyBorder="1" applyAlignment="1">
      <alignment horizontal="right" vertical="center" shrinkToFit="1"/>
    </xf>
    <xf numFmtId="180" fontId="89" fillId="0" borderId="3" xfId="0" applyNumberFormat="1" applyFont="1" applyBorder="1">
      <alignment vertical="center"/>
    </xf>
    <xf numFmtId="0" fontId="89" fillId="7" borderId="3" xfId="0" applyFont="1" applyFill="1" applyBorder="1">
      <alignment vertical="center"/>
    </xf>
    <xf numFmtId="180" fontId="53" fillId="0" borderId="106" xfId="0" applyNumberFormat="1" applyFont="1" applyBorder="1" applyAlignment="1">
      <alignment horizontal="right" vertical="center"/>
    </xf>
    <xf numFmtId="180" fontId="53" fillId="0" borderId="107" xfId="0" applyNumberFormat="1" applyFont="1" applyBorder="1">
      <alignment vertical="center"/>
    </xf>
    <xf numFmtId="180" fontId="53" fillId="0" borderId="107" xfId="0" applyNumberFormat="1" applyFont="1" applyBorder="1" applyAlignment="1">
      <alignment horizontal="right" vertical="center"/>
    </xf>
    <xf numFmtId="0" fontId="89" fillId="0" borderId="0" xfId="0" applyFont="1" applyAlignment="1">
      <alignment horizontal="right" vertical="center"/>
    </xf>
    <xf numFmtId="3" fontId="89" fillId="0" borderId="3" xfId="0" applyNumberFormat="1" applyFont="1" applyBorder="1">
      <alignment vertical="center"/>
    </xf>
    <xf numFmtId="0" fontId="89" fillId="0" borderId="3" xfId="0" applyFont="1" applyBorder="1">
      <alignment vertical="center"/>
    </xf>
    <xf numFmtId="0" fontId="89" fillId="0" borderId="20" xfId="0" applyFont="1" applyBorder="1">
      <alignment vertical="center"/>
    </xf>
    <xf numFmtId="0" fontId="93" fillId="0" borderId="0" xfId="0" applyFont="1" applyAlignment="1">
      <alignment horizontal="centerContinuous" vertical="center"/>
    </xf>
    <xf numFmtId="181" fontId="78" fillId="0" borderId="0" xfId="77" applyNumberFormat="1" applyFont="1" applyAlignment="1">
      <alignment horizontal="right" vertical="center"/>
    </xf>
    <xf numFmtId="181" fontId="78" fillId="0" borderId="0" xfId="86" applyNumberFormat="1" applyFont="1" applyAlignment="1">
      <alignment horizontal="distributed" indent="1"/>
    </xf>
    <xf numFmtId="214" fontId="4" fillId="0" borderId="0" xfId="95" applyNumberFormat="1" applyFont="1"/>
    <xf numFmtId="0" fontId="9" fillId="0" borderId="0" xfId="56" applyFont="1" applyAlignment="1">
      <alignment horizontal="left" vertical="center" wrapText="1"/>
    </xf>
    <xf numFmtId="0" fontId="4" fillId="0" borderId="13" xfId="82" applyFont="1" applyBorder="1" applyAlignment="1">
      <alignment horizontal="center" vertical="center" wrapText="1"/>
    </xf>
    <xf numFmtId="0" fontId="4" fillId="0" borderId="8" xfId="82" applyFont="1" applyBorder="1" applyAlignment="1">
      <alignment horizontal="center" vertical="center" wrapText="1"/>
    </xf>
    <xf numFmtId="0" fontId="4" fillId="0" borderId="14" xfId="82" applyFont="1" applyBorder="1" applyAlignment="1">
      <alignment horizontal="center" vertical="center" wrapText="1"/>
    </xf>
    <xf numFmtId="0" fontId="4" fillId="0" borderId="17" xfId="82" applyFont="1" applyBorder="1" applyAlignment="1">
      <alignment horizontal="center" vertical="center" wrapText="1"/>
    </xf>
    <xf numFmtId="0" fontId="4" fillId="0" borderId="7" xfId="82" applyFont="1" applyBorder="1" applyAlignment="1">
      <alignment horizontal="center" vertical="center" wrapText="1"/>
    </xf>
    <xf numFmtId="0" fontId="4" fillId="0" borderId="18" xfId="82" applyFont="1" applyBorder="1" applyAlignment="1">
      <alignment horizontal="center" vertical="center" wrapText="1"/>
    </xf>
    <xf numFmtId="0" fontId="81" fillId="0" borderId="0" xfId="98" applyFont="1" applyAlignment="1">
      <alignment horizontal="center" vertical="center"/>
    </xf>
    <xf numFmtId="0" fontId="79" fillId="0" borderId="0" xfId="98" applyFont="1" applyAlignment="1">
      <alignment horizontal="center" vertical="center"/>
    </xf>
    <xf numFmtId="0" fontId="78" fillId="0" borderId="0" xfId="98" applyFont="1" applyAlignment="1">
      <alignment horizontal="center" vertical="center"/>
    </xf>
    <xf numFmtId="0" fontId="9" fillId="0" borderId="3" xfId="96" applyFont="1" applyBorder="1" applyAlignment="1">
      <alignment horizontal="center" vertical="center"/>
    </xf>
    <xf numFmtId="0" fontId="9" fillId="0" borderId="47" xfId="96" applyFont="1" applyBorder="1" applyAlignment="1">
      <alignment horizontal="center" vertical="center"/>
    </xf>
    <xf numFmtId="0" fontId="4" fillId="0" borderId="23" xfId="96" applyFont="1" applyBorder="1" applyAlignment="1">
      <alignment horizontal="distributed" vertical="center" justifyLastLine="1"/>
    </xf>
    <xf numFmtId="0" fontId="4" fillId="0" borderId="23" xfId="96" applyFont="1" applyBorder="1" applyAlignment="1">
      <alignment horizontal="center" vertical="center" wrapText="1" justifyLastLine="1"/>
    </xf>
    <xf numFmtId="0" fontId="4" fillId="0" borderId="23" xfId="95" applyFont="1" applyBorder="1" applyAlignment="1">
      <alignment horizontal="center" vertical="center" justifyLastLine="1"/>
    </xf>
    <xf numFmtId="0" fontId="4" fillId="0" borderId="23" xfId="95" applyFont="1" applyBorder="1" applyAlignment="1">
      <alignment horizontal="center" vertical="center"/>
    </xf>
    <xf numFmtId="0" fontId="4" fillId="0" borderId="13" xfId="95" applyFont="1" applyBorder="1" applyAlignment="1">
      <alignment horizontal="center" vertical="center" wrapText="1"/>
    </xf>
    <xf numFmtId="0" fontId="4" fillId="0" borderId="3" xfId="95" applyFont="1" applyBorder="1" applyAlignment="1">
      <alignment horizontal="center" vertical="center"/>
    </xf>
    <xf numFmtId="0" fontId="4" fillId="0" borderId="3" xfId="96" applyFont="1" applyBorder="1" applyAlignment="1">
      <alignment horizontal="distributed" vertical="center" justifyLastLine="1"/>
    </xf>
    <xf numFmtId="0" fontId="4" fillId="0" borderId="3" xfId="88" applyFont="1" applyBorder="1" applyAlignment="1">
      <alignment vertical="center"/>
    </xf>
    <xf numFmtId="0" fontId="4" fillId="0" borderId="23" xfId="62" applyFont="1" applyBorder="1" applyAlignment="1">
      <alignment horizontal="distributed" vertical="center" justifyLastLine="1"/>
    </xf>
    <xf numFmtId="0" fontId="4" fillId="0" borderId="23" xfId="69" applyFont="1" applyBorder="1" applyAlignment="1">
      <alignment horizontal="distributed" vertical="center" justifyLastLine="1"/>
    </xf>
    <xf numFmtId="0" fontId="4" fillId="0" borderId="23" xfId="72" applyFont="1" applyBorder="1" applyAlignment="1">
      <alignment horizontal="center" vertical="center"/>
    </xf>
    <xf numFmtId="191" fontId="4" fillId="0" borderId="23" xfId="44" applyNumberFormat="1" applyFont="1" applyBorder="1" applyAlignment="1">
      <alignment horizontal="distributed" vertical="center"/>
    </xf>
    <xf numFmtId="0" fontId="4" fillId="0" borderId="23" xfId="73" applyFont="1" applyBorder="1" applyAlignment="1">
      <alignment horizontal="distributed" vertical="center" justifyLastLine="1"/>
    </xf>
    <xf numFmtId="0" fontId="4" fillId="0" borderId="23" xfId="73" applyFont="1" applyBorder="1" applyAlignment="1">
      <alignment horizontal="distributed" vertical="center"/>
    </xf>
    <xf numFmtId="0" fontId="12" fillId="0" borderId="0" xfId="56" applyFont="1" applyAlignment="1">
      <alignment horizontal="centerContinuous" vertical="center"/>
    </xf>
    <xf numFmtId="0" fontId="12" fillId="0" borderId="0" xfId="58" applyFont="1" applyAlignment="1">
      <alignment horizontal="centerContinuous"/>
    </xf>
    <xf numFmtId="0" fontId="4" fillId="0" borderId="0" xfId="58" applyFont="1" applyAlignment="1">
      <alignment horizontal="centerContinuous"/>
    </xf>
    <xf numFmtId="0" fontId="43" fillId="0" borderId="0" xfId="80" applyFont="1" applyAlignment="1">
      <alignment horizontal="center" vertical="center" justifyLastLine="1"/>
    </xf>
    <xf numFmtId="38" fontId="4" fillId="0" borderId="23" xfId="86" applyNumberFormat="1" applyFont="1" applyBorder="1" applyAlignment="1">
      <alignment vertical="center"/>
    </xf>
    <xf numFmtId="0" fontId="12" fillId="0" borderId="0" xfId="63" applyFont="1" applyAlignment="1">
      <alignment horizontal="centerContinuous" vertical="center"/>
    </xf>
    <xf numFmtId="0" fontId="5" fillId="0" borderId="0" xfId="70" applyFont="1" applyAlignment="1">
      <alignment horizontal="centerContinuous" vertical="center"/>
    </xf>
    <xf numFmtId="0" fontId="12" fillId="0" borderId="0" xfId="73" applyFont="1" applyAlignment="1">
      <alignment horizontal="centerContinuous" vertical="center"/>
    </xf>
    <xf numFmtId="0" fontId="12" fillId="0" borderId="0" xfId="77" applyFont="1" applyAlignment="1">
      <alignment horizontal="centerContinuous" vertical="center"/>
    </xf>
    <xf numFmtId="0" fontId="12" fillId="0" borderId="0" xfId="79" applyFont="1" applyAlignment="1">
      <alignment horizontal="centerContinuous" vertical="center"/>
    </xf>
    <xf numFmtId="0" fontId="12" fillId="0" borderId="0" xfId="80" applyFont="1" applyAlignment="1">
      <alignment horizontal="centerContinuous" vertical="center"/>
    </xf>
    <xf numFmtId="0" fontId="12" fillId="0" borderId="0" xfId="84" applyFont="1" applyAlignment="1">
      <alignment horizontal="centerContinuous" vertical="center"/>
    </xf>
    <xf numFmtId="0" fontId="12" fillId="0" borderId="0" xfId="85" applyFont="1" applyAlignment="1">
      <alignment horizontal="centerContinuous" vertical="center"/>
    </xf>
    <xf numFmtId="0" fontId="12" fillId="0" borderId="0" xfId="96" applyFont="1" applyAlignment="1">
      <alignment horizontal="centerContinuous" vertical="center"/>
    </xf>
    <xf numFmtId="0" fontId="6" fillId="0" borderId="0" xfId="96" applyFont="1" applyAlignment="1">
      <alignment horizontal="centerContinuous" vertical="center"/>
    </xf>
    <xf numFmtId="0" fontId="12" fillId="0" borderId="0" xfId="86" applyFont="1" applyAlignment="1">
      <alignment horizontal="centerContinuous"/>
    </xf>
    <xf numFmtId="0" fontId="4" fillId="0" borderId="3" xfId="99" applyFont="1" applyBorder="1" applyAlignment="1" applyProtection="1">
      <alignment horizontal="center" vertical="center" shrinkToFit="1"/>
      <protection locked="0"/>
    </xf>
    <xf numFmtId="0" fontId="4" fillId="0" borderId="21" xfId="99" applyFont="1" applyBorder="1" applyAlignment="1" applyProtection="1">
      <alignment horizontal="center" vertical="center" shrinkToFit="1"/>
      <protection locked="0"/>
    </xf>
    <xf numFmtId="0" fontId="12" fillId="0" borderId="0" xfId="88" applyFont="1" applyAlignment="1">
      <alignment horizontal="centerContinuous" vertical="center"/>
    </xf>
    <xf numFmtId="0" fontId="12" fillId="0" borderId="0" xfId="94" applyFont="1" applyAlignment="1" applyProtection="1">
      <alignment horizontal="centerContinuous" vertical="center"/>
      <protection locked="0"/>
    </xf>
    <xf numFmtId="0" fontId="12" fillId="0" borderId="0" xfId="94" applyFont="1" applyAlignment="1">
      <alignment horizontal="centerContinuous" vertical="center"/>
    </xf>
    <xf numFmtId="0" fontId="84" fillId="0" borderId="0" xfId="94" applyFont="1" applyAlignment="1">
      <alignment horizontal="centerContinuous" vertical="center"/>
    </xf>
    <xf numFmtId="0" fontId="12" fillId="0" borderId="0" xfId="95" applyFont="1" applyAlignment="1">
      <alignment horizontal="centerContinuous" vertical="center"/>
    </xf>
    <xf numFmtId="0" fontId="4" fillId="0" borderId="0" xfId="86" applyFont="1" applyAlignment="1">
      <alignment horizontal="center"/>
    </xf>
    <xf numFmtId="0" fontId="78" fillId="0" borderId="0" xfId="86" applyFont="1" applyAlignment="1">
      <alignment horizontal="center"/>
    </xf>
    <xf numFmtId="0" fontId="84" fillId="0" borderId="0" xfId="69" applyFont="1" applyAlignment="1">
      <alignment horizontal="centerContinuous" vertical="center"/>
    </xf>
    <xf numFmtId="0" fontId="4" fillId="0" borderId="0" xfId="82" applyFont="1" applyAlignment="1">
      <alignment horizontal="center" vertical="center" wrapText="1"/>
    </xf>
    <xf numFmtId="181" fontId="4" fillId="0" borderId="7" xfId="65" applyNumberFormat="1" applyFont="1" applyBorder="1" applyAlignment="1">
      <alignment horizontal="center" vertical="center" shrinkToFit="1"/>
    </xf>
    <xf numFmtId="189" fontId="4" fillId="0" borderId="19" xfId="72" applyNumberFormat="1" applyFont="1" applyBorder="1" applyAlignment="1">
      <alignment vertical="center" shrinkToFit="1"/>
    </xf>
    <xf numFmtId="189" fontId="4" fillId="0" borderId="21" xfId="72" applyNumberFormat="1" applyFont="1" applyBorder="1" applyAlignment="1">
      <alignment vertical="center" shrinkToFit="1"/>
    </xf>
    <xf numFmtId="193" fontId="4" fillId="0" borderId="3" xfId="73" applyNumberFormat="1" applyFont="1" applyBorder="1" applyAlignment="1">
      <alignment horizontal="center" vertical="center" shrinkToFit="1"/>
    </xf>
    <xf numFmtId="181" fontId="43" fillId="0" borderId="21" xfId="74" applyNumberFormat="1" applyFont="1" applyBorder="1" applyAlignment="1">
      <alignment horizontal="center" vertical="center" shrinkToFit="1"/>
    </xf>
    <xf numFmtId="181" fontId="83" fillId="0" borderId="3" xfId="75" applyNumberFormat="1" applyFont="1" applyBorder="1" applyAlignment="1">
      <alignment horizontal="center" vertical="center" shrinkToFit="1"/>
    </xf>
    <xf numFmtId="181" fontId="83" fillId="0" borderId="3" xfId="65" applyNumberFormat="1" applyFont="1" applyBorder="1" applyAlignment="1">
      <alignment horizontal="center" vertical="center" shrinkToFit="1"/>
    </xf>
    <xf numFmtId="181" fontId="85" fillId="0" borderId="3" xfId="79" applyNumberFormat="1" applyFont="1" applyBorder="1" applyAlignment="1">
      <alignment horizontal="center" vertical="center" shrinkToFit="1"/>
    </xf>
    <xf numFmtId="181" fontId="4" fillId="0" borderId="3" xfId="81" applyNumberFormat="1" applyFont="1" applyBorder="1" applyAlignment="1">
      <alignment horizontal="center" vertical="center"/>
    </xf>
    <xf numFmtId="0" fontId="4" fillId="0" borderId="13" xfId="72" applyFont="1" applyBorder="1" applyAlignment="1">
      <alignment shrinkToFit="1"/>
    </xf>
    <xf numFmtId="0" fontId="4" fillId="0" borderId="19" xfId="72" applyFont="1" applyBorder="1" applyAlignment="1">
      <alignment shrinkToFit="1"/>
    </xf>
    <xf numFmtId="0" fontId="4" fillId="0" borderId="15" xfId="72" applyFont="1" applyBorder="1" applyAlignment="1">
      <alignment shrinkToFit="1"/>
    </xf>
    <xf numFmtId="0" fontId="4" fillId="0" borderId="17" xfId="72" applyFont="1" applyBorder="1" applyAlignment="1">
      <alignment shrinkToFit="1"/>
    </xf>
    <xf numFmtId="0" fontId="4" fillId="0" borderId="21" xfId="72" applyFont="1" applyBorder="1" applyAlignment="1">
      <alignment shrinkToFit="1"/>
    </xf>
    <xf numFmtId="0" fontId="4" fillId="0" borderId="20" xfId="98" applyFont="1" applyBorder="1" applyAlignment="1">
      <alignment horizontal="center" vertical="center" shrinkToFit="1"/>
    </xf>
    <xf numFmtId="0" fontId="4" fillId="0" borderId="13" xfId="98" applyFont="1" applyBorder="1" applyAlignment="1">
      <alignment horizontal="center" vertical="center" shrinkToFit="1"/>
    </xf>
    <xf numFmtId="0" fontId="4" fillId="0" borderId="19" xfId="98" applyFont="1" applyBorder="1" applyAlignment="1">
      <alignment horizontal="center" vertical="center" shrinkToFit="1"/>
    </xf>
    <xf numFmtId="0" fontId="4" fillId="0" borderId="15" xfId="98" applyFont="1" applyBorder="1" applyAlignment="1">
      <alignment horizontal="center" vertical="center" shrinkToFit="1"/>
    </xf>
    <xf numFmtId="0" fontId="4" fillId="0" borderId="19" xfId="98" applyFont="1" applyBorder="1" applyAlignment="1">
      <alignment shrinkToFit="1"/>
    </xf>
    <xf numFmtId="0" fontId="4" fillId="0" borderId="15" xfId="98" applyFont="1" applyBorder="1" applyAlignment="1">
      <alignment shrinkToFit="1"/>
    </xf>
    <xf numFmtId="0" fontId="4" fillId="0" borderId="21" xfId="98" applyFont="1" applyBorder="1" applyAlignment="1">
      <alignment shrinkToFit="1"/>
    </xf>
    <xf numFmtId="0" fontId="4" fillId="0" borderId="17" xfId="98" applyFont="1" applyBorder="1" applyAlignment="1">
      <alignment shrinkToFit="1"/>
    </xf>
    <xf numFmtId="0" fontId="4" fillId="0" borderId="3" xfId="65" applyFont="1" applyBorder="1" applyAlignment="1">
      <alignment horizontal="justify" vertical="center" wrapText="1"/>
    </xf>
    <xf numFmtId="0" fontId="4" fillId="0" borderId="3" xfId="65" applyFont="1" applyBorder="1" applyAlignment="1">
      <alignment horizontal="center" vertical="center" shrinkToFit="1"/>
    </xf>
    <xf numFmtId="0" fontId="4" fillId="0" borderId="3" xfId="73" applyFont="1" applyBorder="1" applyAlignment="1">
      <alignment horizontal="center" vertical="center"/>
    </xf>
    <xf numFmtId="0" fontId="43" fillId="0" borderId="21" xfId="74" applyFont="1" applyBorder="1" applyAlignment="1">
      <alignment horizontal="distributed" vertical="center" shrinkToFit="1"/>
    </xf>
    <xf numFmtId="0" fontId="4" fillId="0" borderId="3" xfId="74" applyFont="1" applyBorder="1" applyAlignment="1">
      <alignment horizontal="distributed" vertical="center" shrinkToFit="1"/>
    </xf>
    <xf numFmtId="0" fontId="4" fillId="0" borderId="22" xfId="74" applyFont="1" applyBorder="1" applyAlignment="1">
      <alignment horizontal="distributed" vertical="center" shrinkToFit="1"/>
    </xf>
    <xf numFmtId="0" fontId="43" fillId="0" borderId="21" xfId="74" applyFont="1" applyBorder="1" applyAlignment="1">
      <alignment horizontal="justify" vertical="center" wrapText="1"/>
    </xf>
    <xf numFmtId="0" fontId="4" fillId="0" borderId="3" xfId="74" applyFont="1" applyBorder="1" applyAlignment="1">
      <alignment horizontal="justify" vertical="center" wrapText="1"/>
    </xf>
    <xf numFmtId="0" fontId="4" fillId="0" borderId="3" xfId="75" applyFont="1" applyBorder="1" applyAlignment="1">
      <alignment horizontal="justify" vertical="center" wrapText="1"/>
    </xf>
    <xf numFmtId="0" fontId="4" fillId="0" borderId="3" xfId="79" applyFont="1" applyBorder="1" applyAlignment="1">
      <alignment horizontal="justify" vertical="center" wrapText="1"/>
    </xf>
    <xf numFmtId="0" fontId="11" fillId="0" borderId="3" xfId="79" applyFont="1" applyBorder="1" applyAlignment="1">
      <alignment horizontal="justify" vertical="center" wrapText="1"/>
    </xf>
    <xf numFmtId="0" fontId="4" fillId="0" borderId="3" xfId="80" applyFont="1" applyBorder="1" applyAlignment="1">
      <alignment horizontal="justify" vertical="center" wrapText="1"/>
    </xf>
    <xf numFmtId="0" fontId="11" fillId="0" borderId="3" xfId="80" applyFont="1" applyBorder="1" applyAlignment="1">
      <alignment horizontal="justify" vertical="center" wrapText="1"/>
    </xf>
    <xf numFmtId="0" fontId="4" fillId="0" borderId="3" xfId="84" applyFont="1" applyBorder="1" applyAlignment="1">
      <alignment horizontal="justify" vertical="center" wrapText="1" shrinkToFit="1"/>
    </xf>
    <xf numFmtId="0" fontId="11" fillId="0" borderId="3" xfId="84" applyFont="1" applyBorder="1" applyAlignment="1">
      <alignment horizontal="justify" vertical="center" wrapText="1"/>
    </xf>
    <xf numFmtId="0" fontId="4" fillId="0" borderId="3" xfId="84" applyFont="1" applyBorder="1" applyAlignment="1">
      <alignment horizontal="justify" vertical="center" wrapText="1"/>
    </xf>
    <xf numFmtId="0" fontId="9" fillId="0" borderId="3" xfId="96" applyFont="1" applyBorder="1" applyAlignment="1">
      <alignment horizontal="justify" vertical="center"/>
    </xf>
    <xf numFmtId="0" fontId="9" fillId="0" borderId="47" xfId="96" applyFont="1" applyBorder="1" applyAlignment="1">
      <alignment horizontal="justify" vertical="center"/>
    </xf>
    <xf numFmtId="0" fontId="9" fillId="0" borderId="114" xfId="96" applyFont="1" applyBorder="1" applyAlignment="1">
      <alignment horizontal="justify" vertical="center"/>
    </xf>
    <xf numFmtId="0" fontId="9" fillId="0" borderId="5" xfId="96" applyFont="1" applyBorder="1" applyAlignment="1">
      <alignment horizontal="justify" vertical="center"/>
    </xf>
    <xf numFmtId="0" fontId="9" fillId="0" borderId="115" xfId="96" applyFont="1" applyBorder="1" applyAlignment="1">
      <alignment horizontal="justify" vertical="center"/>
    </xf>
    <xf numFmtId="0" fontId="21" fillId="0" borderId="103" xfId="99" applyFont="1" applyBorder="1" applyAlignment="1">
      <alignment horizontal="justify" vertical="center" wrapText="1"/>
    </xf>
    <xf numFmtId="0" fontId="4" fillId="0" borderId="23" xfId="96" applyFont="1" applyBorder="1" applyAlignment="1">
      <alignment horizontal="justify" vertical="center" wrapText="1"/>
    </xf>
    <xf numFmtId="0" fontId="4" fillId="0" borderId="3" xfId="96" applyFont="1" applyBorder="1" applyAlignment="1">
      <alignment horizontal="justify" vertical="center" wrapText="1"/>
    </xf>
    <xf numFmtId="0" fontId="4" fillId="0" borderId="3" xfId="88" applyFont="1" applyBorder="1" applyAlignment="1">
      <alignment horizontal="justify" vertical="center" wrapText="1"/>
    </xf>
    <xf numFmtId="0" fontId="4" fillId="0" borderId="13" xfId="71" applyFont="1" applyBorder="1" applyAlignment="1">
      <alignment horizontal="center" vertical="center"/>
    </xf>
    <xf numFmtId="0" fontId="4" fillId="0" borderId="17" xfId="71" applyFont="1" applyBorder="1" applyAlignment="1">
      <alignment horizontal="center" vertical="center"/>
    </xf>
    <xf numFmtId="0" fontId="4" fillId="0" borderId="17" xfId="76" applyFont="1" applyBorder="1" applyAlignment="1">
      <alignment horizontal="center" vertical="center"/>
    </xf>
    <xf numFmtId="0" fontId="4" fillId="0" borderId="13" xfId="76" applyFont="1" applyBorder="1" applyAlignment="1">
      <alignment horizontal="center" vertical="center"/>
    </xf>
    <xf numFmtId="0" fontId="4" fillId="0" borderId="0" xfId="77" applyFont="1" applyAlignment="1">
      <alignment horizontal="distributed" vertical="center"/>
    </xf>
    <xf numFmtId="0" fontId="78" fillId="0" borderId="0" xfId="96" applyFont="1" applyAlignment="1">
      <alignment horizontal="distributed" vertical="center"/>
    </xf>
    <xf numFmtId="0" fontId="4" fillId="0" borderId="0" xfId="96" applyFont="1" applyAlignment="1">
      <alignment horizontal="distributed" vertical="center"/>
    </xf>
    <xf numFmtId="0" fontId="4" fillId="0" borderId="13" xfId="83" applyFont="1" applyBorder="1" applyAlignment="1">
      <alignment horizontal="center" vertical="center"/>
    </xf>
    <xf numFmtId="0" fontId="4" fillId="0" borderId="17" xfId="83" applyFont="1" applyBorder="1" applyAlignment="1">
      <alignment horizontal="center" vertical="center"/>
    </xf>
    <xf numFmtId="0" fontId="4" fillId="0" borderId="0" xfId="85" applyFont="1" applyAlignment="1">
      <alignment vertical="center"/>
    </xf>
    <xf numFmtId="0" fontId="4" fillId="0" borderId="3" xfId="81" applyFont="1" applyBorder="1" applyAlignment="1">
      <alignment horizontal="center" vertical="center"/>
    </xf>
    <xf numFmtId="0" fontId="4" fillId="0" borderId="0" xfId="96" applyFont="1" applyAlignment="1">
      <alignment horizontal="center" vertical="center" justifyLastLine="1"/>
    </xf>
    <xf numFmtId="0" fontId="4" fillId="0" borderId="13" xfId="96" applyFont="1" applyBorder="1" applyAlignment="1">
      <alignment horizontal="center" vertical="center" wrapText="1" justifyLastLine="1"/>
    </xf>
    <xf numFmtId="0" fontId="79" fillId="0" borderId="0" xfId="56" applyFont="1" applyAlignment="1">
      <alignment vertical="center"/>
    </xf>
    <xf numFmtId="0" fontId="4" fillId="0" borderId="0" xfId="56" applyFont="1" applyAlignment="1">
      <alignment vertical="center"/>
    </xf>
    <xf numFmtId="0" fontId="78" fillId="0" borderId="0" xfId="56" applyFont="1" applyAlignment="1">
      <alignment vertical="center"/>
    </xf>
    <xf numFmtId="0" fontId="78" fillId="0" borderId="0" xfId="56" applyFont="1" applyAlignment="1">
      <alignment horizontal="left" vertical="center"/>
    </xf>
    <xf numFmtId="0" fontId="79" fillId="0" borderId="0" xfId="56" applyFont="1" applyAlignment="1">
      <alignment horizontal="distributed" vertical="center"/>
    </xf>
    <xf numFmtId="0" fontId="4" fillId="0" borderId="0" xfId="56" applyFont="1" applyAlignment="1">
      <alignment horizontal="right" vertical="center"/>
    </xf>
    <xf numFmtId="0" fontId="9" fillId="0" borderId="0" xfId="56" applyFont="1" applyAlignment="1">
      <alignment vertical="center"/>
    </xf>
    <xf numFmtId="0" fontId="4" fillId="0" borderId="0" xfId="56" applyFont="1" applyAlignment="1">
      <alignment horizontal="distributed" vertical="center"/>
    </xf>
    <xf numFmtId="0" fontId="4" fillId="0" borderId="0" xfId="56" applyFont="1" applyAlignment="1">
      <alignment horizontal="center" vertical="center"/>
    </xf>
    <xf numFmtId="0" fontId="81" fillId="0" borderId="0" xfId="56" applyFont="1" applyAlignment="1">
      <alignment horizontal="centerContinuous" vertical="center"/>
    </xf>
    <xf numFmtId="0" fontId="9" fillId="0" borderId="0" xfId="56" applyFont="1" applyAlignment="1">
      <alignment horizontal="centerContinuous" vertical="center"/>
    </xf>
    <xf numFmtId="0" fontId="9" fillId="0" borderId="0" xfId="57" applyFont="1" applyAlignment="1">
      <alignment vertical="center"/>
    </xf>
    <xf numFmtId="58" fontId="4" fillId="0" borderId="0" xfId="57" applyNumberFormat="1" applyFont="1" applyAlignment="1">
      <alignment vertical="center"/>
    </xf>
    <xf numFmtId="0" fontId="12" fillId="0" borderId="0" xfId="57" applyFont="1" applyAlignment="1">
      <alignment horizontal="centerContinuous" vertical="center"/>
    </xf>
    <xf numFmtId="0" fontId="4" fillId="0" borderId="0" xfId="57" applyFont="1" applyAlignment="1">
      <alignment vertical="center"/>
    </xf>
    <xf numFmtId="0" fontId="4" fillId="0" borderId="0" xfId="57" applyFont="1" applyAlignment="1">
      <alignment horizontal="distributed" vertical="center"/>
    </xf>
    <xf numFmtId="0" fontId="4" fillId="0" borderId="0" xfId="57" applyFont="1" applyAlignment="1">
      <alignment vertical="center" wrapText="1"/>
    </xf>
    <xf numFmtId="0" fontId="78" fillId="0" borderId="0" xfId="57" applyFont="1" applyAlignment="1">
      <alignment vertical="center"/>
    </xf>
    <xf numFmtId="0" fontId="4" fillId="0" borderId="0" xfId="57" applyFont="1" applyAlignment="1">
      <alignment horizontal="right" vertical="center"/>
    </xf>
    <xf numFmtId="190" fontId="4" fillId="0" borderId="0" xfId="44" applyNumberFormat="1" applyFont="1" applyBorder="1" applyAlignment="1">
      <alignment horizontal="right" vertical="center"/>
    </xf>
    <xf numFmtId="0" fontId="79" fillId="0" borderId="0" xfId="57" applyFont="1" applyAlignment="1">
      <alignment vertical="center"/>
    </xf>
    <xf numFmtId="0" fontId="4" fillId="0" borderId="0" xfId="57" applyFont="1" applyAlignment="1">
      <alignment horizontal="center" vertical="center"/>
    </xf>
    <xf numFmtId="0" fontId="78" fillId="0" borderId="0" xfId="57" applyFont="1" applyAlignment="1">
      <alignment horizontal="distributed" vertical="center"/>
    </xf>
    <xf numFmtId="0" fontId="9" fillId="0" borderId="0" xfId="57" applyFont="1" applyAlignment="1">
      <alignment horizontal="distributed" vertical="center"/>
    </xf>
    <xf numFmtId="0" fontId="79" fillId="0" borderId="0" xfId="57" applyFont="1" applyAlignment="1">
      <alignment horizontal="distributed" vertical="center"/>
    </xf>
    <xf numFmtId="201" fontId="4" fillId="0" borderId="0" xfId="57" applyNumberFormat="1" applyFont="1" applyAlignment="1">
      <alignment vertical="center"/>
    </xf>
    <xf numFmtId="0" fontId="79" fillId="0" borderId="0" xfId="57" applyFont="1" applyAlignment="1">
      <alignment horizontal="centerContinuous" vertical="center"/>
    </xf>
    <xf numFmtId="0" fontId="9" fillId="0" borderId="0" xfId="57" applyFont="1" applyAlignment="1">
      <alignment horizontal="centerContinuous" vertical="center"/>
    </xf>
    <xf numFmtId="0" fontId="11" fillId="0" borderId="0" xfId="57" applyFont="1" applyAlignment="1">
      <alignment vertical="center"/>
    </xf>
    <xf numFmtId="0" fontId="80" fillId="0" borderId="0" xfId="57" applyFont="1" applyAlignment="1">
      <alignment vertical="center"/>
    </xf>
    <xf numFmtId="0" fontId="80" fillId="0" borderId="0" xfId="57" applyFont="1" applyAlignment="1">
      <alignment horizontal="distributed" vertical="center"/>
    </xf>
    <xf numFmtId="0" fontId="82" fillId="0" borderId="0" xfId="57" applyFont="1" applyAlignment="1">
      <alignment vertical="center"/>
    </xf>
    <xf numFmtId="58" fontId="78" fillId="0" borderId="0" xfId="57" applyNumberFormat="1" applyFont="1" applyAlignment="1">
      <alignment vertical="center"/>
    </xf>
    <xf numFmtId="0" fontId="82" fillId="0" borderId="0" xfId="57" applyFont="1" applyAlignment="1">
      <alignment horizontal="distributed" vertical="center"/>
    </xf>
    <xf numFmtId="0" fontId="88" fillId="0" borderId="0" xfId="57" applyFont="1" applyAlignment="1">
      <alignment vertical="center"/>
    </xf>
    <xf numFmtId="58" fontId="10" fillId="0" borderId="0" xfId="57" applyNumberFormat="1" applyFont="1" applyAlignment="1">
      <alignment vertical="center"/>
    </xf>
    <xf numFmtId="0" fontId="81" fillId="0" borderId="0" xfId="57" applyFont="1" applyAlignment="1">
      <alignment vertical="center"/>
    </xf>
    <xf numFmtId="0" fontId="4" fillId="0" borderId="0" xfId="58" applyFont="1" applyAlignment="1">
      <alignment vertical="center"/>
    </xf>
    <xf numFmtId="0" fontId="79" fillId="0" borderId="0" xfId="58" applyFont="1" applyAlignment="1">
      <alignment vertical="center"/>
    </xf>
    <xf numFmtId="0" fontId="12" fillId="0" borderId="0" xfId="59" applyFont="1" applyAlignment="1">
      <alignment horizontal="centerContinuous" vertical="center"/>
    </xf>
    <xf numFmtId="0" fontId="9" fillId="0" borderId="0" xfId="59" applyFont="1" applyAlignment="1">
      <alignment vertical="center"/>
    </xf>
    <xf numFmtId="58" fontId="4" fillId="0" borderId="0" xfId="59" applyNumberFormat="1" applyFont="1" applyAlignment="1">
      <alignment vertical="center"/>
    </xf>
    <xf numFmtId="0" fontId="79" fillId="0" borderId="0" xfId="59" applyFont="1" applyAlignment="1">
      <alignment horizontal="left" vertical="center"/>
    </xf>
    <xf numFmtId="0" fontId="4" fillId="0" borderId="0" xfId="59" applyFont="1" applyAlignment="1">
      <alignment horizontal="center" vertical="center"/>
    </xf>
    <xf numFmtId="0" fontId="78" fillId="0" borderId="0" xfId="59" applyFont="1" applyAlignment="1">
      <alignment horizontal="distributed" vertical="center"/>
    </xf>
    <xf numFmtId="0" fontId="78" fillId="0" borderId="0" xfId="59" applyFont="1" applyAlignment="1">
      <alignment vertical="center"/>
    </xf>
    <xf numFmtId="0" fontId="4" fillId="0" borderId="0" xfId="59" applyFont="1" applyAlignment="1">
      <alignment horizontal="distributed" vertical="center"/>
    </xf>
    <xf numFmtId="0" fontId="79" fillId="0" borderId="0" xfId="59" applyFont="1" applyAlignment="1">
      <alignment horizontal="distributed" vertical="center"/>
    </xf>
    <xf numFmtId="0" fontId="4" fillId="0" borderId="0" xfId="59" applyFont="1" applyAlignment="1">
      <alignment horizontal="left" vertical="center"/>
    </xf>
    <xf numFmtId="0" fontId="4" fillId="0" borderId="0" xfId="59" applyFont="1" applyAlignment="1">
      <alignment horizontal="right" vertical="center"/>
    </xf>
    <xf numFmtId="0" fontId="78" fillId="0" borderId="0" xfId="59" applyFont="1" applyAlignment="1">
      <alignment horizontal="right" vertical="center"/>
    </xf>
    <xf numFmtId="0" fontId="80" fillId="0" borderId="0" xfId="59" applyFont="1" applyAlignment="1">
      <alignment horizontal="right" vertical="center"/>
    </xf>
    <xf numFmtId="0" fontId="80" fillId="0" borderId="0" xfId="59" applyFont="1" applyAlignment="1">
      <alignment horizontal="distributed" vertical="center"/>
    </xf>
    <xf numFmtId="0" fontId="79" fillId="0" borderId="0" xfId="59" applyFont="1" applyAlignment="1">
      <alignment horizontal="centerContinuous" vertical="center"/>
    </xf>
    <xf numFmtId="0" fontId="4" fillId="0" borderId="0" xfId="59" applyFont="1" applyAlignment="1">
      <alignment horizontal="centerContinuous" vertical="center"/>
    </xf>
    <xf numFmtId="0" fontId="79" fillId="0" borderId="0" xfId="60" applyFont="1" applyAlignment="1">
      <alignment vertical="center"/>
    </xf>
    <xf numFmtId="0" fontId="78" fillId="0" borderId="0" xfId="60" applyFont="1" applyAlignment="1">
      <alignment vertical="center"/>
    </xf>
    <xf numFmtId="0" fontId="12" fillId="0" borderId="0" xfId="0" applyFont="1" applyAlignment="1">
      <alignment horizontal="centerContinuous" vertical="center"/>
    </xf>
    <xf numFmtId="0" fontId="9" fillId="0" borderId="0" xfId="0" applyFont="1">
      <alignment vertical="center"/>
    </xf>
    <xf numFmtId="0" fontId="9" fillId="0" borderId="0" xfId="60" applyFont="1" applyAlignment="1">
      <alignment vertical="center"/>
    </xf>
    <xf numFmtId="0" fontId="13" fillId="0" borderId="0" xfId="60" applyFont="1" applyAlignment="1">
      <alignment vertical="center"/>
    </xf>
    <xf numFmtId="0" fontId="4" fillId="0" borderId="0" xfId="60" applyFont="1" applyAlignment="1">
      <alignment horizontal="right" vertical="center"/>
    </xf>
    <xf numFmtId="0" fontId="12" fillId="0" borderId="0" xfId="61" applyFont="1" applyAlignment="1">
      <alignment horizontal="centerContinuous" vertical="center"/>
    </xf>
    <xf numFmtId="58" fontId="4" fillId="0" borderId="0" xfId="61" applyNumberFormat="1" applyFont="1" applyAlignment="1">
      <alignment vertical="center"/>
    </xf>
    <xf numFmtId="0" fontId="4" fillId="0" borderId="0" xfId="61" applyFont="1" applyAlignment="1">
      <alignment horizontal="center" vertical="center"/>
    </xf>
    <xf numFmtId="0" fontId="78" fillId="0" borderId="0" xfId="61" applyFont="1" applyAlignment="1">
      <alignment horizontal="distributed" vertical="center"/>
    </xf>
    <xf numFmtId="0" fontId="4" fillId="0" borderId="0" xfId="61" applyFont="1" applyAlignment="1">
      <alignment horizontal="distributed" vertical="center"/>
    </xf>
    <xf numFmtId="0" fontId="4" fillId="0" borderId="0" xfId="61" applyFont="1" applyAlignment="1">
      <alignment horizontal="right" vertical="center"/>
    </xf>
    <xf numFmtId="0" fontId="4" fillId="0" borderId="0" xfId="61" applyFont="1" applyAlignment="1">
      <alignment horizontal="centerContinuous" vertical="center"/>
    </xf>
    <xf numFmtId="0" fontId="4" fillId="0" borderId="0" xfId="61" applyFont="1" applyAlignment="1">
      <alignment horizontal="left" vertical="center"/>
    </xf>
    <xf numFmtId="0" fontId="4" fillId="0" borderId="0" xfId="59" applyFont="1" applyAlignment="1">
      <alignment horizontal="left" vertical="center" wrapText="1"/>
    </xf>
    <xf numFmtId="49" fontId="4" fillId="0" borderId="0" xfId="61" applyNumberFormat="1" applyFont="1" applyAlignment="1">
      <alignment horizontal="right" vertical="center"/>
    </xf>
    <xf numFmtId="0" fontId="79" fillId="0" borderId="0" xfId="61" applyFont="1" applyAlignment="1">
      <alignment horizontal="centerContinuous" vertical="center"/>
    </xf>
    <xf numFmtId="0" fontId="9" fillId="0" borderId="0" xfId="62" applyFont="1" applyAlignment="1">
      <alignment vertical="center"/>
    </xf>
    <xf numFmtId="0" fontId="2" fillId="0" borderId="0" xfId="0" applyFont="1">
      <alignment vertical="center"/>
    </xf>
    <xf numFmtId="58" fontId="4" fillId="0" borderId="0" xfId="62" applyNumberFormat="1" applyFont="1" applyAlignment="1">
      <alignment horizontal="right" vertical="center"/>
    </xf>
    <xf numFmtId="0" fontId="4" fillId="0" borderId="0" xfId="62" applyFont="1" applyAlignment="1">
      <alignment horizontal="right" vertical="center"/>
    </xf>
    <xf numFmtId="0" fontId="12" fillId="0" borderId="0" xfId="62" applyFont="1" applyAlignment="1">
      <alignment horizontal="centerContinuous" vertical="center"/>
    </xf>
    <xf numFmtId="0" fontId="4" fillId="0" borderId="8" xfId="62" applyFont="1" applyBorder="1" applyAlignment="1">
      <alignment vertical="center"/>
    </xf>
    <xf numFmtId="0" fontId="4" fillId="0" borderId="0" xfId="62" applyFont="1" applyAlignment="1">
      <alignment horizontal="centerContinuous" vertical="center"/>
    </xf>
    <xf numFmtId="0" fontId="9" fillId="0" borderId="0" xfId="62" applyFont="1" applyAlignment="1">
      <alignment horizontal="centerContinuous" vertical="center"/>
    </xf>
    <xf numFmtId="0" fontId="4" fillId="0" borderId="7" xfId="62" applyFont="1" applyBorder="1" applyAlignment="1">
      <alignment vertical="center"/>
    </xf>
    <xf numFmtId="0" fontId="9" fillId="0" borderId="7" xfId="62" applyFont="1" applyBorder="1" applyAlignment="1">
      <alignment vertical="center"/>
    </xf>
    <xf numFmtId="0" fontId="81" fillId="0" borderId="0" xfId="62" applyFont="1" applyAlignment="1">
      <alignment horizontal="centerContinuous" vertical="center"/>
    </xf>
    <xf numFmtId="0" fontId="4" fillId="0" borderId="0" xfId="63" applyFont="1" applyAlignment="1">
      <alignment vertical="center"/>
    </xf>
    <xf numFmtId="0" fontId="79" fillId="0" borderId="0" xfId="63" applyFont="1" applyAlignment="1">
      <alignment vertical="center"/>
    </xf>
    <xf numFmtId="0" fontId="78" fillId="0" borderId="0" xfId="63" applyFont="1" applyAlignment="1">
      <alignment vertical="center"/>
    </xf>
    <xf numFmtId="0" fontId="4" fillId="0" borderId="0" xfId="63" applyFont="1" applyAlignment="1">
      <alignment horizontal="center" vertical="center"/>
    </xf>
    <xf numFmtId="0" fontId="78" fillId="0" borderId="0" xfId="63" applyFont="1" applyAlignment="1">
      <alignment horizontal="distributed" vertical="center"/>
    </xf>
    <xf numFmtId="0" fontId="4" fillId="0" borderId="0" xfId="63" applyFont="1" applyAlignment="1">
      <alignment horizontal="distributed" vertical="center"/>
    </xf>
    <xf numFmtId="0" fontId="79" fillId="0" borderId="0" xfId="63" applyFont="1" applyAlignment="1">
      <alignment horizontal="distributed" vertical="center"/>
    </xf>
    <xf numFmtId="0" fontId="9" fillId="0" borderId="0" xfId="63" applyFont="1" applyAlignment="1">
      <alignment vertical="center"/>
    </xf>
    <xf numFmtId="0" fontId="4" fillId="0" borderId="0" xfId="63" applyFont="1" applyAlignment="1">
      <alignment horizontal="right" vertical="center"/>
    </xf>
    <xf numFmtId="0" fontId="4" fillId="0" borderId="0" xfId="63" applyFont="1" applyAlignment="1">
      <alignment horizontal="centerContinuous" vertical="center"/>
    </xf>
    <xf numFmtId="58" fontId="4" fillId="0" borderId="0" xfId="63" applyNumberFormat="1" applyFont="1" applyAlignment="1">
      <alignment vertical="center"/>
    </xf>
    <xf numFmtId="0" fontId="4" fillId="0" borderId="0" xfId="63" applyFont="1" applyAlignment="1">
      <alignment horizontal="distributed" vertical="center" wrapText="1"/>
    </xf>
    <xf numFmtId="190" fontId="4" fillId="0" borderId="0" xfId="44" applyNumberFormat="1" applyFont="1" applyAlignment="1">
      <alignment horizontal="right" vertical="center"/>
    </xf>
    <xf numFmtId="0" fontId="81" fillId="0" borderId="0" xfId="63" applyFont="1" applyAlignment="1">
      <alignment horizontal="centerContinuous" vertical="center"/>
    </xf>
    <xf numFmtId="0" fontId="9" fillId="0" borderId="0" xfId="63" applyFont="1" applyAlignment="1">
      <alignment horizontal="centerContinuous" vertical="center"/>
    </xf>
    <xf numFmtId="0" fontId="78" fillId="0" borderId="0" xfId="64" applyFont="1" applyAlignment="1">
      <alignment horizontal="left" vertical="center"/>
    </xf>
    <xf numFmtId="0" fontId="81" fillId="0" borderId="0" xfId="0" applyFont="1" applyAlignment="1">
      <alignment horizontal="left" vertical="center"/>
    </xf>
    <xf numFmtId="0" fontId="9" fillId="0" borderId="0" xfId="64" applyFont="1" applyAlignment="1">
      <alignment horizontal="left" vertical="center"/>
    </xf>
    <xf numFmtId="201" fontId="4" fillId="0" borderId="0" xfId="60" applyNumberFormat="1" applyFont="1" applyAlignment="1">
      <alignment horizontal="left" vertical="center"/>
    </xf>
    <xf numFmtId="0" fontId="4" fillId="0" borderId="0" xfId="64" applyFont="1" applyAlignment="1">
      <alignment horizontal="left" vertical="center"/>
    </xf>
    <xf numFmtId="0" fontId="4" fillId="0" borderId="0" xfId="66" applyFont="1" applyAlignment="1">
      <alignment vertical="center"/>
    </xf>
    <xf numFmtId="0" fontId="9" fillId="0" borderId="0" xfId="66" applyFont="1" applyAlignment="1">
      <alignment vertical="center"/>
    </xf>
    <xf numFmtId="0" fontId="79" fillId="0" borderId="0" xfId="66" applyFont="1" applyAlignment="1">
      <alignment vertical="center"/>
    </xf>
    <xf numFmtId="0" fontId="4" fillId="0" borderId="0" xfId="66" applyFont="1" applyAlignment="1">
      <alignment horizontal="center" vertical="center"/>
    </xf>
    <xf numFmtId="0" fontId="78" fillId="0" borderId="0" xfId="66" applyFont="1" applyAlignment="1">
      <alignment vertical="center"/>
    </xf>
    <xf numFmtId="0" fontId="4" fillId="0" borderId="0" xfId="66" applyFont="1" applyAlignment="1">
      <alignment horizontal="right" vertical="center"/>
    </xf>
    <xf numFmtId="0" fontId="12" fillId="0" borderId="0" xfId="66" applyFont="1" applyAlignment="1">
      <alignment horizontal="centerContinuous" vertical="center"/>
    </xf>
    <xf numFmtId="0" fontId="4" fillId="0" borderId="0" xfId="66" applyFont="1" applyAlignment="1">
      <alignment vertical="center" wrapText="1"/>
    </xf>
    <xf numFmtId="0" fontId="4" fillId="0" borderId="0" xfId="66" applyFont="1" applyAlignment="1">
      <alignment horizontal="centerContinuous" vertical="center"/>
    </xf>
    <xf numFmtId="0" fontId="9" fillId="0" borderId="0" xfId="66" applyFont="1" applyAlignment="1">
      <alignment horizontal="centerContinuous" vertical="center"/>
    </xf>
    <xf numFmtId="0" fontId="9" fillId="0" borderId="0" xfId="68" applyFont="1" applyAlignment="1">
      <alignment vertical="center"/>
    </xf>
    <xf numFmtId="58" fontId="4" fillId="0" borderId="0" xfId="68" applyNumberFormat="1" applyFont="1" applyAlignment="1">
      <alignment vertical="center"/>
    </xf>
    <xf numFmtId="0" fontId="4" fillId="0" borderId="0" xfId="68" applyFont="1" applyAlignment="1">
      <alignment vertical="center"/>
    </xf>
    <xf numFmtId="0" fontId="79" fillId="0" borderId="0" xfId="68" applyFont="1" applyAlignment="1">
      <alignment vertical="center"/>
    </xf>
    <xf numFmtId="0" fontId="78" fillId="0" borderId="0" xfId="68" applyFont="1" applyAlignment="1">
      <alignment vertical="center"/>
    </xf>
    <xf numFmtId="0" fontId="4" fillId="0" borderId="0" xfId="68" applyFont="1" applyAlignment="1">
      <alignment horizontal="center" vertical="center"/>
    </xf>
    <xf numFmtId="0" fontId="78" fillId="0" borderId="0" xfId="68" applyFont="1" applyAlignment="1">
      <alignment horizontal="distributed" vertical="center"/>
    </xf>
    <xf numFmtId="0" fontId="9" fillId="0" borderId="0" xfId="68" applyFont="1" applyAlignment="1">
      <alignment horizontal="distributed" vertical="center"/>
    </xf>
    <xf numFmtId="0" fontId="79" fillId="0" borderId="0" xfId="68" applyFont="1" applyAlignment="1">
      <alignment horizontal="distributed" vertical="center"/>
    </xf>
    <xf numFmtId="0" fontId="4" fillId="0" borderId="0" xfId="68" applyFont="1" applyAlignment="1">
      <alignment horizontal="right" vertical="center"/>
    </xf>
    <xf numFmtId="0" fontId="4" fillId="0" borderId="0" xfId="68" applyFont="1" applyAlignment="1">
      <alignment horizontal="distributed" vertical="center"/>
    </xf>
    <xf numFmtId="0" fontId="4" fillId="0" borderId="0" xfId="68" applyFont="1" applyAlignment="1">
      <alignment horizontal="left" vertical="center"/>
    </xf>
    <xf numFmtId="0" fontId="4" fillId="0" borderId="13" xfId="68" applyFont="1" applyBorder="1" applyAlignment="1">
      <alignment horizontal="left" vertical="center"/>
    </xf>
    <xf numFmtId="0" fontId="4" fillId="0" borderId="8" xfId="68" applyFont="1" applyBorder="1" applyAlignment="1">
      <alignment horizontal="left" vertical="center"/>
    </xf>
    <xf numFmtId="0" fontId="4" fillId="0" borderId="14" xfId="68" applyFont="1" applyBorder="1" applyAlignment="1">
      <alignment horizontal="left" vertical="center"/>
    </xf>
    <xf numFmtId="0" fontId="4" fillId="0" borderId="15" xfId="68" applyFont="1" applyBorder="1" applyAlignment="1">
      <alignment horizontal="left" vertical="center"/>
    </xf>
    <xf numFmtId="0" fontId="4" fillId="0" borderId="16" xfId="68" applyFont="1" applyBorder="1" applyAlignment="1">
      <alignment horizontal="left" vertical="center"/>
    </xf>
    <xf numFmtId="0" fontId="4" fillId="0" borderId="17" xfId="68" applyFont="1" applyBorder="1" applyAlignment="1">
      <alignment horizontal="left" vertical="center"/>
    </xf>
    <xf numFmtId="0" fontId="4" fillId="0" borderId="7" xfId="68" applyFont="1" applyBorder="1" applyAlignment="1">
      <alignment horizontal="left" vertical="center"/>
    </xf>
    <xf numFmtId="0" fontId="4" fillId="0" borderId="18" xfId="68" applyFont="1" applyBorder="1" applyAlignment="1">
      <alignment horizontal="left" vertical="center"/>
    </xf>
    <xf numFmtId="0" fontId="9" fillId="0" borderId="0" xfId="68" applyFont="1" applyAlignment="1">
      <alignment horizontal="left" vertical="center"/>
    </xf>
    <xf numFmtId="0" fontId="79" fillId="0" borderId="0" xfId="68" applyFont="1" applyAlignment="1">
      <alignment horizontal="centerContinuous" vertical="center"/>
    </xf>
    <xf numFmtId="0" fontId="9" fillId="0" borderId="0" xfId="68" applyFont="1" applyAlignment="1">
      <alignment horizontal="centerContinuous" vertical="center"/>
    </xf>
    <xf numFmtId="0" fontId="9" fillId="0" borderId="0" xfId="69" applyFont="1" applyAlignment="1">
      <alignment vertical="center"/>
    </xf>
    <xf numFmtId="0" fontId="4" fillId="0" borderId="0" xfId="69" applyFont="1" applyAlignment="1">
      <alignment horizontal="right" vertical="center"/>
    </xf>
    <xf numFmtId="0" fontId="81" fillId="0" borderId="0" xfId="69" applyFont="1" applyAlignment="1">
      <alignment horizontal="centerContinuous" vertical="center"/>
    </xf>
    <xf numFmtId="0" fontId="9" fillId="0" borderId="0" xfId="69" applyFont="1" applyAlignment="1">
      <alignment horizontal="centerContinuous" vertical="center"/>
    </xf>
    <xf numFmtId="58" fontId="78" fillId="0" borderId="0" xfId="60" applyNumberFormat="1" applyFont="1" applyAlignment="1">
      <alignment horizontal="distributed" vertical="center" indent="1"/>
    </xf>
    <xf numFmtId="0" fontId="78" fillId="0" borderId="0" xfId="69" applyFont="1" applyAlignment="1">
      <alignment vertical="center"/>
    </xf>
    <xf numFmtId="0" fontId="79" fillId="0" borderId="0" xfId="69" applyFont="1" applyAlignment="1">
      <alignment horizontal="distributed" vertical="center" justifyLastLine="1"/>
    </xf>
    <xf numFmtId="0" fontId="79" fillId="0" borderId="0" xfId="69" applyFont="1" applyAlignment="1">
      <alignment horizontal="distributed" vertical="center"/>
    </xf>
    <xf numFmtId="0" fontId="4" fillId="0" borderId="0" xfId="69" applyFont="1" applyAlignment="1">
      <alignment horizontal="centerContinuous" vertical="center"/>
    </xf>
    <xf numFmtId="0" fontId="4" fillId="0" borderId="7" xfId="69" applyFont="1" applyBorder="1" applyAlignment="1">
      <alignment vertical="center"/>
    </xf>
    <xf numFmtId="0" fontId="9" fillId="0" borderId="0" xfId="70" applyFont="1" applyAlignment="1">
      <alignment vertical="center"/>
    </xf>
    <xf numFmtId="0" fontId="4" fillId="0" borderId="0" xfId="70" applyFont="1" applyAlignment="1">
      <alignment vertical="center"/>
    </xf>
    <xf numFmtId="201" fontId="4" fillId="0" borderId="0" xfId="70" applyNumberFormat="1" applyFont="1" applyAlignment="1">
      <alignment vertical="center" shrinkToFit="1"/>
    </xf>
    <xf numFmtId="0" fontId="78" fillId="0" borderId="0" xfId="70" applyFont="1" applyAlignment="1">
      <alignment horizontal="distributed" vertical="center"/>
    </xf>
    <xf numFmtId="0" fontId="4" fillId="0" borderId="0" xfId="70" applyFont="1" applyAlignment="1">
      <alignment horizontal="distributed" vertical="center"/>
    </xf>
    <xf numFmtId="0" fontId="4" fillId="0" borderId="0" xfId="70" applyFont="1" applyAlignment="1">
      <alignment horizontal="right" vertical="center"/>
    </xf>
    <xf numFmtId="0" fontId="6" fillId="0" borderId="0" xfId="70" applyFont="1" applyAlignment="1">
      <alignment vertical="center"/>
    </xf>
    <xf numFmtId="0" fontId="9" fillId="0" borderId="0" xfId="70" applyFont="1" applyAlignment="1">
      <alignment horizontal="center" vertical="center"/>
    </xf>
    <xf numFmtId="58" fontId="4" fillId="0" borderId="0" xfId="70" applyNumberFormat="1" applyFont="1" applyAlignment="1">
      <alignment vertical="center"/>
    </xf>
    <xf numFmtId="0" fontId="9" fillId="0" borderId="0" xfId="70" applyFont="1" applyAlignment="1">
      <alignment horizontal="distributed" vertical="center"/>
    </xf>
    <xf numFmtId="0" fontId="4" fillId="0" borderId="0" xfId="70" applyFont="1" applyAlignment="1">
      <alignment horizontal="distributed" vertical="center" wrapText="1"/>
    </xf>
    <xf numFmtId="0" fontId="81" fillId="0" borderId="0" xfId="70" applyFont="1" applyAlignment="1">
      <alignment horizontal="centerContinuous" vertical="center"/>
    </xf>
    <xf numFmtId="0" fontId="9" fillId="0" borderId="0" xfId="70" applyFont="1" applyAlignment="1">
      <alignment horizontal="centerContinuous" vertical="center"/>
    </xf>
    <xf numFmtId="201" fontId="4" fillId="0" borderId="0" xfId="70" applyNumberFormat="1" applyFont="1" applyAlignment="1">
      <alignment horizontal="right" vertical="center" indent="1" shrinkToFit="1"/>
    </xf>
    <xf numFmtId="0" fontId="4" fillId="0" borderId="0" xfId="71" applyFont="1" applyAlignment="1">
      <alignment horizontal="distributed" vertical="center"/>
    </xf>
    <xf numFmtId="0" fontId="4" fillId="0" borderId="0" xfId="71" applyFont="1" applyAlignment="1">
      <alignment horizontal="center" vertical="center"/>
    </xf>
    <xf numFmtId="0" fontId="12" fillId="0" borderId="0" xfId="71" applyFont="1" applyAlignment="1">
      <alignment horizontal="centerContinuous" vertical="center"/>
    </xf>
    <xf numFmtId="0" fontId="12" fillId="0" borderId="0" xfId="71" applyFont="1" applyAlignment="1">
      <alignment horizontal="center" vertical="center"/>
    </xf>
    <xf numFmtId="0" fontId="4" fillId="0" borderId="0" xfId="71" applyFont="1" applyAlignment="1">
      <alignment horizontal="right" vertical="center"/>
    </xf>
    <xf numFmtId="0" fontId="4" fillId="0" borderId="0" xfId="71" applyFont="1" applyAlignment="1">
      <alignment horizontal="centerContinuous" vertical="center"/>
    </xf>
    <xf numFmtId="0" fontId="6" fillId="0" borderId="0" xfId="71" applyFont="1" applyAlignment="1">
      <alignment horizontal="center" vertical="center"/>
    </xf>
    <xf numFmtId="0" fontId="43" fillId="0" borderId="0" xfId="71" applyFont="1" applyAlignment="1">
      <alignment vertical="center"/>
    </xf>
    <xf numFmtId="0" fontId="79" fillId="0" borderId="0" xfId="71" applyFont="1" applyAlignment="1">
      <alignment horizontal="centerContinuous" vertical="center"/>
    </xf>
    <xf numFmtId="0" fontId="4" fillId="0" borderId="0" xfId="71" applyFont="1" applyAlignment="1">
      <alignment horizontal="left" vertical="center" indent="4"/>
    </xf>
    <xf numFmtId="201" fontId="4" fillId="0" borderId="0" xfId="70" applyNumberFormat="1" applyFont="1" applyAlignment="1">
      <alignment horizontal="right" vertical="center" indent="1"/>
    </xf>
    <xf numFmtId="0" fontId="9" fillId="0" borderId="0" xfId="72" applyFont="1" applyAlignment="1">
      <alignment vertical="center"/>
    </xf>
    <xf numFmtId="0" fontId="4" fillId="0" borderId="51" xfId="83" applyFont="1" applyBorder="1" applyAlignment="1">
      <alignment vertical="center"/>
    </xf>
    <xf numFmtId="0" fontId="4" fillId="0" borderId="51" xfId="72" applyFont="1" applyBorder="1" applyAlignment="1">
      <alignment vertical="center"/>
    </xf>
    <xf numFmtId="0" fontId="4" fillId="0" borderId="0" xfId="82" applyFont="1" applyAlignment="1">
      <alignment vertical="center"/>
    </xf>
    <xf numFmtId="0" fontId="4" fillId="0" borderId="0" xfId="82" applyFont="1" applyAlignment="1">
      <alignment horizontal="center" vertical="center"/>
    </xf>
    <xf numFmtId="0" fontId="9" fillId="0" borderId="0" xfId="82" applyFont="1" applyAlignment="1">
      <alignment vertical="center"/>
    </xf>
    <xf numFmtId="0" fontId="79" fillId="0" borderId="0" xfId="82" applyFont="1" applyAlignment="1">
      <alignment horizontal="centerContinuous" vertical="center"/>
    </xf>
    <xf numFmtId="0" fontId="4" fillId="0" borderId="0" xfId="72" applyFont="1" applyAlignment="1">
      <alignment horizontal="centerContinuous" vertical="center"/>
    </xf>
    <xf numFmtId="0" fontId="4" fillId="0" borderId="0" xfId="72" applyFont="1" applyAlignment="1">
      <alignment horizontal="center" vertical="center"/>
    </xf>
    <xf numFmtId="58" fontId="4" fillId="0" borderId="0" xfId="72" applyNumberFormat="1" applyFont="1" applyAlignment="1">
      <alignment horizontal="right" vertical="center"/>
    </xf>
    <xf numFmtId="0" fontId="4" fillId="0" borderId="0" xfId="72" applyFont="1" applyAlignment="1">
      <alignment horizontal="right" vertical="center"/>
    </xf>
    <xf numFmtId="0" fontId="4" fillId="0" borderId="0" xfId="72" applyFont="1" applyAlignment="1">
      <alignment horizontal="distributed" vertical="center"/>
    </xf>
    <xf numFmtId="0" fontId="12" fillId="0" borderId="0" xfId="72" applyFont="1" applyAlignment="1">
      <alignment horizontal="centerContinuous" vertical="center"/>
    </xf>
    <xf numFmtId="0" fontId="4" fillId="0" borderId="0" xfId="72" applyFont="1" applyAlignment="1">
      <alignment horizontal="left" vertical="center"/>
    </xf>
    <xf numFmtId="0" fontId="9" fillId="0" borderId="0" xfId="72" applyFont="1" applyAlignment="1">
      <alignment horizontal="centerContinuous" vertical="center"/>
    </xf>
    <xf numFmtId="0" fontId="4" fillId="0" borderId="7" xfId="72" applyFont="1" applyBorder="1" applyAlignment="1">
      <alignment vertical="center"/>
    </xf>
    <xf numFmtId="0" fontId="79" fillId="0" borderId="0" xfId="98" applyFont="1" applyAlignment="1">
      <alignment horizontal="centerContinuous" vertical="center"/>
    </xf>
    <xf numFmtId="0" fontId="9" fillId="0" borderId="0" xfId="98" applyFont="1" applyAlignment="1">
      <alignment horizontal="centerContinuous" vertical="center"/>
    </xf>
    <xf numFmtId="0" fontId="79" fillId="0" borderId="0" xfId="98" applyFont="1" applyAlignment="1">
      <alignment vertical="center"/>
    </xf>
    <xf numFmtId="0" fontId="9" fillId="0" borderId="0" xfId="98" applyFont="1" applyAlignment="1">
      <alignment vertical="center"/>
    </xf>
    <xf numFmtId="0" fontId="78" fillId="0" borderId="0" xfId="98" applyFont="1" applyAlignment="1">
      <alignment vertical="center"/>
    </xf>
    <xf numFmtId="58" fontId="4" fillId="0" borderId="0" xfId="98" applyNumberFormat="1" applyFont="1" applyAlignment="1">
      <alignment horizontal="right" vertical="center"/>
    </xf>
    <xf numFmtId="0" fontId="4" fillId="0" borderId="0" xfId="98" applyFont="1" applyAlignment="1">
      <alignment horizontal="right" vertical="center"/>
    </xf>
    <xf numFmtId="0" fontId="12" fillId="0" borderId="0" xfId="98" applyFont="1" applyAlignment="1">
      <alignment horizontal="centerContinuous" vertical="center"/>
    </xf>
    <xf numFmtId="0" fontId="4" fillId="0" borderId="0" xfId="98" applyFont="1" applyAlignment="1">
      <alignment horizontal="centerContinuous" vertical="center"/>
    </xf>
    <xf numFmtId="0" fontId="4" fillId="0" borderId="0" xfId="76" applyFont="1" applyAlignment="1">
      <alignment horizontal="center" vertical="center"/>
    </xf>
    <xf numFmtId="0" fontId="79" fillId="0" borderId="0" xfId="76" applyFont="1" applyAlignment="1">
      <alignment horizontal="centerContinuous" vertical="center"/>
    </xf>
    <xf numFmtId="0" fontId="4" fillId="0" borderId="0" xfId="76" applyFont="1" applyAlignment="1">
      <alignment horizontal="centerContinuous" vertical="center"/>
    </xf>
    <xf numFmtId="0" fontId="4" fillId="0" borderId="0" xfId="76" applyFont="1" applyAlignment="1">
      <alignment horizontal="distributed" vertical="center"/>
    </xf>
    <xf numFmtId="0" fontId="4" fillId="0" borderId="0" xfId="76" applyFont="1" applyAlignment="1">
      <alignment horizontal="left" vertical="center"/>
    </xf>
    <xf numFmtId="0" fontId="9" fillId="0" borderId="0" xfId="76" applyFont="1" applyAlignment="1">
      <alignment vertical="center"/>
    </xf>
    <xf numFmtId="0" fontId="12" fillId="0" borderId="0" xfId="76" applyFont="1" applyAlignment="1">
      <alignment horizontal="centerContinuous" vertical="center"/>
    </xf>
    <xf numFmtId="0" fontId="49" fillId="0" borderId="0" xfId="76" applyFont="1" applyAlignment="1">
      <alignment vertical="center"/>
    </xf>
    <xf numFmtId="0" fontId="6" fillId="0" borderId="0" xfId="76" applyFont="1" applyAlignment="1">
      <alignment horizontal="center" vertical="center"/>
    </xf>
    <xf numFmtId="0" fontId="78" fillId="0" borderId="0" xfId="96" applyFont="1" applyAlignment="1">
      <alignment vertical="center"/>
    </xf>
    <xf numFmtId="0" fontId="79" fillId="0" borderId="0" xfId="96" applyFont="1" applyAlignment="1">
      <alignment horizontal="distributed" vertical="center" justifyLastLine="1"/>
    </xf>
    <xf numFmtId="0" fontId="4" fillId="0" borderId="0" xfId="96" applyFont="1" applyAlignment="1" applyProtection="1">
      <alignment vertical="center" wrapText="1"/>
      <protection locked="0"/>
    </xf>
    <xf numFmtId="0" fontId="13" fillId="0" borderId="0" xfId="96" applyFont="1" applyAlignment="1">
      <alignment vertical="center"/>
    </xf>
    <xf numFmtId="0" fontId="4" fillId="0" borderId="0" xfId="96" applyFont="1" applyAlignment="1">
      <alignment horizontal="centerContinuous" vertical="center"/>
    </xf>
    <xf numFmtId="0" fontId="79" fillId="0" borderId="0" xfId="77" applyFont="1">
      <alignment vertical="center"/>
    </xf>
    <xf numFmtId="0" fontId="78" fillId="0" borderId="0" xfId="77" applyFont="1">
      <alignment vertical="center"/>
    </xf>
    <xf numFmtId="0" fontId="78" fillId="0" borderId="0" xfId="77" applyFont="1" applyAlignment="1">
      <alignment horizontal="distributed" vertical="center"/>
    </xf>
    <xf numFmtId="0" fontId="79" fillId="0" borderId="0" xfId="77" applyFont="1" applyAlignment="1">
      <alignment horizontal="distributed" vertical="center"/>
    </xf>
    <xf numFmtId="0" fontId="4" fillId="0" borderId="0" xfId="77" quotePrefix="1" applyFont="1" applyAlignment="1">
      <alignment horizontal="right" vertical="center"/>
    </xf>
    <xf numFmtId="0" fontId="4" fillId="0" borderId="0" xfId="77" applyFont="1" applyAlignment="1">
      <alignment horizontal="right" vertical="center"/>
    </xf>
    <xf numFmtId="0" fontId="4" fillId="0" borderId="0" xfId="96" applyFont="1" applyAlignment="1">
      <alignment horizontal="left" vertical="center"/>
    </xf>
    <xf numFmtId="0" fontId="4" fillId="0" borderId="0" xfId="96" applyFont="1" applyAlignment="1">
      <alignment horizontal="right" vertical="center"/>
    </xf>
    <xf numFmtId="58" fontId="78" fillId="0" borderId="0" xfId="96" applyNumberFormat="1" applyFont="1" applyAlignment="1">
      <alignment horizontal="right" vertical="center"/>
    </xf>
    <xf numFmtId="58" fontId="4" fillId="0" borderId="0" xfId="96" applyNumberFormat="1" applyFont="1" applyAlignment="1">
      <alignment vertical="center"/>
    </xf>
    <xf numFmtId="58" fontId="4" fillId="0" borderId="0" xfId="96" applyNumberFormat="1" applyFont="1" applyAlignment="1">
      <alignment horizontal="right" vertical="center"/>
    </xf>
    <xf numFmtId="0" fontId="9" fillId="0" borderId="0" xfId="0" applyFont="1" applyAlignment="1">
      <alignment horizontal="centerContinuous" vertical="center"/>
    </xf>
    <xf numFmtId="0" fontId="4" fillId="0" borderId="0" xfId="81" applyFont="1" applyAlignment="1">
      <alignment horizontal="center" vertical="center"/>
    </xf>
    <xf numFmtId="0" fontId="79" fillId="0" borderId="0" xfId="81" applyFont="1" applyAlignment="1">
      <alignment horizontal="centerContinuous" vertical="center"/>
    </xf>
    <xf numFmtId="0" fontId="4" fillId="0" borderId="0" xfId="81" applyFont="1" applyAlignment="1">
      <alignment horizontal="centerContinuous" vertical="center"/>
    </xf>
    <xf numFmtId="0" fontId="4" fillId="0" borderId="0" xfId="81" applyFont="1" applyAlignment="1">
      <alignment horizontal="distributed" vertical="center"/>
    </xf>
    <xf numFmtId="0" fontId="12" fillId="0" borderId="0" xfId="81" applyFont="1" applyAlignment="1">
      <alignment horizontal="centerContinuous" vertical="center"/>
    </xf>
    <xf numFmtId="0" fontId="4" fillId="0" borderId="7" xfId="81" applyFont="1" applyBorder="1" applyAlignment="1">
      <alignment horizontal="center" vertical="center"/>
    </xf>
    <xf numFmtId="58" fontId="4" fillId="0" borderId="0" xfId="82" applyNumberFormat="1" applyFont="1" applyAlignment="1">
      <alignment horizontal="right" vertical="center"/>
    </xf>
    <xf numFmtId="0" fontId="4" fillId="0" borderId="0" xfId="82" applyFont="1" applyAlignment="1">
      <alignment horizontal="left" vertical="center"/>
    </xf>
    <xf numFmtId="0" fontId="4" fillId="0" borderId="0" xfId="82" applyFont="1" applyAlignment="1">
      <alignment horizontal="right" vertical="center"/>
    </xf>
    <xf numFmtId="0" fontId="12" fillId="0" borderId="0" xfId="82" applyFont="1" applyAlignment="1">
      <alignment horizontal="centerContinuous" vertical="center"/>
    </xf>
    <xf numFmtId="0" fontId="4" fillId="0" borderId="0" xfId="82" applyFont="1" applyAlignment="1">
      <alignment horizontal="centerContinuous" vertical="center"/>
    </xf>
    <xf numFmtId="0" fontId="4" fillId="0" borderId="52" xfId="82" applyFont="1" applyBorder="1" applyAlignment="1">
      <alignment vertical="center"/>
    </xf>
    <xf numFmtId="0" fontId="4" fillId="0" borderId="0" xfId="83" applyFont="1" applyAlignment="1">
      <alignment horizontal="right" vertical="center"/>
    </xf>
    <xf numFmtId="0" fontId="4" fillId="0" borderId="0" xfId="83" applyFont="1" applyAlignment="1">
      <alignment vertical="center"/>
    </xf>
    <xf numFmtId="0" fontId="4" fillId="0" borderId="52" xfId="83" applyFont="1" applyBorder="1" applyAlignment="1">
      <alignment vertical="center"/>
    </xf>
    <xf numFmtId="0" fontId="79" fillId="0" borderId="0" xfId="83" applyFont="1" applyAlignment="1">
      <alignment horizontal="centerContinuous" vertical="center"/>
    </xf>
    <xf numFmtId="0" fontId="4" fillId="0" borderId="0" xfId="83" applyFont="1" applyAlignment="1">
      <alignment horizontal="centerContinuous" vertical="center"/>
    </xf>
    <xf numFmtId="0" fontId="4" fillId="0" borderId="21" xfId="83" applyFont="1" applyBorder="1" applyAlignment="1">
      <alignment vertical="center"/>
    </xf>
    <xf numFmtId="0" fontId="4" fillId="0" borderId="0" xfId="83" applyFont="1" applyAlignment="1">
      <alignment horizontal="distributed" vertical="center"/>
    </xf>
    <xf numFmtId="0" fontId="9" fillId="0" borderId="0" xfId="83" applyFont="1" applyAlignment="1">
      <alignment vertical="center"/>
    </xf>
    <xf numFmtId="0" fontId="4" fillId="0" borderId="17" xfId="85" applyFont="1" applyBorder="1" applyAlignment="1">
      <alignment horizontal="center" vertical="center"/>
    </xf>
    <xf numFmtId="0" fontId="4" fillId="0" borderId="21" xfId="85" applyFont="1" applyBorder="1" applyAlignment="1">
      <alignment vertical="center"/>
    </xf>
    <xf numFmtId="0" fontId="4" fillId="0" borderId="0" xfId="85" applyFont="1" applyAlignment="1">
      <alignment horizontal="center" vertical="center"/>
    </xf>
    <xf numFmtId="0" fontId="4" fillId="0" borderId="0" xfId="85" applyFont="1" applyAlignment="1">
      <alignment horizontal="distributed" vertical="center"/>
    </xf>
    <xf numFmtId="0" fontId="4" fillId="0" borderId="0" xfId="85" applyFont="1" applyAlignment="1">
      <alignment horizontal="right" vertical="center"/>
    </xf>
    <xf numFmtId="0" fontId="6" fillId="0" borderId="0" xfId="85" applyFont="1" applyAlignment="1">
      <alignment horizontal="center" vertical="center"/>
    </xf>
    <xf numFmtId="0" fontId="79" fillId="0" borderId="0" xfId="85" applyFont="1" applyAlignment="1">
      <alignment horizontal="centerContinuous" vertical="center"/>
    </xf>
    <xf numFmtId="0" fontId="4" fillId="0" borderId="0" xfId="85" applyFont="1" applyAlignment="1">
      <alignment horizontal="centerContinuous" vertical="center"/>
    </xf>
    <xf numFmtId="198" fontId="4" fillId="0" borderId="7" xfId="81" applyNumberFormat="1" applyFont="1" applyBorder="1" applyAlignment="1">
      <alignment horizontal="center" vertical="center"/>
    </xf>
    <xf numFmtId="0" fontId="12" fillId="0" borderId="0" xfId="86" applyFont="1" applyAlignment="1">
      <alignment horizontal="centerContinuous" vertical="center"/>
    </xf>
    <xf numFmtId="0" fontId="4" fillId="0" borderId="0" xfId="86" applyFont="1" applyAlignment="1">
      <alignment horizontal="distributed" vertical="center"/>
    </xf>
    <xf numFmtId="0" fontId="4" fillId="0" borderId="0" xfId="86" applyFont="1" applyAlignment="1">
      <alignment horizontal="distributed" vertical="center" indent="1"/>
    </xf>
    <xf numFmtId="198" fontId="4" fillId="0" borderId="7" xfId="86" applyNumberFormat="1" applyFont="1" applyBorder="1" applyAlignment="1">
      <alignment horizontal="right" vertical="center"/>
    </xf>
    <xf numFmtId="0" fontId="4" fillId="0" borderId="7" xfId="86" applyFont="1" applyBorder="1" applyAlignment="1">
      <alignment horizontal="right" vertical="center"/>
    </xf>
    <xf numFmtId="0" fontId="6" fillId="0" borderId="0" xfId="86" applyFont="1" applyAlignment="1">
      <alignment horizontal="centerContinuous" vertical="center"/>
    </xf>
    <xf numFmtId="181" fontId="78" fillId="0" borderId="0" xfId="86" applyNumberFormat="1" applyFont="1" applyAlignment="1">
      <alignment horizontal="distributed" vertical="center"/>
    </xf>
    <xf numFmtId="0" fontId="4" fillId="0" borderId="0" xfId="86" applyFont="1" applyAlignment="1">
      <alignment horizontal="center" vertical="center"/>
    </xf>
    <xf numFmtId="0" fontId="4" fillId="0" borderId="0" xfId="86" applyFont="1" applyAlignment="1">
      <alignment horizontal="left" vertical="center"/>
    </xf>
    <xf numFmtId="0" fontId="78" fillId="0" borderId="0" xfId="86" applyFont="1" applyAlignment="1">
      <alignment horizontal="distributed" vertical="center"/>
    </xf>
    <xf numFmtId="0" fontId="79" fillId="0" borderId="0" xfId="86" applyFont="1" applyAlignment="1">
      <alignment horizontal="centerContinuous" vertical="center"/>
    </xf>
    <xf numFmtId="0" fontId="4" fillId="0" borderId="0" xfId="86" applyFont="1" applyAlignment="1">
      <alignment horizontal="centerContinuous" vertical="center"/>
    </xf>
    <xf numFmtId="0" fontId="44" fillId="0" borderId="0" xfId="57" applyFont="1" applyAlignment="1">
      <alignment horizontal="centerContinuous" vertical="center"/>
    </xf>
    <xf numFmtId="0" fontId="4" fillId="0" borderId="7" xfId="57" applyFont="1" applyBorder="1" applyAlignment="1">
      <alignment vertical="center"/>
    </xf>
    <xf numFmtId="0" fontId="79" fillId="0" borderId="0" xfId="96" applyFont="1" applyAlignment="1">
      <alignment vertical="center" shrinkToFit="1"/>
    </xf>
    <xf numFmtId="0" fontId="9" fillId="0" borderId="0" xfId="96" applyFont="1" applyAlignment="1">
      <alignment horizontal="distributed" vertical="center"/>
    </xf>
    <xf numFmtId="181" fontId="78" fillId="0" borderId="0" xfId="96" applyNumberFormat="1" applyFont="1" applyAlignment="1">
      <alignment horizontal="distributed" vertical="center"/>
    </xf>
    <xf numFmtId="181" fontId="78" fillId="0" borderId="0" xfId="96" applyNumberFormat="1" applyFont="1" applyAlignment="1">
      <alignment vertical="center"/>
    </xf>
    <xf numFmtId="201" fontId="9" fillId="0" borderId="0" xfId="96" applyNumberFormat="1" applyFont="1" applyAlignment="1">
      <alignment vertical="center"/>
    </xf>
    <xf numFmtId="0" fontId="9" fillId="0" borderId="0" xfId="96" applyFont="1" applyAlignment="1">
      <alignment horizontal="right" vertical="center" shrinkToFit="1"/>
    </xf>
    <xf numFmtId="0" fontId="9" fillId="0" borderId="16" xfId="96" applyFont="1" applyBorder="1" applyAlignment="1">
      <alignment vertical="center"/>
    </xf>
    <xf numFmtId="0" fontId="79" fillId="0" borderId="17" xfId="96" applyFont="1" applyBorder="1" applyAlignment="1">
      <alignment horizontal="centerContinuous" vertical="center"/>
    </xf>
    <xf numFmtId="0" fontId="4" fillId="0" borderId="7" xfId="96" applyFont="1" applyBorder="1" applyAlignment="1">
      <alignment horizontal="centerContinuous" vertical="center"/>
    </xf>
    <xf numFmtId="0" fontId="4" fillId="0" borderId="18" xfId="96" applyFont="1" applyBorder="1" applyAlignment="1">
      <alignment horizontal="centerContinuous" vertical="center"/>
    </xf>
    <xf numFmtId="0" fontId="4" fillId="0" borderId="17" xfId="67" applyFont="1" applyBorder="1" applyAlignment="1">
      <alignment horizontal="center" vertical="center"/>
    </xf>
    <xf numFmtId="0" fontId="4" fillId="0" borderId="21" xfId="67" applyFont="1" applyBorder="1" applyAlignment="1">
      <alignment vertical="center"/>
    </xf>
    <xf numFmtId="58" fontId="4" fillId="0" borderId="0" xfId="67" applyNumberFormat="1" applyFont="1" applyAlignment="1">
      <alignment horizontal="center" vertical="center"/>
    </xf>
    <xf numFmtId="0" fontId="4" fillId="0" borderId="0" xfId="67" applyFont="1" applyAlignment="1">
      <alignment horizontal="left" vertical="center"/>
    </xf>
    <xf numFmtId="0" fontId="4" fillId="0" borderId="0" xfId="67" applyFont="1" applyAlignment="1">
      <alignment horizontal="center" vertical="center"/>
    </xf>
    <xf numFmtId="0" fontId="9" fillId="0" borderId="0" xfId="67" applyFont="1" applyAlignment="1">
      <alignment vertical="center"/>
    </xf>
    <xf numFmtId="0" fontId="12" fillId="0" borderId="0" xfId="67" applyFont="1" applyAlignment="1">
      <alignment horizontal="centerContinuous" vertical="center"/>
    </xf>
    <xf numFmtId="0" fontId="4" fillId="0" borderId="0" xfId="67" applyFont="1" applyAlignment="1">
      <alignment horizontal="centerContinuous" vertical="center"/>
    </xf>
    <xf numFmtId="0" fontId="4" fillId="0" borderId="0" xfId="67" applyFont="1" applyAlignment="1">
      <alignment horizontal="distributed" vertical="center"/>
    </xf>
    <xf numFmtId="0" fontId="4" fillId="0" borderId="0" xfId="89" applyFont="1" applyAlignment="1">
      <alignment horizontal="distributed" vertical="center"/>
    </xf>
    <xf numFmtId="0" fontId="9" fillId="0" borderId="0" xfId="89" applyFont="1" applyAlignment="1">
      <alignment vertical="center"/>
    </xf>
    <xf numFmtId="0" fontId="9" fillId="0" borderId="0" xfId="89" applyFont="1" applyAlignment="1">
      <alignment horizontal="left" vertical="center"/>
    </xf>
    <xf numFmtId="0" fontId="4" fillId="0" borderId="0" xfId="89" applyFont="1" applyAlignment="1">
      <alignment vertical="center"/>
    </xf>
    <xf numFmtId="0" fontId="4" fillId="0" borderId="0" xfId="89" applyFont="1" applyAlignment="1">
      <alignment horizontal="right" vertical="center"/>
    </xf>
    <xf numFmtId="0" fontId="79" fillId="0" borderId="0" xfId="67" applyFont="1" applyAlignment="1">
      <alignment horizontal="centerContinuous" vertical="center"/>
    </xf>
    <xf numFmtId="0" fontId="4" fillId="0" borderId="0" xfId="94" applyFont="1" applyAlignment="1">
      <alignment vertical="center"/>
    </xf>
    <xf numFmtId="0" fontId="79" fillId="0" borderId="0" xfId="94" applyFont="1" applyAlignment="1">
      <alignment vertical="center"/>
    </xf>
    <xf numFmtId="0" fontId="78" fillId="0" borderId="0" xfId="94" applyFont="1" applyAlignment="1">
      <alignment vertical="center"/>
    </xf>
    <xf numFmtId="0" fontId="4" fillId="0" borderId="0" xfId="94" applyFont="1" applyAlignment="1">
      <alignment horizontal="center" vertical="center"/>
    </xf>
    <xf numFmtId="0" fontId="78" fillId="0" borderId="0" xfId="94" applyFont="1" applyAlignment="1">
      <alignment horizontal="distributed" vertical="center"/>
    </xf>
    <xf numFmtId="0" fontId="4" fillId="0" borderId="0" xfId="94" applyFont="1" applyAlignment="1">
      <alignment horizontal="distributed" vertical="center"/>
    </xf>
    <xf numFmtId="0" fontId="79" fillId="0" borderId="0" xfId="94" applyFont="1" applyAlignment="1">
      <alignment horizontal="distributed" vertical="center"/>
    </xf>
    <xf numFmtId="58" fontId="4" fillId="0" borderId="0" xfId="94" applyNumberFormat="1" applyFont="1" applyAlignment="1">
      <alignment vertical="center"/>
    </xf>
    <xf numFmtId="0" fontId="4" fillId="0" borderId="0" xfId="94" applyFont="1" applyAlignment="1">
      <alignment horizontal="left" vertical="center"/>
    </xf>
    <xf numFmtId="0" fontId="9" fillId="0" borderId="0" xfId="94" applyFont="1" applyAlignment="1">
      <alignment vertical="center"/>
    </xf>
    <xf numFmtId="0" fontId="79" fillId="0" borderId="0" xfId="94" applyFont="1" applyAlignment="1">
      <alignment horizontal="centerContinuous" vertical="center"/>
    </xf>
    <xf numFmtId="0" fontId="9" fillId="0" borderId="0" xfId="94" applyFont="1" applyAlignment="1">
      <alignment horizontal="centerContinuous" vertical="center"/>
    </xf>
    <xf numFmtId="0" fontId="4" fillId="0" borderId="0" xfId="94" applyFont="1" applyAlignment="1">
      <alignment horizontal="centerContinuous" vertical="center"/>
    </xf>
    <xf numFmtId="0" fontId="4" fillId="0" borderId="50" xfId="94" applyFont="1" applyBorder="1" applyAlignment="1">
      <alignment horizontal="left" vertical="center"/>
    </xf>
    <xf numFmtId="0" fontId="78" fillId="0" borderId="0" xfId="94" applyFont="1" applyAlignment="1">
      <alignment horizontal="left" vertical="center"/>
    </xf>
    <xf numFmtId="0" fontId="4" fillId="0" borderId="0" xfId="94" applyFont="1" applyAlignment="1">
      <alignment horizontal="right" vertical="center" shrinkToFit="1"/>
    </xf>
    <xf numFmtId="0" fontId="0" fillId="0" borderId="0" xfId="0" applyAlignment="1">
      <alignment horizontal="right" vertical="center" shrinkToFit="1"/>
    </xf>
    <xf numFmtId="0" fontId="0" fillId="0" borderId="0" xfId="0" applyAlignment="1">
      <alignment horizontal="right" vertical="center" indent="6" shrinkToFit="1"/>
    </xf>
    <xf numFmtId="0" fontId="4" fillId="0" borderId="0" xfId="94" applyFont="1" applyAlignment="1">
      <alignment horizontal="right" vertical="center" indent="1" shrinkToFit="1"/>
    </xf>
    <xf numFmtId="0" fontId="4" fillId="0" borderId="13" xfId="94" applyFont="1" applyBorder="1" applyAlignment="1">
      <alignment vertical="center"/>
    </xf>
    <xf numFmtId="0" fontId="4" fillId="0" borderId="8" xfId="94" applyFont="1" applyBorder="1" applyAlignment="1">
      <alignment vertical="center"/>
    </xf>
    <xf numFmtId="58" fontId="4" fillId="0" borderId="14" xfId="94" applyNumberFormat="1" applyFont="1" applyBorder="1" applyAlignment="1">
      <alignment horizontal="right" vertical="center"/>
    </xf>
    <xf numFmtId="0" fontId="4" fillId="0" borderId="15" xfId="94" applyFont="1" applyBorder="1" applyAlignment="1">
      <alignment vertical="center"/>
    </xf>
    <xf numFmtId="0" fontId="4" fillId="0" borderId="16" xfId="94" applyFont="1" applyBorder="1" applyAlignment="1">
      <alignment vertical="center"/>
    </xf>
    <xf numFmtId="0" fontId="4" fillId="0" borderId="15" xfId="94" applyFont="1" applyBorder="1" applyAlignment="1">
      <alignment horizontal="left" vertical="center"/>
    </xf>
    <xf numFmtId="0" fontId="4" fillId="0" borderId="16" xfId="94" applyFont="1" applyBorder="1" applyAlignment="1">
      <alignment horizontal="left" vertical="center"/>
    </xf>
    <xf numFmtId="0" fontId="4" fillId="0" borderId="0" xfId="94" applyFont="1" applyAlignment="1">
      <alignment horizontal="left" vertical="center" shrinkToFit="1"/>
    </xf>
    <xf numFmtId="201" fontId="4" fillId="0" borderId="0" xfId="94" quotePrefix="1" applyNumberFormat="1" applyFont="1" applyAlignment="1">
      <alignment vertical="center"/>
    </xf>
    <xf numFmtId="201" fontId="4" fillId="0" borderId="0" xfId="94" applyNumberFormat="1" applyFont="1" applyAlignment="1">
      <alignment vertical="center"/>
    </xf>
    <xf numFmtId="0" fontId="12" fillId="0" borderId="15" xfId="94" applyFont="1" applyBorder="1" applyAlignment="1">
      <alignment horizontal="centerContinuous" vertical="center"/>
    </xf>
    <xf numFmtId="0" fontId="12" fillId="0" borderId="16" xfId="94" applyFont="1" applyBorder="1" applyAlignment="1">
      <alignment horizontal="centerContinuous" vertical="center"/>
    </xf>
    <xf numFmtId="0" fontId="12" fillId="0" borderId="15" xfId="94" applyFont="1" applyBorder="1" applyAlignment="1">
      <alignment horizontal="distributed" vertical="center"/>
    </xf>
    <xf numFmtId="0" fontId="12" fillId="0" borderId="0" xfId="94" applyFont="1" applyAlignment="1">
      <alignment horizontal="distributed" vertical="center"/>
    </xf>
    <xf numFmtId="0" fontId="12" fillId="0" borderId="16" xfId="94" applyFont="1" applyBorder="1" applyAlignment="1">
      <alignment horizontal="distributed" vertical="center"/>
    </xf>
    <xf numFmtId="0" fontId="4" fillId="0" borderId="15" xfId="94" applyFont="1" applyBorder="1" applyAlignment="1">
      <alignment horizontal="centerContinuous" vertical="center"/>
    </xf>
    <xf numFmtId="0" fontId="4" fillId="0" borderId="16" xfId="94" applyFont="1" applyBorder="1" applyAlignment="1">
      <alignment horizontal="centerContinuous" vertical="center"/>
    </xf>
    <xf numFmtId="0" fontId="4" fillId="0" borderId="16" xfId="94" applyFont="1" applyBorder="1" applyAlignment="1">
      <alignment horizontal="center" vertical="center"/>
    </xf>
    <xf numFmtId="0" fontId="4" fillId="0" borderId="14" xfId="94" applyFont="1" applyBorder="1" applyAlignment="1">
      <alignment vertical="center"/>
    </xf>
    <xf numFmtId="0" fontId="81" fillId="0" borderId="0" xfId="94" applyFont="1" applyAlignment="1">
      <alignment horizontal="centerContinuous" vertical="center"/>
    </xf>
    <xf numFmtId="0" fontId="9" fillId="0" borderId="0" xfId="94" applyFont="1" applyAlignment="1">
      <alignment horizontal="left" vertical="center"/>
    </xf>
    <xf numFmtId="0" fontId="4" fillId="0" borderId="0" xfId="94" applyFont="1" applyAlignment="1">
      <alignment horizontal="right" vertical="center"/>
    </xf>
    <xf numFmtId="0" fontId="9" fillId="0" borderId="0" xfId="94" applyFont="1" applyAlignment="1">
      <alignment horizontal="distributed" vertical="center"/>
    </xf>
    <xf numFmtId="0" fontId="4" fillId="0" borderId="0" xfId="95" applyFont="1" applyAlignment="1">
      <alignment vertical="center"/>
    </xf>
    <xf numFmtId="58" fontId="4" fillId="0" borderId="0" xfId="95" applyNumberFormat="1" applyFont="1" applyAlignment="1">
      <alignment vertical="center"/>
    </xf>
    <xf numFmtId="0" fontId="81" fillId="0" borderId="0" xfId="95" applyFont="1" applyAlignment="1">
      <alignment vertical="center"/>
    </xf>
    <xf numFmtId="0" fontId="82" fillId="0" borderId="0" xfId="95" applyFont="1" applyAlignment="1">
      <alignment vertical="center"/>
    </xf>
    <xf numFmtId="0" fontId="4" fillId="0" borderId="0" xfId="95" applyFont="1" applyAlignment="1">
      <alignment horizontal="center" vertical="center"/>
    </xf>
    <xf numFmtId="0" fontId="78" fillId="0" borderId="0" xfId="95" applyFont="1" applyAlignment="1">
      <alignment horizontal="distributed" vertical="center"/>
    </xf>
    <xf numFmtId="0" fontId="4" fillId="0" borderId="0" xfId="95" applyFont="1" applyAlignment="1">
      <alignment horizontal="distributed" vertical="center"/>
    </xf>
    <xf numFmtId="0" fontId="79" fillId="0" borderId="0" xfId="95" applyFont="1" applyAlignment="1">
      <alignment horizontal="distributed" vertical="center"/>
    </xf>
    <xf numFmtId="0" fontId="4" fillId="0" borderId="0" xfId="95" applyFont="1" applyAlignment="1">
      <alignment horizontal="centerContinuous" vertical="center"/>
    </xf>
    <xf numFmtId="0" fontId="4" fillId="0" borderId="0" xfId="95" applyFont="1" applyAlignment="1">
      <alignment horizontal="left" vertical="center"/>
    </xf>
    <xf numFmtId="0" fontId="9" fillId="0" borderId="0" xfId="95" applyFont="1" applyAlignment="1">
      <alignment vertical="center"/>
    </xf>
    <xf numFmtId="0" fontId="79" fillId="0" borderId="0" xfId="95" applyFont="1" applyAlignment="1">
      <alignment horizontal="centerContinuous" vertical="center"/>
    </xf>
    <xf numFmtId="0" fontId="9" fillId="0" borderId="0" xfId="95" applyFont="1" applyAlignment="1">
      <alignment horizontal="centerContinuous" vertical="center"/>
    </xf>
    <xf numFmtId="0" fontId="4" fillId="0" borderId="0" xfId="95" applyFont="1" applyAlignment="1">
      <alignment horizontal="right" vertical="center" shrinkToFit="1"/>
    </xf>
    <xf numFmtId="0" fontId="9" fillId="0" borderId="0" xfId="95" applyFont="1" applyAlignment="1">
      <alignment horizontal="center" vertical="center"/>
    </xf>
    <xf numFmtId="0" fontId="81" fillId="0" borderId="0" xfId="95" applyFont="1" applyAlignment="1">
      <alignment horizontal="centerContinuous" vertical="center"/>
    </xf>
    <xf numFmtId="0" fontId="79" fillId="0" borderId="0" xfId="95" applyFont="1" applyAlignment="1">
      <alignment vertical="center"/>
    </xf>
    <xf numFmtId="0" fontId="78" fillId="0" borderId="0" xfId="95" applyFont="1" applyAlignment="1">
      <alignment vertical="center"/>
    </xf>
    <xf numFmtId="0" fontId="9" fillId="0" borderId="0" xfId="95" applyFont="1" applyAlignment="1">
      <alignment horizontal="distributed" vertical="center"/>
    </xf>
    <xf numFmtId="0" fontId="4" fillId="0" borderId="0" xfId="95" applyFont="1" applyAlignment="1">
      <alignment horizontal="right" vertical="center"/>
    </xf>
    <xf numFmtId="0" fontId="2" fillId="0" borderId="0" xfId="95" applyAlignment="1">
      <alignment vertical="center"/>
    </xf>
    <xf numFmtId="0" fontId="4" fillId="0" borderId="0" xfId="95" quotePrefix="1" applyFont="1" applyAlignment="1">
      <alignment vertical="center"/>
    </xf>
    <xf numFmtId="0" fontId="79" fillId="0" borderId="0" xfId="95" applyFont="1" applyAlignment="1">
      <alignment horizontal="left" vertical="center"/>
    </xf>
    <xf numFmtId="0" fontId="78" fillId="0" borderId="0" xfId="95" applyFont="1" applyAlignment="1">
      <alignment horizontal="left" vertical="center"/>
    </xf>
    <xf numFmtId="0" fontId="4" fillId="0" borderId="0" xfId="95" applyFont="1" applyAlignment="1">
      <alignment vertical="center" wrapText="1"/>
    </xf>
    <xf numFmtId="0" fontId="9" fillId="0" borderId="0" xfId="95" applyFont="1" applyAlignment="1">
      <alignment horizontal="left" vertical="center"/>
    </xf>
    <xf numFmtId="215" fontId="4" fillId="0" borderId="0" xfId="95" applyNumberFormat="1" applyFont="1" applyAlignment="1">
      <alignment horizontal="right" vertical="center"/>
    </xf>
    <xf numFmtId="0" fontId="4" fillId="0" borderId="0" xfId="93" applyFont="1" applyAlignment="1">
      <alignment vertical="center"/>
    </xf>
    <xf numFmtId="0" fontId="79" fillId="0" borderId="0" xfId="93" applyFont="1" applyAlignment="1">
      <alignment horizontal="distributed" vertical="center"/>
    </xf>
    <xf numFmtId="0" fontId="78" fillId="0" borderId="0" xfId="93" applyFont="1" applyAlignment="1">
      <alignment vertical="center"/>
    </xf>
    <xf numFmtId="0" fontId="4" fillId="0" borderId="0" xfId="93" applyFont="1" applyAlignment="1">
      <alignment horizontal="distributed" vertical="center"/>
    </xf>
    <xf numFmtId="0" fontId="4" fillId="0" borderId="0" xfId="93" applyFont="1" applyAlignment="1">
      <alignment horizontal="center" vertical="center"/>
    </xf>
    <xf numFmtId="0" fontId="78" fillId="0" borderId="0" xfId="93" applyFont="1" applyAlignment="1">
      <alignment horizontal="distributed" vertical="center"/>
    </xf>
    <xf numFmtId="0" fontId="4" fillId="0" borderId="0" xfId="93" applyFont="1" applyAlignment="1">
      <alignment horizontal="left" vertical="center"/>
    </xf>
    <xf numFmtId="0" fontId="4" fillId="0" borderId="0" xfId="93" applyFont="1" applyAlignment="1">
      <alignment horizontal="right" vertical="center"/>
    </xf>
    <xf numFmtId="0" fontId="4" fillId="0" borderId="0" xfId="93" applyFont="1" applyAlignment="1">
      <alignment horizontal="centerContinuous" vertical="center"/>
    </xf>
    <xf numFmtId="199" fontId="4" fillId="0" borderId="0" xfId="93" applyNumberFormat="1" applyFont="1" applyAlignment="1">
      <alignment horizontal="center" vertical="center"/>
    </xf>
    <xf numFmtId="58" fontId="4" fillId="0" borderId="0" xfId="93" applyNumberFormat="1" applyFont="1" applyAlignment="1">
      <alignment vertical="center"/>
    </xf>
    <xf numFmtId="0" fontId="79" fillId="0" borderId="0" xfId="93" applyFont="1" applyAlignment="1">
      <alignment horizontal="centerContinuous" vertical="center"/>
    </xf>
    <xf numFmtId="0" fontId="4" fillId="0" borderId="0" xfId="93" applyFont="1" applyAlignment="1">
      <alignment horizontal="right" vertical="center" shrinkToFit="1"/>
    </xf>
    <xf numFmtId="0" fontId="4" fillId="0" borderId="0" xfId="56" applyFont="1" applyAlignment="1">
      <alignment horizontal="right" vertical="center" indent="1" shrinkToFit="1"/>
    </xf>
    <xf numFmtId="201" fontId="4" fillId="0" borderId="0" xfId="60" applyNumberFormat="1" applyFont="1" applyAlignment="1">
      <alignment horizontal="right" vertical="center" indent="1"/>
    </xf>
    <xf numFmtId="201" fontId="4" fillId="0" borderId="0" xfId="69" applyNumberFormat="1" applyFont="1" applyAlignment="1">
      <alignment horizontal="right" vertical="center" indent="1" shrinkToFit="1"/>
    </xf>
    <xf numFmtId="201" fontId="4" fillId="0" borderId="0" xfId="61" applyNumberFormat="1" applyFont="1" applyAlignment="1">
      <alignment horizontal="right" vertical="center" indent="1" shrinkToFit="1"/>
    </xf>
    <xf numFmtId="201" fontId="4" fillId="0" borderId="0" xfId="63" applyNumberFormat="1" applyFont="1" applyAlignment="1">
      <alignment horizontal="right" vertical="center" indent="1"/>
    </xf>
    <xf numFmtId="201" fontId="4" fillId="0" borderId="0" xfId="66" applyNumberFormat="1" applyFont="1" applyAlignment="1">
      <alignment horizontal="right" vertical="center" indent="1"/>
    </xf>
    <xf numFmtId="201" fontId="4" fillId="0" borderId="0" xfId="83" applyNumberFormat="1" applyFont="1" applyAlignment="1">
      <alignment horizontal="right" vertical="center" indent="1" shrinkToFit="1"/>
    </xf>
    <xf numFmtId="0" fontId="4" fillId="0" borderId="13" xfId="86" applyFont="1" applyBorder="1" applyAlignment="1">
      <alignment vertical="center"/>
    </xf>
    <xf numFmtId="0" fontId="4" fillId="0" borderId="14" xfId="86" applyFont="1" applyBorder="1" applyAlignment="1">
      <alignment vertical="center"/>
    </xf>
    <xf numFmtId="0" fontId="4" fillId="0" borderId="15" xfId="86" applyFont="1" applyBorder="1" applyAlignment="1">
      <alignment vertical="center"/>
    </xf>
    <xf numFmtId="0" fontId="4" fillId="0" borderId="16" xfId="86" applyFont="1" applyBorder="1" applyAlignment="1">
      <alignment vertical="center"/>
    </xf>
    <xf numFmtId="0" fontId="4" fillId="0" borderId="17" xfId="86" applyFont="1" applyBorder="1" applyAlignment="1">
      <alignment vertical="center"/>
    </xf>
    <xf numFmtId="0" fontId="4" fillId="0" borderId="18" xfId="86" applyFont="1" applyBorder="1" applyAlignment="1">
      <alignment vertical="center"/>
    </xf>
    <xf numFmtId="0" fontId="9" fillId="0" borderId="0" xfId="96" applyFont="1" applyAlignment="1">
      <alignment horizontal="right" vertical="center" indent="1"/>
    </xf>
    <xf numFmtId="201" fontId="9" fillId="0" borderId="0" xfId="96" applyNumberFormat="1" applyFont="1" applyAlignment="1">
      <alignment horizontal="right" vertical="center" indent="1" shrinkToFit="1"/>
    </xf>
    <xf numFmtId="201" fontId="4" fillId="0" borderId="0" xfId="96" applyNumberFormat="1" applyFont="1" applyAlignment="1">
      <alignment horizontal="right" vertical="center" indent="1" shrinkToFit="1"/>
    </xf>
    <xf numFmtId="201" fontId="4" fillId="0" borderId="0" xfId="94" applyNumberFormat="1" applyFont="1" applyAlignment="1">
      <alignment horizontal="right" vertical="center" indent="1"/>
    </xf>
    <xf numFmtId="201" fontId="4" fillId="0" borderId="0" xfId="94" applyNumberFormat="1" applyFont="1" applyAlignment="1">
      <alignment horizontal="right" vertical="center" indent="1" shrinkToFit="1"/>
    </xf>
    <xf numFmtId="201" fontId="4" fillId="0" borderId="0" xfId="93" applyNumberFormat="1" applyFont="1" applyAlignment="1">
      <alignment horizontal="right" vertical="center" indent="1" shrinkToFit="1"/>
    </xf>
    <xf numFmtId="0" fontId="0" fillId="0" borderId="16" xfId="0" applyBorder="1">
      <alignment vertical="center"/>
    </xf>
    <xf numFmtId="201" fontId="4" fillId="0" borderId="0" xfId="60" applyNumberFormat="1" applyFont="1" applyAlignment="1">
      <alignment horizontal="left" vertical="center" indent="1" shrinkToFit="1"/>
    </xf>
    <xf numFmtId="181" fontId="4" fillId="0" borderId="3" xfId="65" applyNumberFormat="1" applyFont="1" applyBorder="1" applyAlignment="1">
      <alignment horizontal="center" vertical="center" shrinkToFit="1"/>
    </xf>
    <xf numFmtId="0" fontId="43" fillId="0" borderId="0" xfId="74" applyFont="1" applyAlignment="1">
      <alignment vertical="center"/>
    </xf>
    <xf numFmtId="0" fontId="4" fillId="0" borderId="14" xfId="71" applyFont="1" applyBorder="1" applyAlignment="1">
      <alignment horizontal="center" vertical="center"/>
    </xf>
    <xf numFmtId="0" fontId="4" fillId="0" borderId="18" xfId="71" applyFont="1" applyBorder="1" applyAlignment="1">
      <alignment horizontal="center" vertical="center"/>
    </xf>
    <xf numFmtId="0" fontId="4" fillId="0" borderId="101" xfId="82" applyFont="1" applyBorder="1" applyAlignment="1">
      <alignment vertical="center"/>
    </xf>
    <xf numFmtId="0" fontId="4" fillId="0" borderId="102" xfId="82" applyFont="1" applyBorder="1" applyAlignment="1">
      <alignment vertical="center"/>
    </xf>
    <xf numFmtId="0" fontId="4" fillId="0" borderId="8" xfId="73" applyFont="1" applyBorder="1" applyAlignment="1">
      <alignment horizontal="left" vertical="center" justifyLastLine="1"/>
    </xf>
    <xf numFmtId="0" fontId="4" fillId="0" borderId="18" xfId="76" applyFont="1" applyBorder="1" applyAlignment="1">
      <alignment horizontal="center" vertical="center"/>
    </xf>
    <xf numFmtId="0" fontId="4" fillId="0" borderId="14" xfId="76" applyFont="1" applyBorder="1" applyAlignment="1">
      <alignment horizontal="center" vertical="center"/>
    </xf>
    <xf numFmtId="0" fontId="4" fillId="0" borderId="14" xfId="96" applyFont="1" applyBorder="1" applyAlignment="1">
      <alignment horizontal="center" vertical="center"/>
    </xf>
    <xf numFmtId="0" fontId="4" fillId="0" borderId="2" xfId="96" applyFont="1" applyBorder="1" applyAlignment="1">
      <alignment horizontal="left" vertical="center"/>
    </xf>
    <xf numFmtId="0" fontId="4" fillId="0" borderId="22" xfId="96" applyFont="1" applyBorder="1" applyAlignment="1">
      <alignment horizontal="left" vertical="center"/>
    </xf>
    <xf numFmtId="0" fontId="4" fillId="0" borderId="18" xfId="96" applyFont="1" applyBorder="1" applyAlignment="1">
      <alignment horizontal="center" vertical="center"/>
    </xf>
    <xf numFmtId="0" fontId="4" fillId="0" borderId="13" xfId="81" applyFont="1" applyBorder="1" applyAlignment="1">
      <alignment horizontal="center" vertical="center"/>
    </xf>
    <xf numFmtId="0" fontId="4" fillId="0" borderId="14" xfId="81" applyFont="1" applyBorder="1" applyAlignment="1">
      <alignment horizontal="center" vertical="center"/>
    </xf>
    <xf numFmtId="0" fontId="4" fillId="0" borderId="17" xfId="81" applyFont="1" applyBorder="1" applyAlignment="1">
      <alignment horizontal="center" vertical="center"/>
    </xf>
    <xf numFmtId="0" fontId="4" fillId="0" borderId="18" xfId="81" applyFont="1" applyBorder="1" applyAlignment="1">
      <alignment horizontal="center" vertical="center"/>
    </xf>
    <xf numFmtId="0" fontId="4" fillId="0" borderId="20" xfId="82" applyFont="1" applyBorder="1" applyAlignment="1">
      <alignment vertical="center"/>
    </xf>
    <xf numFmtId="0" fontId="4" fillId="0" borderId="21" xfId="82" applyFont="1" applyBorder="1" applyAlignment="1">
      <alignment vertical="center"/>
    </xf>
    <xf numFmtId="0" fontId="9" fillId="0" borderId="18" xfId="96" applyFont="1" applyBorder="1" applyAlignment="1">
      <alignment horizontal="center" vertical="center"/>
    </xf>
    <xf numFmtId="0" fontId="9" fillId="0" borderId="17" xfId="96" applyFont="1" applyBorder="1" applyAlignment="1">
      <alignment horizontal="center" vertical="center"/>
    </xf>
    <xf numFmtId="0" fontId="9" fillId="0" borderId="44" xfId="96" applyFont="1" applyBorder="1" applyAlignment="1">
      <alignment horizontal="center" vertical="center"/>
    </xf>
    <xf numFmtId="0" fontId="9" fillId="0" borderId="46" xfId="96" applyFont="1" applyBorder="1" applyAlignment="1">
      <alignment horizontal="center" vertical="center"/>
    </xf>
    <xf numFmtId="0" fontId="4" fillId="0" borderId="20" xfId="86" applyFont="1" applyBorder="1" applyAlignment="1">
      <alignment horizontal="center" vertical="center"/>
    </xf>
    <xf numFmtId="0" fontId="4" fillId="0" borderId="13" xfId="86" applyFont="1" applyBorder="1" applyAlignment="1">
      <alignment horizontal="center" vertical="center" shrinkToFit="1"/>
    </xf>
    <xf numFmtId="0" fontId="89" fillId="0" borderId="3" xfId="0" applyFont="1" applyBorder="1" applyAlignment="1">
      <alignment horizontal="left" vertical="center"/>
    </xf>
    <xf numFmtId="0" fontId="89" fillId="0" borderId="23" xfId="0" applyFont="1" applyBorder="1" applyAlignment="1">
      <alignment horizontal="left" vertical="center"/>
    </xf>
    <xf numFmtId="0" fontId="89" fillId="0" borderId="2" xfId="0" applyFont="1" applyBorder="1" applyAlignment="1">
      <alignment horizontal="left" vertical="center"/>
    </xf>
    <xf numFmtId="0" fontId="89" fillId="0" borderId="22" xfId="0" applyFont="1" applyBorder="1" applyAlignment="1">
      <alignment horizontal="left" vertical="center"/>
    </xf>
    <xf numFmtId="0" fontId="4" fillId="0" borderId="8" xfId="95" applyFont="1" applyBorder="1" applyAlignment="1">
      <alignment horizontal="center" vertical="center"/>
    </xf>
    <xf numFmtId="189" fontId="4" fillId="0" borderId="23" xfId="58" applyNumberFormat="1" applyFont="1" applyBorder="1" applyAlignment="1">
      <alignment horizontal="centerContinuous"/>
    </xf>
    <xf numFmtId="189" fontId="4" fillId="0" borderId="2" xfId="58" applyNumberFormat="1" applyFont="1" applyBorder="1" applyAlignment="1">
      <alignment horizontal="centerContinuous"/>
    </xf>
    <xf numFmtId="189" fontId="4" fillId="0" borderId="22" xfId="58" applyNumberFormat="1" applyFont="1" applyBorder="1" applyAlignment="1">
      <alignment horizontal="centerContinuous"/>
    </xf>
    <xf numFmtId="0" fontId="4" fillId="0" borderId="23" xfId="58" applyFont="1" applyBorder="1" applyAlignment="1">
      <alignment horizontal="centerContinuous"/>
    </xf>
    <xf numFmtId="0" fontId="9" fillId="0" borderId="2" xfId="58" applyFont="1" applyBorder="1" applyAlignment="1">
      <alignment horizontal="centerContinuous"/>
    </xf>
    <xf numFmtId="0" fontId="9" fillId="0" borderId="22" xfId="58" applyFont="1" applyBorder="1" applyAlignment="1">
      <alignment horizontal="centerContinuous"/>
    </xf>
    <xf numFmtId="0" fontId="4" fillId="0" borderId="23" xfId="64" applyFont="1" applyBorder="1" applyAlignment="1">
      <alignment horizontal="centerContinuous" vertical="center"/>
    </xf>
    <xf numFmtId="0" fontId="4" fillId="0" borderId="2" xfId="64" applyFont="1" applyBorder="1" applyAlignment="1">
      <alignment horizontal="centerContinuous" vertical="center"/>
    </xf>
    <xf numFmtId="0" fontId="4" fillId="0" borderId="22" xfId="64" applyFont="1" applyBorder="1" applyAlignment="1">
      <alignment horizontal="centerContinuous" vertical="center"/>
    </xf>
    <xf numFmtId="0" fontId="4" fillId="0" borderId="23" xfId="65" applyFont="1" applyBorder="1" applyAlignment="1">
      <alignment horizontal="centerContinuous" vertical="center"/>
    </xf>
    <xf numFmtId="0" fontId="4" fillId="0" borderId="22" xfId="65" applyFont="1" applyBorder="1" applyAlignment="1">
      <alignment horizontal="centerContinuous" vertical="center"/>
    </xf>
    <xf numFmtId="0" fontId="4" fillId="0" borderId="3" xfId="65" applyFont="1" applyBorder="1" applyAlignment="1">
      <alignment horizontal="centerContinuous" vertical="center"/>
    </xf>
    <xf numFmtId="0" fontId="4" fillId="0" borderId="23" xfId="73" applyFont="1" applyBorder="1" applyAlignment="1">
      <alignment horizontal="centerContinuous" vertical="center"/>
    </xf>
    <xf numFmtId="0" fontId="4" fillId="0" borderId="22" xfId="73" applyFont="1" applyBorder="1" applyAlignment="1">
      <alignment horizontal="centerContinuous" vertical="center"/>
    </xf>
    <xf numFmtId="0" fontId="41" fillId="0" borderId="23" xfId="74" applyFont="1" applyBorder="1" applyAlignment="1">
      <alignment horizontal="centerContinuous" vertical="center"/>
    </xf>
    <xf numFmtId="0" fontId="41" fillId="0" borderId="2" xfId="74" applyFont="1" applyBorder="1" applyAlignment="1">
      <alignment horizontal="centerContinuous" vertical="center"/>
    </xf>
    <xf numFmtId="0" fontId="41" fillId="0" borderId="22" xfId="74" applyFont="1" applyBorder="1" applyAlignment="1">
      <alignment horizontal="centerContinuous" vertical="center"/>
    </xf>
    <xf numFmtId="0" fontId="4" fillId="0" borderId="23" xfId="74" applyFont="1" applyBorder="1" applyAlignment="1">
      <alignment horizontal="centerContinuous" vertical="center"/>
    </xf>
    <xf numFmtId="0" fontId="4" fillId="0" borderId="2" xfId="74" applyFont="1" applyBorder="1" applyAlignment="1">
      <alignment horizontal="centerContinuous" vertical="center"/>
    </xf>
    <xf numFmtId="0" fontId="4" fillId="0" borderId="22" xfId="74" applyFont="1" applyBorder="1" applyAlignment="1">
      <alignment horizontal="centerContinuous" vertical="center"/>
    </xf>
    <xf numFmtId="0" fontId="4" fillId="0" borderId="13" xfId="96" applyFont="1" applyBorder="1" applyAlignment="1">
      <alignment horizontal="centerContinuous" vertical="center"/>
    </xf>
    <xf numFmtId="0" fontId="4" fillId="0" borderId="8" xfId="96" applyFont="1" applyBorder="1" applyAlignment="1">
      <alignment horizontal="centerContinuous" vertical="center"/>
    </xf>
    <xf numFmtId="0" fontId="4" fillId="0" borderId="14" xfId="96" applyFont="1" applyBorder="1" applyAlignment="1">
      <alignment horizontal="centerContinuous" vertical="center"/>
    </xf>
    <xf numFmtId="0" fontId="4" fillId="5" borderId="3" xfId="96" applyFont="1" applyFill="1" applyBorder="1" applyAlignment="1">
      <alignment horizontal="centerContinuous" vertical="center"/>
    </xf>
    <xf numFmtId="0" fontId="4" fillId="0" borderId="3" xfId="96" applyFont="1" applyBorder="1" applyAlignment="1">
      <alignment horizontal="centerContinuous" vertical="center"/>
    </xf>
    <xf numFmtId="203" fontId="4" fillId="0" borderId="23" xfId="78" applyNumberFormat="1" applyFont="1" applyBorder="1" applyAlignment="1">
      <alignment horizontal="centerContinuous" vertical="center"/>
    </xf>
    <xf numFmtId="203" fontId="4" fillId="0" borderId="2" xfId="78" applyNumberFormat="1" applyFont="1" applyBorder="1" applyAlignment="1">
      <alignment horizontal="centerContinuous" vertical="center"/>
    </xf>
    <xf numFmtId="203" fontId="4" fillId="0" borderId="22" xfId="78" applyNumberFormat="1" applyFont="1" applyBorder="1" applyAlignment="1">
      <alignment horizontal="centerContinuous" vertical="center"/>
    </xf>
    <xf numFmtId="0" fontId="4" fillId="0" borderId="23" xfId="78" applyFont="1" applyBorder="1" applyAlignment="1">
      <alignment horizontal="centerContinuous" vertical="center"/>
    </xf>
    <xf numFmtId="0" fontId="4" fillId="0" borderId="2" xfId="78" applyFont="1" applyBorder="1" applyAlignment="1">
      <alignment horizontal="centerContinuous" vertical="center"/>
    </xf>
    <xf numFmtId="0" fontId="4" fillId="0" borderId="22" xfId="78" applyFont="1" applyBorder="1" applyAlignment="1">
      <alignment horizontal="centerContinuous" vertical="center"/>
    </xf>
    <xf numFmtId="0" fontId="4" fillId="0" borderId="13" xfId="81" applyFont="1" applyBorder="1" applyAlignment="1">
      <alignment horizontal="centerContinuous"/>
    </xf>
    <xf numFmtId="0" fontId="4" fillId="0" borderId="14" xfId="81" applyFont="1" applyBorder="1" applyAlignment="1">
      <alignment horizontal="centerContinuous"/>
    </xf>
    <xf numFmtId="0" fontId="4" fillId="0" borderId="15" xfId="81" applyFont="1" applyBorder="1" applyAlignment="1">
      <alignment horizontal="centerContinuous"/>
    </xf>
    <xf numFmtId="0" fontId="4" fillId="0" borderId="16" xfId="81" applyFont="1" applyBorder="1" applyAlignment="1">
      <alignment horizontal="centerContinuous"/>
    </xf>
    <xf numFmtId="0" fontId="4" fillId="0" borderId="23" xfId="81" applyFont="1" applyBorder="1" applyAlignment="1">
      <alignment horizontal="center" vertical="center"/>
    </xf>
    <xf numFmtId="0" fontId="4" fillId="0" borderId="23" xfId="81" applyFont="1" applyBorder="1" applyAlignment="1">
      <alignment horizontal="centerContinuous" vertical="center"/>
    </xf>
    <xf numFmtId="0" fontId="4" fillId="0" borderId="22" xfId="81" applyFont="1" applyBorder="1" applyAlignment="1">
      <alignment horizontal="centerContinuous" vertical="center"/>
    </xf>
    <xf numFmtId="0" fontId="43" fillId="0" borderId="0" xfId="82" applyFont="1" applyAlignment="1">
      <alignment horizontal="centerContinuous" vertical="center"/>
    </xf>
    <xf numFmtId="0" fontId="43" fillId="0" borderId="0" xfId="0" applyFont="1" applyAlignment="1">
      <alignment horizontal="centerContinuous" vertical="center"/>
    </xf>
    <xf numFmtId="0" fontId="4" fillId="0" borderId="3" xfId="81" applyFont="1" applyBorder="1" applyAlignment="1">
      <alignment horizontal="centerContinuous" vertical="center" wrapText="1"/>
    </xf>
    <xf numFmtId="0" fontId="4" fillId="0" borderId="3" xfId="81" applyFont="1" applyBorder="1" applyAlignment="1">
      <alignment horizontal="centerContinuous" vertical="center"/>
    </xf>
    <xf numFmtId="0" fontId="41" fillId="0" borderId="2" xfId="96" applyFont="1" applyBorder="1" applyAlignment="1">
      <alignment horizontal="centerContinuous" vertical="center"/>
    </xf>
    <xf numFmtId="0" fontId="41" fillId="0" borderId="22" xfId="96" applyFont="1" applyBorder="1" applyAlignment="1">
      <alignment horizontal="centerContinuous" vertical="center"/>
    </xf>
    <xf numFmtId="0" fontId="41" fillId="0" borderId="3" xfId="96" applyFont="1" applyBorder="1" applyAlignment="1">
      <alignment horizontal="centerContinuous" vertical="center"/>
    </xf>
    <xf numFmtId="0" fontId="41" fillId="0" borderId="13" xfId="96" applyFont="1" applyBorder="1" applyAlignment="1">
      <alignment horizontal="centerContinuous" vertical="center"/>
    </xf>
    <xf numFmtId="0" fontId="41" fillId="0" borderId="8" xfId="96" applyFont="1" applyBorder="1" applyAlignment="1">
      <alignment horizontal="centerContinuous" vertical="center"/>
    </xf>
    <xf numFmtId="0" fontId="41" fillId="0" borderId="14" xfId="96" applyFont="1" applyBorder="1" applyAlignment="1">
      <alignment horizontal="centerContinuous" vertical="center"/>
    </xf>
    <xf numFmtId="0" fontId="9" fillId="0" borderId="17" xfId="96" applyFont="1" applyBorder="1" applyAlignment="1">
      <alignment horizontal="centerContinuous" vertical="center"/>
    </xf>
    <xf numFmtId="0" fontId="9" fillId="0" borderId="18" xfId="96" applyFont="1" applyBorder="1" applyAlignment="1">
      <alignment horizontal="centerContinuous" vertical="center"/>
    </xf>
    <xf numFmtId="0" fontId="9" fillId="0" borderId="94" xfId="96" applyFont="1" applyBorder="1" applyAlignment="1">
      <alignment horizontal="centerContinuous" vertical="center"/>
    </xf>
    <xf numFmtId="0" fontId="9" fillId="0" borderId="95" xfId="96" applyFont="1" applyBorder="1" applyAlignment="1">
      <alignment horizontal="centerContinuous" vertical="center"/>
    </xf>
    <xf numFmtId="0" fontId="9" fillId="0" borderId="53" xfId="96" applyFont="1" applyBorder="1" applyAlignment="1">
      <alignment horizontal="centerContinuous" vertical="center"/>
    </xf>
    <xf numFmtId="0" fontId="9" fillId="0" borderId="54" xfId="96" applyFont="1" applyBorder="1" applyAlignment="1">
      <alignment horizontal="centerContinuous" vertical="center"/>
    </xf>
    <xf numFmtId="0" fontId="4" fillId="0" borderId="23" xfId="99" applyFont="1" applyBorder="1" applyAlignment="1">
      <alignment horizontal="centerContinuous" vertical="center"/>
    </xf>
    <xf numFmtId="0" fontId="7" fillId="0" borderId="2" xfId="86" applyBorder="1" applyAlignment="1">
      <alignment horizontal="centerContinuous"/>
    </xf>
    <xf numFmtId="0" fontId="7" fillId="0" borderId="22" xfId="86" applyBorder="1" applyAlignment="1">
      <alignment horizontal="centerContinuous"/>
    </xf>
    <xf numFmtId="0" fontId="89" fillId="7" borderId="3" xfId="0" applyFont="1" applyFill="1" applyBorder="1" applyAlignment="1">
      <alignment horizontal="centerContinuous" vertical="center"/>
    </xf>
    <xf numFmtId="0" fontId="89" fillId="0" borderId="23" xfId="0" applyFont="1" applyBorder="1" applyAlignment="1">
      <alignment horizontal="centerContinuous" vertical="center"/>
    </xf>
    <xf numFmtId="0" fontId="89" fillId="0" borderId="2" xfId="0" applyFont="1" applyBorder="1" applyAlignment="1">
      <alignment horizontal="centerContinuous" vertical="center"/>
    </xf>
    <xf numFmtId="0" fontId="89" fillId="0" borderId="22" xfId="0" applyFont="1" applyBorder="1" applyAlignment="1">
      <alignment horizontal="centerContinuous" vertical="center"/>
    </xf>
    <xf numFmtId="0" fontId="89" fillId="0" borderId="3" xfId="0" applyFont="1" applyBorder="1" applyAlignment="1">
      <alignment horizontal="centerContinuous" vertical="center"/>
    </xf>
    <xf numFmtId="0" fontId="89" fillId="0" borderId="96" xfId="0" applyFont="1" applyBorder="1" applyAlignment="1">
      <alignment horizontal="centerContinuous" vertical="center"/>
    </xf>
    <xf numFmtId="0" fontId="89" fillId="0" borderId="1" xfId="0" applyFont="1" applyBorder="1" applyAlignment="1">
      <alignment horizontal="centerContinuous" vertical="center"/>
    </xf>
    <xf numFmtId="0" fontId="89" fillId="0" borderId="74" xfId="0" applyFont="1" applyBorder="1" applyAlignment="1">
      <alignment horizontal="centerContinuous" vertical="center"/>
    </xf>
    <xf numFmtId="0" fontId="4" fillId="0" borderId="23" xfId="95" applyFont="1" applyBorder="1" applyAlignment="1">
      <alignment horizontal="center" vertical="center" wrapText="1"/>
    </xf>
    <xf numFmtId="0" fontId="2" fillId="0" borderId="3" xfId="91" applyBorder="1" applyAlignment="1">
      <alignment horizontal="centerContinuous" vertical="center"/>
    </xf>
    <xf numFmtId="0" fontId="0" fillId="0" borderId="3" xfId="91" applyFont="1" applyBorder="1" applyAlignment="1">
      <alignment horizontal="centerContinuous" vertical="center"/>
    </xf>
    <xf numFmtId="0" fontId="4" fillId="0" borderId="3" xfId="99" applyFont="1" applyBorder="1" applyAlignment="1" applyProtection="1">
      <alignment vertical="center"/>
      <protection locked="0"/>
    </xf>
    <xf numFmtId="0" fontId="4" fillId="0" borderId="3" xfId="99" applyFont="1" applyBorder="1" applyAlignment="1">
      <alignment vertical="center"/>
    </xf>
    <xf numFmtId="0" fontId="4" fillId="0" borderId="20" xfId="80" applyFont="1" applyBorder="1" applyAlignment="1">
      <alignment horizontal="center" vertical="center" justifyLastLine="1"/>
    </xf>
    <xf numFmtId="0" fontId="4" fillId="0" borderId="20" xfId="84" applyFont="1" applyBorder="1" applyAlignment="1">
      <alignment horizontal="center" vertical="center" justifyLastLine="1"/>
    </xf>
    <xf numFmtId="218" fontId="4" fillId="0" borderId="0" xfId="73" applyNumberFormat="1" applyFont="1" applyAlignment="1">
      <alignment horizontal="distributed" vertical="center" justifyLastLine="1"/>
    </xf>
    <xf numFmtId="0" fontId="4" fillId="0" borderId="2" xfId="81" applyFont="1" applyBorder="1" applyAlignment="1">
      <alignment horizontal="centerContinuous" vertical="center"/>
    </xf>
    <xf numFmtId="0" fontId="4" fillId="0" borderId="15" xfId="81" applyFont="1" applyBorder="1" applyAlignment="1">
      <alignment horizontal="centerContinuous" vertical="center"/>
    </xf>
    <xf numFmtId="0" fontId="4" fillId="0" borderId="16" xfId="81" applyFont="1" applyBorder="1" applyAlignment="1">
      <alignment horizontal="centerContinuous" vertical="center"/>
    </xf>
    <xf numFmtId="219" fontId="4" fillId="0" borderId="3" xfId="81" applyNumberFormat="1" applyFont="1" applyBorder="1" applyAlignment="1">
      <alignment horizontal="right" vertical="center"/>
    </xf>
    <xf numFmtId="220" fontId="41" fillId="0" borderId="7" xfId="96" applyNumberFormat="1" applyFont="1" applyBorder="1" applyAlignment="1">
      <alignment vertical="center"/>
    </xf>
    <xf numFmtId="221" fontId="41" fillId="0" borderId="7" xfId="96" applyNumberFormat="1" applyFont="1" applyBorder="1" applyAlignment="1">
      <alignment vertical="center"/>
    </xf>
    <xf numFmtId="38" fontId="4" fillId="0" borderId="23" xfId="44" applyFont="1" applyBorder="1" applyAlignment="1">
      <alignment vertical="center"/>
    </xf>
    <xf numFmtId="0" fontId="4" fillId="0" borderId="20" xfId="84" applyFont="1" applyBorder="1" applyAlignment="1">
      <alignment horizontal="distributed" vertical="center" wrapText="1" justifyLastLine="1"/>
    </xf>
    <xf numFmtId="218" fontId="4" fillId="0" borderId="0" xfId="73" applyNumberFormat="1" applyFont="1" applyAlignment="1">
      <alignment vertical="center"/>
    </xf>
    <xf numFmtId="218" fontId="4" fillId="0" borderId="0" xfId="74" applyNumberFormat="1" applyFont="1" applyAlignment="1">
      <alignment horizontal="left" vertical="center" justifyLastLine="1"/>
    </xf>
    <xf numFmtId="218" fontId="4" fillId="0" borderId="7" xfId="76" applyNumberFormat="1" applyFont="1" applyBorder="1" applyAlignment="1">
      <alignment vertical="center" shrinkToFit="1"/>
    </xf>
    <xf numFmtId="218" fontId="4" fillId="0" borderId="7" xfId="79" applyNumberFormat="1" applyFont="1" applyBorder="1" applyAlignment="1">
      <alignment vertical="center"/>
    </xf>
    <xf numFmtId="218" fontId="4" fillId="0" borderId="7" xfId="80" applyNumberFormat="1" applyFont="1" applyBorder="1" applyAlignment="1">
      <alignment vertical="center"/>
    </xf>
    <xf numFmtId="0" fontId="4" fillId="0" borderId="20" xfId="80" applyFont="1" applyBorder="1" applyAlignment="1">
      <alignment horizontal="distributed" vertical="center" wrapText="1" justifyLastLine="1"/>
    </xf>
    <xf numFmtId="218" fontId="4" fillId="0" borderId="7" xfId="84" applyNumberFormat="1" applyFont="1" applyBorder="1" applyAlignment="1">
      <alignment vertical="center"/>
    </xf>
    <xf numFmtId="218" fontId="4" fillId="0" borderId="7" xfId="88" applyNumberFormat="1" applyFont="1" applyBorder="1" applyAlignment="1">
      <alignment vertical="center"/>
    </xf>
    <xf numFmtId="180" fontId="4" fillId="0" borderId="3" xfId="86" applyNumberFormat="1" applyFont="1" applyBorder="1" applyAlignment="1">
      <alignment vertical="center"/>
    </xf>
    <xf numFmtId="180" fontId="4" fillId="0" borderId="3" xfId="44" applyNumberFormat="1" applyFont="1" applyBorder="1" applyAlignment="1">
      <alignment vertical="center"/>
    </xf>
    <xf numFmtId="222" fontId="4" fillId="0" borderId="3" xfId="44" applyNumberFormat="1" applyFont="1" applyBorder="1" applyAlignment="1">
      <alignment vertical="center"/>
    </xf>
    <xf numFmtId="0" fontId="97" fillId="0" borderId="0" xfId="87" applyFont="1" applyAlignment="1">
      <alignment horizontal="center" vertical="center"/>
    </xf>
    <xf numFmtId="0" fontId="98" fillId="0" borderId="0" xfId="87" applyFont="1">
      <alignment vertical="center"/>
    </xf>
    <xf numFmtId="0" fontId="99" fillId="0" borderId="0" xfId="87" applyFont="1">
      <alignment vertical="center"/>
    </xf>
    <xf numFmtId="0" fontId="80" fillId="0" borderId="0" xfId="87" applyFont="1">
      <alignment vertical="center"/>
    </xf>
    <xf numFmtId="0" fontId="100" fillId="0" borderId="0" xfId="87" applyFont="1">
      <alignment vertical="center"/>
    </xf>
    <xf numFmtId="0" fontId="101" fillId="0" borderId="0" xfId="87" applyFont="1">
      <alignment vertical="center"/>
    </xf>
    <xf numFmtId="0" fontId="37" fillId="0" borderId="0" xfId="87" applyFont="1">
      <alignment vertical="center"/>
    </xf>
    <xf numFmtId="0" fontId="97" fillId="0" borderId="0" xfId="87" applyFont="1" applyAlignment="1">
      <alignment horizontal="right" vertical="center"/>
    </xf>
    <xf numFmtId="0" fontId="97" fillId="0" borderId="0" xfId="87" applyFont="1">
      <alignment vertical="center"/>
    </xf>
    <xf numFmtId="0" fontId="102" fillId="0" borderId="0" xfId="87" applyFont="1" applyAlignment="1">
      <alignment horizontal="center" vertical="center"/>
    </xf>
    <xf numFmtId="0" fontId="102" fillId="0" borderId="0" xfId="87" applyFont="1">
      <alignment vertical="center"/>
    </xf>
    <xf numFmtId="0" fontId="12" fillId="0" borderId="0" xfId="87" applyFont="1" applyAlignment="1">
      <alignment horizontal="center" vertical="center"/>
    </xf>
    <xf numFmtId="0" fontId="4" fillId="0" borderId="136" xfId="87" applyFont="1" applyBorder="1">
      <alignment vertical="center"/>
    </xf>
    <xf numFmtId="0" fontId="4" fillId="0" borderId="0" xfId="87" applyFont="1">
      <alignment vertical="center"/>
    </xf>
    <xf numFmtId="0" fontId="20" fillId="0" borderId="0" xfId="87" applyFont="1" applyAlignment="1">
      <alignment horizontal="center" vertical="center"/>
    </xf>
    <xf numFmtId="0" fontId="9" fillId="0" borderId="0" xfId="87" applyFont="1" applyAlignment="1">
      <alignment horizontal="center" vertical="center"/>
    </xf>
    <xf numFmtId="0" fontId="9" fillId="8" borderId="0" xfId="87" applyFont="1" applyFill="1" applyAlignment="1">
      <alignment horizontal="left" vertical="center"/>
    </xf>
    <xf numFmtId="0" fontId="9" fillId="0" borderId="0" xfId="87" applyFont="1" applyAlignment="1">
      <alignment horizontal="left" vertical="center" indent="1"/>
    </xf>
    <xf numFmtId="0" fontId="9" fillId="0" borderId="138" xfId="87" applyFont="1" applyBorder="1" applyAlignment="1">
      <alignment horizontal="center" vertical="center"/>
    </xf>
    <xf numFmtId="224" fontId="9" fillId="8" borderId="139" xfId="87" applyNumberFormat="1" applyFont="1" applyFill="1" applyBorder="1">
      <alignment vertical="center"/>
    </xf>
    <xf numFmtId="224" fontId="9" fillId="8" borderId="0" xfId="87" applyNumberFormat="1" applyFont="1" applyFill="1">
      <alignment vertical="center"/>
    </xf>
    <xf numFmtId="0" fontId="9" fillId="8" borderId="140" xfId="87" applyFont="1" applyFill="1" applyBorder="1">
      <alignment vertical="center"/>
    </xf>
    <xf numFmtId="0" fontId="9" fillId="8" borderId="141" xfId="87" applyFont="1" applyFill="1" applyBorder="1" applyAlignment="1">
      <alignment horizontal="center" vertical="center"/>
    </xf>
    <xf numFmtId="225" fontId="9" fillId="8" borderId="141" xfId="87" applyNumberFormat="1" applyFont="1" applyFill="1" applyBorder="1" applyAlignment="1">
      <alignment horizontal="center" vertical="center"/>
    </xf>
    <xf numFmtId="0" fontId="9" fillId="0" borderId="141" xfId="87" applyFont="1" applyBorder="1">
      <alignment vertical="center"/>
    </xf>
    <xf numFmtId="0" fontId="9" fillId="8" borderId="143" xfId="87" applyFont="1" applyFill="1" applyBorder="1">
      <alignment vertical="center"/>
    </xf>
    <xf numFmtId="0" fontId="9" fillId="8" borderId="144" xfId="87" applyFont="1" applyFill="1" applyBorder="1" applyAlignment="1">
      <alignment horizontal="center" vertical="center"/>
    </xf>
    <xf numFmtId="225" fontId="9" fillId="8" borderId="144" xfId="87" applyNumberFormat="1" applyFont="1" applyFill="1" applyBorder="1" applyAlignment="1">
      <alignment horizontal="center" vertical="center"/>
    </xf>
    <xf numFmtId="0" fontId="9" fillId="0" borderId="144" xfId="87" applyFont="1" applyBorder="1">
      <alignment vertical="center"/>
    </xf>
    <xf numFmtId="0" fontId="9" fillId="8" borderId="0" xfId="87" applyFont="1" applyFill="1">
      <alignment vertical="center"/>
    </xf>
    <xf numFmtId="0" fontId="9" fillId="8" borderId="0" xfId="87" applyFont="1" applyFill="1" applyAlignment="1">
      <alignment horizontal="center" vertical="center"/>
    </xf>
    <xf numFmtId="225" fontId="9" fillId="8" borderId="0" xfId="87" applyNumberFormat="1" applyFont="1" applyFill="1" applyAlignment="1">
      <alignment horizontal="center" vertical="center"/>
    </xf>
    <xf numFmtId="0" fontId="9" fillId="8" borderId="140" xfId="87" applyFont="1" applyFill="1" applyBorder="1" applyAlignment="1">
      <alignment horizontal="center" vertical="center"/>
    </xf>
    <xf numFmtId="0" fontId="9" fillId="0" borderId="142" xfId="87" applyFont="1" applyBorder="1">
      <alignment vertical="center"/>
    </xf>
    <xf numFmtId="0" fontId="9" fillId="0" borderId="146" xfId="87" applyFont="1" applyBorder="1">
      <alignment vertical="center"/>
    </xf>
    <xf numFmtId="0" fontId="9" fillId="0" borderId="135" xfId="87" applyFont="1" applyBorder="1">
      <alignment vertical="center"/>
    </xf>
    <xf numFmtId="0" fontId="9" fillId="0" borderId="143" xfId="87" applyFont="1" applyBorder="1">
      <alignment vertical="center"/>
    </xf>
    <xf numFmtId="0" fontId="9" fillId="0" borderId="145" xfId="87" applyFont="1" applyBorder="1">
      <alignment vertical="center"/>
    </xf>
    <xf numFmtId="0" fontId="9" fillId="0" borderId="0" xfId="87" applyFont="1" applyAlignment="1">
      <alignment horizontal="right" vertical="center" indent="1"/>
    </xf>
    <xf numFmtId="0" fontId="41" fillId="0" borderId="0" xfId="87" applyFont="1">
      <alignment vertical="center"/>
    </xf>
    <xf numFmtId="0" fontId="37" fillId="0" borderId="0" xfId="53" applyFont="1">
      <alignment vertical="center"/>
    </xf>
    <xf numFmtId="0" fontId="37" fillId="0" borderId="0" xfId="53" applyFont="1" applyAlignment="1">
      <alignment horizontal="center" vertical="center"/>
    </xf>
    <xf numFmtId="0" fontId="37" fillId="0" borderId="0" xfId="53" applyFont="1" applyAlignment="1">
      <alignment horizontal="right" vertical="center"/>
    </xf>
    <xf numFmtId="0" fontId="37" fillId="0" borderId="58" xfId="53" applyFont="1" applyBorder="1" applyAlignment="1">
      <alignment horizontal="center" vertical="center"/>
    </xf>
    <xf numFmtId="0" fontId="37" fillId="0" borderId="59" xfId="53" applyFont="1" applyBorder="1" applyAlignment="1">
      <alignment horizontal="center" vertical="center"/>
    </xf>
    <xf numFmtId="0" fontId="104" fillId="9" borderId="58" xfId="53" applyFont="1" applyFill="1" applyBorder="1">
      <alignment vertical="center"/>
    </xf>
    <xf numFmtId="0" fontId="37" fillId="9" borderId="59" xfId="53" applyFont="1" applyFill="1" applyBorder="1" applyAlignment="1">
      <alignment horizontal="center" vertical="center"/>
    </xf>
    <xf numFmtId="0" fontId="37" fillId="9" borderId="60" xfId="53" applyFont="1" applyFill="1" applyBorder="1">
      <alignment vertical="center"/>
    </xf>
    <xf numFmtId="0" fontId="37" fillId="0" borderId="58" xfId="53" applyFont="1" applyBorder="1">
      <alignment vertical="center"/>
    </xf>
    <xf numFmtId="0" fontId="37" fillId="0" borderId="60" xfId="53" applyFont="1" applyBorder="1">
      <alignment vertical="center"/>
    </xf>
    <xf numFmtId="0" fontId="37" fillId="0" borderId="60" xfId="53" applyFont="1" applyBorder="1" applyAlignment="1">
      <alignment vertical="center" shrinkToFit="1"/>
    </xf>
    <xf numFmtId="0" fontId="37" fillId="0" borderId="58" xfId="53" applyFont="1" applyBorder="1" applyAlignment="1">
      <alignment vertical="center" shrinkToFit="1"/>
    </xf>
    <xf numFmtId="211" fontId="89" fillId="6" borderId="15" xfId="0" applyNumberFormat="1" applyFont="1" applyFill="1" applyBorder="1" applyAlignment="1">
      <alignment vertical="center" shrinkToFit="1"/>
    </xf>
    <xf numFmtId="0" fontId="106" fillId="0" borderId="0" xfId="109" applyFont="1" applyAlignment="1">
      <alignment vertical="center"/>
    </xf>
    <xf numFmtId="0" fontId="106" fillId="0" borderId="0" xfId="109" applyFont="1" applyAlignment="1">
      <alignment horizontal="center" vertical="center"/>
    </xf>
    <xf numFmtId="0" fontId="106" fillId="0" borderId="176" xfId="109" applyFont="1" applyBorder="1" applyAlignment="1">
      <alignment vertical="center"/>
    </xf>
    <xf numFmtId="0" fontId="106" fillId="8" borderId="176" xfId="109" applyFont="1" applyFill="1" applyBorder="1" applyAlignment="1">
      <alignment vertical="center"/>
    </xf>
    <xf numFmtId="0" fontId="106" fillId="8" borderId="176" xfId="109" applyFont="1" applyFill="1" applyBorder="1" applyAlignment="1">
      <alignment vertical="center" wrapText="1"/>
    </xf>
    <xf numFmtId="0" fontId="106" fillId="0" borderId="63" xfId="109" applyFont="1" applyBorder="1" applyAlignment="1">
      <alignment horizontal="center" vertical="center"/>
    </xf>
    <xf numFmtId="0" fontId="106" fillId="0" borderId="0" xfId="109" applyFont="1" applyAlignment="1">
      <alignment vertical="center" wrapText="1"/>
    </xf>
    <xf numFmtId="0" fontId="106" fillId="0" borderId="3" xfId="109" applyFont="1" applyBorder="1" applyAlignment="1">
      <alignment vertical="center"/>
    </xf>
    <xf numFmtId="0" fontId="106" fillId="8" borderId="3" xfId="109" applyFont="1" applyFill="1" applyBorder="1" applyAlignment="1">
      <alignment vertical="center"/>
    </xf>
    <xf numFmtId="0" fontId="106" fillId="0" borderId="40" xfId="109" applyFont="1" applyBorder="1" applyAlignment="1">
      <alignment horizontal="center" vertical="center"/>
    </xf>
    <xf numFmtId="0" fontId="111" fillId="0" borderId="1" xfId="109" applyFont="1" applyBorder="1" applyAlignment="1">
      <alignment horizontal="center" vertical="center"/>
    </xf>
    <xf numFmtId="192" fontId="106" fillId="0" borderId="0" xfId="109" applyNumberFormat="1" applyFont="1" applyAlignment="1">
      <alignment horizontal="center" vertical="center"/>
    </xf>
    <xf numFmtId="0" fontId="106" fillId="0" borderId="0" xfId="109" applyFont="1" applyAlignment="1">
      <alignment horizontal="right" vertical="center"/>
    </xf>
    <xf numFmtId="0" fontId="112" fillId="0" borderId="0" xfId="109" applyFont="1" applyAlignment="1">
      <alignment vertical="center"/>
    </xf>
    <xf numFmtId="0" fontId="78" fillId="0" borderId="0" xfId="110" applyFont="1" applyAlignment="1">
      <alignment horizontal="center" vertical="center"/>
    </xf>
    <xf numFmtId="0" fontId="78" fillId="0" borderId="0" xfId="110" applyFont="1">
      <alignment vertical="center"/>
    </xf>
    <xf numFmtId="0" fontId="78" fillId="0" borderId="0" xfId="110" applyFont="1" applyAlignment="1">
      <alignment horizontal="right" vertical="center"/>
    </xf>
    <xf numFmtId="0" fontId="96" fillId="0" borderId="0" xfId="110" applyFont="1">
      <alignment vertical="center"/>
    </xf>
    <xf numFmtId="0" fontId="78" fillId="0" borderId="0" xfId="110" applyFont="1" applyAlignment="1">
      <alignment horizontal="left" vertical="center" indent="1"/>
    </xf>
    <xf numFmtId="0" fontId="78" fillId="0" borderId="0" xfId="110" applyFont="1" applyAlignment="1">
      <alignment horizontal="center" vertical="center" textRotation="255"/>
    </xf>
    <xf numFmtId="231" fontId="78" fillId="0" borderId="0" xfId="110" applyNumberFormat="1" applyFont="1" applyAlignment="1">
      <alignment horizontal="center" vertical="center"/>
    </xf>
    <xf numFmtId="0" fontId="78" fillId="0" borderId="58" xfId="110" applyFont="1" applyBorder="1" applyAlignment="1">
      <alignment horizontal="center" vertical="center"/>
    </xf>
    <xf numFmtId="0" fontId="78" fillId="0" borderId="149" xfId="110" applyFont="1" applyBorder="1" applyAlignment="1">
      <alignment horizontal="center" vertical="center"/>
    </xf>
    <xf numFmtId="0" fontId="78" fillId="0" borderId="78" xfId="110" applyFont="1" applyBorder="1" applyAlignment="1">
      <alignment horizontal="center" vertical="center"/>
    </xf>
    <xf numFmtId="0" fontId="78" fillId="0" borderId="130" xfId="110" applyFont="1" applyBorder="1" applyAlignment="1">
      <alignment horizontal="center" vertical="center"/>
    </xf>
    <xf numFmtId="0" fontId="104" fillId="0" borderId="0" xfId="53" applyFont="1">
      <alignment vertical="center"/>
    </xf>
    <xf numFmtId="0" fontId="37" fillId="0" borderId="60" xfId="53" applyFont="1" applyBorder="1" applyAlignment="1">
      <alignment horizontal="center" vertical="center"/>
    </xf>
    <xf numFmtId="0" fontId="37" fillId="0" borderId="62" xfId="53" applyFont="1" applyBorder="1">
      <alignment vertical="center"/>
    </xf>
    <xf numFmtId="0" fontId="37" fillId="0" borderId="56" xfId="53" applyFont="1" applyBorder="1" applyAlignment="1">
      <alignment horizontal="center" vertical="center"/>
    </xf>
    <xf numFmtId="0" fontId="37" fillId="0" borderId="23" xfId="53" applyFont="1" applyBorder="1">
      <alignment vertical="center"/>
    </xf>
    <xf numFmtId="0" fontId="37" fillId="0" borderId="2" xfId="53" applyFont="1" applyBorder="1" applyAlignment="1">
      <alignment horizontal="center" vertical="center"/>
    </xf>
    <xf numFmtId="0" fontId="37" fillId="0" borderId="22" xfId="53" applyFont="1" applyBorder="1">
      <alignment vertical="center"/>
    </xf>
    <xf numFmtId="0" fontId="113" fillId="0" borderId="0" xfId="109" applyFont="1" applyAlignment="1">
      <alignment vertical="center"/>
    </xf>
    <xf numFmtId="0" fontId="113" fillId="0" borderId="0" xfId="109" applyFont="1" applyAlignment="1">
      <alignment horizontal="center" vertical="center"/>
    </xf>
    <xf numFmtId="0" fontId="113" fillId="0" borderId="0" xfId="109" applyFont="1" applyAlignment="1">
      <alignment vertical="center" wrapText="1"/>
    </xf>
    <xf numFmtId="0" fontId="113" fillId="0" borderId="0" xfId="109" applyFont="1" applyAlignment="1">
      <alignment horizontal="center" vertical="center" wrapText="1"/>
    </xf>
    <xf numFmtId="0" fontId="112" fillId="0" borderId="0" xfId="109" applyFont="1" applyAlignment="1">
      <alignment horizontal="right" vertical="center"/>
    </xf>
    <xf numFmtId="0" fontId="107" fillId="8" borderId="38" xfId="109" applyFont="1" applyFill="1" applyBorder="1" applyAlignment="1">
      <alignment vertical="center"/>
    </xf>
    <xf numFmtId="0" fontId="107" fillId="8" borderId="68" xfId="109" applyFont="1" applyFill="1" applyBorder="1" applyAlignment="1">
      <alignment vertical="center"/>
    </xf>
    <xf numFmtId="0" fontId="107" fillId="11" borderId="177" xfId="109" applyFont="1" applyFill="1" applyBorder="1" applyAlignment="1">
      <alignment vertical="center"/>
    </xf>
    <xf numFmtId="0" fontId="114" fillId="0" borderId="0" xfId="109" applyFont="1" applyAlignment="1">
      <alignment vertical="center"/>
    </xf>
    <xf numFmtId="0" fontId="114" fillId="0" borderId="4" xfId="109" applyFont="1" applyBorder="1" applyAlignment="1">
      <alignment vertical="center"/>
    </xf>
    <xf numFmtId="0" fontId="109" fillId="7" borderId="174" xfId="109" applyFont="1" applyFill="1" applyBorder="1" applyAlignment="1">
      <alignment vertical="center"/>
    </xf>
    <xf numFmtId="0" fontId="113" fillId="7" borderId="35" xfId="109" applyFont="1" applyFill="1" applyBorder="1" applyAlignment="1">
      <alignment vertical="center"/>
    </xf>
    <xf numFmtId="0" fontId="109" fillId="7" borderId="182" xfId="109" applyFont="1" applyFill="1" applyBorder="1" applyAlignment="1">
      <alignment vertical="center" wrapText="1"/>
    </xf>
    <xf numFmtId="0" fontId="109" fillId="7" borderId="178" xfId="109" applyFont="1" applyFill="1" applyBorder="1" applyAlignment="1">
      <alignment vertical="center" wrapText="1"/>
    </xf>
    <xf numFmtId="0" fontId="109" fillId="7" borderId="24" xfId="109" applyFont="1" applyFill="1" applyBorder="1" applyAlignment="1">
      <alignment vertical="center" wrapText="1"/>
    </xf>
    <xf numFmtId="0" fontId="109" fillId="7" borderId="183" xfId="109" applyFont="1" applyFill="1" applyBorder="1" applyAlignment="1">
      <alignment vertical="center" wrapText="1"/>
    </xf>
    <xf numFmtId="0" fontId="109" fillId="7" borderId="173" xfId="109" applyFont="1" applyFill="1" applyBorder="1" applyAlignment="1">
      <alignment vertical="center"/>
    </xf>
    <xf numFmtId="0" fontId="113" fillId="7" borderId="34" xfId="109" applyFont="1" applyFill="1" applyBorder="1" applyAlignment="1">
      <alignment vertical="center"/>
    </xf>
    <xf numFmtId="0" fontId="109" fillId="7" borderId="19" xfId="109" applyFont="1" applyFill="1" applyBorder="1" applyAlignment="1">
      <alignment vertical="center" wrapText="1"/>
    </xf>
    <xf numFmtId="0" fontId="109" fillId="7" borderId="15" xfId="109" applyFont="1" applyFill="1" applyBorder="1" applyAlignment="1">
      <alignment vertical="center" wrapText="1"/>
    </xf>
    <xf numFmtId="0" fontId="109" fillId="7" borderId="16" xfId="109" applyFont="1" applyFill="1" applyBorder="1" applyAlignment="1">
      <alignment vertical="center" wrapText="1"/>
    </xf>
    <xf numFmtId="0" fontId="109" fillId="7" borderId="185" xfId="109" applyFont="1" applyFill="1" applyBorder="1" applyAlignment="1">
      <alignment vertical="center" wrapText="1"/>
    </xf>
    <xf numFmtId="0" fontId="109" fillId="7" borderId="172" xfId="109" applyFont="1" applyFill="1" applyBorder="1" applyAlignment="1">
      <alignment vertical="center"/>
    </xf>
    <xf numFmtId="0" fontId="113" fillId="7" borderId="33" xfId="109" applyFont="1" applyFill="1" applyBorder="1" applyAlignment="1">
      <alignment vertical="center"/>
    </xf>
    <xf numFmtId="0" fontId="109" fillId="7" borderId="36" xfId="109" applyFont="1" applyFill="1" applyBorder="1" applyAlignment="1">
      <alignment vertical="center" wrapText="1"/>
    </xf>
    <xf numFmtId="0" fontId="113" fillId="7" borderId="176" xfId="109" applyFont="1" applyFill="1" applyBorder="1" applyAlignment="1">
      <alignment horizontal="center" vertical="center" wrapText="1"/>
    </xf>
    <xf numFmtId="0" fontId="113" fillId="7" borderId="36" xfId="109" applyFont="1" applyFill="1" applyBorder="1" applyAlignment="1">
      <alignment horizontal="center" vertical="center" wrapText="1"/>
    </xf>
    <xf numFmtId="0" fontId="109" fillId="7" borderId="186" xfId="109" applyFont="1" applyFill="1" applyBorder="1" applyAlignment="1">
      <alignment vertical="center" wrapText="1"/>
    </xf>
    <xf numFmtId="0" fontId="106" fillId="0" borderId="82" xfId="109" applyFont="1" applyBorder="1" applyAlignment="1">
      <alignment vertical="center"/>
    </xf>
    <xf numFmtId="0" fontId="109" fillId="0" borderId="187" xfId="109" applyFont="1" applyBorder="1" applyAlignment="1">
      <alignment horizontal="center" vertical="center" wrapText="1"/>
    </xf>
    <xf numFmtId="0" fontId="113" fillId="0" borderId="98" xfId="109" applyFont="1" applyBorder="1" applyAlignment="1">
      <alignment horizontal="center" vertical="center"/>
    </xf>
    <xf numFmtId="0" fontId="113" fillId="0" borderId="177" xfId="109" applyFont="1" applyBorder="1" applyAlignment="1">
      <alignment vertical="center" wrapText="1"/>
    </xf>
    <xf numFmtId="0" fontId="113" fillId="0" borderId="177" xfId="109" applyFont="1" applyBorder="1" applyAlignment="1">
      <alignment horizontal="center" vertical="center" wrapText="1"/>
    </xf>
    <xf numFmtId="0" fontId="113" fillId="0" borderId="177" xfId="109" applyFont="1" applyBorder="1" applyAlignment="1">
      <alignment horizontal="left" vertical="center" wrapText="1"/>
    </xf>
    <xf numFmtId="0" fontId="109" fillId="0" borderId="188" xfId="109" applyFont="1" applyBorder="1" applyAlignment="1">
      <alignment horizontal="center" vertical="center" wrapText="1"/>
    </xf>
    <xf numFmtId="0" fontId="113" fillId="0" borderId="22" xfId="109" applyFont="1" applyBorder="1" applyAlignment="1">
      <alignment horizontal="center" vertical="center"/>
    </xf>
    <xf numFmtId="0" fontId="113" fillId="0" borderId="3" xfId="109" applyFont="1" applyBorder="1" applyAlignment="1">
      <alignment vertical="center" wrapText="1"/>
    </xf>
    <xf numFmtId="0" fontId="113" fillId="0" borderId="3" xfId="109" applyFont="1" applyBorder="1" applyAlignment="1">
      <alignment horizontal="center" vertical="center" wrapText="1"/>
    </xf>
    <xf numFmtId="0" fontId="113" fillId="0" borderId="3" xfId="109" applyFont="1" applyBorder="1" applyAlignment="1">
      <alignment horizontal="left" vertical="center" wrapText="1"/>
    </xf>
    <xf numFmtId="0" fontId="106" fillId="0" borderId="175" xfId="109" applyFont="1" applyBorder="1" applyAlignment="1">
      <alignment vertical="center"/>
    </xf>
    <xf numFmtId="0" fontId="106" fillId="0" borderId="27" xfId="109" applyFont="1" applyBorder="1" applyAlignment="1">
      <alignment vertical="center"/>
    </xf>
    <xf numFmtId="0" fontId="106" fillId="0" borderId="9" xfId="109" applyFont="1" applyBorder="1" applyAlignment="1">
      <alignment vertical="center"/>
    </xf>
    <xf numFmtId="0" fontId="106" fillId="0" borderId="10" xfId="109" applyFont="1" applyBorder="1" applyAlignment="1">
      <alignment vertical="center"/>
    </xf>
    <xf numFmtId="0" fontId="4" fillId="0" borderId="0" xfId="110" applyFont="1" applyAlignment="1">
      <alignment horizontal="center" vertical="center"/>
    </xf>
    <xf numFmtId="0" fontId="4" fillId="0" borderId="0" xfId="110" applyFont="1">
      <alignment vertical="center"/>
    </xf>
    <xf numFmtId="0" fontId="4" fillId="0" borderId="8" xfId="110" applyFont="1" applyBorder="1" applyAlignment="1">
      <alignment horizontal="right" vertical="center"/>
    </xf>
    <xf numFmtId="0" fontId="4" fillId="0" borderId="8" xfId="110" applyFont="1" applyBorder="1" applyAlignment="1">
      <alignment horizontal="left" vertical="center"/>
    </xf>
    <xf numFmtId="0" fontId="4" fillId="0" borderId="0" xfId="110" applyFont="1" applyAlignment="1">
      <alignment horizontal="right" vertical="center"/>
    </xf>
    <xf numFmtId="0" fontId="4" fillId="8" borderId="0" xfId="110" applyFont="1" applyFill="1" applyAlignment="1">
      <alignment horizontal="center" vertical="center"/>
    </xf>
    <xf numFmtId="0" fontId="4" fillId="0" borderId="42" xfId="110" quotePrefix="1" applyFont="1" applyBorder="1">
      <alignment vertical="center"/>
    </xf>
    <xf numFmtId="0" fontId="4" fillId="0" borderId="42" xfId="110" applyFont="1" applyBorder="1">
      <alignment vertical="center"/>
    </xf>
    <xf numFmtId="0" fontId="41" fillId="0" borderId="0" xfId="110" applyFont="1">
      <alignment vertical="center"/>
    </xf>
    <xf numFmtId="223" fontId="4" fillId="8" borderId="0" xfId="110" applyNumberFormat="1" applyFont="1" applyFill="1" applyAlignment="1">
      <alignment horizontal="center" vertical="center"/>
    </xf>
    <xf numFmtId="0" fontId="75" fillId="0" borderId="0" xfId="110" applyFont="1">
      <alignment vertical="center"/>
    </xf>
    <xf numFmtId="0" fontId="4" fillId="0" borderId="56" xfId="110" applyFont="1" applyBorder="1" applyAlignment="1">
      <alignment horizontal="center" vertical="center"/>
    </xf>
    <xf numFmtId="20" fontId="9" fillId="0" borderId="116" xfId="110" applyNumberFormat="1" applyFont="1" applyBorder="1" applyAlignment="1">
      <alignment horizontal="center" vertical="center"/>
    </xf>
    <xf numFmtId="0" fontId="45" fillId="0" borderId="116" xfId="110" applyFont="1" applyBorder="1" applyAlignment="1">
      <alignment horizontal="left" vertical="center"/>
    </xf>
    <xf numFmtId="20" fontId="9" fillId="0" borderId="6" xfId="110" applyNumberFormat="1" applyFont="1" applyBorder="1" applyAlignment="1">
      <alignment horizontal="center" vertical="center"/>
    </xf>
    <xf numFmtId="0" fontId="9" fillId="0" borderId="119" xfId="110" applyFont="1" applyBorder="1" applyAlignment="1">
      <alignment horizontal="left" vertical="center" indent="1"/>
    </xf>
    <xf numFmtId="0" fontId="9" fillId="0" borderId="120" xfId="110" applyFont="1" applyBorder="1" applyAlignment="1">
      <alignment horizontal="left" vertical="center" indent="1"/>
    </xf>
    <xf numFmtId="0" fontId="45" fillId="0" borderId="6" xfId="110" applyFont="1" applyBorder="1" applyAlignment="1">
      <alignment horizontal="left" vertical="center"/>
    </xf>
    <xf numFmtId="0" fontId="41" fillId="0" borderId="0" xfId="110" applyFont="1" applyAlignment="1">
      <alignment horizontal="left" vertical="center" indent="1"/>
    </xf>
    <xf numFmtId="20" fontId="9" fillId="0" borderId="121" xfId="110" applyNumberFormat="1" applyFont="1" applyBorder="1" applyAlignment="1">
      <alignment horizontal="left" vertical="center" indent="1"/>
    </xf>
    <xf numFmtId="0" fontId="9" fillId="0" borderId="122" xfId="110" applyFont="1" applyBorder="1" applyAlignment="1">
      <alignment horizontal="left" vertical="center" indent="1"/>
    </xf>
    <xf numFmtId="0" fontId="4" fillId="0" borderId="0" xfId="110" applyFont="1" applyAlignment="1">
      <alignment horizontal="left" vertical="center" indent="1"/>
    </xf>
    <xf numFmtId="20" fontId="9" fillId="0" borderId="6" xfId="110" applyNumberFormat="1" applyFont="1" applyBorder="1" applyAlignment="1">
      <alignment horizontal="left" vertical="center" indent="1"/>
    </xf>
    <xf numFmtId="20" fontId="9" fillId="0" borderId="124" xfId="110" applyNumberFormat="1" applyFont="1" applyBorder="1" applyAlignment="1">
      <alignment horizontal="center" vertical="center"/>
    </xf>
    <xf numFmtId="0" fontId="9" fillId="0" borderId="125" xfId="110" applyFont="1" applyBorder="1" applyAlignment="1">
      <alignment horizontal="left" vertical="center" indent="1"/>
    </xf>
    <xf numFmtId="0" fontId="45" fillId="0" borderId="6" xfId="110" applyFont="1" applyBorder="1">
      <alignment vertical="center"/>
    </xf>
    <xf numFmtId="20" fontId="9" fillId="0" borderId="128" xfId="110" applyNumberFormat="1" applyFont="1" applyBorder="1" applyAlignment="1">
      <alignment horizontal="center" vertical="center"/>
    </xf>
    <xf numFmtId="0" fontId="45" fillId="0" borderId="128" xfId="110" applyFont="1" applyBorder="1" applyAlignment="1">
      <alignment horizontal="left" vertical="center" indent="1"/>
    </xf>
    <xf numFmtId="0" fontId="4" fillId="0" borderId="62" xfId="110" applyFont="1" applyBorder="1">
      <alignment vertical="center"/>
    </xf>
    <xf numFmtId="0" fontId="4" fillId="0" borderId="119" xfId="110" applyFont="1" applyBorder="1" applyAlignment="1">
      <alignment horizontal="center" vertical="center"/>
    </xf>
    <xf numFmtId="0" fontId="4" fillId="0" borderId="133" xfId="110" applyFont="1" applyBorder="1" applyAlignment="1">
      <alignment horizontal="center" vertical="center"/>
    </xf>
    <xf numFmtId="0" fontId="9" fillId="0" borderId="134" xfId="110" applyFont="1" applyBorder="1" applyAlignment="1">
      <alignment horizontal="left" vertical="center" indent="1"/>
    </xf>
    <xf numFmtId="0" fontId="4" fillId="0" borderId="133" xfId="110" applyFont="1" applyBorder="1">
      <alignment vertical="center"/>
    </xf>
    <xf numFmtId="0" fontId="4" fillId="0" borderId="0" xfId="110" applyFont="1" applyAlignment="1">
      <alignment vertical="center" textRotation="255"/>
    </xf>
    <xf numFmtId="0" fontId="4" fillId="0" borderId="0" xfId="110" applyFont="1" applyAlignment="1">
      <alignment horizontal="left" vertical="center"/>
    </xf>
    <xf numFmtId="0" fontId="4" fillId="0" borderId="154" xfId="110" applyFont="1" applyBorder="1" applyAlignment="1">
      <alignment horizontal="center" vertical="center"/>
    </xf>
    <xf numFmtId="0" fontId="4" fillId="0" borderId="122" xfId="110" applyFont="1" applyBorder="1">
      <alignment vertical="center"/>
    </xf>
    <xf numFmtId="0" fontId="4" fillId="0" borderId="8" xfId="110" applyFont="1" applyBorder="1">
      <alignment vertical="center"/>
    </xf>
    <xf numFmtId="0" fontId="4" fillId="0" borderId="14" xfId="110" applyFont="1" applyBorder="1">
      <alignment vertical="center"/>
    </xf>
    <xf numFmtId="0" fontId="4" fillId="0" borderId="16" xfId="110" applyFont="1" applyBorder="1">
      <alignment vertical="center"/>
    </xf>
    <xf numFmtId="0" fontId="41" fillId="0" borderId="156" xfId="110" applyFont="1" applyBorder="1" applyAlignment="1">
      <alignment horizontal="center" vertical="top"/>
    </xf>
    <xf numFmtId="0" fontId="4" fillId="0" borderId="167" xfId="110" applyFont="1" applyBorder="1">
      <alignment vertical="center"/>
    </xf>
    <xf numFmtId="0" fontId="4" fillId="0" borderId="7" xfId="110" applyFont="1" applyBorder="1">
      <alignment vertical="center"/>
    </xf>
    <xf numFmtId="0" fontId="4" fillId="0" borderId="31" xfId="110" applyFont="1" applyBorder="1">
      <alignment vertical="center"/>
    </xf>
    <xf numFmtId="0" fontId="4" fillId="0" borderId="18" xfId="110" applyFont="1" applyBorder="1">
      <alignment vertical="center"/>
    </xf>
    <xf numFmtId="0" fontId="4" fillId="0" borderId="27" xfId="110" applyFont="1" applyBorder="1">
      <alignment vertical="center"/>
    </xf>
    <xf numFmtId="0" fontId="4" fillId="0" borderId="9" xfId="110" applyFont="1" applyBorder="1">
      <alignment vertical="center"/>
    </xf>
    <xf numFmtId="0" fontId="4" fillId="0" borderId="24" xfId="110" applyFont="1" applyBorder="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4" fillId="0" borderId="0" xfId="56" applyFont="1" applyAlignment="1">
      <alignment vertical="center" shrinkToFit="1"/>
    </xf>
    <xf numFmtId="0" fontId="4" fillId="0" borderId="0" xfId="56" applyFont="1" applyAlignment="1">
      <alignment horizontal="justify" vertical="top" wrapText="1"/>
    </xf>
    <xf numFmtId="0" fontId="4" fillId="0" borderId="0" xfId="56" applyFont="1" applyAlignment="1">
      <alignment horizontal="left" vertical="center" indent="1" shrinkToFit="1"/>
    </xf>
    <xf numFmtId="0" fontId="0" fillId="0" borderId="0" xfId="0" applyAlignment="1">
      <alignment horizontal="left" vertical="center" indent="1" shrinkToFit="1"/>
    </xf>
    <xf numFmtId="58" fontId="78" fillId="0" borderId="0" xfId="56" applyNumberFormat="1" applyFont="1" applyAlignment="1">
      <alignment horizontal="distributed" vertical="center" indent="1"/>
    </xf>
    <xf numFmtId="0" fontId="4" fillId="0" borderId="0" xfId="56" applyFont="1" applyAlignment="1">
      <alignment horizontal="right" vertical="center" shrinkToFit="1"/>
    </xf>
    <xf numFmtId="0" fontId="4" fillId="0" borderId="0" xfId="56" applyFont="1" applyAlignment="1">
      <alignment horizontal="center" vertical="center"/>
    </xf>
    <xf numFmtId="0" fontId="4" fillId="0" borderId="0" xfId="56" applyFont="1" applyAlignment="1">
      <alignment horizontal="left" wrapText="1" shrinkToFit="1"/>
    </xf>
    <xf numFmtId="181" fontId="78" fillId="0" borderId="0" xfId="57" applyNumberFormat="1" applyFont="1" applyAlignment="1">
      <alignment horizontal="distributed" vertical="center" indent="1"/>
    </xf>
    <xf numFmtId="190" fontId="4" fillId="0" borderId="7" xfId="44" applyNumberFormat="1" applyFont="1" applyBorder="1" applyAlignment="1">
      <alignment horizontal="right" vertical="center"/>
    </xf>
    <xf numFmtId="181" fontId="82" fillId="0" borderId="0" xfId="0" applyNumberFormat="1" applyFont="1" applyAlignment="1">
      <alignment horizontal="distributed" vertical="center"/>
    </xf>
    <xf numFmtId="0" fontId="0" fillId="0" borderId="0" xfId="0" applyAlignment="1">
      <alignment horizontal="distributed" vertical="center"/>
    </xf>
    <xf numFmtId="0" fontId="4" fillId="0" borderId="0" xfId="57" applyFont="1" applyAlignment="1">
      <alignment horizontal="left" vertical="center" indent="1" shrinkToFit="1"/>
    </xf>
    <xf numFmtId="201" fontId="4" fillId="0" borderId="0" xfId="57" applyNumberFormat="1" applyFont="1" applyAlignment="1">
      <alignment horizontal="right" vertical="center" indent="1" shrinkToFit="1"/>
    </xf>
    <xf numFmtId="0" fontId="4" fillId="0" borderId="0" xfId="57" applyFont="1" applyAlignment="1">
      <alignment horizontal="right" vertical="center"/>
    </xf>
    <xf numFmtId="0" fontId="4" fillId="0" borderId="0" xfId="57" applyFont="1" applyAlignment="1">
      <alignment horizontal="right" vertical="center" indent="1" shrinkToFit="1"/>
    </xf>
    <xf numFmtId="201" fontId="4" fillId="0" borderId="0" xfId="57" applyNumberFormat="1" applyFont="1" applyAlignment="1">
      <alignment vertical="center" shrinkToFit="1"/>
    </xf>
    <xf numFmtId="201" fontId="4" fillId="0" borderId="0" xfId="57" applyNumberFormat="1" applyFont="1" applyAlignment="1">
      <alignment horizontal="left" wrapText="1" shrinkToFit="1"/>
    </xf>
    <xf numFmtId="0" fontId="0" fillId="0" borderId="0" xfId="0" applyAlignment="1">
      <alignment horizontal="left" wrapText="1"/>
    </xf>
    <xf numFmtId="0" fontId="78" fillId="0" borderId="0" xfId="57" applyFont="1" applyAlignment="1">
      <alignment horizontal="distributed" vertical="center"/>
    </xf>
    <xf numFmtId="201" fontId="9" fillId="0" borderId="0" xfId="57" applyNumberFormat="1" applyFont="1" applyAlignment="1">
      <alignment horizontal="right" vertical="center" indent="1" shrinkToFit="1"/>
    </xf>
    <xf numFmtId="201" fontId="9" fillId="0" borderId="0" xfId="57" applyNumberFormat="1" applyFont="1" applyAlignment="1">
      <alignment vertical="center" shrinkToFit="1"/>
    </xf>
    <xf numFmtId="201" fontId="9" fillId="0" borderId="0" xfId="57" applyNumberFormat="1" applyFont="1" applyAlignment="1">
      <alignment horizontal="left" wrapText="1" shrinkToFit="1"/>
    </xf>
    <xf numFmtId="0" fontId="0" fillId="0" borderId="0" xfId="0" applyAlignment="1">
      <alignment horizontal="left" wrapText="1" shrinkToFit="1"/>
    </xf>
    <xf numFmtId="0" fontId="78" fillId="0" borderId="3" xfId="57" applyFont="1" applyBorder="1" applyAlignment="1">
      <alignment horizontal="center" vertical="center"/>
    </xf>
    <xf numFmtId="0" fontId="78" fillId="0" borderId="3" xfId="57" applyFont="1" applyBorder="1" applyAlignment="1">
      <alignment horizontal="center" vertical="center" wrapText="1"/>
    </xf>
    <xf numFmtId="189" fontId="82" fillId="0" borderId="3" xfId="57" applyNumberFormat="1" applyFont="1" applyBorder="1" applyAlignment="1">
      <alignment horizontal="center" vertical="center"/>
    </xf>
    <xf numFmtId="216" fontId="82" fillId="0" borderId="3" xfId="57" applyNumberFormat="1" applyFont="1" applyBorder="1" applyAlignment="1">
      <alignment vertical="center"/>
    </xf>
    <xf numFmtId="181" fontId="82" fillId="0" borderId="0" xfId="57" applyNumberFormat="1" applyFont="1" applyAlignment="1">
      <alignment horizontal="distributed" vertical="center"/>
    </xf>
    <xf numFmtId="0" fontId="78" fillId="0" borderId="3" xfId="57" applyFont="1" applyBorder="1" applyAlignment="1">
      <alignment horizontal="left" vertical="center" wrapText="1"/>
    </xf>
    <xf numFmtId="0" fontId="78" fillId="0" borderId="13" xfId="57" applyFont="1" applyBorder="1" applyAlignment="1">
      <alignment horizontal="center" vertical="center"/>
    </xf>
    <xf numFmtId="0" fontId="78" fillId="0" borderId="8" xfId="57" applyFont="1" applyBorder="1" applyAlignment="1">
      <alignment horizontal="center" vertical="center"/>
    </xf>
    <xf numFmtId="0" fontId="78" fillId="0" borderId="14" xfId="57" applyFont="1" applyBorder="1" applyAlignment="1">
      <alignment horizontal="center" vertical="center"/>
    </xf>
    <xf numFmtId="0" fontId="78" fillId="0" borderId="13" xfId="57" applyFont="1" applyBorder="1" applyAlignment="1">
      <alignment horizontal="left" vertical="center" wrapText="1"/>
    </xf>
    <xf numFmtId="0" fontId="78" fillId="0" borderId="8" xfId="57" applyFont="1" applyBorder="1" applyAlignment="1">
      <alignment horizontal="left" vertical="center" wrapText="1"/>
    </xf>
    <xf numFmtId="0" fontId="78" fillId="0" borderId="14" xfId="57" applyFont="1" applyBorder="1" applyAlignment="1">
      <alignment horizontal="left" vertical="center" wrapText="1"/>
    </xf>
    <xf numFmtId="189" fontId="82" fillId="0" borderId="13" xfId="57" applyNumberFormat="1" applyFont="1" applyBorder="1" applyAlignment="1">
      <alignment horizontal="center" vertical="center"/>
    </xf>
    <xf numFmtId="189" fontId="82" fillId="0" borderId="8" xfId="57" applyNumberFormat="1" applyFont="1" applyBorder="1" applyAlignment="1">
      <alignment horizontal="center" vertical="center"/>
    </xf>
    <xf numFmtId="189" fontId="82" fillId="0" borderId="14" xfId="57" applyNumberFormat="1" applyFont="1" applyBorder="1" applyAlignment="1">
      <alignment horizontal="center" vertical="center"/>
    </xf>
    <xf numFmtId="0" fontId="78" fillId="0" borderId="110" xfId="57" applyFont="1" applyBorder="1" applyAlignment="1">
      <alignment horizontal="center" vertical="center"/>
    </xf>
    <xf numFmtId="0" fontId="78" fillId="0" borderId="111" xfId="57" applyFont="1" applyBorder="1" applyAlignment="1">
      <alignment horizontal="center" vertical="center"/>
    </xf>
    <xf numFmtId="0" fontId="78" fillId="0" borderId="112" xfId="57" applyFont="1" applyBorder="1" applyAlignment="1">
      <alignment horizontal="center" vertical="center"/>
    </xf>
    <xf numFmtId="0" fontId="78" fillId="0" borderId="13" xfId="57" applyFont="1" applyBorder="1" applyAlignment="1">
      <alignment horizontal="center" vertical="center" wrapText="1"/>
    </xf>
    <xf numFmtId="0" fontId="78" fillId="0" borderId="8" xfId="57" applyFont="1" applyBorder="1" applyAlignment="1">
      <alignment horizontal="center" vertical="center" wrapText="1"/>
    </xf>
    <xf numFmtId="0" fontId="78" fillId="0" borderId="14" xfId="57" applyFont="1" applyBorder="1" applyAlignment="1">
      <alignment horizontal="center" vertical="center" wrapText="1"/>
    </xf>
    <xf numFmtId="181" fontId="82" fillId="0" borderId="13" xfId="57" applyNumberFormat="1" applyFont="1" applyBorder="1" applyAlignment="1">
      <alignment horizontal="center" vertical="center" wrapText="1"/>
    </xf>
    <xf numFmtId="181" fontId="82" fillId="0" borderId="8" xfId="57" applyNumberFormat="1" applyFont="1" applyBorder="1" applyAlignment="1">
      <alignment horizontal="center" vertical="center" wrapText="1"/>
    </xf>
    <xf numFmtId="181" fontId="82" fillId="0" borderId="14" xfId="57" applyNumberFormat="1" applyFont="1" applyBorder="1" applyAlignment="1">
      <alignment horizontal="center" vertical="center" wrapText="1"/>
    </xf>
    <xf numFmtId="177" fontId="82" fillId="0" borderId="3" xfId="57" applyNumberFormat="1" applyFont="1" applyBorder="1" applyAlignment="1">
      <alignment horizontal="center" vertical="center" wrapText="1"/>
    </xf>
    <xf numFmtId="177" fontId="82" fillId="0" borderId="3" xfId="57" applyNumberFormat="1" applyFont="1" applyBorder="1" applyAlignment="1">
      <alignment horizontal="center" vertical="center"/>
    </xf>
    <xf numFmtId="0" fontId="78" fillId="0" borderId="13" xfId="57" applyFont="1" applyBorder="1" applyAlignment="1">
      <alignment horizontal="justify" vertical="center" wrapText="1"/>
    </xf>
    <xf numFmtId="0" fontId="78" fillId="0" borderId="8" xfId="57" applyFont="1" applyBorder="1" applyAlignment="1">
      <alignment horizontal="justify" vertical="center" wrapText="1"/>
    </xf>
    <xf numFmtId="0" fontId="78" fillId="0" borderId="14" xfId="57" applyFont="1" applyBorder="1" applyAlignment="1">
      <alignment horizontal="justify" vertical="center" wrapText="1"/>
    </xf>
    <xf numFmtId="0" fontId="9" fillId="0" borderId="0" xfId="57" applyFont="1" applyAlignment="1">
      <alignment horizontal="distributed" vertical="center"/>
    </xf>
    <xf numFmtId="0" fontId="4" fillId="0" borderId="0" xfId="57" applyFont="1" applyAlignment="1">
      <alignment horizontal="distributed" vertical="center"/>
    </xf>
    <xf numFmtId="0" fontId="4" fillId="0" borderId="0" xfId="57" applyFont="1" applyAlignment="1">
      <alignment vertical="center" shrinkToFit="1"/>
    </xf>
    <xf numFmtId="0" fontId="4" fillId="0" borderId="0" xfId="58" applyFont="1" applyAlignment="1">
      <alignment horizontal="right" vertical="center"/>
    </xf>
    <xf numFmtId="181" fontId="78" fillId="0" borderId="8" xfId="58" applyNumberFormat="1" applyFont="1" applyBorder="1" applyAlignment="1">
      <alignment horizontal="center" shrinkToFit="1"/>
    </xf>
    <xf numFmtId="0" fontId="4" fillId="0" borderId="13" xfId="58" applyFont="1" applyBorder="1" applyAlignment="1">
      <alignment horizontal="distributed" vertical="center"/>
    </xf>
    <xf numFmtId="0" fontId="4" fillId="0" borderId="8" xfId="58" applyFont="1" applyBorder="1" applyAlignment="1">
      <alignment horizontal="distributed" vertical="center"/>
    </xf>
    <xf numFmtId="0" fontId="4" fillId="0" borderId="14" xfId="58" applyFont="1" applyBorder="1" applyAlignment="1">
      <alignment horizontal="distributed" vertical="center"/>
    </xf>
    <xf numFmtId="0" fontId="4" fillId="0" borderId="15" xfId="58" applyFont="1" applyBorder="1" applyAlignment="1">
      <alignment horizontal="distributed" vertical="center"/>
    </xf>
    <xf numFmtId="0" fontId="4" fillId="0" borderId="0" xfId="58" applyFont="1" applyAlignment="1">
      <alignment horizontal="distributed" vertical="center"/>
    </xf>
    <xf numFmtId="0" fontId="4" fillId="0" borderId="16" xfId="58" applyFont="1" applyBorder="1" applyAlignment="1">
      <alignment horizontal="distributed" vertical="center"/>
    </xf>
    <xf numFmtId="0" fontId="4" fillId="0" borderId="17" xfId="58" applyFont="1" applyBorder="1" applyAlignment="1">
      <alignment horizontal="distributed" vertical="center"/>
    </xf>
    <xf numFmtId="0" fontId="4" fillId="0" borderId="7" xfId="58" applyFont="1" applyBorder="1" applyAlignment="1">
      <alignment horizontal="distributed" vertical="center"/>
    </xf>
    <xf numFmtId="0" fontId="4" fillId="0" borderId="18" xfId="58" applyFont="1" applyBorder="1" applyAlignment="1">
      <alignment horizontal="distributed" vertical="center"/>
    </xf>
    <xf numFmtId="0" fontId="4" fillId="0" borderId="0" xfId="58" applyFont="1" applyAlignment="1">
      <alignment horizontal="right" vertical="center" indent="1" shrinkToFit="1"/>
    </xf>
    <xf numFmtId="0" fontId="4" fillId="0" borderId="0" xfId="58" applyFont="1" applyAlignment="1">
      <alignment wrapText="1"/>
    </xf>
    <xf numFmtId="0" fontId="78" fillId="0" borderId="0" xfId="58" applyFont="1" applyAlignment="1">
      <alignment horizontal="distributed" wrapText="1"/>
    </xf>
    <xf numFmtId="0" fontId="82" fillId="0" borderId="0" xfId="58" applyFont="1" applyAlignment="1">
      <alignment horizontal="distributed" wrapText="1"/>
    </xf>
    <xf numFmtId="201" fontId="4" fillId="0" borderId="0" xfId="58" applyNumberFormat="1" applyFont="1" applyAlignment="1">
      <alignment horizontal="right" vertical="center" indent="1" shrinkToFit="1"/>
    </xf>
    <xf numFmtId="201" fontId="4" fillId="0" borderId="0" xfId="58" applyNumberFormat="1" applyFont="1" applyAlignment="1">
      <alignment vertical="center" shrinkToFit="1"/>
    </xf>
    <xf numFmtId="201" fontId="4" fillId="0" borderId="0" xfId="58" applyNumberFormat="1" applyFont="1" applyAlignment="1">
      <alignment wrapText="1" shrinkToFit="1"/>
    </xf>
    <xf numFmtId="0" fontId="4" fillId="0" borderId="0" xfId="58" applyFont="1"/>
    <xf numFmtId="0" fontId="4" fillId="0" borderId="23" xfId="58" applyFont="1" applyBorder="1" applyAlignment="1">
      <alignment vertical="center" shrinkToFit="1"/>
    </xf>
    <xf numFmtId="0" fontId="4" fillId="0" borderId="2" xfId="58" applyFont="1" applyBorder="1" applyAlignment="1">
      <alignment vertical="center" shrinkToFit="1"/>
    </xf>
    <xf numFmtId="0" fontId="4" fillId="0" borderId="22" xfId="58" applyFont="1" applyBorder="1" applyAlignment="1">
      <alignment vertical="center" shrinkToFit="1"/>
    </xf>
    <xf numFmtId="201" fontId="4" fillId="0" borderId="23" xfId="58" applyNumberFormat="1" applyFont="1" applyBorder="1" applyAlignment="1">
      <alignment vertical="center" shrinkToFit="1"/>
    </xf>
    <xf numFmtId="201" fontId="4" fillId="0" borderId="2" xfId="58" applyNumberFormat="1" applyFont="1" applyBorder="1" applyAlignment="1">
      <alignment vertical="center" shrinkToFit="1"/>
    </xf>
    <xf numFmtId="201" fontId="4" fillId="0" borderId="22" xfId="58" applyNumberFormat="1" applyFont="1" applyBorder="1" applyAlignment="1">
      <alignment vertical="center" shrinkToFit="1"/>
    </xf>
    <xf numFmtId="0" fontId="4" fillId="0" borderId="13" xfId="58" applyFont="1" applyBorder="1" applyAlignment="1">
      <alignment horizontal="center" vertical="center"/>
    </xf>
    <xf numFmtId="0" fontId="4" fillId="0" borderId="8" xfId="58" applyFont="1" applyBorder="1" applyAlignment="1">
      <alignment horizontal="center" vertical="center"/>
    </xf>
    <xf numFmtId="0" fontId="4" fillId="0" borderId="14" xfId="58" applyFont="1" applyBorder="1" applyAlignment="1">
      <alignment horizontal="center" vertical="center"/>
    </xf>
    <xf numFmtId="0" fontId="4" fillId="0" borderId="17" xfId="58" applyFont="1" applyBorder="1" applyAlignment="1">
      <alignment horizontal="center" vertical="center"/>
    </xf>
    <xf numFmtId="0" fontId="4" fillId="0" borderId="7" xfId="58" applyFont="1" applyBorder="1" applyAlignment="1">
      <alignment horizontal="center" vertical="center"/>
    </xf>
    <xf numFmtId="0" fontId="4" fillId="0" borderId="18" xfId="58" applyFont="1" applyBorder="1" applyAlignment="1">
      <alignment horizontal="center" vertical="center"/>
    </xf>
    <xf numFmtId="181" fontId="78" fillId="0" borderId="13" xfId="0" applyNumberFormat="1" applyFont="1" applyBorder="1" applyAlignment="1">
      <alignment horizontal="distributed" vertical="center" indent="1"/>
    </xf>
    <xf numFmtId="181" fontId="78" fillId="0" borderId="8" xfId="0" applyNumberFormat="1" applyFont="1" applyBorder="1" applyAlignment="1">
      <alignment horizontal="distributed" vertical="center" indent="1"/>
    </xf>
    <xf numFmtId="181" fontId="78" fillId="0" borderId="14" xfId="0" applyNumberFormat="1" applyFont="1" applyBorder="1" applyAlignment="1">
      <alignment horizontal="distributed" vertical="center" indent="1"/>
    </xf>
    <xf numFmtId="181" fontId="78" fillId="0" borderId="17" xfId="0" applyNumberFormat="1" applyFont="1" applyBorder="1" applyAlignment="1">
      <alignment horizontal="distributed" vertical="center" indent="1"/>
    </xf>
    <xf numFmtId="181" fontId="78" fillId="0" borderId="7" xfId="0" applyNumberFormat="1" applyFont="1" applyBorder="1" applyAlignment="1">
      <alignment horizontal="distributed" vertical="center" indent="1"/>
    </xf>
    <xf numFmtId="181" fontId="78" fillId="0" borderId="18" xfId="0" applyNumberFormat="1" applyFont="1" applyBorder="1" applyAlignment="1">
      <alignment horizontal="distributed" vertical="center" indent="1"/>
    </xf>
    <xf numFmtId="181" fontId="78" fillId="0" borderId="23" xfId="0" applyNumberFormat="1" applyFont="1" applyBorder="1" applyAlignment="1">
      <alignment horizontal="distributed" vertical="center" indent="1"/>
    </xf>
    <xf numFmtId="181" fontId="78" fillId="0" borderId="2" xfId="0" applyNumberFormat="1" applyFont="1" applyBorder="1" applyAlignment="1">
      <alignment horizontal="distributed" vertical="center" indent="1"/>
    </xf>
    <xf numFmtId="181" fontId="78" fillId="0" borderId="22" xfId="0" applyNumberFormat="1" applyFont="1" applyBorder="1" applyAlignment="1">
      <alignment horizontal="distributed" vertical="center" indent="1"/>
    </xf>
    <xf numFmtId="0" fontId="4" fillId="0" borderId="23" xfId="58" applyFont="1" applyBorder="1" applyAlignment="1">
      <alignment horizontal="center" vertical="center"/>
    </xf>
    <xf numFmtId="0" fontId="4" fillId="0" borderId="22" xfId="58" applyFont="1" applyBorder="1" applyAlignment="1">
      <alignment horizontal="center" vertical="center"/>
    </xf>
    <xf numFmtId="181" fontId="78" fillId="0" borderId="0" xfId="59" applyNumberFormat="1" applyFont="1" applyAlignment="1">
      <alignment horizontal="distributed" vertical="center"/>
    </xf>
    <xf numFmtId="201" fontId="4" fillId="0" borderId="0" xfId="59" applyNumberFormat="1" applyFont="1" applyAlignment="1">
      <alignment horizontal="right" vertical="center" indent="1"/>
    </xf>
    <xf numFmtId="201" fontId="4" fillId="0" borderId="0" xfId="59" applyNumberFormat="1" applyFont="1" applyAlignment="1">
      <alignment vertical="center" shrinkToFit="1"/>
    </xf>
    <xf numFmtId="201" fontId="4" fillId="0" borderId="0" xfId="59" applyNumberFormat="1" applyFont="1" applyAlignment="1">
      <alignment horizontal="left" wrapText="1" shrinkToFit="1"/>
    </xf>
    <xf numFmtId="0" fontId="4" fillId="0" borderId="0" xfId="59" applyFont="1" applyAlignment="1">
      <alignment horizontal="left" vertical="center" wrapText="1"/>
    </xf>
    <xf numFmtId="0" fontId="4" fillId="0" borderId="0" xfId="59" applyFont="1" applyAlignment="1">
      <alignment horizontal="center" vertical="center"/>
    </xf>
    <xf numFmtId="0" fontId="4" fillId="0" borderId="0" xfId="59" applyFont="1" applyAlignment="1">
      <alignment horizontal="justify" vertical="top" wrapText="1"/>
    </xf>
    <xf numFmtId="0" fontId="4" fillId="0" borderId="0" xfId="59" applyFont="1" applyAlignment="1">
      <alignment horizontal="left" vertical="center" indent="1"/>
    </xf>
    <xf numFmtId="0" fontId="4" fillId="0" borderId="0" xfId="60" applyFont="1" applyAlignment="1">
      <alignment vertical="center" shrinkToFit="1"/>
    </xf>
    <xf numFmtId="0" fontId="0" fillId="0" borderId="0" xfId="0" applyAlignment="1">
      <alignment vertical="center" shrinkToFit="1"/>
    </xf>
    <xf numFmtId="201" fontId="4" fillId="0" borderId="0" xfId="60" applyNumberFormat="1" applyFont="1" applyAlignment="1">
      <alignment horizontal="left" vertical="center" indent="1" shrinkToFit="1"/>
    </xf>
    <xf numFmtId="58" fontId="78" fillId="0" borderId="0" xfId="60" applyNumberFormat="1" applyFont="1" applyAlignment="1">
      <alignment horizontal="distributed" vertical="center" indent="1"/>
    </xf>
    <xf numFmtId="0" fontId="4" fillId="0" borderId="0" xfId="60" applyFont="1" applyAlignment="1">
      <alignment horizontal="right" vertical="center" indent="1" shrinkToFit="1"/>
    </xf>
    <xf numFmtId="0" fontId="4" fillId="0" borderId="0" xfId="60" applyFont="1" applyAlignment="1">
      <alignment horizontal="right" vertical="center" shrinkToFit="1"/>
    </xf>
    <xf numFmtId="0" fontId="4" fillId="0" borderId="0" xfId="60" applyFont="1" applyAlignment="1">
      <alignment horizontal="left" vertical="center" shrinkToFit="1"/>
    </xf>
    <xf numFmtId="181" fontId="78" fillId="0" borderId="0" xfId="61" applyNumberFormat="1" applyFont="1" applyAlignment="1">
      <alignment horizontal="distributed" vertical="center" indent="2"/>
    </xf>
    <xf numFmtId="0" fontId="4" fillId="0" borderId="0" xfId="61" applyFont="1" applyAlignment="1">
      <alignment horizontal="justify" vertical="top" wrapText="1"/>
    </xf>
    <xf numFmtId="0" fontId="4" fillId="0" borderId="0" xfId="61" applyFont="1" applyAlignment="1">
      <alignment horizontal="left" vertical="center"/>
    </xf>
    <xf numFmtId="0" fontId="9" fillId="0" borderId="0" xfId="0" applyFont="1" applyAlignment="1">
      <alignment horizontal="justify" vertical="top"/>
    </xf>
    <xf numFmtId="201" fontId="4" fillId="0" borderId="0" xfId="61" applyNumberFormat="1" applyFont="1" applyAlignment="1">
      <alignment horizontal="left" vertical="center" indent="1" shrinkToFit="1"/>
    </xf>
    <xf numFmtId="201" fontId="4" fillId="0" borderId="0" xfId="60" applyNumberFormat="1" applyFont="1" applyAlignment="1">
      <alignment horizontal="right" vertical="center" indent="1" shrinkToFit="1"/>
    </xf>
    <xf numFmtId="201" fontId="4" fillId="0" borderId="0" xfId="60" applyNumberFormat="1" applyFont="1" applyAlignment="1">
      <alignment horizontal="left" vertical="center" shrinkToFit="1"/>
    </xf>
    <xf numFmtId="0" fontId="4" fillId="0" borderId="23" xfId="62" applyFont="1" applyBorder="1" applyAlignment="1">
      <alignment horizontal="distributed" vertical="center" justifyLastLine="1"/>
    </xf>
    <xf numFmtId="0" fontId="4" fillId="0" borderId="22" xfId="62" applyFont="1" applyBorder="1" applyAlignment="1">
      <alignment horizontal="distributed" vertical="center" justifyLastLine="1"/>
    </xf>
    <xf numFmtId="0" fontId="4" fillId="0" borderId="13" xfId="62" applyFont="1" applyBorder="1" applyAlignment="1">
      <alignment horizontal="justify" vertical="top" wrapText="1"/>
    </xf>
    <xf numFmtId="0" fontId="4" fillId="0" borderId="15" xfId="62" applyFont="1" applyBorder="1" applyAlignment="1">
      <alignment horizontal="justify" vertical="top" wrapText="1"/>
    </xf>
    <xf numFmtId="0" fontId="4" fillId="0" borderId="17" xfId="62" applyFont="1" applyBorder="1" applyAlignment="1">
      <alignment horizontal="justify" vertical="top" wrapText="1"/>
    </xf>
    <xf numFmtId="0" fontId="4" fillId="0" borderId="14" xfId="62" applyFont="1" applyBorder="1" applyAlignment="1">
      <alignment horizontal="justify" vertical="top" wrapText="1"/>
    </xf>
    <xf numFmtId="0" fontId="4" fillId="0" borderId="16" xfId="62" applyFont="1" applyBorder="1" applyAlignment="1">
      <alignment horizontal="justify" vertical="top" wrapText="1"/>
    </xf>
    <xf numFmtId="0" fontId="4" fillId="0" borderId="18" xfId="62" applyFont="1" applyBorder="1" applyAlignment="1">
      <alignment horizontal="justify" vertical="top" wrapText="1"/>
    </xf>
    <xf numFmtId="0" fontId="4" fillId="0" borderId="0" xfId="62" applyFont="1" applyAlignment="1">
      <alignment horizontal="distributed" vertical="center"/>
    </xf>
    <xf numFmtId="0" fontId="4" fillId="0" borderId="7" xfId="62" applyFont="1" applyBorder="1" applyAlignment="1">
      <alignment vertical="center"/>
    </xf>
    <xf numFmtId="181" fontId="78" fillId="0" borderId="0" xfId="62" applyNumberFormat="1" applyFont="1" applyAlignment="1">
      <alignment horizontal="distributed" vertical="center"/>
    </xf>
    <xf numFmtId="0" fontId="4" fillId="0" borderId="0" xfId="62" applyFont="1" applyAlignment="1">
      <alignment horizontal="left" vertical="center"/>
    </xf>
    <xf numFmtId="0" fontId="2" fillId="0" borderId="0" xfId="0" applyFont="1">
      <alignment vertical="center"/>
    </xf>
    <xf numFmtId="201" fontId="4" fillId="0" borderId="0" xfId="62" applyNumberFormat="1" applyFont="1" applyAlignment="1">
      <alignment horizontal="right" vertical="center" indent="1"/>
    </xf>
    <xf numFmtId="201" fontId="4" fillId="0" borderId="0" xfId="62" applyNumberFormat="1" applyFont="1" applyAlignment="1">
      <alignment vertical="center" shrinkToFit="1"/>
    </xf>
    <xf numFmtId="201" fontId="4" fillId="0" borderId="0" xfId="62" applyNumberFormat="1" applyFont="1" applyAlignment="1">
      <alignment horizontal="left" vertical="center" indent="1" shrinkToFit="1"/>
    </xf>
    <xf numFmtId="58" fontId="78" fillId="0" borderId="0" xfId="63" applyNumberFormat="1" applyFont="1" applyAlignment="1">
      <alignment horizontal="distributed" vertical="center" indent="1"/>
    </xf>
    <xf numFmtId="201" fontId="4" fillId="0" borderId="0" xfId="63" applyNumberFormat="1" applyFont="1" applyAlignment="1">
      <alignment vertical="center" shrinkToFit="1"/>
    </xf>
    <xf numFmtId="0" fontId="4" fillId="0" borderId="0" xfId="63" applyFont="1" applyAlignment="1">
      <alignment horizontal="distributed" vertical="center" indent="1"/>
    </xf>
    <xf numFmtId="190" fontId="4" fillId="0" borderId="0" xfId="44" applyNumberFormat="1" applyFont="1" applyAlignment="1">
      <alignment horizontal="right" vertical="center"/>
    </xf>
    <xf numFmtId="0" fontId="4" fillId="0" borderId="0" xfId="63" applyFont="1" applyAlignment="1">
      <alignment horizontal="right" vertical="center" indent="1" shrinkToFit="1"/>
    </xf>
    <xf numFmtId="0" fontId="4" fillId="0" borderId="0" xfId="63" applyFont="1" applyAlignment="1">
      <alignment horizontal="distributed" vertical="center" wrapText="1"/>
    </xf>
    <xf numFmtId="0" fontId="78" fillId="0" borderId="0" xfId="63" applyFont="1" applyAlignment="1">
      <alignment horizontal="justify" vertical="top" wrapText="1"/>
    </xf>
    <xf numFmtId="0" fontId="4" fillId="0" borderId="0" xfId="63" applyFont="1" applyAlignment="1">
      <alignment horizontal="left" vertical="center" indent="1" shrinkToFit="1"/>
    </xf>
    <xf numFmtId="201" fontId="4" fillId="0" borderId="0" xfId="63" applyNumberFormat="1" applyFont="1" applyAlignment="1">
      <alignment horizontal="left" wrapText="1" shrinkToFit="1"/>
    </xf>
    <xf numFmtId="0" fontId="4" fillId="0" borderId="23" xfId="64" applyFont="1" applyBorder="1" applyAlignment="1">
      <alignment horizontal="center" vertical="center" shrinkToFit="1"/>
    </xf>
    <xf numFmtId="0" fontId="9" fillId="0" borderId="22" xfId="0" applyFont="1" applyBorder="1" applyAlignment="1">
      <alignment vertical="center" shrinkToFit="1"/>
    </xf>
    <xf numFmtId="0" fontId="4" fillId="0" borderId="23" xfId="64" applyFont="1" applyBorder="1" applyAlignment="1">
      <alignment horizontal="center" vertical="center"/>
    </xf>
    <xf numFmtId="0" fontId="9" fillId="0" borderId="64" xfId="0" applyFont="1" applyBorder="1">
      <alignment vertical="center"/>
    </xf>
    <xf numFmtId="0" fontId="4" fillId="0" borderId="3" xfId="64" applyFont="1" applyBorder="1" applyAlignment="1">
      <alignment vertical="center" shrinkToFit="1"/>
    </xf>
    <xf numFmtId="0" fontId="4" fillId="0" borderId="80" xfId="64" applyFont="1" applyBorder="1" applyAlignment="1">
      <alignment horizontal="center" vertical="center"/>
    </xf>
    <xf numFmtId="0" fontId="9" fillId="0" borderId="81" xfId="0" applyFont="1" applyBorder="1">
      <alignment vertical="center"/>
    </xf>
    <xf numFmtId="0" fontId="4" fillId="0" borderId="23" xfId="64" applyFont="1" applyBorder="1" applyAlignment="1">
      <alignment vertical="center" shrinkToFit="1"/>
    </xf>
    <xf numFmtId="0" fontId="4" fillId="0" borderId="2" xfId="64" applyFont="1" applyBorder="1" applyAlignment="1">
      <alignment vertical="center" shrinkToFit="1"/>
    </xf>
    <xf numFmtId="0" fontId="4" fillId="0" borderId="22" xfId="64" applyFont="1" applyBorder="1" applyAlignment="1">
      <alignment vertical="center" shrinkToFit="1"/>
    </xf>
    <xf numFmtId="0" fontId="9" fillId="0" borderId="23" xfId="64" applyFont="1" applyBorder="1" applyAlignment="1">
      <alignment horizontal="center" vertical="center" shrinkToFit="1"/>
    </xf>
    <xf numFmtId="0" fontId="9" fillId="0" borderId="2" xfId="64" applyFont="1" applyBorder="1" applyAlignment="1">
      <alignment horizontal="center" vertical="center" shrinkToFit="1"/>
    </xf>
    <xf numFmtId="0" fontId="9" fillId="0" borderId="22" xfId="64" applyFont="1" applyBorder="1" applyAlignment="1">
      <alignment horizontal="center" vertical="center" shrinkToFit="1"/>
    </xf>
    <xf numFmtId="201" fontId="4" fillId="0" borderId="23" xfId="64" applyNumberFormat="1" applyFont="1" applyBorder="1" applyAlignment="1">
      <alignment horizontal="center" vertical="center" shrinkToFit="1"/>
    </xf>
    <xf numFmtId="201" fontId="4" fillId="0" borderId="2" xfId="64" applyNumberFormat="1" applyFont="1" applyBorder="1" applyAlignment="1">
      <alignment horizontal="center" vertical="center" shrinkToFit="1"/>
    </xf>
    <xf numFmtId="201" fontId="4" fillId="0" borderId="22" xfId="64" applyNumberFormat="1" applyFont="1" applyBorder="1" applyAlignment="1">
      <alignment horizontal="center" vertical="center" shrinkToFit="1"/>
    </xf>
    <xf numFmtId="0" fontId="4" fillId="0" borderId="2" xfId="64" applyFont="1" applyBorder="1" applyAlignment="1">
      <alignment horizontal="center" vertical="center" shrinkToFit="1"/>
    </xf>
    <xf numFmtId="0" fontId="4" fillId="0" borderId="22" xfId="64" applyFont="1" applyBorder="1" applyAlignment="1">
      <alignment horizontal="center" vertical="center" shrinkToFit="1"/>
    </xf>
    <xf numFmtId="0" fontId="4" fillId="0" borderId="3" xfId="64" applyFont="1" applyBorder="1" applyAlignment="1">
      <alignment horizontal="center" vertical="center" shrinkToFit="1"/>
    </xf>
    <xf numFmtId="0" fontId="4" fillId="0" borderId="27" xfId="64" applyFont="1" applyBorder="1" applyAlignment="1">
      <alignment horizontal="center" vertical="center"/>
    </xf>
    <xf numFmtId="0" fontId="4" fillId="0" borderId="9" xfId="64" applyFont="1" applyBorder="1" applyAlignment="1">
      <alignment horizontal="center" vertical="center"/>
    </xf>
    <xf numFmtId="0" fontId="4" fillId="0" borderId="10" xfId="64" applyFont="1" applyBorder="1" applyAlignment="1">
      <alignment horizontal="center" vertical="center"/>
    </xf>
    <xf numFmtId="201" fontId="4" fillId="0" borderId="40" xfId="64" applyNumberFormat="1" applyFont="1" applyBorder="1" applyAlignment="1">
      <alignment vertical="center"/>
    </xf>
    <xf numFmtId="201" fontId="4" fillId="0" borderId="3" xfId="64" applyNumberFormat="1" applyFont="1" applyBorder="1" applyAlignment="1">
      <alignment vertical="center"/>
    </xf>
    <xf numFmtId="201" fontId="4" fillId="0" borderId="82" xfId="64" applyNumberFormat="1" applyFont="1" applyBorder="1" applyAlignment="1">
      <alignment vertical="center"/>
    </xf>
    <xf numFmtId="0" fontId="4" fillId="0" borderId="0" xfId="64" applyFont="1" applyAlignment="1">
      <alignment vertical="center" shrinkToFit="1"/>
    </xf>
    <xf numFmtId="58" fontId="78" fillId="0" borderId="0" xfId="64" applyNumberFormat="1" applyFont="1" applyAlignment="1">
      <alignment horizontal="distributed" vertical="center" indent="1"/>
    </xf>
    <xf numFmtId="201" fontId="4" fillId="0" borderId="0" xfId="64" applyNumberFormat="1" applyFont="1" applyAlignment="1">
      <alignment horizontal="right" vertical="center" indent="1" shrinkToFit="1"/>
    </xf>
    <xf numFmtId="201" fontId="4" fillId="0" borderId="0" xfId="64" applyNumberFormat="1" applyFont="1" applyAlignment="1">
      <alignment vertical="center" shrinkToFit="1"/>
    </xf>
    <xf numFmtId="201" fontId="4" fillId="0" borderId="0" xfId="64" applyNumberFormat="1" applyFont="1" applyAlignment="1">
      <alignment horizontal="left" vertical="center" indent="1" shrinkToFit="1"/>
    </xf>
    <xf numFmtId="201" fontId="4" fillId="0" borderId="0" xfId="60" applyNumberFormat="1" applyFont="1" applyAlignment="1">
      <alignment horizontal="right" vertical="center" indent="1"/>
    </xf>
    <xf numFmtId="0" fontId="79" fillId="0" borderId="0" xfId="64" applyFont="1" applyAlignment="1">
      <alignment horizontal="left" vertical="center"/>
    </xf>
    <xf numFmtId="0" fontId="81" fillId="0" borderId="0" xfId="0" applyFont="1" applyAlignment="1">
      <alignment horizontal="left" vertical="center"/>
    </xf>
    <xf numFmtId="0" fontId="78" fillId="0" borderId="0" xfId="64" applyFont="1" applyAlignment="1">
      <alignment horizontal="distributed" vertical="center"/>
    </xf>
    <xf numFmtId="0" fontId="4" fillId="0" borderId="0" xfId="64" applyFont="1" applyAlignment="1">
      <alignment horizontal="distributed" vertical="center"/>
    </xf>
    <xf numFmtId="0" fontId="4" fillId="0" borderId="0" xfId="64" applyFont="1" applyAlignment="1">
      <alignment horizontal="right" vertical="center" shrinkToFit="1"/>
    </xf>
    <xf numFmtId="0" fontId="79" fillId="0" borderId="0" xfId="63" applyFont="1" applyAlignment="1">
      <alignment horizontal="distributed" vertical="center"/>
    </xf>
    <xf numFmtId="0" fontId="12" fillId="0" borderId="0" xfId="64" applyFont="1" applyAlignment="1">
      <alignment horizontal="distributed" vertical="center" indent="15"/>
    </xf>
    <xf numFmtId="0" fontId="4" fillId="0" borderId="0" xfId="66" applyFont="1" applyAlignment="1">
      <alignment vertical="center" shrinkToFit="1"/>
    </xf>
    <xf numFmtId="0" fontId="4" fillId="0" borderId="0" xfId="66" applyFont="1" applyAlignment="1">
      <alignment horizontal="right" vertical="center" indent="3" shrinkToFit="1"/>
    </xf>
    <xf numFmtId="0" fontId="4" fillId="0" borderId="0" xfId="66" applyFont="1" applyAlignment="1">
      <alignment horizontal="right" vertical="center" shrinkToFit="1"/>
    </xf>
    <xf numFmtId="0" fontId="4" fillId="0" borderId="0" xfId="66" applyFont="1" applyAlignment="1">
      <alignment horizontal="center" vertical="center"/>
    </xf>
    <xf numFmtId="0" fontId="4" fillId="0" borderId="0" xfId="66" applyFont="1" applyAlignment="1">
      <alignment horizontal="distributed" vertical="center"/>
    </xf>
    <xf numFmtId="0" fontId="4" fillId="0" borderId="0" xfId="66" applyFont="1" applyAlignment="1">
      <alignment horizontal="left" vertical="center" indent="1" shrinkToFit="1"/>
    </xf>
    <xf numFmtId="0" fontId="4" fillId="0" borderId="0" xfId="66" applyFont="1" applyAlignment="1">
      <alignment horizontal="distributed" vertical="center" indent="1"/>
    </xf>
    <xf numFmtId="0" fontId="4" fillId="0" borderId="0" xfId="66" applyFont="1" applyAlignment="1">
      <alignment horizontal="justify" vertical="top" wrapText="1"/>
    </xf>
    <xf numFmtId="201" fontId="9" fillId="0" borderId="0" xfId="66" applyNumberFormat="1" applyFont="1" applyAlignment="1">
      <alignment vertical="center" shrinkToFit="1"/>
    </xf>
    <xf numFmtId="58" fontId="78" fillId="0" borderId="0" xfId="66" applyNumberFormat="1" applyFont="1" applyAlignment="1">
      <alignment horizontal="distributed" vertical="center" indent="1"/>
    </xf>
    <xf numFmtId="0" fontId="4" fillId="0" borderId="0" xfId="66" applyFont="1" applyAlignment="1">
      <alignment horizontal="right" vertical="center"/>
    </xf>
    <xf numFmtId="201" fontId="9" fillId="0" borderId="0" xfId="66" applyNumberFormat="1" applyFont="1" applyAlignment="1">
      <alignment horizontal="left" vertical="center" indent="1" shrinkToFit="1"/>
    </xf>
    <xf numFmtId="201" fontId="4" fillId="0" borderId="0" xfId="66" applyNumberFormat="1" applyFont="1" applyAlignment="1">
      <alignment horizontal="left" vertical="center" indent="1" shrinkToFit="1"/>
    </xf>
    <xf numFmtId="201" fontId="4" fillId="0" borderId="0" xfId="66" applyNumberFormat="1" applyFont="1" applyAlignment="1">
      <alignment vertical="center" shrinkToFit="1"/>
    </xf>
    <xf numFmtId="0" fontId="12" fillId="0" borderId="0" xfId="65" applyFont="1" applyAlignment="1">
      <alignment horizontal="center" vertical="center"/>
    </xf>
    <xf numFmtId="0" fontId="4" fillId="0" borderId="0" xfId="65" applyFont="1" applyAlignment="1">
      <alignment vertical="center"/>
    </xf>
    <xf numFmtId="0" fontId="4" fillId="0" borderId="20" xfId="65" applyFont="1" applyBorder="1" applyAlignment="1">
      <alignment horizontal="distributed" vertical="center" justifyLastLine="1"/>
    </xf>
    <xf numFmtId="0" fontId="4" fillId="0" borderId="21" xfId="65" applyFont="1" applyBorder="1" applyAlignment="1">
      <alignment horizontal="distributed" vertical="center" justifyLastLine="1"/>
    </xf>
    <xf numFmtId="0" fontId="4" fillId="0" borderId="0" xfId="68" applyFont="1" applyAlignment="1">
      <alignment horizontal="right" vertical="center" indent="1"/>
    </xf>
    <xf numFmtId="0" fontId="4" fillId="0" borderId="0" xfId="68" applyFont="1" applyAlignment="1">
      <alignment horizontal="right" vertical="center" indent="1" shrinkToFit="1"/>
    </xf>
    <xf numFmtId="58" fontId="78" fillId="0" borderId="0" xfId="68" applyNumberFormat="1" applyFont="1" applyAlignment="1">
      <alignment horizontal="distributed" vertical="center" indent="1"/>
    </xf>
    <xf numFmtId="181" fontId="78" fillId="0" borderId="0" xfId="68" applyNumberFormat="1" applyFont="1" applyAlignment="1">
      <alignment horizontal="distributed" vertical="center" indent="1"/>
    </xf>
    <xf numFmtId="201" fontId="4" fillId="0" borderId="0" xfId="68" applyNumberFormat="1" applyFont="1" applyAlignment="1">
      <alignment horizontal="right" vertical="center" indent="1" shrinkToFit="1"/>
    </xf>
    <xf numFmtId="201" fontId="4" fillId="0" borderId="0" xfId="68" applyNumberFormat="1" applyFont="1" applyAlignment="1">
      <alignment vertical="center" shrinkToFit="1"/>
    </xf>
    <xf numFmtId="0" fontId="39" fillId="0" borderId="0" xfId="68" applyFont="1" applyAlignment="1">
      <alignment horizontal="center" vertical="center" shrinkToFit="1"/>
    </xf>
    <xf numFmtId="201" fontId="4" fillId="0" borderId="0" xfId="68" applyNumberFormat="1" applyFont="1" applyAlignment="1">
      <alignment wrapText="1" shrinkToFit="1"/>
    </xf>
    <xf numFmtId="0" fontId="0" fillId="0" borderId="0" xfId="0" applyAlignment="1">
      <alignment wrapText="1"/>
    </xf>
    <xf numFmtId="0" fontId="4" fillId="0" borderId="0" xfId="68" applyFont="1" applyAlignment="1">
      <alignment horizontal="justify" vertical="top" wrapText="1"/>
    </xf>
    <xf numFmtId="181" fontId="78" fillId="0" borderId="0" xfId="69" applyNumberFormat="1" applyFont="1" applyAlignment="1">
      <alignment horizontal="distributed" vertical="center" indent="2"/>
    </xf>
    <xf numFmtId="0" fontId="4" fillId="0" borderId="13" xfId="69" applyFont="1" applyBorder="1" applyAlignment="1">
      <alignment horizontal="justify" vertical="center" wrapText="1"/>
    </xf>
    <xf numFmtId="0" fontId="4" fillId="0" borderId="14" xfId="69" applyFont="1" applyBorder="1" applyAlignment="1">
      <alignment horizontal="justify" vertical="center" wrapText="1"/>
    </xf>
    <xf numFmtId="0" fontId="4" fillId="0" borderId="15" xfId="69" applyFont="1" applyBorder="1" applyAlignment="1">
      <alignment horizontal="justify" vertical="center" wrapText="1"/>
    </xf>
    <xf numFmtId="0" fontId="4" fillId="0" borderId="16" xfId="69" applyFont="1" applyBorder="1" applyAlignment="1">
      <alignment horizontal="justify" vertical="center" wrapText="1"/>
    </xf>
    <xf numFmtId="0" fontId="4" fillId="0" borderId="17" xfId="69" applyFont="1" applyBorder="1" applyAlignment="1">
      <alignment horizontal="justify" vertical="center" wrapText="1"/>
    </xf>
    <xf numFmtId="0" fontId="4" fillId="0" borderId="18" xfId="69" applyFont="1" applyBorder="1" applyAlignment="1">
      <alignment horizontal="justify" vertical="center" wrapText="1"/>
    </xf>
    <xf numFmtId="181" fontId="78" fillId="0" borderId="13" xfId="69" applyNumberFormat="1" applyFont="1" applyBorder="1" applyAlignment="1">
      <alignment horizontal="center" vertical="center" shrinkToFit="1"/>
    </xf>
    <xf numFmtId="181" fontId="78" fillId="0" borderId="15" xfId="69" applyNumberFormat="1" applyFont="1" applyBorder="1" applyAlignment="1">
      <alignment horizontal="center" vertical="center" shrinkToFit="1"/>
    </xf>
    <xf numFmtId="181" fontId="78" fillId="0" borderId="17" xfId="69" applyNumberFormat="1" applyFont="1" applyBorder="1" applyAlignment="1">
      <alignment horizontal="center" vertical="center" shrinkToFit="1"/>
    </xf>
    <xf numFmtId="0" fontId="4" fillId="0" borderId="23" xfId="69" applyFont="1" applyBorder="1" applyAlignment="1">
      <alignment horizontal="distributed" vertical="center" justifyLastLine="1"/>
    </xf>
    <xf numFmtId="0" fontId="4" fillId="0" borderId="22" xfId="69" applyFont="1" applyBorder="1" applyAlignment="1">
      <alignment horizontal="distributed" vertical="center" justifyLastLine="1"/>
    </xf>
    <xf numFmtId="0" fontId="79" fillId="0" borderId="0" xfId="69" applyFont="1" applyAlignment="1">
      <alignment horizontal="distributed" vertical="center" justifyLastLine="1"/>
    </xf>
    <xf numFmtId="0" fontId="4" fillId="0" borderId="0" xfId="69" applyFont="1" applyAlignment="1">
      <alignment horizontal="right" vertical="center" indent="2" shrinkToFit="1"/>
    </xf>
    <xf numFmtId="0" fontId="4" fillId="0" borderId="0" xfId="69" applyFont="1" applyAlignment="1">
      <alignment vertical="center" shrinkToFit="1"/>
    </xf>
    <xf numFmtId="201" fontId="4" fillId="0" borderId="0" xfId="69" applyNumberFormat="1" applyFont="1" applyAlignment="1">
      <alignment horizontal="left" wrapText="1" shrinkToFit="1"/>
    </xf>
    <xf numFmtId="201" fontId="4" fillId="0" borderId="0" xfId="69" applyNumberFormat="1" applyFont="1" applyAlignment="1">
      <alignment vertical="center" shrinkToFit="1"/>
    </xf>
    <xf numFmtId="58" fontId="78" fillId="0" borderId="0" xfId="70" applyNumberFormat="1" applyFont="1" applyAlignment="1">
      <alignment horizontal="distributed" vertical="center" indent="1"/>
    </xf>
    <xf numFmtId="201" fontId="4" fillId="0" borderId="0" xfId="70" applyNumberFormat="1" applyFont="1" applyAlignment="1">
      <alignment vertical="center" shrinkToFit="1"/>
    </xf>
    <xf numFmtId="201" fontId="4" fillId="0" borderId="0" xfId="70" applyNumberFormat="1" applyFont="1" applyAlignment="1">
      <alignment horizontal="left" vertical="center" indent="1" shrinkToFit="1"/>
    </xf>
    <xf numFmtId="0" fontId="4" fillId="0" borderId="0" xfId="70" applyFont="1" applyAlignment="1">
      <alignment horizontal="justify" vertical="top" wrapText="1"/>
    </xf>
    <xf numFmtId="0" fontId="4" fillId="0" borderId="0" xfId="71" applyFont="1" applyAlignment="1">
      <alignment horizontal="left" vertical="center" indent="1" shrinkToFit="1"/>
    </xf>
    <xf numFmtId="0" fontId="4" fillId="0" borderId="0" xfId="71" applyFont="1" applyAlignment="1">
      <alignment horizontal="distributed" vertical="center"/>
    </xf>
    <xf numFmtId="58" fontId="78" fillId="0" borderId="0" xfId="71" applyNumberFormat="1" applyFont="1" applyAlignment="1">
      <alignment horizontal="distributed" vertical="center" indent="1"/>
    </xf>
    <xf numFmtId="201" fontId="4" fillId="0" borderId="0" xfId="71" applyNumberFormat="1" applyFont="1" applyAlignment="1">
      <alignment horizontal="right" vertical="center" indent="1"/>
    </xf>
    <xf numFmtId="201" fontId="4" fillId="0" borderId="0" xfId="71" applyNumberFormat="1" applyFont="1" applyAlignment="1">
      <alignment vertical="center" shrinkToFit="1"/>
    </xf>
    <xf numFmtId="201" fontId="4" fillId="0" borderId="0" xfId="70" applyNumberFormat="1" applyFont="1" applyAlignment="1">
      <alignment horizontal="right" vertical="center" indent="1"/>
    </xf>
    <xf numFmtId="201" fontId="4" fillId="0" borderId="0" xfId="71" applyNumberFormat="1" applyFont="1" applyAlignment="1">
      <alignment horizontal="left" vertical="center" indent="1" shrinkToFit="1"/>
    </xf>
    <xf numFmtId="0" fontId="4" fillId="0" borderId="0" xfId="72" applyFont="1" applyAlignment="1">
      <alignment vertical="center" shrinkToFit="1"/>
    </xf>
    <xf numFmtId="0" fontId="4" fillId="0" borderId="15" xfId="72" applyFont="1" applyBorder="1" applyAlignment="1">
      <alignment horizontal="center" vertical="center" shrinkToFit="1"/>
    </xf>
    <xf numFmtId="0" fontId="4" fillId="0" borderId="16" xfId="72" applyFont="1" applyBorder="1" applyAlignment="1">
      <alignment horizontal="center" vertical="center" shrinkToFit="1"/>
    </xf>
    <xf numFmtId="0" fontId="4" fillId="0" borderId="15" xfId="72" applyFont="1" applyBorder="1" applyAlignment="1">
      <alignment shrinkToFit="1"/>
    </xf>
    <xf numFmtId="0" fontId="4" fillId="0" borderId="16" xfId="72" applyFont="1" applyBorder="1" applyAlignment="1">
      <alignment shrinkToFit="1"/>
    </xf>
    <xf numFmtId="0" fontId="4" fillId="0" borderId="23" xfId="72" applyFont="1" applyBorder="1" applyAlignment="1">
      <alignment horizontal="center" vertical="center"/>
    </xf>
    <xf numFmtId="0" fontId="4" fillId="0" borderId="2" xfId="72" applyFont="1" applyBorder="1" applyAlignment="1">
      <alignment horizontal="center" vertical="center"/>
    </xf>
    <xf numFmtId="0" fontId="4" fillId="0" borderId="22" xfId="72" applyFont="1" applyBorder="1" applyAlignment="1">
      <alignment horizontal="center" vertical="center"/>
    </xf>
    <xf numFmtId="0" fontId="4" fillId="0" borderId="20" xfId="72" applyFont="1" applyBorder="1" applyAlignment="1">
      <alignment horizontal="distributed" vertical="center"/>
    </xf>
    <xf numFmtId="0" fontId="4" fillId="0" borderId="21" xfId="72" applyFont="1" applyBorder="1"/>
    <xf numFmtId="0" fontId="4" fillId="0" borderId="13" xfId="72" applyFont="1" applyBorder="1" applyAlignment="1">
      <alignment horizontal="center" vertical="center"/>
    </xf>
    <xf numFmtId="0" fontId="4" fillId="0" borderId="14" xfId="72" applyFont="1" applyBorder="1" applyAlignment="1">
      <alignment horizontal="center" vertical="center"/>
    </xf>
    <xf numFmtId="0" fontId="4" fillId="0" borderId="17" xfId="72" applyFont="1" applyBorder="1" applyAlignment="1">
      <alignment horizontal="center" vertical="center"/>
    </xf>
    <xf numFmtId="0" fontId="4" fillId="0" borderId="18" xfId="72" applyFont="1" applyBorder="1" applyAlignment="1">
      <alignment horizontal="center" vertical="center"/>
    </xf>
    <xf numFmtId="0" fontId="4" fillId="0" borderId="13" xfId="72" applyFont="1" applyBorder="1" applyAlignment="1">
      <alignment shrinkToFit="1"/>
    </xf>
    <xf numFmtId="0" fontId="4" fillId="0" borderId="14" xfId="72" applyFont="1" applyBorder="1" applyAlignment="1">
      <alignment shrinkToFit="1"/>
    </xf>
    <xf numFmtId="0" fontId="4" fillId="0" borderId="13" xfId="72" applyFont="1" applyBorder="1" applyAlignment="1">
      <alignment horizontal="center" vertical="center" shrinkToFit="1"/>
    </xf>
    <xf numFmtId="0" fontId="4" fillId="0" borderId="14" xfId="72" applyFont="1" applyBorder="1" applyAlignment="1">
      <alignment horizontal="center" vertical="center" shrinkToFit="1"/>
    </xf>
    <xf numFmtId="181" fontId="78" fillId="0" borderId="0" xfId="72" applyNumberFormat="1" applyFont="1" applyAlignment="1">
      <alignment horizontal="distributed" vertical="center"/>
    </xf>
    <xf numFmtId="201" fontId="4" fillId="0" borderId="0" xfId="72" applyNumberFormat="1" applyFont="1" applyAlignment="1">
      <alignment horizontal="right" vertical="center" indent="1"/>
    </xf>
    <xf numFmtId="201" fontId="4" fillId="0" borderId="0" xfId="72" applyNumberFormat="1" applyFont="1" applyAlignment="1">
      <alignment vertical="center" shrinkToFit="1"/>
    </xf>
    <xf numFmtId="201" fontId="4" fillId="0" borderId="0" xfId="70" applyNumberFormat="1" applyFont="1" applyAlignment="1">
      <alignment horizontal="right" vertical="center" indent="1" shrinkToFit="1"/>
    </xf>
    <xf numFmtId="201" fontId="4" fillId="0" borderId="0" xfId="72" applyNumberFormat="1" applyFont="1" applyAlignment="1">
      <alignment horizontal="left" vertical="center" indent="1" shrinkToFit="1"/>
    </xf>
    <xf numFmtId="0" fontId="4" fillId="0" borderId="17" xfId="72" applyFont="1" applyBorder="1" applyAlignment="1">
      <alignment horizontal="center" vertical="center" shrinkToFit="1"/>
    </xf>
    <xf numFmtId="0" fontId="4" fillId="0" borderId="18" xfId="72" applyFont="1" applyBorder="1" applyAlignment="1">
      <alignment horizontal="center" vertical="center" shrinkToFit="1"/>
    </xf>
    <xf numFmtId="0" fontId="4" fillId="0" borderId="17" xfId="72" applyFont="1" applyBorder="1" applyAlignment="1">
      <alignment shrinkToFit="1"/>
    </xf>
    <xf numFmtId="0" fontId="4" fillId="0" borderId="18" xfId="72" applyFont="1" applyBorder="1" applyAlignment="1">
      <alignment shrinkToFit="1"/>
    </xf>
    <xf numFmtId="0" fontId="4" fillId="0" borderId="15" xfId="98" applyFont="1" applyBorder="1" applyAlignment="1">
      <alignment horizontal="center" vertical="center" shrinkToFit="1"/>
    </xf>
    <xf numFmtId="0" fontId="4" fillId="0" borderId="16" xfId="98" applyFont="1" applyBorder="1" applyAlignment="1">
      <alignment horizontal="center" vertical="center" shrinkToFit="1"/>
    </xf>
    <xf numFmtId="181" fontId="78" fillId="0" borderId="0" xfId="98" applyNumberFormat="1" applyFont="1" applyAlignment="1">
      <alignment horizontal="distributed" vertical="center" indent="2"/>
    </xf>
    <xf numFmtId="201" fontId="4" fillId="0" borderId="0" xfId="98" applyNumberFormat="1" applyFont="1" applyAlignment="1">
      <alignment vertical="center" shrinkToFit="1"/>
    </xf>
    <xf numFmtId="201" fontId="4" fillId="0" borderId="0" xfId="98" applyNumberFormat="1" applyFont="1" applyAlignment="1">
      <alignment horizontal="right" vertical="center" indent="1" shrinkToFit="1"/>
    </xf>
    <xf numFmtId="0" fontId="4" fillId="0" borderId="0" xfId="98" applyFont="1" applyAlignment="1">
      <alignment vertical="center"/>
    </xf>
    <xf numFmtId="0" fontId="4" fillId="0" borderId="0" xfId="98" applyFont="1" applyAlignment="1">
      <alignment horizontal="right" vertical="center" indent="4" shrinkToFit="1"/>
    </xf>
    <xf numFmtId="201" fontId="4" fillId="0" borderId="0" xfId="98" applyNumberFormat="1" applyFont="1" applyAlignment="1">
      <alignment horizontal="left" wrapText="1" shrinkToFit="1"/>
    </xf>
    <xf numFmtId="0" fontId="4" fillId="0" borderId="3" xfId="98" applyFont="1" applyBorder="1" applyAlignment="1">
      <alignment horizontal="center" vertical="center"/>
    </xf>
    <xf numFmtId="0" fontId="4" fillId="0" borderId="0" xfId="98" applyFont="1" applyAlignment="1">
      <alignment horizontal="left" vertical="center" indent="1" shrinkToFit="1"/>
    </xf>
    <xf numFmtId="0" fontId="4" fillId="0" borderId="13" xfId="98" applyFont="1" applyBorder="1" applyAlignment="1">
      <alignment horizontal="center" vertical="center" shrinkToFit="1"/>
    </xf>
    <xf numFmtId="0" fontId="4" fillId="0" borderId="14" xfId="98" applyFont="1" applyBorder="1" applyAlignment="1">
      <alignment horizontal="center" vertical="center" shrinkToFit="1"/>
    </xf>
    <xf numFmtId="0" fontId="4" fillId="0" borderId="15" xfId="98" applyFont="1" applyBorder="1" applyAlignment="1">
      <alignment shrinkToFit="1"/>
    </xf>
    <xf numFmtId="0" fontId="4" fillId="0" borderId="16" xfId="98" applyFont="1" applyBorder="1" applyAlignment="1">
      <alignment shrinkToFit="1"/>
    </xf>
    <xf numFmtId="0" fontId="4" fillId="0" borderId="3" xfId="98" applyFont="1" applyBorder="1" applyAlignment="1">
      <alignment horizontal="center"/>
    </xf>
    <xf numFmtId="0" fontId="4" fillId="0" borderId="17" xfId="98" applyFont="1" applyBorder="1" applyAlignment="1">
      <alignment shrinkToFit="1"/>
    </xf>
    <xf numFmtId="0" fontId="4" fillId="0" borderId="18" xfId="98" applyFont="1" applyBorder="1" applyAlignment="1">
      <alignment shrinkToFit="1"/>
    </xf>
    <xf numFmtId="191" fontId="4" fillId="0" borderId="23" xfId="44" applyNumberFormat="1" applyFont="1" applyBorder="1" applyAlignment="1">
      <alignment vertical="center"/>
    </xf>
    <xf numFmtId="191" fontId="4" fillId="0" borderId="22" xfId="44" applyNumberFormat="1" applyFont="1" applyBorder="1" applyAlignment="1">
      <alignment vertical="center"/>
    </xf>
    <xf numFmtId="0" fontId="4" fillId="0" borderId="23" xfId="73" applyFont="1" applyBorder="1" applyAlignment="1">
      <alignment horizontal="justify" vertical="center" wrapText="1"/>
    </xf>
    <xf numFmtId="0" fontId="4" fillId="0" borderId="2" xfId="73" applyFont="1" applyBorder="1" applyAlignment="1">
      <alignment horizontal="justify" vertical="center" wrapText="1"/>
    </xf>
    <xf numFmtId="0" fontId="4" fillId="0" borderId="22" xfId="73" applyFont="1" applyBorder="1" applyAlignment="1">
      <alignment horizontal="justify" vertical="center" wrapText="1"/>
    </xf>
    <xf numFmtId="0" fontId="4" fillId="0" borderId="0" xfId="73" applyFont="1" applyAlignment="1">
      <alignment horizontal="distributed" vertical="center" justifyLastLine="1"/>
    </xf>
    <xf numFmtId="0" fontId="12" fillId="0" borderId="0" xfId="74" applyFont="1" applyAlignment="1">
      <alignment horizontal="center" vertical="center"/>
    </xf>
    <xf numFmtId="0" fontId="4" fillId="0" borderId="23" xfId="74" applyFont="1" applyBorder="1" applyAlignment="1">
      <alignment horizontal="center" vertical="center"/>
    </xf>
    <xf numFmtId="0" fontId="4" fillId="0" borderId="22" xfId="74" applyFont="1" applyBorder="1" applyAlignment="1">
      <alignment horizontal="center" vertical="center"/>
    </xf>
    <xf numFmtId="0" fontId="4" fillId="0" borderId="20" xfId="74" applyFont="1" applyBorder="1" applyAlignment="1">
      <alignment horizontal="center" vertical="center" justifyLastLine="1"/>
    </xf>
    <xf numFmtId="0" fontId="4" fillId="0" borderId="21" xfId="74" applyFont="1" applyBorder="1" applyAlignment="1">
      <alignment horizontal="center" vertical="center" justifyLastLine="1"/>
    </xf>
    <xf numFmtId="0" fontId="4" fillId="0" borderId="20" xfId="74" applyFont="1" applyBorder="1" applyAlignment="1">
      <alignment horizontal="center" vertical="center"/>
    </xf>
    <xf numFmtId="0" fontId="4" fillId="0" borderId="21" xfId="74" applyFont="1" applyBorder="1" applyAlignment="1">
      <alignment horizontal="center" vertical="center"/>
    </xf>
    <xf numFmtId="0" fontId="45" fillId="0" borderId="23" xfId="74" applyFont="1" applyBorder="1" applyAlignment="1">
      <alignment horizontal="justify" vertical="center" wrapText="1"/>
    </xf>
    <xf numFmtId="0" fontId="45" fillId="0" borderId="2" xfId="74" applyFont="1" applyBorder="1" applyAlignment="1">
      <alignment horizontal="justify" vertical="center" wrapText="1"/>
    </xf>
    <xf numFmtId="0" fontId="45" fillId="0" borderId="22" xfId="74" applyFont="1" applyBorder="1" applyAlignment="1">
      <alignment horizontal="justify" vertical="center" wrapText="1"/>
    </xf>
    <xf numFmtId="218" fontId="4" fillId="0" borderId="7" xfId="75" applyNumberFormat="1" applyFont="1" applyBorder="1" applyAlignment="1">
      <alignment horizontal="left" vertical="center"/>
    </xf>
    <xf numFmtId="218" fontId="7" fillId="0" borderId="7" xfId="75" applyNumberFormat="1" applyBorder="1" applyAlignment="1">
      <alignment vertical="center"/>
    </xf>
    <xf numFmtId="0" fontId="12" fillId="0" borderId="0" xfId="75" applyFont="1" applyAlignment="1">
      <alignment horizontal="center" vertical="center" justifyLastLine="1"/>
    </xf>
    <xf numFmtId="0" fontId="4" fillId="0" borderId="15" xfId="76" applyFont="1" applyBorder="1" applyAlignment="1">
      <alignment horizontal="center"/>
    </xf>
    <xf numFmtId="0" fontId="4" fillId="0" borderId="16" xfId="76" applyFont="1" applyBorder="1" applyAlignment="1">
      <alignment horizontal="center"/>
    </xf>
    <xf numFmtId="0" fontId="4" fillId="0" borderId="0" xfId="76" applyFont="1" applyAlignment="1">
      <alignment vertical="center"/>
    </xf>
    <xf numFmtId="0" fontId="4" fillId="0" borderId="16" xfId="76" applyFont="1" applyBorder="1" applyAlignment="1">
      <alignment vertical="center"/>
    </xf>
    <xf numFmtId="0" fontId="4" fillId="0" borderId="0" xfId="76" applyFont="1" applyAlignment="1">
      <alignment horizontal="left" vertical="center"/>
    </xf>
    <xf numFmtId="0" fontId="4" fillId="0" borderId="83" xfId="76" applyFont="1" applyBorder="1" applyAlignment="1">
      <alignment vertical="center"/>
    </xf>
    <xf numFmtId="0" fontId="4" fillId="0" borderId="84" xfId="76" applyFont="1" applyBorder="1" applyAlignment="1">
      <alignment vertical="center"/>
    </xf>
    <xf numFmtId="0" fontId="4" fillId="0" borderId="85" xfId="76" applyFont="1" applyBorder="1" applyAlignment="1">
      <alignment vertical="center"/>
    </xf>
    <xf numFmtId="0" fontId="4" fillId="0" borderId="23" xfId="76" applyFont="1" applyBorder="1" applyAlignment="1">
      <alignment vertical="center" shrinkToFit="1"/>
    </xf>
    <xf numFmtId="0" fontId="4" fillId="0" borderId="2" xfId="76" applyFont="1" applyBorder="1" applyAlignment="1">
      <alignment vertical="center" shrinkToFit="1"/>
    </xf>
    <xf numFmtId="0" fontId="4" fillId="0" borderId="22" xfId="76" applyFont="1" applyBorder="1" applyAlignment="1">
      <alignment vertical="center" shrinkToFit="1"/>
    </xf>
    <xf numFmtId="0" fontId="4" fillId="0" borderId="13" xfId="76" applyFont="1" applyBorder="1" applyAlignment="1">
      <alignment horizontal="center" vertical="center"/>
    </xf>
    <xf numFmtId="0" fontId="4" fillId="0" borderId="14" xfId="76" applyFont="1" applyBorder="1" applyAlignment="1">
      <alignment horizontal="center" vertical="center"/>
    </xf>
    <xf numFmtId="0" fontId="4" fillId="0" borderId="17" xfId="76" applyFont="1" applyBorder="1" applyAlignment="1">
      <alignment horizontal="center" vertical="center"/>
    </xf>
    <xf numFmtId="0" fontId="4" fillId="0" borderId="18" xfId="76" applyFont="1" applyBorder="1" applyAlignment="1">
      <alignment horizontal="center" vertical="center"/>
    </xf>
    <xf numFmtId="0" fontId="4" fillId="0" borderId="23" xfId="76" applyFont="1" applyBorder="1" applyAlignment="1">
      <alignment horizontal="center" vertical="center"/>
    </xf>
    <xf numFmtId="0" fontId="4" fillId="0" borderId="22" xfId="76" applyFont="1" applyBorder="1" applyAlignment="1">
      <alignment horizontal="center" vertical="center"/>
    </xf>
    <xf numFmtId="0" fontId="4" fillId="0" borderId="0" xfId="76" applyFont="1" applyAlignment="1">
      <alignment horizontal="left" vertical="center" indent="1" shrinkToFit="1"/>
    </xf>
    <xf numFmtId="58" fontId="78" fillId="0" borderId="0" xfId="76" applyNumberFormat="1" applyFont="1" applyAlignment="1">
      <alignment horizontal="distributed" vertical="center"/>
    </xf>
    <xf numFmtId="201" fontId="4" fillId="0" borderId="0" xfId="76" applyNumberFormat="1" applyFont="1" applyAlignment="1">
      <alignment vertical="center" shrinkToFit="1"/>
    </xf>
    <xf numFmtId="201" fontId="4" fillId="0" borderId="0" xfId="76" applyNumberFormat="1" applyFont="1" applyAlignment="1">
      <alignment horizontal="left" vertical="center" indent="1" shrinkToFit="1"/>
    </xf>
    <xf numFmtId="208" fontId="78" fillId="0" borderId="8" xfId="76" applyNumberFormat="1" applyFont="1" applyBorder="1" applyAlignment="1">
      <alignment vertical="center"/>
    </xf>
    <xf numFmtId="181" fontId="78" fillId="0" borderId="0" xfId="0" applyNumberFormat="1" applyFont="1" applyAlignment="1">
      <alignment horizontal="distributed" vertical="center"/>
    </xf>
    <xf numFmtId="201" fontId="4" fillId="0" borderId="0" xfId="76" applyNumberFormat="1" applyFont="1" applyAlignment="1">
      <alignment horizontal="right" vertical="center" indent="1"/>
    </xf>
    <xf numFmtId="181" fontId="78" fillId="0" borderId="7" xfId="0" applyNumberFormat="1" applyFont="1" applyBorder="1" applyAlignment="1">
      <alignment horizontal="distributed" vertical="center"/>
    </xf>
    <xf numFmtId="209" fontId="78" fillId="0" borderId="7" xfId="76" applyNumberFormat="1" applyFont="1" applyBorder="1" applyAlignment="1">
      <alignment horizontal="center" vertical="center"/>
    </xf>
    <xf numFmtId="209" fontId="78" fillId="0" borderId="18" xfId="76" applyNumberFormat="1" applyFont="1" applyBorder="1" applyAlignment="1">
      <alignment horizontal="center" vertical="center"/>
    </xf>
    <xf numFmtId="0" fontId="4" fillId="0" borderId="86" xfId="76" applyFont="1" applyBorder="1" applyAlignment="1">
      <alignment vertical="center"/>
    </xf>
    <xf numFmtId="0" fontId="4" fillId="0" borderId="87" xfId="76" applyFont="1" applyBorder="1" applyAlignment="1">
      <alignment vertical="center"/>
    </xf>
    <xf numFmtId="0" fontId="4" fillId="0" borderId="88" xfId="76" applyFont="1" applyBorder="1" applyAlignment="1">
      <alignment vertical="center"/>
    </xf>
    <xf numFmtId="0" fontId="4" fillId="0" borderId="7" xfId="76" applyFont="1" applyBorder="1" applyAlignment="1">
      <alignment vertical="center"/>
    </xf>
    <xf numFmtId="0" fontId="4" fillId="0" borderId="18" xfId="76" applyFont="1" applyBorder="1" applyAlignment="1">
      <alignment vertical="center"/>
    </xf>
    <xf numFmtId="0" fontId="4" fillId="0" borderId="23" xfId="76" applyFont="1" applyBorder="1" applyAlignment="1">
      <alignment vertical="center"/>
    </xf>
    <xf numFmtId="0" fontId="4" fillId="0" borderId="2" xfId="76" applyFont="1" applyBorder="1" applyAlignment="1">
      <alignment vertical="center"/>
    </xf>
    <xf numFmtId="0" fontId="4" fillId="0" borderId="17" xfId="76" applyFont="1" applyBorder="1" applyAlignment="1">
      <alignment horizontal="center"/>
    </xf>
    <xf numFmtId="0" fontId="4" fillId="0" borderId="18" xfId="76" applyFont="1" applyBorder="1" applyAlignment="1">
      <alignment horizontal="center"/>
    </xf>
    <xf numFmtId="0" fontId="4" fillId="0" borderId="15" xfId="76" applyFont="1" applyBorder="1" applyAlignment="1">
      <alignment horizontal="center" vertical="center"/>
    </xf>
    <xf numFmtId="0" fontId="4" fillId="0" borderId="16" xfId="76" applyFont="1" applyBorder="1" applyAlignment="1">
      <alignment horizontal="center" vertical="center"/>
    </xf>
    <xf numFmtId="0" fontId="4" fillId="0" borderId="3" xfId="96" applyFont="1" applyBorder="1" applyAlignment="1">
      <alignment horizontal="center" vertical="center"/>
    </xf>
    <xf numFmtId="181" fontId="78" fillId="0" borderId="3" xfId="96" applyNumberFormat="1" applyFont="1" applyBorder="1" applyAlignment="1">
      <alignment horizontal="center" vertical="center"/>
    </xf>
    <xf numFmtId="181" fontId="78" fillId="0" borderId="0" xfId="96" applyNumberFormat="1" applyFont="1" applyAlignment="1">
      <alignment horizontal="distributed" vertical="center" indent="2"/>
    </xf>
    <xf numFmtId="0" fontId="4" fillId="0" borderId="13" xfId="96" applyFont="1" applyBorder="1" applyAlignment="1">
      <alignment horizontal="justify" vertical="center" wrapText="1"/>
    </xf>
    <xf numFmtId="0" fontId="4" fillId="0" borderId="8" xfId="96" applyFont="1" applyBorder="1" applyAlignment="1">
      <alignment horizontal="justify" vertical="center" wrapText="1"/>
    </xf>
    <xf numFmtId="0" fontId="4" fillId="0" borderId="14" xfId="96" applyFont="1" applyBorder="1" applyAlignment="1">
      <alignment horizontal="justify" vertical="center" wrapText="1"/>
    </xf>
    <xf numFmtId="0" fontId="4" fillId="0" borderId="15" xfId="96" applyFont="1" applyBorder="1" applyAlignment="1">
      <alignment horizontal="justify" vertical="center" wrapText="1"/>
    </xf>
    <xf numFmtId="0" fontId="4" fillId="0" borderId="0" xfId="96" applyFont="1" applyAlignment="1">
      <alignment horizontal="justify" vertical="center" wrapText="1"/>
    </xf>
    <xf numFmtId="0" fontId="4" fillId="0" borderId="16" xfId="96" applyFont="1" applyBorder="1" applyAlignment="1">
      <alignment horizontal="justify" vertical="center" wrapText="1"/>
    </xf>
    <xf numFmtId="0" fontId="4" fillId="0" borderId="17" xfId="96" applyFont="1" applyBorder="1" applyAlignment="1">
      <alignment horizontal="justify" vertical="center" wrapText="1"/>
    </xf>
    <xf numFmtId="0" fontId="4" fillId="0" borderId="7" xfId="96" applyFont="1" applyBorder="1" applyAlignment="1">
      <alignment horizontal="justify" vertical="center" wrapText="1"/>
    </xf>
    <xf numFmtId="0" fontId="4" fillId="0" borderId="18" xfId="96" applyFont="1" applyBorder="1" applyAlignment="1">
      <alignment horizontal="justify" vertical="center" wrapText="1"/>
    </xf>
    <xf numFmtId="0" fontId="79" fillId="0" borderId="0" xfId="96" applyFont="1" applyAlignment="1">
      <alignment horizontal="distributed" vertical="center" justifyLastLine="1"/>
    </xf>
    <xf numFmtId="201" fontId="4" fillId="0" borderId="0" xfId="96" applyNumberFormat="1" applyFont="1" applyAlignment="1">
      <alignment horizontal="right" vertical="center" indent="1" shrinkToFit="1"/>
    </xf>
    <xf numFmtId="201" fontId="4" fillId="0" borderId="0" xfId="96" applyNumberFormat="1" applyFont="1" applyAlignment="1">
      <alignment vertical="center" shrinkToFit="1"/>
    </xf>
    <xf numFmtId="201" fontId="4" fillId="0" borderId="3" xfId="96" quotePrefix="1" applyNumberFormat="1" applyFont="1" applyBorder="1" applyAlignment="1">
      <alignment horizontal="center" vertical="center"/>
    </xf>
    <xf numFmtId="201" fontId="4" fillId="0" borderId="3" xfId="96" applyNumberFormat="1" applyFont="1" applyBorder="1" applyAlignment="1">
      <alignment horizontal="center" vertical="center"/>
    </xf>
    <xf numFmtId="0" fontId="4" fillId="0" borderId="0" xfId="96" applyFont="1" applyAlignment="1">
      <alignment horizontal="right" vertical="center" indent="2" shrinkToFit="1"/>
    </xf>
    <xf numFmtId="0" fontId="4" fillId="0" borderId="0" xfId="96" applyFont="1" applyAlignment="1">
      <alignment vertical="center" shrinkToFit="1"/>
    </xf>
    <xf numFmtId="201" fontId="4" fillId="0" borderId="0" xfId="96" applyNumberFormat="1" applyFont="1" applyAlignment="1">
      <alignment horizontal="left" wrapText="1" shrinkToFit="1"/>
    </xf>
    <xf numFmtId="0" fontId="4" fillId="0" borderId="0" xfId="96" applyFont="1" applyAlignment="1">
      <alignment horizontal="justify" vertical="top" wrapText="1"/>
    </xf>
    <xf numFmtId="0" fontId="4" fillId="0" borderId="0" xfId="77" applyFont="1" applyAlignment="1">
      <alignment vertical="center" shrinkToFit="1"/>
    </xf>
    <xf numFmtId="0" fontId="78" fillId="0" borderId="0" xfId="77" applyFont="1" applyAlignment="1">
      <alignment horizontal="justify" vertical="center" wrapText="1"/>
    </xf>
    <xf numFmtId="181" fontId="78" fillId="0" borderId="0" xfId="77" applyNumberFormat="1" applyFont="1" applyAlignment="1">
      <alignment horizontal="distributed" vertical="center"/>
    </xf>
    <xf numFmtId="0" fontId="4" fillId="0" borderId="0" xfId="77" applyFont="1" applyAlignment="1">
      <alignment horizontal="right" vertical="center" indent="2" shrinkToFit="1"/>
    </xf>
    <xf numFmtId="201" fontId="4" fillId="0" borderId="0" xfId="77" applyNumberFormat="1" applyFont="1" applyAlignment="1">
      <alignment horizontal="right" vertical="center" indent="1" shrinkToFit="1"/>
    </xf>
    <xf numFmtId="201" fontId="4" fillId="0" borderId="0" xfId="77" applyNumberFormat="1" applyFont="1" applyAlignment="1">
      <alignment vertical="center" shrinkToFit="1"/>
    </xf>
    <xf numFmtId="201" fontId="4" fillId="0" borderId="0" xfId="77" applyNumberFormat="1" applyFont="1" applyAlignment="1">
      <alignment horizontal="left" wrapText="1" shrinkToFit="1"/>
    </xf>
    <xf numFmtId="0" fontId="4" fillId="0" borderId="0" xfId="77" applyFont="1" applyAlignment="1">
      <alignment horizontal="justify" vertical="center" wrapText="1"/>
    </xf>
    <xf numFmtId="0" fontId="4" fillId="0" borderId="0" xfId="77" applyFont="1">
      <alignment vertical="center"/>
    </xf>
    <xf numFmtId="201" fontId="4" fillId="0" borderId="0" xfId="77" applyNumberFormat="1" applyFont="1">
      <alignment vertical="center"/>
    </xf>
    <xf numFmtId="0" fontId="4" fillId="0" borderId="0" xfId="77" applyFont="1" applyAlignment="1">
      <alignment horizontal="distributed" vertical="center"/>
    </xf>
    <xf numFmtId="0" fontId="4" fillId="0" borderId="0" xfId="96" applyFont="1" applyAlignment="1">
      <alignment horizontal="left" vertical="top" wrapText="1"/>
    </xf>
    <xf numFmtId="0" fontId="4" fillId="0" borderId="0" xfId="96" applyFont="1" applyAlignment="1">
      <alignment horizontal="right" vertical="center" indent="3" shrinkToFit="1"/>
    </xf>
    <xf numFmtId="0" fontId="4" fillId="0" borderId="13" xfId="96" applyFont="1" applyBorder="1" applyAlignment="1">
      <alignment horizontal="center" vertical="center" wrapText="1"/>
    </xf>
    <xf numFmtId="0" fontId="4" fillId="0" borderId="17" xfId="96" applyFont="1" applyBorder="1" applyAlignment="1">
      <alignment horizontal="center" vertical="center" wrapText="1"/>
    </xf>
    <xf numFmtId="0" fontId="4" fillId="0" borderId="3" xfId="96" applyFont="1" applyBorder="1" applyAlignment="1">
      <alignment horizontal="justify" vertical="center" wrapText="1"/>
    </xf>
    <xf numFmtId="0" fontId="4" fillId="0" borderId="13" xfId="96" applyFont="1" applyBorder="1" applyAlignment="1">
      <alignment horizontal="center" vertical="center"/>
    </xf>
    <xf numFmtId="0" fontId="4" fillId="0" borderId="14" xfId="96" applyFont="1" applyBorder="1" applyAlignment="1">
      <alignment horizontal="center" vertical="center"/>
    </xf>
    <xf numFmtId="0" fontId="4" fillId="0" borderId="17" xfId="96" applyFont="1" applyBorder="1" applyAlignment="1">
      <alignment horizontal="center" vertical="center"/>
    </xf>
    <xf numFmtId="0" fontId="4" fillId="0" borderId="18" xfId="96" applyFont="1" applyBorder="1" applyAlignment="1">
      <alignment horizontal="center" vertical="center"/>
    </xf>
    <xf numFmtId="58" fontId="78" fillId="0" borderId="0" xfId="96" applyNumberFormat="1" applyFont="1" applyAlignment="1">
      <alignment horizontal="distributed" vertical="center" indent="1"/>
    </xf>
    <xf numFmtId="181" fontId="78" fillId="0" borderId="2" xfId="0" applyNumberFormat="1" applyFont="1" applyBorder="1" applyAlignment="1">
      <alignment horizontal="distributed" vertical="center"/>
    </xf>
    <xf numFmtId="0" fontId="4" fillId="0" borderId="23" xfId="96" applyFont="1" applyBorder="1" applyAlignment="1">
      <alignment horizontal="left" vertical="center"/>
    </xf>
    <xf numFmtId="0" fontId="4" fillId="0" borderId="2" xfId="96" applyFont="1" applyBorder="1" applyAlignment="1">
      <alignment horizontal="left" vertical="center"/>
    </xf>
    <xf numFmtId="0" fontId="4" fillId="0" borderId="0" xfId="96" applyFont="1" applyAlignment="1">
      <alignment vertical="center"/>
    </xf>
    <xf numFmtId="201" fontId="4" fillId="0" borderId="0" xfId="96" applyNumberFormat="1" applyFont="1" applyAlignment="1">
      <alignment horizontal="right" vertical="center" indent="1"/>
    </xf>
    <xf numFmtId="0" fontId="4" fillId="0" borderId="3" xfId="96" applyFont="1" applyBorder="1" applyAlignment="1">
      <alignment horizontal="left" vertical="center" shrinkToFit="1"/>
    </xf>
    <xf numFmtId="0" fontId="78" fillId="0" borderId="0" xfId="96" applyFont="1" applyAlignment="1">
      <alignment horizontal="center" vertical="center"/>
    </xf>
    <xf numFmtId="0" fontId="82" fillId="0" borderId="0" xfId="96" applyFont="1" applyAlignment="1">
      <alignment horizontal="center" vertical="center"/>
    </xf>
    <xf numFmtId="201" fontId="4" fillId="0" borderId="0" xfId="96" applyNumberFormat="1" applyFont="1" applyAlignment="1">
      <alignment horizontal="left" vertical="center" indent="1" shrinkToFit="1"/>
    </xf>
    <xf numFmtId="0" fontId="78" fillId="0" borderId="0" xfId="96" applyFont="1" applyAlignment="1">
      <alignment horizontal="distributed" vertical="center"/>
    </xf>
    <xf numFmtId="0" fontId="82" fillId="0" borderId="0" xfId="0" applyFont="1" applyAlignment="1">
      <alignment horizontal="distributed" vertical="center"/>
    </xf>
    <xf numFmtId="0" fontId="4" fillId="0" borderId="0" xfId="96" applyFont="1" applyAlignment="1">
      <alignment horizontal="distributed" vertical="center"/>
    </xf>
    <xf numFmtId="0" fontId="9" fillId="0" borderId="0" xfId="0" applyFont="1" applyAlignment="1">
      <alignment horizontal="distributed" vertical="center"/>
    </xf>
    <xf numFmtId="0" fontId="4" fillId="5" borderId="3" xfId="96" applyFont="1" applyFill="1" applyBorder="1" applyAlignment="1">
      <alignment horizontal="center" vertical="center"/>
    </xf>
    <xf numFmtId="0" fontId="4" fillId="5" borderId="3" xfId="96" applyFont="1" applyFill="1" applyBorder="1" applyAlignment="1">
      <alignment horizontal="center" vertical="center" shrinkToFit="1"/>
    </xf>
    <xf numFmtId="0" fontId="4" fillId="0" borderId="3" xfId="96" applyFont="1" applyBorder="1" applyAlignment="1">
      <alignment horizontal="center" vertical="center" shrinkToFit="1"/>
    </xf>
    <xf numFmtId="201" fontId="4" fillId="5" borderId="3" xfId="96" applyNumberFormat="1" applyFont="1" applyFill="1" applyBorder="1" applyAlignment="1">
      <alignment horizontal="center" vertical="center" shrinkToFit="1"/>
    </xf>
    <xf numFmtId="201" fontId="4" fillId="0" borderId="3" xfId="96" applyNumberFormat="1" applyFont="1" applyBorder="1" applyAlignment="1">
      <alignment horizontal="center" vertical="center" shrinkToFit="1"/>
    </xf>
    <xf numFmtId="0" fontId="4" fillId="5" borderId="20" xfId="96" applyFont="1" applyFill="1" applyBorder="1" applyAlignment="1">
      <alignment horizontal="center" vertical="center" wrapText="1"/>
    </xf>
    <xf numFmtId="0" fontId="4" fillId="5" borderId="19" xfId="96" applyFont="1" applyFill="1" applyBorder="1" applyAlignment="1">
      <alignment horizontal="center" vertical="center" wrapText="1"/>
    </xf>
    <xf numFmtId="0" fontId="4" fillId="5" borderId="21" xfId="96" applyFont="1" applyFill="1" applyBorder="1" applyAlignment="1">
      <alignment horizontal="center" vertical="center" wrapText="1"/>
    </xf>
    <xf numFmtId="0" fontId="4" fillId="5" borderId="20" xfId="96" applyFont="1" applyFill="1" applyBorder="1" applyAlignment="1">
      <alignment horizontal="center" vertical="center"/>
    </xf>
    <xf numFmtId="0" fontId="4" fillId="0" borderId="19" xfId="96" applyFont="1" applyBorder="1" applyAlignment="1">
      <alignment horizontal="center" vertical="center"/>
    </xf>
    <xf numFmtId="0" fontId="4" fillId="0" borderId="21" xfId="96" applyFont="1" applyBorder="1" applyAlignment="1">
      <alignment horizontal="center" vertical="center"/>
    </xf>
    <xf numFmtId="0" fontId="4" fillId="5" borderId="13" xfId="96" applyFont="1" applyFill="1" applyBorder="1" applyAlignment="1">
      <alignment horizontal="center" vertical="center"/>
    </xf>
    <xf numFmtId="0" fontId="4" fillId="0" borderId="8" xfId="96" applyFont="1" applyBorder="1" applyAlignment="1">
      <alignment horizontal="center" vertical="center"/>
    </xf>
    <xf numFmtId="0" fontId="4" fillId="5" borderId="13" xfId="96" applyFont="1" applyFill="1" applyBorder="1" applyAlignment="1">
      <alignment horizontal="justify" vertical="center" wrapText="1"/>
    </xf>
    <xf numFmtId="0" fontId="4" fillId="5" borderId="8" xfId="96" applyFont="1" applyFill="1" applyBorder="1" applyAlignment="1">
      <alignment horizontal="justify" vertical="center" wrapText="1"/>
    </xf>
    <xf numFmtId="0" fontId="4" fillId="5" borderId="14" xfId="96" applyFont="1" applyFill="1" applyBorder="1" applyAlignment="1">
      <alignment horizontal="justify" vertical="center" wrapText="1"/>
    </xf>
    <xf numFmtId="0" fontId="4" fillId="5" borderId="15" xfId="96" applyFont="1" applyFill="1" applyBorder="1" applyAlignment="1">
      <alignment horizontal="justify" vertical="center" wrapText="1"/>
    </xf>
    <xf numFmtId="0" fontId="4" fillId="5" borderId="0" xfId="96" applyFont="1" applyFill="1" applyAlignment="1">
      <alignment horizontal="justify" vertical="center" wrapText="1"/>
    </xf>
    <xf numFmtId="0" fontId="4" fillId="5" borderId="16" xfId="96" applyFont="1" applyFill="1" applyBorder="1" applyAlignment="1">
      <alignment horizontal="justify" vertical="center" wrapText="1"/>
    </xf>
    <xf numFmtId="0" fontId="4" fillId="5" borderId="17" xfId="96" applyFont="1" applyFill="1" applyBorder="1" applyAlignment="1">
      <alignment horizontal="justify" vertical="center" wrapText="1"/>
    </xf>
    <xf numFmtId="0" fontId="4" fillId="5" borderId="7" xfId="96" applyFont="1" applyFill="1" applyBorder="1" applyAlignment="1">
      <alignment horizontal="justify" vertical="center" wrapText="1"/>
    </xf>
    <xf numFmtId="0" fontId="4" fillId="5" borderId="18" xfId="96" applyFont="1" applyFill="1" applyBorder="1" applyAlignment="1">
      <alignment horizontal="justify" vertical="center" wrapText="1"/>
    </xf>
    <xf numFmtId="0" fontId="4" fillId="5" borderId="13" xfId="96" applyFont="1" applyFill="1" applyBorder="1" applyAlignment="1">
      <alignment vertical="center" shrinkToFit="1"/>
    </xf>
    <xf numFmtId="0" fontId="4" fillId="5" borderId="8" xfId="96" applyFont="1" applyFill="1" applyBorder="1" applyAlignment="1">
      <alignment vertical="center" shrinkToFit="1"/>
    </xf>
    <xf numFmtId="0" fontId="4" fillId="5" borderId="14" xfId="96" applyFont="1" applyFill="1" applyBorder="1" applyAlignment="1">
      <alignment vertical="center" shrinkToFit="1"/>
    </xf>
    <xf numFmtId="0" fontId="4" fillId="5" borderId="15" xfId="96" applyFont="1" applyFill="1" applyBorder="1" applyAlignment="1">
      <alignment vertical="center" shrinkToFit="1"/>
    </xf>
    <xf numFmtId="0" fontId="4" fillId="5" borderId="0" xfId="96" applyFont="1" applyFill="1" applyAlignment="1">
      <alignment vertical="center" shrinkToFit="1"/>
    </xf>
    <xf numFmtId="0" fontId="4" fillId="5" borderId="16" xfId="96" applyFont="1" applyFill="1" applyBorder="1" applyAlignment="1">
      <alignment vertical="center" shrinkToFit="1"/>
    </xf>
    <xf numFmtId="0" fontId="4" fillId="5" borderId="17" xfId="96" applyFont="1" applyFill="1" applyBorder="1" applyAlignment="1">
      <alignment vertical="center" shrinkToFit="1"/>
    </xf>
    <xf numFmtId="0" fontId="4" fillId="5" borderId="7" xfId="96" applyFont="1" applyFill="1" applyBorder="1" applyAlignment="1">
      <alignment vertical="center" shrinkToFit="1"/>
    </xf>
    <xf numFmtId="0" fontId="4" fillId="5" borderId="18" xfId="96" applyFont="1" applyFill="1" applyBorder="1" applyAlignment="1">
      <alignment vertical="center" shrinkToFit="1"/>
    </xf>
    <xf numFmtId="0" fontId="4" fillId="5" borderId="19" xfId="96" applyFont="1" applyFill="1" applyBorder="1" applyAlignment="1">
      <alignment horizontal="center" vertical="center"/>
    </xf>
    <xf numFmtId="0" fontId="4" fillId="0" borderId="15" xfId="96" applyFont="1" applyBorder="1" applyAlignment="1">
      <alignment horizontal="center" vertical="center"/>
    </xf>
    <xf numFmtId="0" fontId="4" fillId="0" borderId="0" xfId="96" applyFont="1" applyAlignment="1">
      <alignment horizontal="center" vertical="center"/>
    </xf>
    <xf numFmtId="0" fontId="4" fillId="0" borderId="7" xfId="96" applyFont="1" applyBorder="1" applyAlignment="1">
      <alignment horizontal="center" vertical="center"/>
    </xf>
    <xf numFmtId="181" fontId="78" fillId="0" borderId="0" xfId="96" applyNumberFormat="1" applyFont="1" applyAlignment="1">
      <alignment horizontal="distributed" vertical="center"/>
    </xf>
    <xf numFmtId="0" fontId="4" fillId="0" borderId="0" xfId="96" applyFont="1" applyAlignment="1">
      <alignment horizontal="right" vertical="center" shrinkToFit="1"/>
    </xf>
    <xf numFmtId="0" fontId="4" fillId="0" borderId="0" xfId="96" applyFont="1" applyAlignment="1">
      <alignment horizontal="right" vertical="center" indent="1"/>
    </xf>
    <xf numFmtId="9" fontId="4" fillId="0" borderId="3" xfId="106" applyFont="1" applyBorder="1" applyAlignment="1">
      <alignment horizontal="right" vertical="center"/>
    </xf>
    <xf numFmtId="0" fontId="4" fillId="0" borderId="13" xfId="78" applyFont="1" applyBorder="1" applyAlignment="1">
      <alignment horizontal="justify" vertical="center" wrapText="1"/>
    </xf>
    <xf numFmtId="0" fontId="4" fillId="0" borderId="8" xfId="78" applyFont="1" applyBorder="1" applyAlignment="1">
      <alignment horizontal="justify" vertical="center" wrapText="1"/>
    </xf>
    <xf numFmtId="0" fontId="4" fillId="0" borderId="14" xfId="78" applyFont="1" applyBorder="1" applyAlignment="1">
      <alignment horizontal="justify" vertical="center" wrapText="1"/>
    </xf>
    <xf numFmtId="0" fontId="4" fillId="0" borderId="15" xfId="78" applyFont="1" applyBorder="1" applyAlignment="1">
      <alignment horizontal="justify" vertical="center" wrapText="1"/>
    </xf>
    <xf numFmtId="0" fontId="4" fillId="0" borderId="0" xfId="78" applyFont="1" applyAlignment="1">
      <alignment horizontal="justify" vertical="center" wrapText="1"/>
    </xf>
    <xf numFmtId="0" fontId="4" fillId="0" borderId="16" xfId="78" applyFont="1" applyBorder="1" applyAlignment="1">
      <alignment horizontal="justify" vertical="center" wrapText="1"/>
    </xf>
    <xf numFmtId="0" fontId="4" fillId="0" borderId="17" xfId="78" applyFont="1" applyBorder="1" applyAlignment="1">
      <alignment horizontal="justify" vertical="center" wrapText="1"/>
    </xf>
    <xf numFmtId="0" fontId="4" fillId="0" borderId="7" xfId="78" applyFont="1" applyBorder="1" applyAlignment="1">
      <alignment horizontal="justify" vertical="center" wrapText="1"/>
    </xf>
    <xf numFmtId="0" fontId="4" fillId="0" borderId="18" xfId="78" applyFont="1" applyBorder="1" applyAlignment="1">
      <alignment horizontal="justify" vertical="center" wrapText="1"/>
    </xf>
    <xf numFmtId="0" fontId="4" fillId="0" borderId="13" xfId="78" applyFont="1" applyBorder="1" applyAlignment="1">
      <alignment horizontal="center" vertical="center"/>
    </xf>
    <xf numFmtId="0" fontId="4" fillId="0" borderId="8" xfId="78" applyFont="1" applyBorder="1" applyAlignment="1">
      <alignment horizontal="center" vertical="center"/>
    </xf>
    <xf numFmtId="0" fontId="4" fillId="0" borderId="14" xfId="78" applyFont="1" applyBorder="1" applyAlignment="1">
      <alignment horizontal="center" vertical="center"/>
    </xf>
    <xf numFmtId="0" fontId="4" fillId="0" borderId="17" xfId="78" applyFont="1" applyBorder="1" applyAlignment="1">
      <alignment horizontal="center" vertical="center"/>
    </xf>
    <xf numFmtId="0" fontId="4" fillId="0" borderId="7" xfId="78" applyFont="1" applyBorder="1" applyAlignment="1">
      <alignment horizontal="center" vertical="center"/>
    </xf>
    <xf numFmtId="0" fontId="4" fillId="0" borderId="18" xfId="78" applyFont="1" applyBorder="1" applyAlignment="1">
      <alignment horizontal="center" vertical="center"/>
    </xf>
    <xf numFmtId="0" fontId="4" fillId="0" borderId="23" xfId="78" applyFont="1" applyBorder="1" applyAlignment="1">
      <alignment horizontal="center" vertical="center" shrinkToFit="1"/>
    </xf>
    <xf numFmtId="0" fontId="2" fillId="0" borderId="2" xfId="0" applyFont="1" applyBorder="1" applyAlignment="1">
      <alignment horizontal="center" vertical="center" shrinkToFit="1"/>
    </xf>
    <xf numFmtId="0" fontId="2" fillId="0" borderId="22" xfId="0" applyFont="1" applyBorder="1" applyAlignment="1">
      <alignment horizontal="center" vertical="center" shrinkToFit="1"/>
    </xf>
    <xf numFmtId="0" fontId="4" fillId="0" borderId="3" xfId="78" applyFont="1" applyBorder="1" applyAlignment="1">
      <alignment horizontal="center" vertical="center"/>
    </xf>
    <xf numFmtId="0" fontId="4" fillId="0" borderId="3" xfId="78" applyFont="1" applyBorder="1">
      <alignment vertical="center"/>
    </xf>
    <xf numFmtId="0" fontId="41" fillId="0" borderId="3" xfId="78" applyFont="1" applyBorder="1" applyAlignment="1">
      <alignment horizontal="center" vertical="center" shrinkToFit="1"/>
    </xf>
    <xf numFmtId="0" fontId="4" fillId="0" borderId="13" xfId="78" applyFont="1" applyBorder="1">
      <alignment vertical="center"/>
    </xf>
    <xf numFmtId="0" fontId="4" fillId="0" borderId="8" xfId="78" applyFont="1" applyBorder="1">
      <alignment vertical="center"/>
    </xf>
    <xf numFmtId="0" fontId="4" fillId="0" borderId="14" xfId="78" applyFont="1" applyBorder="1">
      <alignment vertical="center"/>
    </xf>
    <xf numFmtId="0" fontId="4" fillId="0" borderId="17" xfId="78" applyFont="1" applyBorder="1">
      <alignment vertical="center"/>
    </xf>
    <xf numFmtId="0" fontId="4" fillId="0" borderId="7" xfId="78" applyFont="1" applyBorder="1">
      <alignment vertical="center"/>
    </xf>
    <xf numFmtId="0" fontId="4" fillId="0" borderId="18" xfId="78" applyFont="1" applyBorder="1">
      <alignment vertical="center"/>
    </xf>
    <xf numFmtId="0" fontId="4" fillId="0" borderId="3" xfId="78" applyFont="1" applyBorder="1" applyAlignment="1">
      <alignment horizontal="center" vertical="center" shrinkToFit="1"/>
    </xf>
    <xf numFmtId="0" fontId="4" fillId="0" borderId="23" xfId="78" applyFont="1" applyBorder="1" applyAlignment="1">
      <alignment horizontal="center" vertical="center"/>
    </xf>
    <xf numFmtId="0" fontId="4" fillId="0" borderId="2" xfId="78" applyFont="1" applyBorder="1" applyAlignment="1">
      <alignment horizontal="center" vertical="center"/>
    </xf>
    <xf numFmtId="0" fontId="4" fillId="0" borderId="22" xfId="78" applyFont="1" applyBorder="1" applyAlignment="1">
      <alignment horizontal="center" vertical="center"/>
    </xf>
    <xf numFmtId="0" fontId="4" fillId="0" borderId="13" xfId="78" applyFont="1" applyBorder="1" applyAlignment="1">
      <alignment horizontal="justify" vertical="center" shrinkToFit="1"/>
    </xf>
    <xf numFmtId="0" fontId="4" fillId="0" borderId="8" xfId="78" applyFont="1" applyBorder="1" applyAlignment="1">
      <alignment horizontal="justify" vertical="center" shrinkToFit="1"/>
    </xf>
    <xf numFmtId="0" fontId="4" fillId="0" borderId="14" xfId="78" applyFont="1" applyBorder="1" applyAlignment="1">
      <alignment horizontal="justify" vertical="center" shrinkToFit="1"/>
    </xf>
    <xf numFmtId="0" fontId="4" fillId="0" borderId="15" xfId="78" applyFont="1" applyBorder="1" applyAlignment="1">
      <alignment horizontal="justify" vertical="center" shrinkToFit="1"/>
    </xf>
    <xf numFmtId="0" fontId="4" fillId="0" borderId="0" xfId="78" applyFont="1" applyAlignment="1">
      <alignment horizontal="justify" vertical="center" shrinkToFit="1"/>
    </xf>
    <xf numFmtId="0" fontId="4" fillId="0" borderId="16" xfId="78" applyFont="1" applyBorder="1" applyAlignment="1">
      <alignment horizontal="justify" vertical="center" shrinkToFit="1"/>
    </xf>
    <xf numFmtId="0" fontId="4" fillId="0" borderId="17" xfId="78" applyFont="1" applyBorder="1" applyAlignment="1">
      <alignment horizontal="justify" vertical="center" shrinkToFit="1"/>
    </xf>
    <xf numFmtId="0" fontId="4" fillId="0" borderId="7" xfId="78" applyFont="1" applyBorder="1" applyAlignment="1">
      <alignment horizontal="justify" vertical="center" shrinkToFit="1"/>
    </xf>
    <xf numFmtId="0" fontId="4" fillId="0" borderId="18" xfId="78" applyFont="1" applyBorder="1" applyAlignment="1">
      <alignment horizontal="justify" vertical="center" shrinkToFit="1"/>
    </xf>
    <xf numFmtId="201" fontId="4" fillId="0" borderId="7" xfId="78" applyNumberFormat="1" applyFont="1" applyBorder="1" applyAlignment="1">
      <alignment vertical="center" shrinkToFit="1"/>
    </xf>
    <xf numFmtId="0" fontId="4" fillId="0" borderId="0" xfId="78" applyFont="1" applyAlignment="1">
      <alignment vertical="center" shrinkToFit="1"/>
    </xf>
    <xf numFmtId="0" fontId="4" fillId="0" borderId="16" xfId="78" applyFont="1" applyBorder="1" applyAlignment="1">
      <alignment vertical="center" shrinkToFit="1"/>
    </xf>
    <xf numFmtId="181" fontId="78" fillId="0" borderId="8" xfId="0" applyNumberFormat="1" applyFont="1" applyBorder="1" applyAlignment="1">
      <alignment horizontal="distributed" vertical="center"/>
    </xf>
    <xf numFmtId="0" fontId="0" fillId="0" borderId="8" xfId="0" applyBorder="1" applyAlignment="1">
      <alignment horizontal="distributed" vertical="center"/>
    </xf>
    <xf numFmtId="0" fontId="0" fillId="0" borderId="7" xfId="0" applyBorder="1" applyAlignment="1">
      <alignment horizontal="distributed" vertical="center"/>
    </xf>
    <xf numFmtId="181" fontId="78" fillId="0" borderId="7" xfId="78" applyNumberFormat="1" applyFont="1" applyBorder="1" applyAlignment="1">
      <alignment horizontal="distributed" vertical="center"/>
    </xf>
    <xf numFmtId="181" fontId="78" fillId="0" borderId="18" xfId="78" applyNumberFormat="1" applyFont="1" applyBorder="1" applyAlignment="1">
      <alignment horizontal="distributed" vertical="center"/>
    </xf>
    <xf numFmtId="202" fontId="4" fillId="0" borderId="3" xfId="78" applyNumberFormat="1" applyFont="1" applyBorder="1" applyAlignment="1">
      <alignment horizontal="right" vertical="center"/>
    </xf>
    <xf numFmtId="0" fontId="4" fillId="0" borderId="13" xfId="81" applyFont="1" applyBorder="1" applyAlignment="1">
      <alignment horizontal="center" vertical="center"/>
    </xf>
    <xf numFmtId="0" fontId="4" fillId="0" borderId="14" xfId="81" applyFont="1" applyBorder="1" applyAlignment="1">
      <alignment horizontal="center" vertical="center"/>
    </xf>
    <xf numFmtId="0" fontId="4" fillId="0" borderId="17" xfId="81" applyFont="1" applyBorder="1" applyAlignment="1">
      <alignment horizontal="center" vertical="center"/>
    </xf>
    <xf numFmtId="0" fontId="4" fillId="0" borderId="18" xfId="81" applyFont="1" applyBorder="1" applyAlignment="1">
      <alignment horizontal="center" vertical="center"/>
    </xf>
    <xf numFmtId="201" fontId="4" fillId="0" borderId="0" xfId="81" applyNumberFormat="1" applyFont="1" applyAlignment="1">
      <alignment horizontal="right" vertical="center" indent="1"/>
    </xf>
    <xf numFmtId="0" fontId="4" fillId="0" borderId="0" xfId="81" applyFont="1" applyAlignment="1">
      <alignment horizontal="center" vertical="center"/>
    </xf>
    <xf numFmtId="0" fontId="4" fillId="0" borderId="0" xfId="81" applyFont="1" applyAlignment="1">
      <alignment vertical="center" shrinkToFit="1"/>
    </xf>
    <xf numFmtId="201" fontId="4" fillId="0" borderId="0" xfId="81" applyNumberFormat="1" applyFont="1" applyAlignment="1">
      <alignment horizontal="left" vertical="center" indent="1" shrinkToFit="1"/>
    </xf>
    <xf numFmtId="0" fontId="4" fillId="0" borderId="41" xfId="81" applyFont="1" applyBorder="1"/>
    <xf numFmtId="0" fontId="4" fillId="0" borderId="42" xfId="81" applyFont="1" applyBorder="1"/>
    <xf numFmtId="0" fontId="4" fillId="0" borderId="43" xfId="81" applyFont="1" applyBorder="1"/>
    <xf numFmtId="58" fontId="78" fillId="0" borderId="0" xfId="81" applyNumberFormat="1" applyFont="1" applyAlignment="1">
      <alignment horizontal="distributed" vertical="center" indent="1"/>
    </xf>
    <xf numFmtId="0" fontId="4" fillId="0" borderId="53" xfId="81" applyFont="1" applyBorder="1"/>
    <xf numFmtId="0" fontId="4" fillId="0" borderId="55" xfId="81" applyFont="1" applyBorder="1"/>
    <xf numFmtId="0" fontId="4" fillId="0" borderId="54" xfId="81" applyFont="1" applyBorder="1"/>
    <xf numFmtId="219" fontId="4" fillId="0" borderId="13" xfId="81" applyNumberFormat="1" applyFont="1" applyBorder="1" applyAlignment="1">
      <alignment horizontal="right" vertical="center"/>
    </xf>
    <xf numFmtId="219" fontId="4" fillId="0" borderId="14" xfId="81" applyNumberFormat="1" applyFont="1" applyBorder="1" applyAlignment="1">
      <alignment horizontal="right" vertical="center"/>
    </xf>
    <xf numFmtId="219" fontId="4" fillId="0" borderId="15" xfId="81" applyNumberFormat="1" applyFont="1" applyBorder="1" applyAlignment="1">
      <alignment horizontal="right" vertical="center"/>
    </xf>
    <xf numFmtId="219" fontId="4" fillId="0" borderId="18" xfId="81" applyNumberFormat="1" applyFont="1" applyBorder="1" applyAlignment="1">
      <alignment horizontal="right" vertical="center"/>
    </xf>
    <xf numFmtId="219" fontId="4" fillId="0" borderId="16" xfId="81" applyNumberFormat="1" applyFont="1" applyBorder="1" applyAlignment="1">
      <alignment horizontal="right" vertical="center"/>
    </xf>
    <xf numFmtId="219" fontId="4" fillId="0" borderId="17" xfId="81" applyNumberFormat="1" applyFont="1" applyBorder="1" applyAlignment="1">
      <alignment horizontal="right" vertical="center"/>
    </xf>
    <xf numFmtId="0" fontId="4" fillId="0" borderId="23" xfId="81" applyFont="1" applyBorder="1" applyAlignment="1">
      <alignment horizontal="center" vertical="center" shrinkToFit="1"/>
    </xf>
    <xf numFmtId="0" fontId="4" fillId="0" borderId="2" xfId="81" applyFont="1" applyBorder="1" applyAlignment="1">
      <alignment horizontal="center" vertical="center" shrinkToFit="1"/>
    </xf>
    <xf numFmtId="0" fontId="4" fillId="0" borderId="22" xfId="81" applyFont="1" applyBorder="1" applyAlignment="1">
      <alignment horizontal="center" vertical="center" shrinkToFit="1"/>
    </xf>
    <xf numFmtId="0" fontId="4" fillId="0" borderId="23" xfId="81" applyFont="1" applyBorder="1"/>
    <xf numFmtId="0" fontId="4" fillId="0" borderId="22" xfId="81" applyFont="1" applyBorder="1"/>
    <xf numFmtId="0" fontId="4" fillId="0" borderId="44" xfId="81" applyFont="1" applyBorder="1"/>
    <xf numFmtId="0" fontId="4" fillId="0" borderId="45" xfId="81" applyFont="1" applyBorder="1"/>
    <xf numFmtId="0" fontId="4" fillId="0" borderId="46" xfId="81" applyFont="1" applyBorder="1"/>
    <xf numFmtId="0" fontId="4" fillId="0" borderId="0" xfId="82" applyFont="1" applyAlignment="1">
      <alignment horizontal="justify" vertical="top" wrapText="1"/>
    </xf>
    <xf numFmtId="0" fontId="43" fillId="0" borderId="0" xfId="82" applyFont="1" applyAlignment="1">
      <alignment horizontal="right" vertical="center"/>
    </xf>
    <xf numFmtId="0" fontId="43" fillId="0" borderId="0" xfId="0" applyFont="1" applyAlignment="1">
      <alignment horizontal="right" vertical="center"/>
    </xf>
    <xf numFmtId="201" fontId="4" fillId="0" borderId="0" xfId="82" applyNumberFormat="1" applyFont="1" applyAlignment="1">
      <alignment horizontal="left" vertical="center" indent="1" shrinkToFit="1"/>
    </xf>
    <xf numFmtId="0" fontId="4" fillId="0" borderId="0" xfId="82" applyFont="1" applyAlignment="1">
      <alignment horizontal="left" vertical="center" wrapText="1"/>
    </xf>
    <xf numFmtId="58" fontId="78" fillId="0" borderId="0" xfId="82" applyNumberFormat="1" applyFont="1" applyAlignment="1">
      <alignment horizontal="distributed" vertical="center" indent="1"/>
    </xf>
    <xf numFmtId="0" fontId="4" fillId="0" borderId="0" xfId="82" applyFont="1" applyAlignment="1">
      <alignment horizontal="left" vertical="center" indent="1" shrinkToFit="1"/>
    </xf>
    <xf numFmtId="0" fontId="4" fillId="0" borderId="0" xfId="82" applyFont="1" applyAlignment="1">
      <alignment vertical="center"/>
    </xf>
    <xf numFmtId="0" fontId="4" fillId="0" borderId="0" xfId="82" applyFont="1" applyAlignment="1">
      <alignment horizontal="distributed" vertical="center"/>
    </xf>
    <xf numFmtId="201" fontId="4" fillId="0" borderId="0" xfId="82" applyNumberFormat="1" applyFont="1" applyAlignment="1">
      <alignment horizontal="right" vertical="center" indent="1" shrinkToFit="1"/>
    </xf>
    <xf numFmtId="0" fontId="4" fillId="0" borderId="0" xfId="82" applyFont="1" applyAlignment="1">
      <alignment horizontal="left" vertical="center" indent="1"/>
    </xf>
    <xf numFmtId="0" fontId="4" fillId="0" borderId="0" xfId="82" applyFont="1" applyAlignment="1">
      <alignment horizontal="center" vertical="center" shrinkToFit="1"/>
    </xf>
    <xf numFmtId="0" fontId="4" fillId="0" borderId="86" xfId="83" applyFont="1" applyBorder="1" applyAlignment="1">
      <alignment vertical="center"/>
    </xf>
    <xf numFmtId="0" fontId="4" fillId="0" borderId="87" xfId="83" applyFont="1" applyBorder="1" applyAlignment="1">
      <alignment vertical="center"/>
    </xf>
    <xf numFmtId="0" fontId="4" fillId="0" borderId="88" xfId="83" applyFont="1" applyBorder="1" applyAlignment="1">
      <alignment vertical="center"/>
    </xf>
    <xf numFmtId="0" fontId="43" fillId="0" borderId="0" xfId="71" applyFont="1" applyAlignment="1">
      <alignment vertical="center" shrinkToFit="1"/>
    </xf>
    <xf numFmtId="0" fontId="2" fillId="0" borderId="0" xfId="0" applyFont="1" applyAlignment="1">
      <alignment vertical="center" shrinkToFit="1"/>
    </xf>
    <xf numFmtId="0" fontId="4" fillId="0" borderId="23" xfId="83" applyFont="1" applyBorder="1" applyAlignment="1">
      <alignment horizontal="center" vertical="center"/>
    </xf>
    <xf numFmtId="0" fontId="4" fillId="0" borderId="22" xfId="83" applyFont="1" applyBorder="1" applyAlignment="1">
      <alignment horizontal="center" vertical="center"/>
    </xf>
    <xf numFmtId="0" fontId="78" fillId="0" borderId="23" xfId="83" applyFont="1" applyBorder="1"/>
    <xf numFmtId="0" fontId="78" fillId="0" borderId="2" xfId="83" applyFont="1" applyBorder="1"/>
    <xf numFmtId="0" fontId="78" fillId="0" borderId="22" xfId="83" applyFont="1" applyBorder="1"/>
    <xf numFmtId="201" fontId="4" fillId="0" borderId="13" xfId="83" applyNumberFormat="1" applyFont="1" applyBorder="1" applyAlignment="1">
      <alignment vertical="center"/>
    </xf>
    <xf numFmtId="201" fontId="9" fillId="0" borderId="8" xfId="0" applyNumberFormat="1" applyFont="1" applyBorder="1">
      <alignment vertical="center"/>
    </xf>
    <xf numFmtId="201" fontId="9" fillId="0" borderId="14" xfId="0" applyNumberFormat="1" applyFont="1" applyBorder="1">
      <alignment vertical="center"/>
    </xf>
    <xf numFmtId="201" fontId="9" fillId="0" borderId="17" xfId="0" applyNumberFormat="1" applyFont="1" applyBorder="1">
      <alignment vertical="center"/>
    </xf>
    <xf numFmtId="201" fontId="9" fillId="0" borderId="7" xfId="0" applyNumberFormat="1" applyFont="1" applyBorder="1">
      <alignment vertical="center"/>
    </xf>
    <xf numFmtId="201" fontId="9" fillId="0" borderId="18" xfId="0" applyNumberFormat="1" applyFont="1" applyBorder="1">
      <alignment vertical="center"/>
    </xf>
    <xf numFmtId="0" fontId="4" fillId="0" borderId="13" xfId="83" applyFont="1" applyBorder="1" applyAlignment="1">
      <alignment vertical="center"/>
    </xf>
    <xf numFmtId="0" fontId="4" fillId="0" borderId="8" xfId="83" applyFont="1" applyBorder="1" applyAlignment="1">
      <alignment vertical="center"/>
    </xf>
    <xf numFmtId="0" fontId="4" fillId="0" borderId="14" xfId="83" applyFont="1" applyBorder="1" applyAlignment="1">
      <alignment vertical="center"/>
    </xf>
    <xf numFmtId="0" fontId="4" fillId="0" borderId="7" xfId="83" applyFont="1" applyBorder="1" applyAlignment="1">
      <alignment vertical="center" shrinkToFit="1"/>
    </xf>
    <xf numFmtId="0" fontId="4" fillId="0" borderId="18" xfId="83" applyFont="1" applyBorder="1" applyAlignment="1">
      <alignment vertical="center" shrinkToFit="1"/>
    </xf>
    <xf numFmtId="0" fontId="78" fillId="0" borderId="23" xfId="83" applyFont="1" applyBorder="1" applyAlignment="1">
      <alignment horizontal="center" vertical="center"/>
    </xf>
    <xf numFmtId="0" fontId="78" fillId="0" borderId="2" xfId="83" applyFont="1" applyBorder="1" applyAlignment="1">
      <alignment horizontal="center" vertical="center"/>
    </xf>
    <xf numFmtId="0" fontId="78" fillId="0" borderId="22" xfId="83" applyFont="1" applyBorder="1" applyAlignment="1">
      <alignment horizontal="center" vertical="center"/>
    </xf>
    <xf numFmtId="0" fontId="4" fillId="0" borderId="0" xfId="83" applyFont="1" applyAlignment="1">
      <alignment vertical="center"/>
    </xf>
    <xf numFmtId="0" fontId="4" fillId="0" borderId="16" xfId="83" applyFont="1" applyBorder="1" applyAlignment="1">
      <alignment vertical="center"/>
    </xf>
    <xf numFmtId="0" fontId="4" fillId="0" borderId="13" xfId="83" applyFont="1" applyBorder="1" applyAlignment="1">
      <alignment horizontal="center" vertical="center" wrapText="1" shrinkToFit="1"/>
    </xf>
    <xf numFmtId="0" fontId="4" fillId="0" borderId="14" xfId="83" applyFont="1" applyBorder="1" applyAlignment="1">
      <alignment horizontal="center" vertical="center" wrapText="1" shrinkToFit="1"/>
    </xf>
    <xf numFmtId="0" fontId="4" fillId="0" borderId="17" xfId="83" applyFont="1" applyBorder="1" applyAlignment="1">
      <alignment horizontal="center" vertical="center" wrapText="1" shrinkToFit="1"/>
    </xf>
    <xf numFmtId="0" fontId="4" fillId="0" borderId="18" xfId="83" applyFont="1" applyBorder="1" applyAlignment="1">
      <alignment horizontal="center" vertical="center" wrapText="1" shrinkToFit="1"/>
    </xf>
    <xf numFmtId="0" fontId="4" fillId="0" borderId="7" xfId="83" applyFont="1" applyBorder="1" applyAlignment="1">
      <alignment vertical="center"/>
    </xf>
    <xf numFmtId="0" fontId="4" fillId="0" borderId="18" xfId="83" applyFont="1" applyBorder="1" applyAlignment="1">
      <alignment vertical="center"/>
    </xf>
    <xf numFmtId="0" fontId="4" fillId="0" borderId="13" xfId="83" applyFont="1" applyBorder="1" applyAlignment="1">
      <alignment horizontal="center" vertical="center"/>
    </xf>
    <xf numFmtId="0" fontId="4" fillId="0" borderId="14" xfId="83" applyFont="1" applyBorder="1" applyAlignment="1">
      <alignment horizontal="center" vertical="center"/>
    </xf>
    <xf numFmtId="0" fontId="4" fillId="0" borderId="17" xfId="83" applyFont="1" applyBorder="1" applyAlignment="1">
      <alignment horizontal="center" vertical="center"/>
    </xf>
    <xf numFmtId="0" fontId="4" fillId="0" borderId="18" xfId="83" applyFont="1" applyBorder="1" applyAlignment="1">
      <alignment horizontal="center" vertical="center"/>
    </xf>
    <xf numFmtId="0" fontId="4" fillId="0" borderId="15" xfId="83" applyFont="1" applyBorder="1" applyAlignment="1">
      <alignment horizontal="center" vertical="center"/>
    </xf>
    <xf numFmtId="0" fontId="4" fillId="0" borderId="16" xfId="83" applyFont="1" applyBorder="1" applyAlignment="1">
      <alignment horizontal="center" vertical="center"/>
    </xf>
    <xf numFmtId="0" fontId="4" fillId="0" borderId="83" xfId="83" applyFont="1" applyBorder="1" applyAlignment="1">
      <alignment vertical="center"/>
    </xf>
    <xf numFmtId="0" fontId="4" fillId="0" borderId="84" xfId="83" applyFont="1" applyBorder="1" applyAlignment="1">
      <alignment vertical="center"/>
    </xf>
    <xf numFmtId="0" fontId="4" fillId="0" borderId="85" xfId="83" applyFont="1" applyBorder="1" applyAlignment="1">
      <alignment vertical="center"/>
    </xf>
    <xf numFmtId="0" fontId="4" fillId="0" borderId="23" xfId="83" applyFont="1" applyBorder="1" applyAlignment="1">
      <alignment vertical="center"/>
    </xf>
    <xf numFmtId="0" fontId="4" fillId="0" borderId="2" xfId="83" applyFont="1" applyBorder="1" applyAlignment="1">
      <alignment vertical="center"/>
    </xf>
    <xf numFmtId="0" fontId="4" fillId="0" borderId="22" xfId="83" applyFont="1" applyBorder="1" applyAlignment="1">
      <alignment vertical="center"/>
    </xf>
    <xf numFmtId="58" fontId="78" fillId="0" borderId="0" xfId="83" applyNumberFormat="1" applyFont="1" applyAlignment="1">
      <alignment horizontal="distributed" vertical="center" indent="1"/>
    </xf>
    <xf numFmtId="201" fontId="4" fillId="0" borderId="0" xfId="83" applyNumberFormat="1" applyFont="1" applyAlignment="1">
      <alignment horizontal="left" vertical="center" indent="1" shrinkToFit="1"/>
    </xf>
    <xf numFmtId="0" fontId="84" fillId="0" borderId="0" xfId="83" applyFont="1" applyAlignment="1">
      <alignment horizontal="center" vertical="center"/>
    </xf>
    <xf numFmtId="58" fontId="78" fillId="0" borderId="0" xfId="85" applyNumberFormat="1" applyFont="1" applyAlignment="1">
      <alignment horizontal="distributed" vertical="center" indent="1"/>
    </xf>
    <xf numFmtId="0" fontId="4" fillId="0" borderId="0" xfId="85" applyFont="1" applyAlignment="1">
      <alignment vertical="center"/>
    </xf>
    <xf numFmtId="201" fontId="4" fillId="0" borderId="0" xfId="85" applyNumberFormat="1" applyFont="1" applyAlignment="1">
      <alignment horizontal="right" vertical="center" indent="1"/>
    </xf>
    <xf numFmtId="0" fontId="4" fillId="0" borderId="0" xfId="85" applyFont="1" applyAlignment="1">
      <alignment horizontal="justify" vertical="top" wrapText="1"/>
    </xf>
    <xf numFmtId="0" fontId="4" fillId="0" borderId="0" xfId="85" applyFont="1" applyAlignment="1">
      <alignment horizontal="left" vertical="center" indent="1"/>
    </xf>
    <xf numFmtId="0" fontId="4" fillId="0" borderId="0" xfId="85" applyFont="1" applyAlignment="1">
      <alignment horizontal="left" vertical="center" indent="1" shrinkToFit="1"/>
    </xf>
    <xf numFmtId="0" fontId="4" fillId="0" borderId="0" xfId="85" applyFont="1" applyAlignment="1">
      <alignment horizontal="right" vertical="center" indent="1"/>
    </xf>
    <xf numFmtId="201" fontId="4" fillId="0" borderId="0" xfId="85" applyNumberFormat="1" applyFont="1" applyAlignment="1">
      <alignment horizontal="left" vertical="center" indent="1" shrinkToFit="1"/>
    </xf>
    <xf numFmtId="0" fontId="4" fillId="0" borderId="41" xfId="81" applyFont="1" applyBorder="1" applyAlignment="1">
      <alignment horizontal="justify" vertical="center"/>
    </xf>
    <xf numFmtId="0" fontId="4" fillId="0" borderId="42" xfId="81" applyFont="1" applyBorder="1" applyAlignment="1">
      <alignment horizontal="justify" vertical="center"/>
    </xf>
    <xf numFmtId="0" fontId="4" fillId="0" borderId="43" xfId="81" applyFont="1" applyBorder="1" applyAlignment="1">
      <alignment horizontal="justify" vertical="center"/>
    </xf>
    <xf numFmtId="0" fontId="4" fillId="0" borderId="3" xfId="81" applyFont="1" applyBorder="1" applyAlignment="1">
      <alignment horizontal="center" vertical="center" wrapText="1"/>
    </xf>
    <xf numFmtId="219" fontId="4" fillId="0" borderId="3" xfId="81" applyNumberFormat="1" applyFont="1" applyBorder="1" applyAlignment="1">
      <alignment horizontal="right" vertical="center"/>
    </xf>
    <xf numFmtId="0" fontId="4" fillId="0" borderId="53" xfId="81" applyFont="1" applyBorder="1" applyAlignment="1">
      <alignment vertical="center"/>
    </xf>
    <xf numFmtId="0" fontId="4" fillId="0" borderId="55" xfId="81" applyFont="1" applyBorder="1" applyAlignment="1">
      <alignment vertical="center"/>
    </xf>
    <xf numFmtId="0" fontId="4" fillId="0" borderId="54" xfId="81" applyFont="1" applyBorder="1" applyAlignment="1">
      <alignment vertical="center"/>
    </xf>
    <xf numFmtId="0" fontId="4" fillId="0" borderId="44" xfId="81" applyFont="1" applyBorder="1" applyAlignment="1">
      <alignment horizontal="justify" vertical="center"/>
    </xf>
    <xf numFmtId="0" fontId="4" fillId="0" borderId="45" xfId="81" applyFont="1" applyBorder="1" applyAlignment="1">
      <alignment horizontal="justify" vertical="center"/>
    </xf>
    <xf numFmtId="0" fontId="4" fillId="0" borderId="46" xfId="81" applyFont="1" applyBorder="1" applyAlignment="1">
      <alignment horizontal="justify" vertical="center"/>
    </xf>
    <xf numFmtId="181" fontId="83" fillId="0" borderId="3" xfId="96" applyNumberFormat="1" applyFont="1" applyBorder="1" applyAlignment="1">
      <alignment horizontal="center" vertical="center" shrinkToFit="1"/>
    </xf>
    <xf numFmtId="0" fontId="41" fillId="0" borderId="13" xfId="96" applyFont="1" applyBorder="1" applyAlignment="1">
      <alignment horizontal="center" vertical="center"/>
    </xf>
    <xf numFmtId="0" fontId="41" fillId="0" borderId="14" xfId="96" applyFont="1" applyBorder="1" applyAlignment="1">
      <alignment horizontal="center" vertical="center"/>
    </xf>
    <xf numFmtId="0" fontId="41" fillId="0" borderId="17" xfId="96" applyFont="1" applyBorder="1" applyAlignment="1">
      <alignment horizontal="center" vertical="center"/>
    </xf>
    <xf numFmtId="0" fontId="41" fillId="0" borderId="18" xfId="96" applyFont="1" applyBorder="1" applyAlignment="1">
      <alignment horizontal="center" vertical="center"/>
    </xf>
    <xf numFmtId="0" fontId="41" fillId="0" borderId="13" xfId="96" applyFont="1" applyBorder="1" applyAlignment="1">
      <alignment horizontal="center" vertical="center" shrinkToFit="1"/>
    </xf>
    <xf numFmtId="0" fontId="41" fillId="0" borderId="8" xfId="96" applyFont="1" applyBorder="1" applyAlignment="1">
      <alignment horizontal="center" vertical="center" shrinkToFit="1"/>
    </xf>
    <xf numFmtId="0" fontId="41" fillId="0" borderId="14" xfId="96" applyFont="1" applyBorder="1" applyAlignment="1">
      <alignment horizontal="center" vertical="center" shrinkToFit="1"/>
    </xf>
    <xf numFmtId="0" fontId="41" fillId="0" borderId="3" xfId="96" applyFont="1" applyBorder="1" applyAlignment="1">
      <alignment horizontal="center" vertical="center" textRotation="255"/>
    </xf>
    <xf numFmtId="0" fontId="41" fillId="0" borderId="3" xfId="96" applyFont="1" applyBorder="1" applyAlignment="1">
      <alignment horizontal="center" vertical="center" textRotation="255" wrapText="1"/>
    </xf>
    <xf numFmtId="0" fontId="41" fillId="0" borderId="3" xfId="96" applyFont="1" applyBorder="1" applyAlignment="1">
      <alignment horizontal="center" vertical="center" wrapText="1"/>
    </xf>
    <xf numFmtId="0" fontId="41" fillId="0" borderId="3" xfId="96" applyFont="1" applyBorder="1" applyAlignment="1">
      <alignment horizontal="center" vertical="center"/>
    </xf>
    <xf numFmtId="0" fontId="41" fillId="0" borderId="89" xfId="96" applyFont="1" applyBorder="1" applyAlignment="1">
      <alignment vertical="center" wrapText="1"/>
    </xf>
    <xf numFmtId="0" fontId="41" fillId="0" borderId="90" xfId="96" applyFont="1" applyBorder="1" applyAlignment="1">
      <alignment vertical="center" wrapText="1"/>
    </xf>
    <xf numFmtId="0" fontId="41" fillId="0" borderId="91" xfId="96" applyFont="1" applyBorder="1" applyAlignment="1">
      <alignment vertical="center" wrapText="1"/>
    </xf>
    <xf numFmtId="0" fontId="41" fillId="0" borderId="20" xfId="96" applyFont="1" applyBorder="1" applyAlignment="1">
      <alignment horizontal="center" vertical="center"/>
    </xf>
    <xf numFmtId="0" fontId="41" fillId="0" borderId="21" xfId="96" applyFont="1" applyBorder="1" applyAlignment="1">
      <alignment horizontal="center" vertical="center"/>
    </xf>
    <xf numFmtId="0" fontId="9" fillId="0" borderId="14" xfId="96" applyFont="1" applyBorder="1" applyAlignment="1">
      <alignment horizontal="center" vertical="center"/>
    </xf>
    <xf numFmtId="0" fontId="9" fillId="0" borderId="16" xfId="96" applyFont="1" applyBorder="1" applyAlignment="1">
      <alignment horizontal="center" vertical="center"/>
    </xf>
    <xf numFmtId="0" fontId="9" fillId="0" borderId="18" xfId="96" applyFont="1" applyBorder="1" applyAlignment="1">
      <alignment horizontal="center" vertical="center"/>
    </xf>
    <xf numFmtId="197" fontId="41" fillId="0" borderId="3" xfId="96" applyNumberFormat="1" applyFont="1" applyBorder="1" applyAlignment="1">
      <alignment horizontal="right" vertical="center" indent="1"/>
    </xf>
    <xf numFmtId="190" fontId="9" fillId="0" borderId="3" xfId="44" applyNumberFormat="1" applyFont="1" applyBorder="1" applyAlignment="1">
      <alignment horizontal="right" vertical="center" shrinkToFit="1"/>
    </xf>
    <xf numFmtId="190" fontId="9" fillId="0" borderId="3" xfId="44" applyNumberFormat="1" applyFont="1" applyBorder="1" applyAlignment="1">
      <alignment vertical="center" shrinkToFit="1"/>
    </xf>
    <xf numFmtId="221" fontId="41" fillId="0" borderId="3" xfId="96" applyNumberFormat="1" applyFont="1" applyBorder="1" applyAlignment="1">
      <alignment horizontal="center" vertical="center"/>
    </xf>
    <xf numFmtId="196" fontId="83" fillId="0" borderId="23" xfId="96" applyNumberFormat="1" applyFont="1" applyBorder="1" applyAlignment="1">
      <alignment horizontal="distributed" vertical="center" shrinkToFit="1"/>
    </xf>
    <xf numFmtId="196" fontId="83" fillId="0" borderId="2" xfId="96" applyNumberFormat="1" applyFont="1" applyBorder="1" applyAlignment="1">
      <alignment horizontal="distributed" vertical="center" shrinkToFit="1"/>
    </xf>
    <xf numFmtId="196" fontId="83" fillId="0" borderId="22" xfId="96" applyNumberFormat="1" applyFont="1" applyBorder="1" applyAlignment="1">
      <alignment horizontal="distributed" vertical="center" shrinkToFit="1"/>
    </xf>
    <xf numFmtId="181" fontId="83" fillId="0" borderId="23" xfId="0" applyNumberFormat="1" applyFont="1" applyBorder="1" applyAlignment="1">
      <alignment horizontal="distributed" vertical="center"/>
    </xf>
    <xf numFmtId="181" fontId="83" fillId="0" borderId="2" xfId="0" applyNumberFormat="1" applyFont="1" applyBorder="1" applyAlignment="1">
      <alignment horizontal="distributed" vertical="center"/>
    </xf>
    <xf numFmtId="194" fontId="41" fillId="0" borderId="7" xfId="96" applyNumberFormat="1" applyFont="1" applyBorder="1" applyAlignment="1">
      <alignment horizontal="center" vertical="center"/>
    </xf>
    <xf numFmtId="195" fontId="41" fillId="0" borderId="7" xfId="96" applyNumberFormat="1" applyFont="1" applyBorder="1" applyAlignment="1">
      <alignment horizontal="distributed" vertical="center" indent="1"/>
    </xf>
    <xf numFmtId="181" fontId="83" fillId="0" borderId="22" xfId="0" applyNumberFormat="1" applyFont="1" applyBorder="1" applyAlignment="1">
      <alignment horizontal="distributed" vertical="center"/>
    </xf>
    <xf numFmtId="0" fontId="41" fillId="0" borderId="23" xfId="96" applyFont="1" applyBorder="1" applyAlignment="1">
      <alignment horizontal="center" vertical="center" shrinkToFit="1"/>
    </xf>
    <xf numFmtId="0" fontId="41" fillId="0" borderId="2" xfId="96" applyFont="1" applyBorder="1" applyAlignment="1">
      <alignment horizontal="center" vertical="center" shrinkToFit="1"/>
    </xf>
    <xf numFmtId="0" fontId="41" fillId="0" borderId="22" xfId="96" applyFont="1" applyBorder="1" applyAlignment="1">
      <alignment horizontal="center" vertical="center" shrinkToFit="1"/>
    </xf>
    <xf numFmtId="176" fontId="41" fillId="0" borderId="23" xfId="106" applyNumberFormat="1" applyFont="1" applyBorder="1" applyAlignment="1">
      <alignment horizontal="right" vertical="center"/>
    </xf>
    <xf numFmtId="176" fontId="41" fillId="0" borderId="2" xfId="106" applyNumberFormat="1" applyFont="1" applyBorder="1" applyAlignment="1">
      <alignment horizontal="right" vertical="center"/>
    </xf>
    <xf numFmtId="176" fontId="41" fillId="0" borderId="22" xfId="106" applyNumberFormat="1" applyFont="1" applyBorder="1" applyAlignment="1">
      <alignment horizontal="right" vertical="center"/>
    </xf>
    <xf numFmtId="0" fontId="41" fillId="0" borderId="23" xfId="96" applyFont="1" applyBorder="1" applyAlignment="1">
      <alignment vertical="center" shrinkToFit="1"/>
    </xf>
    <xf numFmtId="0" fontId="41" fillId="0" borderId="2" xfId="96" applyFont="1" applyBorder="1" applyAlignment="1">
      <alignment vertical="center" shrinkToFit="1"/>
    </xf>
    <xf numFmtId="0" fontId="41" fillId="0" borderId="22" xfId="96" applyFont="1" applyBorder="1" applyAlignment="1">
      <alignment vertical="center" shrinkToFit="1"/>
    </xf>
    <xf numFmtId="190" fontId="9" fillId="0" borderId="3" xfId="44" applyNumberFormat="1" applyFont="1" applyBorder="1" applyAlignment="1">
      <alignment horizontal="center" vertical="center"/>
    </xf>
    <xf numFmtId="0" fontId="41" fillId="0" borderId="13" xfId="96" applyFont="1" applyBorder="1" applyAlignment="1">
      <alignment horizontal="left" vertical="center" indent="1"/>
    </xf>
    <xf numFmtId="0" fontId="41" fillId="0" borderId="8" xfId="96" applyFont="1" applyBorder="1" applyAlignment="1">
      <alignment horizontal="left" vertical="center" indent="1"/>
    </xf>
    <xf numFmtId="0" fontId="41" fillId="0" borderId="14" xfId="96" applyFont="1" applyBorder="1" applyAlignment="1">
      <alignment horizontal="left" vertical="center" indent="1"/>
    </xf>
    <xf numFmtId="0" fontId="41" fillId="0" borderId="7" xfId="96" applyFont="1" applyBorder="1" applyAlignment="1">
      <alignment horizontal="center" vertical="center"/>
    </xf>
    <xf numFmtId="0" fontId="45" fillId="0" borderId="23" xfId="96" applyFont="1" applyBorder="1" applyAlignment="1">
      <alignment horizontal="left" vertical="center" shrinkToFit="1"/>
    </xf>
    <xf numFmtId="0" fontId="45" fillId="0" borderId="2" xfId="96" applyFont="1" applyBorder="1" applyAlignment="1">
      <alignment horizontal="left" vertical="center" shrinkToFit="1"/>
    </xf>
    <xf numFmtId="0" fontId="45" fillId="0" borderId="22" xfId="96" applyFont="1" applyBorder="1" applyAlignment="1">
      <alignment horizontal="left" vertical="center" shrinkToFit="1"/>
    </xf>
    <xf numFmtId="0" fontId="41" fillId="0" borderId="23" xfId="96" applyFont="1" applyBorder="1" applyAlignment="1">
      <alignment horizontal="left" vertical="center" shrinkToFit="1"/>
    </xf>
    <xf numFmtId="0" fontId="41" fillId="0" borderId="2" xfId="96" applyFont="1" applyBorder="1" applyAlignment="1">
      <alignment horizontal="left" vertical="center" shrinkToFit="1"/>
    </xf>
    <xf numFmtId="0" fontId="41" fillId="0" borderId="22" xfId="96" applyFont="1" applyBorder="1" applyAlignment="1">
      <alignment horizontal="left" vertical="center" shrinkToFit="1"/>
    </xf>
    <xf numFmtId="0" fontId="41" fillId="0" borderId="23" xfId="96" applyFont="1" applyBorder="1" applyAlignment="1">
      <alignment horizontal="center" vertical="center"/>
    </xf>
    <xf numFmtId="0" fontId="41" fillId="0" borderId="2" xfId="96" applyFont="1" applyBorder="1" applyAlignment="1">
      <alignment horizontal="center" vertical="center"/>
    </xf>
    <xf numFmtId="0" fontId="41" fillId="0" borderId="22" xfId="96" applyFont="1" applyBorder="1" applyAlignment="1">
      <alignment horizontal="center" vertical="center"/>
    </xf>
    <xf numFmtId="0" fontId="83" fillId="0" borderId="23" xfId="96" applyFont="1" applyBorder="1" applyAlignment="1">
      <alignment horizontal="center" vertical="center"/>
    </xf>
    <xf numFmtId="0" fontId="83" fillId="0" borderId="2" xfId="96" applyFont="1" applyBorder="1" applyAlignment="1">
      <alignment horizontal="center" vertical="center"/>
    </xf>
    <xf numFmtId="0" fontId="83" fillId="0" borderId="22" xfId="96" applyFont="1" applyBorder="1" applyAlignment="1">
      <alignment horizontal="center" vertical="center"/>
    </xf>
    <xf numFmtId="0" fontId="41" fillId="0" borderId="3" xfId="96" applyFont="1" applyBorder="1" applyAlignment="1">
      <alignment horizontal="justify" vertical="center" wrapText="1"/>
    </xf>
    <xf numFmtId="0" fontId="41" fillId="0" borderId="3" xfId="96" applyFont="1" applyBorder="1" applyAlignment="1">
      <alignment vertical="center" shrinkToFit="1"/>
    </xf>
    <xf numFmtId="0" fontId="9" fillId="0" borderId="20" xfId="96" applyFont="1" applyBorder="1" applyAlignment="1">
      <alignment horizontal="center" vertical="center"/>
    </xf>
    <xf numFmtId="0" fontId="9" fillId="0" borderId="19" xfId="96" applyFont="1" applyBorder="1" applyAlignment="1">
      <alignment horizontal="center" vertical="center"/>
    </xf>
    <xf numFmtId="0" fontId="9" fillId="0" borderId="21" xfId="96" applyFont="1" applyBorder="1" applyAlignment="1">
      <alignment horizontal="center" vertical="center"/>
    </xf>
    <xf numFmtId="0" fontId="9" fillId="0" borderId="86" xfId="96" applyFont="1" applyBorder="1" applyAlignment="1">
      <alignment horizontal="justify" vertical="center"/>
    </xf>
    <xf numFmtId="0" fontId="9" fillId="0" borderId="88" xfId="96" applyFont="1" applyBorder="1" applyAlignment="1">
      <alignment horizontal="justify" vertical="center"/>
    </xf>
    <xf numFmtId="0" fontId="9" fillId="0" borderId="92" xfId="96" applyFont="1" applyBorder="1" applyAlignment="1">
      <alignment horizontal="justify" vertical="center"/>
    </xf>
    <xf numFmtId="0" fontId="9" fillId="0" borderId="93" xfId="96" applyFont="1" applyBorder="1" applyAlignment="1">
      <alignment horizontal="justify" vertical="center"/>
    </xf>
    <xf numFmtId="0" fontId="9" fillId="0" borderId="23" xfId="96" applyFont="1" applyBorder="1" applyAlignment="1">
      <alignment vertical="center" shrinkToFit="1"/>
    </xf>
    <xf numFmtId="0" fontId="9" fillId="0" borderId="22" xfId="96" applyFont="1" applyBorder="1" applyAlignment="1">
      <alignment vertical="center" shrinkToFit="1"/>
    </xf>
    <xf numFmtId="0" fontId="82" fillId="0" borderId="23" xfId="96" applyFont="1" applyBorder="1" applyAlignment="1">
      <alignment horizontal="center" vertical="center"/>
    </xf>
    <xf numFmtId="0" fontId="82" fillId="0" borderId="22" xfId="96" applyFont="1" applyBorder="1" applyAlignment="1">
      <alignment horizontal="center" vertical="center"/>
    </xf>
    <xf numFmtId="0" fontId="9" fillId="0" borderId="23" xfId="96" applyFont="1" applyBorder="1" applyAlignment="1">
      <alignment horizontal="justify" vertical="center"/>
    </xf>
    <xf numFmtId="0" fontId="9" fillId="0" borderId="22" xfId="96" applyFont="1" applyBorder="1" applyAlignment="1">
      <alignment horizontal="justify" vertical="center"/>
    </xf>
    <xf numFmtId="0" fontId="9" fillId="0" borderId="83" xfId="96" applyFont="1" applyBorder="1" applyAlignment="1">
      <alignment horizontal="justify" vertical="center"/>
    </xf>
    <xf numFmtId="0" fontId="9" fillId="0" borderId="85" xfId="96" applyFont="1" applyBorder="1" applyAlignment="1">
      <alignment horizontal="justify" vertical="center"/>
    </xf>
    <xf numFmtId="0" fontId="9" fillId="0" borderId="3" xfId="96" applyFont="1" applyBorder="1" applyAlignment="1">
      <alignment horizontal="center" vertical="center"/>
    </xf>
    <xf numFmtId="0" fontId="9" fillId="0" borderId="47" xfId="96" applyFont="1" applyBorder="1" applyAlignment="1">
      <alignment horizontal="center" vertical="center"/>
    </xf>
    <xf numFmtId="0" fontId="9" fillId="0" borderId="113" xfId="96" applyFont="1" applyBorder="1" applyAlignment="1">
      <alignment horizontal="center" vertical="center"/>
    </xf>
    <xf numFmtId="181" fontId="78" fillId="0" borderId="0" xfId="86" applyNumberFormat="1" applyFont="1" applyAlignment="1">
      <alignment horizontal="distributed" indent="1"/>
    </xf>
    <xf numFmtId="0" fontId="4" fillId="0" borderId="0" xfId="86" applyFont="1" applyAlignment="1">
      <alignment vertical="center" shrinkToFit="1"/>
    </xf>
    <xf numFmtId="0" fontId="4" fillId="0" borderId="0" xfId="86" applyFont="1" applyAlignment="1">
      <alignment horizontal="right" indent="4" shrinkToFit="1"/>
    </xf>
    <xf numFmtId="0" fontId="4" fillId="0" borderId="0" xfId="86" applyFont="1" applyAlignment="1">
      <alignment horizontal="right" indent="1"/>
    </xf>
    <xf numFmtId="201" fontId="4" fillId="0" borderId="0" xfId="86" applyNumberFormat="1" applyFont="1" applyAlignment="1">
      <alignment shrinkToFit="1"/>
    </xf>
    <xf numFmtId="212" fontId="4" fillId="0" borderId="0" xfId="86" applyNumberFormat="1" applyFont="1" applyAlignment="1">
      <alignment horizontal="right" indent="1"/>
    </xf>
    <xf numFmtId="213" fontId="4" fillId="0" borderId="0" xfId="86" applyNumberFormat="1" applyFont="1" applyAlignment="1">
      <alignment horizontal="right" indent="1"/>
    </xf>
    <xf numFmtId="181" fontId="78" fillId="0" borderId="0" xfId="86" applyNumberFormat="1" applyFont="1" applyAlignment="1">
      <alignment horizontal="distributed" vertical="center" indent="1"/>
    </xf>
    <xf numFmtId="0" fontId="4" fillId="0" borderId="0" xfId="86" applyFont="1" applyAlignment="1">
      <alignment horizontal="center"/>
    </xf>
    <xf numFmtId="0" fontId="4" fillId="0" borderId="0" xfId="86" applyFont="1" applyAlignment="1">
      <alignment horizontal="right" vertical="center" shrinkToFit="1"/>
    </xf>
    <xf numFmtId="0" fontId="4" fillId="0" borderId="0" xfId="86" applyFont="1" applyAlignment="1">
      <alignment horizontal="right" vertical="center" indent="1"/>
    </xf>
    <xf numFmtId="201" fontId="4" fillId="0" borderId="0" xfId="86" applyNumberFormat="1" applyFont="1" applyAlignment="1">
      <alignment vertical="center" shrinkToFit="1"/>
    </xf>
    <xf numFmtId="217" fontId="4" fillId="0" borderId="0" xfId="86" applyNumberFormat="1" applyFont="1" applyAlignment="1">
      <alignment horizontal="right" vertical="center" indent="1"/>
    </xf>
    <xf numFmtId="0" fontId="4" fillId="0" borderId="0" xfId="86" applyFont="1" applyAlignment="1">
      <alignment horizontal="justify" vertical="top" wrapText="1"/>
    </xf>
    <xf numFmtId="0" fontId="4" fillId="0" borderId="23" xfId="86" applyFont="1" applyBorder="1" applyAlignment="1">
      <alignment horizontal="distributed" vertical="center" indent="1"/>
    </xf>
    <xf numFmtId="0" fontId="4" fillId="0" borderId="22" xfId="86" applyFont="1" applyBorder="1" applyAlignment="1">
      <alignment horizontal="distributed" vertical="center" indent="1"/>
    </xf>
    <xf numFmtId="0" fontId="4" fillId="0" borderId="48" xfId="86" applyFont="1" applyBorder="1" applyAlignment="1">
      <alignment horizontal="justify" vertical="center"/>
    </xf>
    <xf numFmtId="0" fontId="4" fillId="0" borderId="49" xfId="86" applyFont="1" applyBorder="1" applyAlignment="1">
      <alignment horizontal="justify" vertical="center"/>
    </xf>
    <xf numFmtId="0" fontId="4" fillId="0" borderId="104" xfId="86" applyFont="1" applyBorder="1" applyAlignment="1">
      <alignment horizontal="justify" vertical="center"/>
    </xf>
    <xf numFmtId="0" fontId="4" fillId="0" borderId="0" xfId="86" applyFont="1" applyAlignment="1">
      <alignment horizontal="distributed" vertical="center" shrinkToFit="1"/>
    </xf>
    <xf numFmtId="180" fontId="4" fillId="0" borderId="23" xfId="44" applyNumberFormat="1" applyFont="1" applyBorder="1" applyAlignment="1">
      <alignment vertical="center"/>
    </xf>
    <xf numFmtId="180" fontId="4" fillId="0" borderId="22" xfId="44" applyNumberFormat="1" applyFont="1" applyBorder="1" applyAlignment="1">
      <alignment vertical="center"/>
    </xf>
    <xf numFmtId="0" fontId="4" fillId="0" borderId="13" xfId="86" applyFont="1" applyBorder="1" applyAlignment="1">
      <alignment horizontal="distributed" vertical="center" indent="1"/>
    </xf>
    <xf numFmtId="0" fontId="4" fillId="0" borderId="14" xfId="86" applyFont="1" applyBorder="1" applyAlignment="1">
      <alignment horizontal="distributed" vertical="center" indent="1"/>
    </xf>
    <xf numFmtId="0" fontId="4" fillId="0" borderId="23" xfId="86" applyFont="1" applyBorder="1" applyAlignment="1">
      <alignment horizontal="center" vertical="center"/>
    </xf>
    <xf numFmtId="0" fontId="0" fillId="0" borderId="22" xfId="0" applyBorder="1" applyAlignment="1">
      <alignment horizontal="center" vertical="center"/>
    </xf>
    <xf numFmtId="0" fontId="4" fillId="0" borderId="3" xfId="86" applyFont="1" applyBorder="1" applyAlignment="1">
      <alignment horizontal="center" vertical="center"/>
    </xf>
    <xf numFmtId="0" fontId="4" fillId="0" borderId="15" xfId="86" applyFont="1" applyBorder="1" applyAlignment="1">
      <alignment horizontal="distributed" vertical="center" indent="1"/>
    </xf>
    <xf numFmtId="0" fontId="4" fillId="0" borderId="16" xfId="86" applyFont="1" applyBorder="1" applyAlignment="1">
      <alignment horizontal="distributed" vertical="center" indent="1"/>
    </xf>
    <xf numFmtId="0" fontId="4" fillId="0" borderId="103" xfId="99" applyFont="1" applyBorder="1" applyAlignment="1">
      <alignment horizontal="center" vertical="center" wrapText="1"/>
    </xf>
    <xf numFmtId="0" fontId="4" fillId="0" borderId="103" xfId="0" applyFont="1" applyBorder="1" applyAlignment="1">
      <alignment horizontal="center" vertical="center"/>
    </xf>
    <xf numFmtId="0" fontId="12" fillId="0" borderId="7" xfId="99" applyFont="1" applyBorder="1" applyAlignment="1">
      <alignment horizontal="center" vertical="center"/>
    </xf>
    <xf numFmtId="0" fontId="4" fillId="0" borderId="13" xfId="99" applyFont="1" applyBorder="1" applyAlignment="1">
      <alignment horizontal="center" vertical="center" justifyLastLine="1"/>
    </xf>
    <xf numFmtId="0" fontId="7" fillId="0" borderId="17" xfId="86" applyBorder="1"/>
    <xf numFmtId="0" fontId="4" fillId="0" borderId="20" xfId="99" applyFont="1" applyBorder="1" applyAlignment="1">
      <alignment horizontal="center" vertical="center" wrapText="1" justifyLastLine="1"/>
    </xf>
    <xf numFmtId="0" fontId="7" fillId="0" borderId="21" xfId="86" applyBorder="1"/>
    <xf numFmtId="0" fontId="89" fillId="0" borderId="3" xfId="0" applyFont="1" applyBorder="1" applyAlignment="1">
      <alignment horizontal="center" vertical="center"/>
    </xf>
    <xf numFmtId="180" fontId="89" fillId="0" borderId="73" xfId="0" applyNumberFormat="1" applyFont="1" applyBorder="1">
      <alignment vertical="center"/>
    </xf>
    <xf numFmtId="180" fontId="89" fillId="0" borderId="109" xfId="0" applyNumberFormat="1" applyFont="1" applyBorder="1">
      <alignment vertical="center"/>
    </xf>
    <xf numFmtId="180" fontId="89" fillId="0" borderId="3" xfId="0" applyNumberFormat="1" applyFont="1" applyBorder="1">
      <alignment vertical="center"/>
    </xf>
    <xf numFmtId="9" fontId="89" fillId="0" borderId="20" xfId="0" applyNumberFormat="1" applyFont="1" applyBorder="1" applyAlignment="1">
      <alignment horizontal="center" vertical="center"/>
    </xf>
    <xf numFmtId="0" fontId="89" fillId="0" borderId="20" xfId="0" applyFont="1" applyBorder="1" applyAlignment="1">
      <alignment horizontal="center" vertical="center"/>
    </xf>
    <xf numFmtId="180" fontId="89" fillId="0" borderId="20" xfId="0" applyNumberFormat="1" applyFont="1" applyBorder="1">
      <alignment vertical="center"/>
    </xf>
    <xf numFmtId="201" fontId="4" fillId="0" borderId="0" xfId="57" applyNumberFormat="1" applyFont="1" applyAlignment="1">
      <alignment horizontal="justify" vertical="top" wrapText="1"/>
    </xf>
    <xf numFmtId="0" fontId="4" fillId="0" borderId="0" xfId="57" applyFont="1" applyAlignment="1">
      <alignment horizontal="right" vertical="center" shrinkToFit="1"/>
    </xf>
    <xf numFmtId="38" fontId="4" fillId="0" borderId="7" xfId="44" applyFont="1" applyBorder="1" applyAlignment="1">
      <alignment vertical="center"/>
    </xf>
    <xf numFmtId="58" fontId="78" fillId="0" borderId="0" xfId="57" applyNumberFormat="1" applyFont="1" applyAlignment="1">
      <alignment horizontal="distributed" vertical="center"/>
    </xf>
    <xf numFmtId="201" fontId="4" fillId="0" borderId="0" xfId="57" applyNumberFormat="1" applyFont="1" applyAlignment="1">
      <alignment horizontal="left" vertical="center" shrinkToFit="1"/>
    </xf>
    <xf numFmtId="0" fontId="4" fillId="0" borderId="0" xfId="57" applyFont="1" applyAlignment="1">
      <alignment horizontal="justify" vertical="top" wrapText="1"/>
    </xf>
    <xf numFmtId="0" fontId="4" fillId="0" borderId="23" xfId="96" applyFont="1" applyBorder="1" applyAlignment="1">
      <alignment horizontal="center" vertical="center" shrinkToFit="1"/>
    </xf>
    <xf numFmtId="0" fontId="4" fillId="0" borderId="22" xfId="96" applyFont="1" applyBorder="1" applyAlignment="1">
      <alignment horizontal="center" vertical="center" shrinkToFit="1"/>
    </xf>
    <xf numFmtId="0" fontId="4" fillId="0" borderId="3" xfId="96" applyFont="1" applyBorder="1" applyAlignment="1">
      <alignment vertical="center" shrinkToFit="1"/>
    </xf>
    <xf numFmtId="201" fontId="4" fillId="0" borderId="3" xfId="96" applyNumberFormat="1" applyFont="1" applyBorder="1" applyAlignment="1">
      <alignment horizontal="justify" vertical="center"/>
    </xf>
    <xf numFmtId="0" fontId="4" fillId="0" borderId="3" xfId="96" applyFont="1" applyBorder="1" applyAlignment="1">
      <alignment horizontal="distributed" vertical="center" wrapText="1" indent="2"/>
    </xf>
    <xf numFmtId="201" fontId="4" fillId="0" borderId="17" xfId="96" applyNumberFormat="1" applyFont="1" applyBorder="1" applyAlignment="1">
      <alignment horizontal="justify" vertical="center"/>
    </xf>
    <xf numFmtId="201" fontId="4" fillId="0" borderId="7" xfId="96" applyNumberFormat="1" applyFont="1" applyBorder="1" applyAlignment="1">
      <alignment horizontal="justify" vertical="center"/>
    </xf>
    <xf numFmtId="201" fontId="4" fillId="0" borderId="18" xfId="96" applyNumberFormat="1" applyFont="1" applyBorder="1" applyAlignment="1">
      <alignment horizontal="justify" vertical="center"/>
    </xf>
    <xf numFmtId="0" fontId="4" fillId="0" borderId="3" xfId="96" applyFont="1" applyBorder="1" applyAlignment="1">
      <alignment horizontal="justify" vertical="center"/>
    </xf>
    <xf numFmtId="0" fontId="4" fillId="0" borderId="16" xfId="96" applyFont="1" applyBorder="1" applyAlignment="1">
      <alignment vertical="center" shrinkToFit="1"/>
    </xf>
    <xf numFmtId="181" fontId="78" fillId="0" borderId="0" xfId="96" applyNumberFormat="1" applyFont="1" applyAlignment="1">
      <alignment horizontal="distributed" vertical="center" indent="1"/>
    </xf>
    <xf numFmtId="0" fontId="4" fillId="0" borderId="13" xfId="96" applyFont="1" applyBorder="1" applyAlignment="1">
      <alignment horizontal="center" vertical="center" shrinkToFit="1"/>
    </xf>
    <xf numFmtId="0" fontId="4" fillId="0" borderId="14" xfId="96" applyFont="1" applyBorder="1" applyAlignment="1">
      <alignment horizontal="center" vertical="center" shrinkToFit="1"/>
    </xf>
    <xf numFmtId="0" fontId="4" fillId="0" borderId="15" xfId="96" applyFont="1" applyBorder="1" applyAlignment="1">
      <alignment horizontal="center" vertical="center" shrinkToFit="1"/>
    </xf>
    <xf numFmtId="0" fontId="4" fillId="0" borderId="16" xfId="96" applyFont="1" applyBorder="1" applyAlignment="1">
      <alignment horizontal="center" vertical="center" shrinkToFit="1"/>
    </xf>
    <xf numFmtId="0" fontId="4" fillId="0" borderId="17" xfId="96" applyFont="1" applyBorder="1" applyAlignment="1">
      <alignment horizontal="center" vertical="center" shrinkToFit="1"/>
    </xf>
    <xf numFmtId="0" fontId="4" fillId="0" borderId="18" xfId="96" applyFont="1" applyBorder="1" applyAlignment="1">
      <alignment horizontal="center" vertical="center" shrinkToFit="1"/>
    </xf>
    <xf numFmtId="0" fontId="9" fillId="0" borderId="0" xfId="96" applyFont="1" applyAlignment="1">
      <alignment horizontal="right" vertical="center" indent="1" shrinkToFit="1"/>
    </xf>
    <xf numFmtId="0" fontId="4" fillId="0" borderId="0" xfId="96" applyFont="1" applyAlignment="1">
      <alignment horizontal="right" vertical="center" indent="5" shrinkToFit="1"/>
    </xf>
    <xf numFmtId="201" fontId="4" fillId="0" borderId="13" xfId="44" applyNumberFormat="1" applyFont="1" applyBorder="1" applyAlignment="1">
      <alignment horizontal="justify" vertical="center"/>
    </xf>
    <xf numFmtId="201" fontId="4" fillId="0" borderId="8" xfId="44" applyNumberFormat="1" applyFont="1" applyBorder="1" applyAlignment="1">
      <alignment horizontal="justify" vertical="center"/>
    </xf>
    <xf numFmtId="201" fontId="4" fillId="0" borderId="14" xfId="44" applyNumberFormat="1" applyFont="1" applyBorder="1" applyAlignment="1">
      <alignment horizontal="justify" vertical="center"/>
    </xf>
    <xf numFmtId="201" fontId="4" fillId="0" borderId="15" xfId="44" applyNumberFormat="1" applyFont="1" applyBorder="1" applyAlignment="1">
      <alignment horizontal="justify" vertical="center"/>
    </xf>
    <xf numFmtId="201" fontId="4" fillId="0" borderId="0" xfId="44" applyNumberFormat="1" applyFont="1" applyBorder="1" applyAlignment="1">
      <alignment horizontal="justify" vertical="center"/>
    </xf>
    <xf numFmtId="201" fontId="4" fillId="0" borderId="16" xfId="44" applyNumberFormat="1" applyFont="1" applyBorder="1" applyAlignment="1">
      <alignment horizontal="justify" vertical="center"/>
    </xf>
    <xf numFmtId="190" fontId="4" fillId="0" borderId="23" xfId="44" applyNumberFormat="1" applyFont="1" applyBorder="1" applyAlignment="1">
      <alignment horizontal="right" vertical="center" wrapText="1"/>
    </xf>
    <xf numFmtId="190" fontId="4" fillId="0" borderId="2" xfId="44" applyNumberFormat="1" applyFont="1" applyBorder="1" applyAlignment="1">
      <alignment horizontal="right" vertical="center" wrapText="1"/>
    </xf>
    <xf numFmtId="201" fontId="9" fillId="0" borderId="0" xfId="96" applyNumberFormat="1" applyFont="1" applyAlignment="1">
      <alignment horizontal="left" wrapText="1"/>
    </xf>
    <xf numFmtId="0" fontId="0" fillId="0" borderId="0" xfId="0" applyAlignment="1">
      <alignment horizontal="justify" vertical="top" wrapText="1"/>
    </xf>
    <xf numFmtId="201" fontId="9" fillId="0" borderId="0" xfId="96" applyNumberFormat="1" applyFont="1" applyAlignment="1">
      <alignment vertical="center" shrinkToFit="1"/>
    </xf>
    <xf numFmtId="201" fontId="9" fillId="0" borderId="0" xfId="96" applyNumberFormat="1" applyFont="1" applyAlignment="1">
      <alignment horizontal="left" wrapText="1" shrinkToFit="1"/>
    </xf>
    <xf numFmtId="0" fontId="78" fillId="0" borderId="0" xfId="96" applyFont="1" applyAlignment="1">
      <alignment horizontal="justify" vertical="top" wrapText="1"/>
    </xf>
    <xf numFmtId="0" fontId="4" fillId="0" borderId="0" xfId="96" applyFont="1" applyAlignment="1">
      <alignment horizontal="center" vertical="center" justifyLastLine="1"/>
    </xf>
    <xf numFmtId="201" fontId="9" fillId="0" borderId="16" xfId="96" applyNumberFormat="1" applyFont="1" applyBorder="1" applyAlignment="1">
      <alignment vertical="center" shrinkToFit="1"/>
    </xf>
    <xf numFmtId="0" fontId="4" fillId="0" borderId="16" xfId="96" applyFont="1" applyBorder="1" applyAlignment="1">
      <alignment vertical="center"/>
    </xf>
    <xf numFmtId="0" fontId="9" fillId="0" borderId="0" xfId="96" applyFont="1" applyAlignment="1">
      <alignment vertical="center" wrapText="1"/>
    </xf>
    <xf numFmtId="0" fontId="9" fillId="0" borderId="16" xfId="96" applyFont="1" applyBorder="1" applyAlignment="1">
      <alignment vertical="center" wrapText="1"/>
    </xf>
    <xf numFmtId="0" fontId="4" fillId="0" borderId="13" xfId="96" applyFont="1" applyBorder="1" applyAlignment="1">
      <alignment horizontal="center" vertical="center" wrapText="1" justifyLastLine="1"/>
    </xf>
    <xf numFmtId="0" fontId="4" fillId="0" borderId="15" xfId="96" applyFont="1" applyBorder="1" applyAlignment="1">
      <alignment horizontal="center" vertical="center" wrapText="1" justifyLastLine="1"/>
    </xf>
    <xf numFmtId="201" fontId="9" fillId="0" borderId="0" xfId="96" applyNumberFormat="1" applyFont="1" applyAlignment="1">
      <alignment wrapText="1" shrinkToFit="1"/>
    </xf>
    <xf numFmtId="201" fontId="9" fillId="0" borderId="16" xfId="96" applyNumberFormat="1" applyFont="1" applyBorder="1" applyAlignment="1">
      <alignment wrapText="1" shrinkToFit="1"/>
    </xf>
    <xf numFmtId="0" fontId="9" fillId="0" borderId="0" xfId="96" applyFont="1" applyAlignment="1">
      <alignment horizontal="right" vertical="center" indent="7" shrinkToFit="1"/>
    </xf>
    <xf numFmtId="0" fontId="9" fillId="0" borderId="16" xfId="96" applyFont="1" applyBorder="1" applyAlignment="1">
      <alignment horizontal="right" vertical="center" indent="7" shrinkToFit="1"/>
    </xf>
    <xf numFmtId="0" fontId="4" fillId="0" borderId="23" xfId="96" applyFont="1" applyBorder="1" applyAlignment="1">
      <alignment horizontal="left" vertical="center" indent="1" shrinkToFit="1"/>
    </xf>
    <xf numFmtId="0" fontId="4" fillId="0" borderId="2" xfId="96" applyFont="1" applyBorder="1" applyAlignment="1">
      <alignment horizontal="left" vertical="center" indent="1" shrinkToFit="1"/>
    </xf>
    <xf numFmtId="0" fontId="4" fillId="0" borderId="22" xfId="96" applyFont="1" applyBorder="1" applyAlignment="1">
      <alignment horizontal="left" vertical="center" indent="1" shrinkToFit="1"/>
    </xf>
    <xf numFmtId="0" fontId="4" fillId="0" borderId="23" xfId="96" applyFont="1" applyBorder="1" applyAlignment="1">
      <alignment horizontal="distributed" vertical="center" wrapText="1" indent="2"/>
    </xf>
    <xf numFmtId="0" fontId="4" fillId="0" borderId="2" xfId="96" applyFont="1" applyBorder="1" applyAlignment="1">
      <alignment horizontal="distributed" vertical="center" wrapText="1" indent="2"/>
    </xf>
    <xf numFmtId="0" fontId="4" fillId="0" borderId="22" xfId="96" applyFont="1" applyBorder="1" applyAlignment="1">
      <alignment horizontal="distributed" vertical="center" wrapText="1" indent="2"/>
    </xf>
    <xf numFmtId="201" fontId="4" fillId="0" borderId="23" xfId="96" applyNumberFormat="1" applyFont="1" applyBorder="1" applyAlignment="1">
      <alignment horizontal="justify" vertical="center" wrapText="1"/>
    </xf>
    <xf numFmtId="201" fontId="4" fillId="0" borderId="2" xfId="96" applyNumberFormat="1" applyFont="1" applyBorder="1" applyAlignment="1">
      <alignment horizontal="justify" vertical="center" wrapText="1"/>
    </xf>
    <xf numFmtId="201" fontId="4" fillId="0" borderId="22" xfId="96" applyNumberFormat="1" applyFont="1" applyBorder="1" applyAlignment="1">
      <alignment horizontal="justify" vertical="center" wrapText="1"/>
    </xf>
    <xf numFmtId="0" fontId="4" fillId="0" borderId="0" xfId="67" applyFont="1" applyAlignment="1">
      <alignment vertical="center"/>
    </xf>
    <xf numFmtId="201" fontId="4" fillId="0" borderId="0" xfId="86" applyNumberFormat="1" applyFont="1" applyAlignment="1">
      <alignment horizontal="right" vertical="center" indent="1" shrinkToFit="1"/>
    </xf>
    <xf numFmtId="201" fontId="4" fillId="0" borderId="0" xfId="67" applyNumberFormat="1" applyFont="1" applyAlignment="1">
      <alignment horizontal="right" vertical="center" indent="1"/>
    </xf>
    <xf numFmtId="201" fontId="4" fillId="0" borderId="0" xfId="67" applyNumberFormat="1" applyFont="1" applyAlignment="1">
      <alignment vertical="center" shrinkToFit="1"/>
    </xf>
    <xf numFmtId="58" fontId="78" fillId="0" borderId="0" xfId="67" applyNumberFormat="1" applyFont="1" applyAlignment="1">
      <alignment horizontal="distributed" vertical="center" indent="1"/>
    </xf>
    <xf numFmtId="0" fontId="4" fillId="0" borderId="0" xfId="67" applyFont="1" applyAlignment="1">
      <alignment vertical="center" shrinkToFit="1"/>
    </xf>
    <xf numFmtId="0" fontId="78" fillId="0" borderId="0" xfId="67" applyFont="1" applyAlignment="1">
      <alignment horizontal="distributed" vertical="center" indent="1"/>
    </xf>
    <xf numFmtId="0" fontId="4" fillId="0" borderId="0" xfId="67" applyFont="1" applyAlignment="1">
      <alignment horizontal="distributed" vertical="center" indent="1"/>
    </xf>
    <xf numFmtId="0" fontId="79" fillId="0" borderId="0" xfId="94" applyFont="1" applyAlignment="1">
      <alignment horizontal="distributed" vertical="center" indent="1"/>
    </xf>
    <xf numFmtId="58" fontId="78" fillId="0" borderId="0" xfId="89" applyNumberFormat="1" applyFont="1" applyAlignment="1">
      <alignment horizontal="distributed" vertical="center"/>
    </xf>
    <xf numFmtId="58" fontId="78" fillId="0" borderId="0" xfId="94" applyNumberFormat="1" applyFont="1" applyAlignment="1">
      <alignment horizontal="distributed" vertical="center"/>
    </xf>
    <xf numFmtId="0" fontId="4" fillId="0" borderId="0" xfId="94" applyFont="1" applyAlignment="1">
      <alignment vertical="center" shrinkToFit="1"/>
    </xf>
    <xf numFmtId="201" fontId="4" fillId="0" borderId="0" xfId="94" applyNumberFormat="1" applyFont="1" applyAlignment="1">
      <alignment horizontal="left" wrapText="1" shrinkToFit="1"/>
    </xf>
    <xf numFmtId="0" fontId="4" fillId="0" borderId="0" xfId="94" applyFont="1" applyAlignment="1">
      <alignment horizontal="justify" vertical="top" wrapText="1"/>
    </xf>
    <xf numFmtId="0" fontId="4" fillId="0" borderId="0" xfId="94" applyFont="1" applyAlignment="1">
      <alignment horizontal="center" vertical="center"/>
    </xf>
    <xf numFmtId="201" fontId="4" fillId="0" borderId="0" xfId="94" applyNumberFormat="1" applyFont="1" applyAlignment="1">
      <alignment horizontal="right" vertical="center" indent="1"/>
    </xf>
    <xf numFmtId="201" fontId="4" fillId="0" borderId="0" xfId="94" applyNumberFormat="1" applyFont="1" applyAlignment="1">
      <alignment vertical="center" shrinkToFit="1"/>
    </xf>
    <xf numFmtId="0" fontId="4" fillId="0" borderId="0" xfId="94" applyFont="1" applyAlignment="1">
      <alignment horizontal="right" vertical="center" indent="2" shrinkToFit="1"/>
    </xf>
    <xf numFmtId="0" fontId="4" fillId="0" borderId="0" xfId="94" applyFont="1" applyAlignment="1">
      <alignment horizontal="right" vertical="center" indent="1" shrinkToFit="1"/>
    </xf>
    <xf numFmtId="181" fontId="4" fillId="0" borderId="0" xfId="94" applyNumberFormat="1" applyFont="1" applyAlignment="1">
      <alignment horizontal="distributed" vertical="center"/>
    </xf>
    <xf numFmtId="201" fontId="4" fillId="0" borderId="0" xfId="94" applyNumberFormat="1" applyFont="1" applyAlignment="1">
      <alignment horizontal="right" vertical="center" indent="1" shrinkToFit="1"/>
    </xf>
    <xf numFmtId="0" fontId="4" fillId="0" borderId="0" xfId="94" applyFont="1" applyAlignment="1">
      <alignment horizontal="left"/>
    </xf>
    <xf numFmtId="58" fontId="78" fillId="0" borderId="0" xfId="94" applyNumberFormat="1" applyFont="1" applyAlignment="1">
      <alignment horizontal="distributed" vertical="center" indent="1"/>
    </xf>
    <xf numFmtId="201" fontId="4" fillId="0" borderId="0" xfId="94" applyNumberFormat="1" applyFont="1" applyAlignment="1">
      <alignment horizontal="center" vertical="center" shrinkToFit="1"/>
    </xf>
    <xf numFmtId="201" fontId="4" fillId="0" borderId="0" xfId="94" applyNumberFormat="1" applyFont="1" applyAlignment="1">
      <alignment horizontal="left" vertical="center" shrinkToFit="1"/>
    </xf>
    <xf numFmtId="201" fontId="4" fillId="0" borderId="0" xfId="94" applyNumberFormat="1" applyFont="1" applyAlignment="1">
      <alignment horizontal="left" vertical="center" indent="1" shrinkToFit="1"/>
    </xf>
    <xf numFmtId="0" fontId="4" fillId="0" borderId="17" xfId="94" applyFont="1" applyBorder="1" applyAlignment="1">
      <alignment horizontal="justify" vertical="center"/>
    </xf>
    <xf numFmtId="0" fontId="4" fillId="0" borderId="7" xfId="94" applyFont="1" applyBorder="1" applyAlignment="1">
      <alignment horizontal="justify" vertical="center"/>
    </xf>
    <xf numFmtId="0" fontId="4" fillId="0" borderId="18" xfId="94" applyFont="1" applyBorder="1" applyAlignment="1">
      <alignment horizontal="justify" vertical="center"/>
    </xf>
    <xf numFmtId="58" fontId="78" fillId="0" borderId="16" xfId="94" applyNumberFormat="1" applyFont="1" applyBorder="1" applyAlignment="1">
      <alignment horizontal="distributed" vertical="center"/>
    </xf>
    <xf numFmtId="201" fontId="4" fillId="0" borderId="0" xfId="94" quotePrefix="1" applyNumberFormat="1" applyFont="1" applyAlignment="1">
      <alignment horizontal="right" vertical="center" indent="1" shrinkToFit="1"/>
    </xf>
    <xf numFmtId="201" fontId="4" fillId="0" borderId="16" xfId="94" applyNumberFormat="1" applyFont="1" applyBorder="1" applyAlignment="1">
      <alignment horizontal="left" vertical="center" indent="1" shrinkToFit="1"/>
    </xf>
    <xf numFmtId="0" fontId="9" fillId="0" borderId="15" xfId="94" applyFont="1" applyBorder="1" applyAlignment="1">
      <alignment horizontal="justify" vertical="center"/>
    </xf>
    <xf numFmtId="0" fontId="9" fillId="0" borderId="0" xfId="94" applyFont="1" applyAlignment="1">
      <alignment horizontal="justify" vertical="center"/>
    </xf>
    <xf numFmtId="0" fontId="9" fillId="0" borderId="16" xfId="94" applyFont="1" applyBorder="1" applyAlignment="1">
      <alignment horizontal="justify" vertical="center"/>
    </xf>
    <xf numFmtId="0" fontId="4" fillId="0" borderId="15" xfId="94" applyFont="1" applyBorder="1" applyAlignment="1">
      <alignment horizontal="justify" vertical="center"/>
    </xf>
    <xf numFmtId="0" fontId="4" fillId="0" borderId="0" xfId="94" applyFont="1" applyAlignment="1">
      <alignment horizontal="justify" vertical="center"/>
    </xf>
    <xf numFmtId="0" fontId="4" fillId="0" borderId="16" xfId="94" applyFont="1" applyBorder="1" applyAlignment="1">
      <alignment horizontal="justify" vertical="center"/>
    </xf>
    <xf numFmtId="0" fontId="4" fillId="0" borderId="0" xfId="94" applyFont="1" applyAlignment="1">
      <alignment horizontal="right" vertical="center" shrinkToFit="1"/>
    </xf>
    <xf numFmtId="0" fontId="4" fillId="0" borderId="23" xfId="94" applyFont="1" applyBorder="1" applyAlignment="1">
      <alignment horizontal="center" vertical="center"/>
    </xf>
    <xf numFmtId="0" fontId="4" fillId="0" borderId="2" xfId="94" applyFont="1" applyBorder="1" applyAlignment="1">
      <alignment horizontal="center" vertical="center"/>
    </xf>
    <xf numFmtId="0" fontId="4" fillId="0" borderId="23" xfId="94" applyFont="1" applyBorder="1" applyAlignment="1">
      <alignment vertical="center" shrinkToFit="1"/>
    </xf>
    <xf numFmtId="0" fontId="4" fillId="0" borderId="2" xfId="94" applyFont="1" applyBorder="1" applyAlignment="1">
      <alignment vertical="center" shrinkToFit="1"/>
    </xf>
    <xf numFmtId="0" fontId="4" fillId="0" borderId="22" xfId="94" applyFont="1" applyBorder="1" applyAlignment="1">
      <alignment vertical="center" shrinkToFit="1"/>
    </xf>
    <xf numFmtId="0" fontId="4" fillId="0" borderId="0" xfId="94" applyFont="1" applyAlignment="1">
      <alignment vertical="center"/>
    </xf>
    <xf numFmtId="181" fontId="78" fillId="0" borderId="0" xfId="94" applyNumberFormat="1" applyFont="1" applyAlignment="1">
      <alignment horizontal="distributed" vertical="center"/>
    </xf>
    <xf numFmtId="0" fontId="4" fillId="0" borderId="0" xfId="94" applyFont="1" applyAlignment="1">
      <alignment horizontal="right" vertical="center"/>
    </xf>
    <xf numFmtId="0" fontId="12" fillId="0" borderId="0" xfId="94" applyFont="1" applyAlignment="1">
      <alignment horizontal="center" vertical="center"/>
    </xf>
    <xf numFmtId="58" fontId="78" fillId="0" borderId="0" xfId="95" applyNumberFormat="1" applyFont="1" applyAlignment="1">
      <alignment horizontal="distributed" vertical="center" indent="1"/>
    </xf>
    <xf numFmtId="181" fontId="78" fillId="0" borderId="0" xfId="0" applyNumberFormat="1" applyFont="1" applyAlignment="1">
      <alignment horizontal="distributed" vertical="center" indent="1"/>
    </xf>
    <xf numFmtId="201" fontId="4" fillId="0" borderId="0" xfId="95" applyNumberFormat="1" applyFont="1" applyAlignment="1">
      <alignment vertical="center" shrinkToFit="1"/>
    </xf>
    <xf numFmtId="201" fontId="4" fillId="0" borderId="0" xfId="95" applyNumberFormat="1" applyFont="1" applyAlignment="1">
      <alignment horizontal="right" vertical="center" indent="1" shrinkToFit="1"/>
    </xf>
    <xf numFmtId="0" fontId="4" fillId="0" borderId="0" xfId="95" applyFont="1" applyAlignment="1">
      <alignment horizontal="justify" vertical="top" wrapText="1"/>
    </xf>
    <xf numFmtId="0" fontId="4" fillId="0" borderId="0" xfId="95" applyFont="1" applyAlignment="1">
      <alignment horizontal="left" vertical="center" indent="1" shrinkToFit="1"/>
    </xf>
    <xf numFmtId="0" fontId="4" fillId="0" borderId="0" xfId="95" applyFont="1" applyAlignment="1">
      <alignment horizontal="right" vertical="center" indent="1" shrinkToFit="1"/>
    </xf>
    <xf numFmtId="201" fontId="4" fillId="0" borderId="0" xfId="95" applyNumberFormat="1" applyFont="1" applyAlignment="1">
      <alignment horizontal="left" wrapText="1" shrinkToFit="1"/>
    </xf>
    <xf numFmtId="201" fontId="9" fillId="0" borderId="0" xfId="95" applyNumberFormat="1" applyFont="1" applyAlignment="1">
      <alignment horizontal="right" vertical="center" indent="1" shrinkToFit="1"/>
    </xf>
    <xf numFmtId="201" fontId="9" fillId="0" borderId="0" xfId="95" applyNumberFormat="1" applyFont="1" applyAlignment="1">
      <alignment vertical="center" shrinkToFit="1"/>
    </xf>
    <xf numFmtId="201" fontId="9" fillId="0" borderId="0" xfId="95" applyNumberFormat="1" applyFont="1" applyAlignment="1">
      <alignment horizontal="left" wrapText="1" shrinkToFit="1"/>
    </xf>
    <xf numFmtId="181" fontId="78" fillId="0" borderId="23" xfId="95" applyNumberFormat="1" applyFont="1" applyBorder="1" applyAlignment="1">
      <alignment horizontal="center" vertical="center"/>
    </xf>
    <xf numFmtId="181" fontId="78" fillId="0" borderId="2" xfId="95" applyNumberFormat="1" applyFont="1" applyBorder="1" applyAlignment="1">
      <alignment horizontal="center" vertical="center"/>
    </xf>
    <xf numFmtId="181" fontId="78" fillId="0" borderId="22" xfId="95" applyNumberFormat="1" applyFont="1" applyBorder="1" applyAlignment="1">
      <alignment horizontal="center" vertical="center"/>
    </xf>
    <xf numFmtId="0" fontId="4" fillId="0" borderId="3" xfId="95" applyFont="1" applyBorder="1" applyAlignment="1">
      <alignment horizontal="left" vertical="center" shrinkToFit="1"/>
    </xf>
    <xf numFmtId="0" fontId="9" fillId="0" borderId="3" xfId="95" applyFont="1" applyBorder="1" applyAlignment="1">
      <alignment horizontal="left" vertical="center" shrinkToFit="1"/>
    </xf>
    <xf numFmtId="0" fontId="4" fillId="0" borderId="3" xfId="95" applyFont="1" applyBorder="1" applyAlignment="1">
      <alignment horizontal="justify" vertical="center" wrapText="1"/>
    </xf>
    <xf numFmtId="0" fontId="9" fillId="0" borderId="3" xfId="95" applyFont="1" applyBorder="1" applyAlignment="1">
      <alignment horizontal="justify" vertical="center" wrapText="1"/>
    </xf>
    <xf numFmtId="0" fontId="0" fillId="0" borderId="22" xfId="0" applyBorder="1" applyAlignment="1">
      <alignment horizontal="distributed" vertical="center" indent="1"/>
    </xf>
    <xf numFmtId="0" fontId="0" fillId="0" borderId="2" xfId="0" applyBorder="1" applyAlignment="1">
      <alignment horizontal="distributed" vertical="center" indent="1"/>
    </xf>
    <xf numFmtId="190" fontId="4" fillId="0" borderId="23" xfId="44" applyNumberFormat="1" applyFont="1" applyBorder="1" applyAlignment="1">
      <alignment horizontal="right" vertical="center" indent="10"/>
    </xf>
    <xf numFmtId="190" fontId="4" fillId="0" borderId="2" xfId="44" applyNumberFormat="1" applyFont="1" applyBorder="1" applyAlignment="1">
      <alignment horizontal="right" vertical="center" indent="10"/>
    </xf>
    <xf numFmtId="190" fontId="4" fillId="0" borderId="22" xfId="44" applyNumberFormat="1" applyFont="1" applyBorder="1" applyAlignment="1">
      <alignment horizontal="right" vertical="center" indent="10"/>
    </xf>
    <xf numFmtId="0" fontId="78" fillId="0" borderId="0" xfId="95" applyFont="1" applyAlignment="1">
      <alignment vertical="center"/>
    </xf>
    <xf numFmtId="0" fontId="9" fillId="0" borderId="0" xfId="95" applyFont="1" applyAlignment="1">
      <alignment horizontal="right" vertical="center" indent="1" shrinkToFit="1"/>
    </xf>
    <xf numFmtId="0" fontId="9" fillId="0" borderId="0" xfId="95" applyFont="1" applyAlignment="1">
      <alignment horizontal="right" vertical="center" shrinkToFit="1"/>
    </xf>
    <xf numFmtId="201" fontId="9" fillId="0" borderId="0" xfId="95" applyNumberFormat="1" applyFont="1" applyAlignment="1">
      <alignment wrapText="1" shrinkToFit="1"/>
    </xf>
    <xf numFmtId="0" fontId="4" fillId="0" borderId="13" xfId="95" applyFont="1" applyBorder="1" applyAlignment="1">
      <alignment horizontal="center" vertical="center"/>
    </xf>
    <xf numFmtId="0" fontId="9" fillId="0" borderId="17" xfId="95" applyFont="1" applyBorder="1" applyAlignment="1">
      <alignment horizontal="center" vertical="center"/>
    </xf>
    <xf numFmtId="181" fontId="82" fillId="0" borderId="23" xfId="0" applyNumberFormat="1" applyFont="1" applyBorder="1" applyAlignment="1">
      <alignment horizontal="distributed" vertical="center" indent="4"/>
    </xf>
    <xf numFmtId="0" fontId="0" fillId="0" borderId="2" xfId="0" applyBorder="1" applyAlignment="1">
      <alignment horizontal="distributed" vertical="center" indent="4"/>
    </xf>
    <xf numFmtId="0" fontId="0" fillId="0" borderId="22" xfId="0" applyBorder="1" applyAlignment="1">
      <alignment horizontal="distributed" vertical="center" indent="4"/>
    </xf>
    <xf numFmtId="0" fontId="4" fillId="0" borderId="23" xfId="95" applyFont="1" applyBorder="1" applyAlignment="1">
      <alignment horizontal="center" vertical="center"/>
    </xf>
    <xf numFmtId="0" fontId="9" fillId="0" borderId="22" xfId="95" applyFont="1" applyBorder="1" applyAlignment="1">
      <alignment horizontal="center" vertical="center"/>
    </xf>
    <xf numFmtId="0" fontId="4" fillId="0" borderId="0" xfId="95" applyFont="1" applyAlignment="1">
      <alignment horizontal="distributed" vertical="center" indent="1"/>
    </xf>
    <xf numFmtId="0" fontId="2" fillId="0" borderId="0" xfId="95" applyAlignment="1">
      <alignment horizontal="distributed" vertical="center" indent="1"/>
    </xf>
    <xf numFmtId="0" fontId="4" fillId="0" borderId="0" xfId="95" applyFont="1" applyAlignment="1">
      <alignment horizontal="left" vertical="center"/>
    </xf>
    <xf numFmtId="190" fontId="4" fillId="0" borderId="7" xfId="44" applyNumberFormat="1" applyFont="1" applyBorder="1" applyAlignment="1">
      <alignment horizontal="right" vertical="center" indent="1"/>
    </xf>
    <xf numFmtId="0" fontId="4" fillId="0" borderId="0" xfId="95" applyFont="1" applyAlignment="1">
      <alignment horizontal="distributed" vertical="center"/>
    </xf>
    <xf numFmtId="0" fontId="9" fillId="0" borderId="0" xfId="95" applyFont="1" applyAlignment="1">
      <alignment vertical="center"/>
    </xf>
    <xf numFmtId="181" fontId="78" fillId="0" borderId="0" xfId="95" applyNumberFormat="1" applyFont="1" applyAlignment="1">
      <alignment horizontal="distributed" vertical="center"/>
    </xf>
    <xf numFmtId="0" fontId="4" fillId="0" borderId="0" xfId="95" applyFont="1" applyAlignment="1">
      <alignment horizontal="right" vertical="center" indent="3" shrinkToFit="1"/>
    </xf>
    <xf numFmtId="0" fontId="4" fillId="0" borderId="0" xfId="95" applyFont="1" applyAlignment="1">
      <alignment vertical="center"/>
    </xf>
    <xf numFmtId="0" fontId="4" fillId="0" borderId="0" xfId="95" applyFont="1" applyAlignment="1">
      <alignment vertical="center" shrinkToFit="1"/>
    </xf>
    <xf numFmtId="190" fontId="4" fillId="0" borderId="7" xfId="44" applyNumberFormat="1" applyFont="1" applyBorder="1" applyAlignment="1">
      <alignment horizontal="right" vertical="center" indent="2"/>
    </xf>
    <xf numFmtId="0" fontId="47" fillId="0" borderId="7" xfId="91" applyFont="1" applyBorder="1" applyAlignment="1">
      <alignment horizontal="distributed" vertical="center" indent="15"/>
    </xf>
    <xf numFmtId="0" fontId="2" fillId="0" borderId="20" xfId="91" applyBorder="1" applyAlignment="1">
      <alignment horizontal="distributed" vertical="center" indent="1"/>
    </xf>
    <xf numFmtId="0" fontId="2" fillId="0" borderId="21" xfId="91" applyBorder="1" applyAlignment="1">
      <alignment horizontal="distributed" vertical="center" indent="1"/>
    </xf>
    <xf numFmtId="0" fontId="2" fillId="0" borderId="3" xfId="91" applyBorder="1" applyAlignment="1">
      <alignment horizontal="center" vertical="center"/>
    </xf>
    <xf numFmtId="0" fontId="2" fillId="0" borderId="20" xfId="91" applyBorder="1" applyAlignment="1">
      <alignment horizontal="distributed" vertical="center" indent="2"/>
    </xf>
    <xf numFmtId="0" fontId="2" fillId="0" borderId="21" xfId="91" applyBorder="1" applyAlignment="1">
      <alignment horizontal="distributed" vertical="center" indent="2"/>
    </xf>
    <xf numFmtId="0" fontId="0" fillId="0" borderId="3" xfId="91" applyFont="1" applyBorder="1" applyAlignment="1">
      <alignment horizontal="center" vertical="center" wrapText="1"/>
    </xf>
    <xf numFmtId="0" fontId="4" fillId="0" borderId="0" xfId="93" applyFont="1" applyAlignment="1">
      <alignment horizontal="justify" vertical="top" wrapText="1"/>
    </xf>
    <xf numFmtId="0" fontId="4" fillId="0" borderId="0" xfId="93" applyFont="1" applyAlignment="1">
      <alignment vertical="center" shrinkToFit="1"/>
    </xf>
    <xf numFmtId="58" fontId="78" fillId="0" borderId="0" xfId="93" applyNumberFormat="1" applyFont="1" applyAlignment="1">
      <alignment horizontal="distributed" vertical="center" indent="2"/>
    </xf>
    <xf numFmtId="201" fontId="4" fillId="0" borderId="0" xfId="93" applyNumberFormat="1" applyFont="1" applyAlignment="1">
      <alignment horizontal="left" vertical="center" indent="1" shrinkToFit="1"/>
    </xf>
    <xf numFmtId="201" fontId="4" fillId="0" borderId="0" xfId="93" applyNumberFormat="1" applyFont="1" applyAlignment="1">
      <alignment vertical="center" shrinkToFit="1"/>
    </xf>
    <xf numFmtId="0" fontId="12" fillId="0" borderId="0" xfId="93" applyFont="1" applyAlignment="1">
      <alignment horizontal="center" vertical="center"/>
    </xf>
    <xf numFmtId="0" fontId="2" fillId="0" borderId="0" xfId="0" applyFont="1" applyAlignment="1">
      <alignment horizontal="center" vertical="center"/>
    </xf>
    <xf numFmtId="181" fontId="78" fillId="0" borderId="0" xfId="93" applyNumberFormat="1" applyFont="1" applyAlignment="1">
      <alignment horizontal="distributed" vertical="center"/>
    </xf>
    <xf numFmtId="0" fontId="4" fillId="0" borderId="0" xfId="93" applyFont="1" applyAlignment="1">
      <alignment horizontal="right" vertical="center" indent="1" shrinkToFit="1"/>
    </xf>
    <xf numFmtId="0" fontId="4" fillId="0" borderId="0" xfId="93" applyFont="1" applyAlignment="1">
      <alignment horizontal="right" vertical="center" shrinkToFit="1"/>
    </xf>
    <xf numFmtId="0" fontId="78" fillId="0" borderId="0" xfId="95" applyFont="1" applyAlignment="1">
      <alignment horizontal="justify" vertical="top" wrapText="1"/>
    </xf>
    <xf numFmtId="0" fontId="9" fillId="0" borderId="0" xfId="95" applyFont="1" applyAlignment="1">
      <alignment vertical="center" shrinkToFit="1"/>
    </xf>
    <xf numFmtId="0" fontId="9" fillId="0" borderId="0" xfId="95" applyFont="1" applyAlignment="1">
      <alignment horizontal="left" vertical="center" indent="1" shrinkToFit="1"/>
    </xf>
    <xf numFmtId="0" fontId="4" fillId="0" borderId="0" xfId="110" applyFont="1" applyAlignment="1">
      <alignment horizontal="center" vertical="center"/>
    </xf>
    <xf numFmtId="0" fontId="4" fillId="8" borderId="0" xfId="110" applyFont="1" applyFill="1" applyAlignment="1">
      <alignment horizontal="right" vertical="center" indent="1"/>
    </xf>
    <xf numFmtId="0" fontId="4" fillId="8" borderId="0" xfId="110" applyFont="1" applyFill="1">
      <alignment vertical="center"/>
    </xf>
    <xf numFmtId="0" fontId="47" fillId="0" borderId="0" xfId="110" quotePrefix="1" applyFont="1" applyAlignment="1">
      <alignment horizontal="center" vertical="center"/>
    </xf>
    <xf numFmtId="0" fontId="4" fillId="8" borderId="0" xfId="110" applyFont="1" applyFill="1" applyAlignment="1">
      <alignment horizontal="center" vertical="center"/>
    </xf>
    <xf numFmtId="0" fontId="39" fillId="8" borderId="23" xfId="110" applyFont="1" applyFill="1" applyBorder="1" applyAlignment="1">
      <alignment horizontal="distributed" vertical="center" indent="2"/>
    </xf>
    <xf numFmtId="0" fontId="39" fillId="8" borderId="2" xfId="110" applyFont="1" applyFill="1" applyBorder="1" applyAlignment="1">
      <alignment horizontal="distributed" vertical="center" indent="2"/>
    </xf>
    <xf numFmtId="0" fontId="39" fillId="8" borderId="22" xfId="110" applyFont="1" applyFill="1" applyBorder="1" applyAlignment="1">
      <alignment horizontal="distributed" vertical="center" indent="2"/>
    </xf>
    <xf numFmtId="0" fontId="4" fillId="8" borderId="8" xfId="110" applyFont="1" applyFill="1" applyBorder="1" applyAlignment="1">
      <alignment horizontal="distributed" vertical="center" indent="1"/>
    </xf>
    <xf numFmtId="0" fontId="4" fillId="8" borderId="0" xfId="110" applyFont="1" applyFill="1" applyAlignment="1">
      <alignment horizontal="left" vertical="center" indent="2"/>
    </xf>
    <xf numFmtId="0" fontId="4" fillId="8" borderId="0" xfId="110" applyFont="1" applyFill="1" applyAlignment="1">
      <alignment horizontal="left" vertical="center" indent="7"/>
    </xf>
    <xf numFmtId="0" fontId="4" fillId="0" borderId="129" xfId="110" applyFont="1" applyBorder="1" applyAlignment="1">
      <alignment horizontal="center" vertical="center" textRotation="255"/>
    </xf>
    <xf numFmtId="0" fontId="4" fillId="0" borderId="117" xfId="110" applyFont="1" applyBorder="1" applyAlignment="1">
      <alignment horizontal="center" vertical="center" textRotation="255"/>
    </xf>
    <xf numFmtId="0" fontId="4" fillId="0" borderId="130" xfId="110" applyFont="1" applyBorder="1" applyAlignment="1">
      <alignment horizontal="center" vertical="center" textRotation="255"/>
    </xf>
    <xf numFmtId="0" fontId="4" fillId="0" borderId="131" xfId="110" applyFont="1" applyBorder="1" applyAlignment="1">
      <alignment horizontal="left" vertical="center" indent="1"/>
    </xf>
    <xf numFmtId="0" fontId="4" fillId="0" borderId="55" xfId="110" applyFont="1" applyBorder="1" applyAlignment="1">
      <alignment horizontal="left" vertical="center" indent="1"/>
    </xf>
    <xf numFmtId="0" fontId="4" fillId="0" borderId="132" xfId="110" applyFont="1" applyBorder="1" applyAlignment="1">
      <alignment horizontal="left" vertical="center" indent="1"/>
    </xf>
    <xf numFmtId="0" fontId="41" fillId="0" borderId="6" xfId="110" applyFont="1" applyBorder="1" applyAlignment="1">
      <alignment horizontal="left" vertical="center"/>
    </xf>
    <xf numFmtId="0" fontId="9" fillId="0" borderId="120" xfId="110" applyFont="1" applyBorder="1" applyAlignment="1">
      <alignment horizontal="left" vertical="center" indent="1"/>
    </xf>
    <xf numFmtId="0" fontId="9" fillId="0" borderId="6" xfId="110" applyFont="1" applyBorder="1" applyAlignment="1">
      <alignment horizontal="left" vertical="center" indent="1"/>
    </xf>
    <xf numFmtId="0" fontId="41" fillId="0" borderId="128" xfId="110" applyFont="1" applyBorder="1" applyAlignment="1">
      <alignment horizontal="left" vertical="center"/>
    </xf>
    <xf numFmtId="0" fontId="9" fillId="0" borderId="134" xfId="110" applyFont="1" applyBorder="1" applyAlignment="1">
      <alignment horizontal="left" vertical="center" indent="1"/>
    </xf>
    <xf numFmtId="0" fontId="9" fillId="0" borderId="128" xfId="110" applyFont="1" applyBorder="1" applyAlignment="1">
      <alignment horizontal="left" vertical="center" indent="1"/>
    </xf>
    <xf numFmtId="0" fontId="41" fillId="0" borderId="119" xfId="110" applyFont="1" applyBorder="1" applyAlignment="1">
      <alignment horizontal="right" vertical="center"/>
    </xf>
    <xf numFmtId="0" fontId="41" fillId="0" borderId="42" xfId="110" applyFont="1" applyBorder="1" applyAlignment="1">
      <alignment horizontal="right" vertical="center"/>
    </xf>
    <xf numFmtId="0" fontId="41" fillId="0" borderId="120" xfId="110" applyFont="1" applyBorder="1" applyAlignment="1">
      <alignment horizontal="right" vertical="center"/>
    </xf>
    <xf numFmtId="0" fontId="41" fillId="0" borderId="133" xfId="110" applyFont="1" applyBorder="1" applyAlignment="1">
      <alignment horizontal="right" vertical="center"/>
    </xf>
    <xf numFmtId="0" fontId="41" fillId="0" borderId="45" xfId="110" applyFont="1" applyBorder="1" applyAlignment="1">
      <alignment horizontal="right" vertical="center"/>
    </xf>
    <xf numFmtId="0" fontId="41" fillId="0" borderId="134" xfId="110" applyFont="1" applyBorder="1" applyAlignment="1">
      <alignment horizontal="right" vertical="center"/>
    </xf>
    <xf numFmtId="0" fontId="4" fillId="0" borderId="78" xfId="110" applyFont="1" applyBorder="1" applyAlignment="1">
      <alignment horizontal="center" vertical="center" textRotation="255"/>
    </xf>
    <xf numFmtId="0" fontId="4" fillId="0" borderId="116" xfId="110" applyFont="1" applyBorder="1" applyAlignment="1">
      <alignment horizontal="left" vertical="center"/>
    </xf>
    <xf numFmtId="0" fontId="9" fillId="0" borderId="116" xfId="110" applyFont="1" applyBorder="1" applyAlignment="1">
      <alignment horizontal="left" vertical="center" indent="1"/>
    </xf>
    <xf numFmtId="0" fontId="4" fillId="0" borderId="128" xfId="110" applyFont="1" applyBorder="1" applyAlignment="1">
      <alignment horizontal="left" vertical="center"/>
    </xf>
    <xf numFmtId="188" fontId="9" fillId="0" borderId="117" xfId="110" applyNumberFormat="1" applyFont="1" applyBorder="1" applyAlignment="1">
      <alignment horizontal="center" vertical="center"/>
    </xf>
    <xf numFmtId="188" fontId="9" fillId="0" borderId="118" xfId="110" applyNumberFormat="1" applyFont="1" applyBorder="1" applyAlignment="1">
      <alignment horizontal="center" vertical="center"/>
    </xf>
    <xf numFmtId="188" fontId="9" fillId="0" borderId="71" xfId="110" applyNumberFormat="1" applyFont="1" applyBorder="1" applyAlignment="1">
      <alignment horizontal="center" vertical="center"/>
    </xf>
    <xf numFmtId="188" fontId="9" fillId="0" borderId="57" xfId="110" applyNumberFormat="1" applyFont="1" applyBorder="1" applyAlignment="1">
      <alignment horizontal="center" vertical="center"/>
    </xf>
    <xf numFmtId="0" fontId="4" fillId="0" borderId="56" xfId="110" applyFont="1" applyBorder="1" applyAlignment="1">
      <alignment horizontal="center" vertical="center"/>
    </xf>
    <xf numFmtId="0" fontId="45" fillId="0" borderId="122" xfId="110" applyFont="1" applyBorder="1" applyAlignment="1">
      <alignment horizontal="left" vertical="center" wrapText="1"/>
    </xf>
    <xf numFmtId="0" fontId="45" fillId="0" borderId="127" xfId="110" applyFont="1" applyBorder="1" applyAlignment="1">
      <alignment horizontal="left" vertical="center" wrapText="1"/>
    </xf>
    <xf numFmtId="0" fontId="45" fillId="0" borderId="125" xfId="110" applyFont="1" applyBorder="1" applyAlignment="1">
      <alignment horizontal="left" vertical="center" wrapText="1"/>
    </xf>
    <xf numFmtId="0" fontId="9" fillId="0" borderId="119" xfId="110" applyFont="1" applyBorder="1" applyAlignment="1">
      <alignment horizontal="left" vertical="center" indent="1"/>
    </xf>
    <xf numFmtId="0" fontId="9" fillId="0" borderId="42" xfId="110" applyFont="1" applyBorder="1" applyAlignment="1">
      <alignment horizontal="left" vertical="center" indent="1"/>
    </xf>
    <xf numFmtId="188" fontId="9" fillId="0" borderId="62" xfId="110" applyNumberFormat="1" applyFont="1" applyBorder="1" applyAlignment="1">
      <alignment horizontal="center" vertical="center"/>
    </xf>
    <xf numFmtId="188" fontId="9" fillId="0" borderId="56" xfId="110" applyNumberFormat="1" applyFont="1" applyBorder="1" applyAlignment="1">
      <alignment horizontal="center" vertical="center"/>
    </xf>
    <xf numFmtId="0" fontId="41" fillId="0" borderId="6" xfId="110" applyFont="1" applyBorder="1" applyAlignment="1">
      <alignment horizontal="left" vertical="center" indent="1"/>
    </xf>
    <xf numFmtId="0" fontId="9" fillId="0" borderId="126" xfId="110" applyFont="1" applyBorder="1" applyAlignment="1">
      <alignment horizontal="left" vertical="center" indent="1"/>
    </xf>
    <xf numFmtId="0" fontId="9" fillId="0" borderId="124" xfId="110" applyFont="1" applyBorder="1" applyAlignment="1">
      <alignment horizontal="left" vertical="center" indent="1"/>
    </xf>
    <xf numFmtId="188" fontId="9" fillId="0" borderId="117" xfId="110" applyNumberFormat="1" applyFont="1" applyBorder="1" applyAlignment="1">
      <alignment horizontal="left" vertical="center" indent="1"/>
    </xf>
    <xf numFmtId="188" fontId="9" fillId="0" borderId="118" xfId="110" applyNumberFormat="1" applyFont="1" applyBorder="1" applyAlignment="1">
      <alignment horizontal="left" vertical="center" indent="1"/>
    </xf>
    <xf numFmtId="192" fontId="41" fillId="0" borderId="42" xfId="110" applyNumberFormat="1" applyFont="1" applyBorder="1" applyAlignment="1">
      <alignment horizontal="left" vertical="center"/>
    </xf>
    <xf numFmtId="223" fontId="4" fillId="8" borderId="0" xfId="110" applyNumberFormat="1" applyFont="1" applyFill="1" applyAlignment="1">
      <alignment horizontal="center" vertical="center"/>
    </xf>
    <xf numFmtId="0" fontId="4" fillId="0" borderId="62" xfId="110" applyFont="1" applyBorder="1" applyAlignment="1">
      <alignment horizontal="center" vertical="center"/>
    </xf>
    <xf numFmtId="0" fontId="9" fillId="0" borderId="123" xfId="110" applyFont="1" applyBorder="1" applyAlignment="1">
      <alignment horizontal="left" vertical="center" indent="1"/>
    </xf>
    <xf numFmtId="0" fontId="9" fillId="0" borderId="121" xfId="110" applyFont="1" applyBorder="1" applyAlignment="1">
      <alignment horizontal="left" vertical="center" indent="1"/>
    </xf>
    <xf numFmtId="0" fontId="9" fillId="8" borderId="0" xfId="87" applyFont="1" applyFill="1" applyAlignment="1">
      <alignment horizontal="left" vertical="center"/>
    </xf>
    <xf numFmtId="227" fontId="9" fillId="8" borderId="0" xfId="87" applyNumberFormat="1" applyFont="1" applyFill="1" applyAlignment="1">
      <alignment horizontal="left" vertical="center"/>
    </xf>
    <xf numFmtId="0" fontId="9" fillId="0" borderId="0" xfId="87" applyFont="1" applyAlignment="1">
      <alignment horizontal="center" vertical="center"/>
    </xf>
    <xf numFmtId="0" fontId="9" fillId="8" borderId="0" xfId="87" applyFont="1" applyFill="1" applyAlignment="1">
      <alignment horizontal="left" vertical="center" indent="1"/>
    </xf>
    <xf numFmtId="0" fontId="9" fillId="8" borderId="0" xfId="87" applyFont="1" applyFill="1" applyAlignment="1">
      <alignment horizontal="center" vertical="center"/>
    </xf>
    <xf numFmtId="228" fontId="9" fillId="8" borderId="0" xfId="87" applyNumberFormat="1" applyFont="1" applyFill="1" applyAlignment="1">
      <alignment horizontal="right" vertical="center" indent="1"/>
    </xf>
    <xf numFmtId="230" fontId="41" fillId="0" borderId="0" xfId="87" applyNumberFormat="1" applyFont="1" applyAlignment="1">
      <alignment horizontal="left" vertical="center"/>
    </xf>
    <xf numFmtId="0" fontId="9" fillId="8" borderId="144" xfId="87" applyFont="1" applyFill="1" applyBorder="1" applyAlignment="1">
      <alignment horizontal="center" vertical="center"/>
    </xf>
    <xf numFmtId="228" fontId="9" fillId="8" borderId="144" xfId="87" applyNumberFormat="1" applyFont="1" applyFill="1" applyBorder="1" applyAlignment="1">
      <alignment horizontal="right" vertical="center" indent="1"/>
    </xf>
    <xf numFmtId="230" fontId="41" fillId="0" borderId="144" xfId="87" applyNumberFormat="1" applyFont="1" applyBorder="1" applyAlignment="1">
      <alignment horizontal="left" vertical="center"/>
    </xf>
    <xf numFmtId="0" fontId="9" fillId="8" borderId="141" xfId="87" applyFont="1" applyFill="1" applyBorder="1" applyAlignment="1">
      <alignment horizontal="left" vertical="center"/>
    </xf>
    <xf numFmtId="228" fontId="9" fillId="8" borderId="141" xfId="87" applyNumberFormat="1" applyFont="1" applyFill="1" applyBorder="1" applyAlignment="1">
      <alignment horizontal="right" vertical="center" indent="1"/>
    </xf>
    <xf numFmtId="230" fontId="41" fillId="0" borderId="141" xfId="87" applyNumberFormat="1" applyFont="1" applyBorder="1" applyAlignment="1">
      <alignment horizontal="left" vertical="center"/>
    </xf>
    <xf numFmtId="226" fontId="9" fillId="8" borderId="0" xfId="87" applyNumberFormat="1" applyFont="1" applyFill="1" applyAlignment="1">
      <alignment horizontal="left" vertical="center"/>
    </xf>
    <xf numFmtId="0" fontId="9" fillId="0" borderId="0" xfId="87" applyFont="1">
      <alignment vertical="center"/>
    </xf>
    <xf numFmtId="228" fontId="9" fillId="8" borderId="0" xfId="87" applyNumberFormat="1" applyFont="1" applyFill="1" applyAlignment="1">
      <alignment horizontal="center" vertical="center"/>
    </xf>
    <xf numFmtId="0" fontId="9" fillId="0" borderId="0" xfId="87" applyFont="1" applyAlignment="1">
      <alignment horizontal="left" vertical="center"/>
    </xf>
    <xf numFmtId="229" fontId="9" fillId="8" borderId="0" xfId="111" applyNumberFormat="1" applyFont="1" applyFill="1" applyAlignment="1">
      <alignment horizontal="left" vertical="center"/>
    </xf>
    <xf numFmtId="0" fontId="9" fillId="8" borderId="144" xfId="87" applyFont="1" applyFill="1" applyBorder="1" applyAlignment="1">
      <alignment horizontal="left" vertical="center"/>
    </xf>
    <xf numFmtId="226" fontId="9" fillId="8" borderId="144" xfId="87" applyNumberFormat="1" applyFont="1" applyFill="1" applyBorder="1" applyAlignment="1">
      <alignment horizontal="left" vertical="center"/>
    </xf>
    <xf numFmtId="0" fontId="9" fillId="0" borderId="144" xfId="87" applyFont="1" applyBorder="1">
      <alignment vertical="center"/>
    </xf>
    <xf numFmtId="227" fontId="9" fillId="8" borderId="144" xfId="87" applyNumberFormat="1" applyFont="1" applyFill="1" applyBorder="1" applyAlignment="1">
      <alignment horizontal="left" vertical="center"/>
    </xf>
    <xf numFmtId="227" fontId="9" fillId="8" borderId="145" xfId="87" applyNumberFormat="1" applyFont="1" applyFill="1" applyBorder="1" applyAlignment="1">
      <alignment horizontal="left" vertical="center"/>
    </xf>
    <xf numFmtId="226" fontId="9" fillId="8" borderId="141" xfId="87" applyNumberFormat="1" applyFont="1" applyFill="1" applyBorder="1" applyAlignment="1">
      <alignment horizontal="left" vertical="center"/>
    </xf>
    <xf numFmtId="0" fontId="9" fillId="0" borderId="141" xfId="87" applyFont="1" applyBorder="1">
      <alignment vertical="center"/>
    </xf>
    <xf numFmtId="227" fontId="9" fillId="8" borderId="141" xfId="87" applyNumberFormat="1" applyFont="1" applyFill="1" applyBorder="1" applyAlignment="1">
      <alignment horizontal="left" vertical="center"/>
    </xf>
    <xf numFmtId="227" fontId="9" fillId="8" borderId="142" xfId="87" applyNumberFormat="1" applyFont="1" applyFill="1" applyBorder="1" applyAlignment="1">
      <alignment horizontal="left" vertical="center"/>
    </xf>
    <xf numFmtId="0" fontId="9" fillId="0" borderId="137" xfId="87" applyFont="1" applyBorder="1" applyAlignment="1">
      <alignment horizontal="center" vertical="center"/>
    </xf>
    <xf numFmtId="0" fontId="9" fillId="0" borderId="138" xfId="87" applyFont="1" applyBorder="1" applyAlignment="1">
      <alignment horizontal="center" vertical="center"/>
    </xf>
    <xf numFmtId="224" fontId="9" fillId="8" borderId="138" xfId="87" applyNumberFormat="1" applyFont="1" applyFill="1" applyBorder="1" applyAlignment="1">
      <alignment horizontal="center" vertical="center"/>
    </xf>
    <xf numFmtId="224" fontId="9" fillId="8" borderId="138" xfId="87" applyNumberFormat="1" applyFont="1" applyFill="1" applyBorder="1" applyAlignment="1">
      <alignment horizontal="left" vertical="center"/>
    </xf>
    <xf numFmtId="224" fontId="9" fillId="8" borderId="0" xfId="87" applyNumberFormat="1" applyFont="1" applyFill="1" applyAlignment="1">
      <alignment horizontal="center" vertical="center"/>
    </xf>
    <xf numFmtId="224" fontId="9" fillId="8" borderId="0" xfId="87" applyNumberFormat="1" applyFont="1" applyFill="1" applyAlignment="1">
      <alignment horizontal="left" vertical="center"/>
    </xf>
    <xf numFmtId="0" fontId="9" fillId="0" borderId="0" xfId="87" applyFont="1" applyAlignment="1">
      <alignment horizontal="right" vertical="center"/>
    </xf>
    <xf numFmtId="0" fontId="12" fillId="0" borderId="0" xfId="87" applyFont="1" applyAlignment="1">
      <alignment horizontal="center" vertical="center"/>
    </xf>
    <xf numFmtId="0" fontId="12" fillId="0" borderId="135" xfId="87" applyFont="1" applyBorder="1" applyAlignment="1">
      <alignment horizontal="center" vertical="center"/>
    </xf>
    <xf numFmtId="0" fontId="9" fillId="0" borderId="0" xfId="87" applyFont="1" applyAlignment="1">
      <alignment horizontal="left" vertical="center" indent="1"/>
    </xf>
    <xf numFmtId="0" fontId="9" fillId="8" borderId="0" xfId="87" applyFont="1" applyFill="1" applyAlignment="1">
      <alignment horizontal="left" vertical="center" wrapText="1"/>
    </xf>
    <xf numFmtId="0" fontId="78" fillId="0" borderId="6" xfId="110" applyFont="1" applyBorder="1">
      <alignment vertical="center"/>
    </xf>
    <xf numFmtId="231" fontId="78" fillId="0" borderId="6" xfId="110" applyNumberFormat="1" applyFont="1" applyBorder="1">
      <alignment vertical="center"/>
    </xf>
    <xf numFmtId="231" fontId="78" fillId="0" borderId="6" xfId="110" applyNumberFormat="1" applyFont="1" applyBorder="1" applyAlignment="1">
      <alignment horizontal="center" vertical="center"/>
    </xf>
    <xf numFmtId="0" fontId="78" fillId="0" borderId="79" xfId="110" applyFont="1" applyBorder="1">
      <alignment vertical="center"/>
    </xf>
    <xf numFmtId="0" fontId="78" fillId="0" borderId="128" xfId="110" applyFont="1" applyBorder="1">
      <alignment vertical="center"/>
    </xf>
    <xf numFmtId="231" fontId="78" fillId="0" borderId="128" xfId="110" applyNumberFormat="1" applyFont="1" applyBorder="1">
      <alignment vertical="center"/>
    </xf>
    <xf numFmtId="231" fontId="78" fillId="0" borderId="128" xfId="110" applyNumberFormat="1" applyFont="1" applyBorder="1" applyAlignment="1">
      <alignment horizontal="center" vertical="center"/>
    </xf>
    <xf numFmtId="0" fontId="78" fillId="0" borderId="148" xfId="110" applyFont="1" applyBorder="1">
      <alignment vertical="center"/>
    </xf>
    <xf numFmtId="0" fontId="78" fillId="0" borderId="124" xfId="110" applyFont="1" applyBorder="1">
      <alignment vertical="center"/>
    </xf>
    <xf numFmtId="231" fontId="78" fillId="0" borderId="124" xfId="110" applyNumberFormat="1" applyFont="1" applyBorder="1">
      <alignment vertical="center"/>
    </xf>
    <xf numFmtId="231" fontId="78" fillId="0" borderId="124" xfId="110" applyNumberFormat="1" applyFont="1" applyBorder="1" applyAlignment="1">
      <alignment horizontal="center" vertical="center"/>
    </xf>
    <xf numFmtId="0" fontId="78" fillId="0" borderId="150" xfId="110" applyFont="1" applyBorder="1">
      <alignment vertical="center"/>
    </xf>
    <xf numFmtId="231" fontId="78" fillId="0" borderId="78" xfId="110" applyNumberFormat="1" applyFont="1" applyBorder="1" applyAlignment="1">
      <alignment horizontal="center" vertical="center"/>
    </xf>
    <xf numFmtId="231" fontId="78" fillId="0" borderId="79" xfId="110" applyNumberFormat="1" applyFont="1" applyBorder="1" applyAlignment="1">
      <alignment horizontal="center" vertical="center"/>
    </xf>
    <xf numFmtId="0" fontId="78" fillId="0" borderId="120" xfId="110" applyFont="1" applyBorder="1" applyAlignment="1">
      <alignment horizontal="left" vertical="center" indent="1"/>
    </xf>
    <xf numFmtId="0" fontId="78" fillId="0" borderId="6" xfId="110" applyFont="1" applyBorder="1" applyAlignment="1">
      <alignment horizontal="left" vertical="center" indent="1"/>
    </xf>
    <xf numFmtId="0" fontId="78" fillId="0" borderId="79" xfId="110" applyFont="1" applyBorder="1" applyAlignment="1">
      <alignment horizontal="left" vertical="center" indent="1"/>
    </xf>
    <xf numFmtId="231" fontId="78" fillId="0" borderId="130" xfId="110" applyNumberFormat="1" applyFont="1" applyBorder="1" applyAlignment="1">
      <alignment horizontal="center" vertical="center"/>
    </xf>
    <xf numFmtId="231" fontId="78" fillId="0" borderId="148" xfId="110" applyNumberFormat="1" applyFont="1" applyBorder="1" applyAlignment="1">
      <alignment horizontal="center" vertical="center"/>
    </xf>
    <xf numFmtId="0" fontId="78" fillId="0" borderId="134" xfId="110" applyFont="1" applyBorder="1" applyAlignment="1">
      <alignment horizontal="left" vertical="center" indent="1"/>
    </xf>
    <xf numFmtId="0" fontId="78" fillId="0" borderId="128" xfId="110" applyFont="1" applyBorder="1" applyAlignment="1">
      <alignment horizontal="left" vertical="center" indent="1"/>
    </xf>
    <xf numFmtId="0" fontId="78" fillId="0" borderId="148" xfId="110" applyFont="1" applyBorder="1" applyAlignment="1">
      <alignment horizontal="left" vertical="center" indent="1"/>
    </xf>
    <xf numFmtId="0" fontId="78" fillId="0" borderId="59" xfId="110" applyFont="1" applyBorder="1" applyAlignment="1">
      <alignment horizontal="center" vertical="center"/>
    </xf>
    <xf numFmtId="0" fontId="78" fillId="0" borderId="60" xfId="110" applyFont="1" applyBorder="1" applyAlignment="1">
      <alignment horizontal="center" vertical="center"/>
    </xf>
    <xf numFmtId="0" fontId="78" fillId="0" borderId="129" xfId="110" applyFont="1" applyBorder="1" applyAlignment="1">
      <alignment horizontal="center" vertical="center" textRotation="255"/>
    </xf>
    <xf numFmtId="0" fontId="78" fillId="0" borderId="131" xfId="110" applyFont="1" applyBorder="1" applyAlignment="1">
      <alignment horizontal="center" vertical="center" textRotation="255"/>
    </xf>
    <xf numFmtId="0" fontId="78" fillId="0" borderId="78" xfId="110" applyFont="1" applyBorder="1" applyAlignment="1">
      <alignment horizontal="center" vertical="center" textRotation="255"/>
    </xf>
    <xf numFmtId="0" fontId="78" fillId="0" borderId="119" xfId="110" applyFont="1" applyBorder="1" applyAlignment="1">
      <alignment horizontal="center" vertical="center" textRotation="255"/>
    </xf>
    <xf numFmtId="0" fontId="78" fillId="0" borderId="130" xfId="110" applyFont="1" applyBorder="1" applyAlignment="1">
      <alignment horizontal="center" vertical="center" textRotation="255"/>
    </xf>
    <xf numFmtId="0" fontId="78" fillId="0" borderId="133" xfId="110" applyFont="1" applyBorder="1" applyAlignment="1">
      <alignment horizontal="center" vertical="center" textRotation="255"/>
    </xf>
    <xf numFmtId="231" fontId="78" fillId="0" borderId="129" xfId="110" applyNumberFormat="1" applyFont="1" applyBorder="1" applyAlignment="1">
      <alignment horizontal="center" vertical="center"/>
    </xf>
    <xf numFmtId="231" fontId="78" fillId="0" borderId="116" xfId="110" applyNumberFormat="1" applyFont="1" applyBorder="1" applyAlignment="1">
      <alignment horizontal="center" vertical="center"/>
    </xf>
    <xf numFmtId="231" fontId="78" fillId="0" borderId="147" xfId="110" applyNumberFormat="1" applyFont="1" applyBorder="1" applyAlignment="1">
      <alignment horizontal="center" vertical="center"/>
    </xf>
    <xf numFmtId="0" fontId="78" fillId="0" borderId="132" xfId="110" applyFont="1" applyBorder="1" applyAlignment="1">
      <alignment horizontal="left" vertical="center" indent="1"/>
    </xf>
    <xf numFmtId="0" fontId="78" fillId="0" borderId="116" xfId="110" applyFont="1" applyBorder="1" applyAlignment="1">
      <alignment horizontal="left" vertical="center" indent="1"/>
    </xf>
    <xf numFmtId="0" fontId="78" fillId="0" borderId="147" xfId="110" applyFont="1" applyBorder="1" applyAlignment="1">
      <alignment horizontal="left" vertical="center" indent="1"/>
    </xf>
    <xf numFmtId="0" fontId="78" fillId="0" borderId="0" xfId="110" applyFont="1" applyAlignment="1">
      <alignment horizontal="left" vertical="center"/>
    </xf>
    <xf numFmtId="0" fontId="78" fillId="0" borderId="0" xfId="110" applyFont="1" applyAlignment="1">
      <alignment horizontal="center" vertical="center"/>
    </xf>
    <xf numFmtId="0" fontId="78" fillId="0" borderId="3" xfId="110" applyFont="1" applyBorder="1" applyAlignment="1">
      <alignment horizontal="center" vertical="center"/>
    </xf>
    <xf numFmtId="0" fontId="78" fillId="0" borderId="23" xfId="110" applyFont="1" applyBorder="1" applyAlignment="1">
      <alignment horizontal="center" vertical="center"/>
    </xf>
    <xf numFmtId="0" fontId="78" fillId="0" borderId="22" xfId="110" applyFont="1" applyBorder="1" applyAlignment="1">
      <alignment horizontal="center" vertical="center"/>
    </xf>
    <xf numFmtId="0" fontId="41" fillId="0" borderId="159" xfId="110" applyFont="1" applyBorder="1" applyAlignment="1">
      <alignment horizontal="center" vertical="top"/>
    </xf>
    <xf numFmtId="0" fontId="4" fillId="0" borderId="166" xfId="110" applyFont="1" applyBorder="1" applyAlignment="1">
      <alignment horizontal="center" vertical="center" wrapText="1"/>
    </xf>
    <xf numFmtId="0" fontId="4" fillId="0" borderId="6" xfId="110" applyFont="1" applyBorder="1" applyAlignment="1">
      <alignment horizontal="center" vertical="center" wrapText="1"/>
    </xf>
    <xf numFmtId="0" fontId="4" fillId="0" borderId="159" xfId="110" applyFont="1" applyBorder="1" applyAlignment="1">
      <alignment horizontal="center" vertical="center" wrapText="1"/>
    </xf>
    <xf numFmtId="0" fontId="4" fillId="0" borderId="168" xfId="110" applyFont="1" applyBorder="1" applyAlignment="1">
      <alignment horizontal="center" vertical="center" wrapText="1"/>
    </xf>
    <xf numFmtId="0" fontId="4" fillId="0" borderId="169" xfId="110" applyFont="1" applyBorder="1" applyAlignment="1">
      <alignment horizontal="center" vertical="center" wrapText="1"/>
    </xf>
    <xf numFmtId="0" fontId="4" fillId="0" borderId="170" xfId="110" applyFont="1" applyBorder="1" applyAlignment="1">
      <alignment horizontal="center" vertical="center" wrapText="1"/>
    </xf>
    <xf numFmtId="0" fontId="4" fillId="0" borderId="171" xfId="110" applyFont="1" applyBorder="1" applyAlignment="1">
      <alignment horizontal="center" vertical="center"/>
    </xf>
    <xf numFmtId="0" fontId="4" fillId="0" borderId="57" xfId="110" applyFont="1" applyBorder="1" applyAlignment="1">
      <alignment horizontal="center" vertical="center"/>
    </xf>
    <xf numFmtId="0" fontId="4" fillId="0" borderId="72" xfId="110" applyFont="1" applyBorder="1" applyAlignment="1">
      <alignment horizontal="center" vertical="center"/>
    </xf>
    <xf numFmtId="225" fontId="4" fillId="0" borderId="160" xfId="110" applyNumberFormat="1" applyFont="1" applyBorder="1" applyAlignment="1">
      <alignment horizontal="center" vertical="center" wrapText="1"/>
    </xf>
    <xf numFmtId="225" fontId="4" fillId="0" borderId="123" xfId="110" applyNumberFormat="1" applyFont="1" applyBorder="1" applyAlignment="1">
      <alignment horizontal="center" vertical="center" wrapText="1"/>
    </xf>
    <xf numFmtId="225" fontId="4" fillId="0" borderId="28" xfId="110" applyNumberFormat="1" applyFont="1" applyBorder="1" applyAlignment="1">
      <alignment horizontal="center" vertical="center" wrapText="1"/>
    </xf>
    <xf numFmtId="225" fontId="4" fillId="0" borderId="165" xfId="110" applyNumberFormat="1" applyFont="1" applyBorder="1" applyAlignment="1">
      <alignment horizontal="center" vertical="center" wrapText="1"/>
    </xf>
    <xf numFmtId="225" fontId="4" fillId="0" borderId="122" xfId="110" applyNumberFormat="1" applyFont="1" applyBorder="1" applyAlignment="1">
      <alignment horizontal="center" vertical="center" wrapText="1"/>
    </xf>
    <xf numFmtId="225" fontId="4" fillId="0" borderId="161" xfId="110" applyNumberFormat="1" applyFont="1" applyBorder="1" applyAlignment="1">
      <alignment horizontal="center" vertical="center" wrapText="1"/>
    </xf>
    <xf numFmtId="225" fontId="4" fillId="0" borderId="127" xfId="110" applyNumberFormat="1" applyFont="1" applyBorder="1" applyAlignment="1">
      <alignment horizontal="center" vertical="center" wrapText="1"/>
    </xf>
    <xf numFmtId="225" fontId="4" fillId="0" borderId="11" xfId="110" applyNumberFormat="1" applyFont="1" applyBorder="1" applyAlignment="1">
      <alignment horizontal="center" vertical="center" wrapText="1"/>
    </xf>
    <xf numFmtId="232" fontId="4" fillId="0" borderId="62" xfId="110" applyNumberFormat="1" applyFont="1" applyBorder="1" applyAlignment="1">
      <alignment horizontal="center" vertical="center" textRotation="255"/>
    </xf>
    <xf numFmtId="232" fontId="4" fillId="0" borderId="117" xfId="110" applyNumberFormat="1" applyFont="1" applyBorder="1" applyAlignment="1">
      <alignment horizontal="center" vertical="center" textRotation="255"/>
    </xf>
    <xf numFmtId="232" fontId="4" fillId="0" borderId="71" xfId="110" applyNumberFormat="1" applyFont="1" applyBorder="1" applyAlignment="1">
      <alignment horizontal="center" vertical="center" textRotation="255"/>
    </xf>
    <xf numFmtId="0" fontId="41" fillId="0" borderId="157" xfId="110" applyFont="1" applyBorder="1" applyAlignment="1">
      <alignment horizontal="center" vertical="top"/>
    </xf>
    <xf numFmtId="0" fontId="4" fillId="0" borderId="158" xfId="110" applyFont="1" applyBorder="1" applyAlignment="1">
      <alignment horizontal="center" vertical="center" wrapText="1"/>
    </xf>
    <xf numFmtId="0" fontId="4" fillId="0" borderId="116" xfId="110" applyFont="1" applyBorder="1" applyAlignment="1">
      <alignment horizontal="center" vertical="center" wrapText="1"/>
    </xf>
    <xf numFmtId="0" fontId="4" fillId="0" borderId="157" xfId="110" applyFont="1" applyBorder="1" applyAlignment="1">
      <alignment horizontal="center" vertical="center" wrapText="1"/>
    </xf>
    <xf numFmtId="225" fontId="4" fillId="0" borderId="162" xfId="110" applyNumberFormat="1" applyFont="1" applyBorder="1" applyAlignment="1">
      <alignment horizontal="center" vertical="center" wrapText="1"/>
    </xf>
    <xf numFmtId="225" fontId="4" fillId="0" borderId="126" xfId="110" applyNumberFormat="1" applyFont="1" applyBorder="1" applyAlignment="1">
      <alignment horizontal="center" vertical="center" wrapText="1"/>
    </xf>
    <xf numFmtId="225" fontId="4" fillId="0" borderId="125" xfId="110" applyNumberFormat="1" applyFont="1" applyBorder="1" applyAlignment="1">
      <alignment horizontal="center" vertical="center" wrapText="1"/>
    </xf>
    <xf numFmtId="225" fontId="4" fillId="0" borderId="164" xfId="110" applyNumberFormat="1" applyFont="1" applyBorder="1" applyAlignment="1">
      <alignment horizontal="center" vertical="center" wrapText="1"/>
    </xf>
    <xf numFmtId="0" fontId="4" fillId="7" borderId="160" xfId="110" applyFont="1" applyFill="1" applyBorder="1" applyAlignment="1">
      <alignment horizontal="center" vertical="center" wrapText="1"/>
    </xf>
    <xf numFmtId="0" fontId="4" fillId="7" borderId="52" xfId="110" applyFont="1" applyFill="1" applyBorder="1" applyAlignment="1">
      <alignment horizontal="center" vertical="center" wrapText="1"/>
    </xf>
    <xf numFmtId="0" fontId="4" fillId="7" borderId="161" xfId="110" applyFont="1" applyFill="1" applyBorder="1" applyAlignment="1">
      <alignment horizontal="center" vertical="center" wrapText="1"/>
    </xf>
    <xf numFmtId="0" fontId="4" fillId="7" borderId="162" xfId="110" applyFont="1" applyFill="1" applyBorder="1" applyAlignment="1">
      <alignment horizontal="center" vertical="center" wrapText="1"/>
    </xf>
    <xf numFmtId="0" fontId="4" fillId="7" borderId="163" xfId="110" applyFont="1" applyFill="1" applyBorder="1" applyAlignment="1">
      <alignment horizontal="center" vertical="center" wrapText="1"/>
    </xf>
    <xf numFmtId="0" fontId="4" fillId="7" borderId="164" xfId="110" applyFont="1" applyFill="1" applyBorder="1" applyAlignment="1">
      <alignment horizontal="center" vertical="center" wrapText="1"/>
    </xf>
    <xf numFmtId="0" fontId="41" fillId="0" borderId="156" xfId="110" applyFont="1" applyBorder="1" applyAlignment="1">
      <alignment horizontal="center" vertical="top"/>
    </xf>
    <xf numFmtId="0" fontId="4" fillId="0" borderId="128" xfId="110" applyFont="1" applyBorder="1" applyAlignment="1">
      <alignment horizontal="center" vertical="center" wrapText="1"/>
    </xf>
    <xf numFmtId="0" fontId="4" fillId="0" borderId="156" xfId="110" applyFont="1" applyBorder="1" applyAlignment="1">
      <alignment horizontal="center" vertical="center" wrapText="1"/>
    </xf>
    <xf numFmtId="0" fontId="4" fillId="0" borderId="158" xfId="110" applyFont="1" applyBorder="1" applyAlignment="1">
      <alignment horizontal="center" vertical="center"/>
    </xf>
    <xf numFmtId="0" fontId="4" fillId="0" borderId="116" xfId="110" applyFont="1" applyBorder="1" applyAlignment="1">
      <alignment horizontal="center" vertical="center"/>
    </xf>
    <xf numFmtId="0" fontId="4" fillId="0" borderId="157" xfId="110" applyFont="1" applyBorder="1" applyAlignment="1">
      <alignment horizontal="center" vertical="center"/>
    </xf>
    <xf numFmtId="0" fontId="4" fillId="8" borderId="160" xfId="110" applyFont="1" applyFill="1" applyBorder="1" applyAlignment="1">
      <alignment horizontal="center" vertical="center" wrapText="1"/>
    </xf>
    <xf numFmtId="0" fontId="4" fillId="8" borderId="52" xfId="110" applyFont="1" applyFill="1" applyBorder="1" applyAlignment="1">
      <alignment horizontal="center" vertical="center" wrapText="1"/>
    </xf>
    <xf numFmtId="0" fontId="4" fillId="8" borderId="161" xfId="110" applyFont="1" applyFill="1" applyBorder="1" applyAlignment="1">
      <alignment horizontal="center" vertical="center" wrapText="1"/>
    </xf>
    <xf numFmtId="0" fontId="4" fillId="8" borderId="28" xfId="110" applyFont="1" applyFill="1" applyBorder="1" applyAlignment="1">
      <alignment horizontal="center" vertical="center" wrapText="1"/>
    </xf>
    <xf numFmtId="0" fontId="4" fillId="8" borderId="0" xfId="110" applyFont="1" applyFill="1" applyAlignment="1">
      <alignment horizontal="center" vertical="center" wrapText="1"/>
    </xf>
    <xf numFmtId="0" fontId="4" fillId="8" borderId="11" xfId="110" applyFont="1" applyFill="1" applyBorder="1" applyAlignment="1">
      <alignment horizontal="center" vertical="center" wrapText="1"/>
    </xf>
    <xf numFmtId="0" fontId="43" fillId="8" borderId="28" xfId="110" applyFont="1" applyFill="1" applyBorder="1" applyAlignment="1">
      <alignment horizontal="left" vertical="center" wrapText="1" indent="1"/>
    </xf>
    <xf numFmtId="0" fontId="43" fillId="8" borderId="0" xfId="110" applyFont="1" applyFill="1" applyAlignment="1">
      <alignment horizontal="left" vertical="center" wrapText="1" indent="1"/>
    </xf>
    <xf numFmtId="0" fontId="43" fillId="8" borderId="11" xfId="110" applyFont="1" applyFill="1" applyBorder="1" applyAlignment="1">
      <alignment horizontal="left" vertical="center" wrapText="1" indent="1"/>
    </xf>
    <xf numFmtId="0" fontId="4" fillId="0" borderId="129" xfId="110" applyFont="1" applyBorder="1" applyAlignment="1">
      <alignment horizontal="center" vertical="center"/>
    </xf>
    <xf numFmtId="0" fontId="4" fillId="0" borderId="131" xfId="110" applyFont="1" applyBorder="1" applyAlignment="1">
      <alignment horizontal="center" vertical="center"/>
    </xf>
    <xf numFmtId="0" fontId="4" fillId="0" borderId="151" xfId="110" applyFont="1" applyBorder="1" applyAlignment="1">
      <alignment horizontal="center" vertical="center" wrapText="1"/>
    </xf>
    <xf numFmtId="0" fontId="4" fillId="0" borderId="152" xfId="110" applyFont="1" applyBorder="1" applyAlignment="1">
      <alignment horizontal="center" vertical="center" wrapText="1"/>
    </xf>
    <xf numFmtId="0" fontId="4" fillId="0" borderId="153" xfId="110" applyFont="1" applyBorder="1" applyAlignment="1">
      <alignment horizontal="center" vertical="center" wrapText="1"/>
    </xf>
    <xf numFmtId="0" fontId="4" fillId="0" borderId="8" xfId="110" applyFont="1" applyBorder="1" applyAlignment="1">
      <alignment horizontal="center" vertical="center"/>
    </xf>
    <xf numFmtId="0" fontId="4" fillId="0" borderId="14" xfId="110" applyFont="1" applyBorder="1" applyAlignment="1">
      <alignment horizontal="center" vertical="center"/>
    </xf>
    <xf numFmtId="0" fontId="4" fillId="0" borderId="16" xfId="110" applyFont="1" applyBorder="1" applyAlignment="1">
      <alignment horizontal="center" vertical="center"/>
    </xf>
    <xf numFmtId="0" fontId="4" fillId="0" borderId="155" xfId="110" applyFont="1" applyBorder="1" applyAlignment="1">
      <alignment horizontal="center" vertical="center" wrapText="1"/>
    </xf>
    <xf numFmtId="0" fontId="4" fillId="0" borderId="0" xfId="110" applyFont="1" applyAlignment="1">
      <alignment horizontal="left" vertical="center"/>
    </xf>
    <xf numFmtId="0" fontId="2" fillId="0" borderId="0" xfId="53" applyAlignment="1">
      <alignment horizontal="right" vertical="center"/>
    </xf>
    <xf numFmtId="0" fontId="106" fillId="10" borderId="182" xfId="109" applyFont="1" applyFill="1" applyBorder="1" applyAlignment="1">
      <alignment horizontal="center" vertical="center" wrapText="1"/>
    </xf>
    <xf numFmtId="0" fontId="106" fillId="10" borderId="19" xfId="109" applyFont="1" applyFill="1" applyBorder="1" applyAlignment="1">
      <alignment horizontal="center" vertical="center" wrapText="1"/>
    </xf>
    <xf numFmtId="0" fontId="106" fillId="10" borderId="21" xfId="109" applyFont="1" applyFill="1" applyBorder="1" applyAlignment="1">
      <alignment horizontal="center" vertical="center" wrapText="1"/>
    </xf>
    <xf numFmtId="0" fontId="110" fillId="10" borderId="179" xfId="109" applyFont="1" applyFill="1" applyBorder="1" applyAlignment="1">
      <alignment horizontal="center" vertical="center" wrapText="1"/>
    </xf>
    <xf numFmtId="0" fontId="110" fillId="10" borderId="184" xfId="109" applyFont="1" applyFill="1" applyBorder="1" applyAlignment="1">
      <alignment horizontal="center" vertical="center" wrapText="1"/>
    </xf>
    <xf numFmtId="0" fontId="110" fillId="10" borderId="100" xfId="109" applyFont="1" applyFill="1" applyBorder="1" applyAlignment="1">
      <alignment horizontal="center" vertical="center" wrapText="1"/>
    </xf>
    <xf numFmtId="0" fontId="106" fillId="0" borderId="189" xfId="109" applyFont="1" applyBorder="1" applyAlignment="1">
      <alignment horizontal="center" vertical="center"/>
    </xf>
    <xf numFmtId="0" fontId="106" fillId="0" borderId="190" xfId="109" applyFont="1" applyBorder="1" applyAlignment="1">
      <alignment horizontal="center" vertical="center"/>
    </xf>
    <xf numFmtId="0" fontId="106" fillId="0" borderId="191" xfId="109" applyFont="1" applyBorder="1" applyAlignment="1">
      <alignment horizontal="center" vertical="center"/>
    </xf>
    <xf numFmtId="0" fontId="106" fillId="0" borderId="192" xfId="109" applyFont="1" applyBorder="1" applyAlignment="1">
      <alignment horizontal="center" vertical="center"/>
    </xf>
    <xf numFmtId="0" fontId="106" fillId="0" borderId="193" xfId="109" applyFont="1" applyBorder="1" applyAlignment="1">
      <alignment horizontal="center" vertical="center"/>
    </xf>
    <xf numFmtId="0" fontId="106" fillId="0" borderId="194" xfId="109" applyFont="1" applyBorder="1" applyAlignment="1">
      <alignment horizontal="center" vertical="center"/>
    </xf>
    <xf numFmtId="0" fontId="106" fillId="10" borderId="69" xfId="109" applyFont="1" applyFill="1" applyBorder="1" applyAlignment="1">
      <alignment horizontal="center" vertical="center"/>
    </xf>
    <xf numFmtId="0" fontId="106" fillId="10" borderId="70" xfId="109" applyFont="1" applyFill="1" applyBorder="1" applyAlignment="1">
      <alignment horizontal="center" vertical="center"/>
    </xf>
    <xf numFmtId="0" fontId="106" fillId="10" borderId="40" xfId="109" applyFont="1" applyFill="1" applyBorder="1" applyAlignment="1">
      <alignment horizontal="center" vertical="center"/>
    </xf>
    <xf numFmtId="0" fontId="106" fillId="10" borderId="177" xfId="109" applyFont="1" applyFill="1" applyBorder="1" applyAlignment="1">
      <alignment horizontal="center" vertical="center"/>
    </xf>
    <xf numFmtId="0" fontId="106" fillId="10" borderId="21" xfId="109" applyFont="1" applyFill="1" applyBorder="1" applyAlignment="1">
      <alignment horizontal="center" vertical="center"/>
    </xf>
    <xf numFmtId="0" fontId="106" fillId="10" borderId="3" xfId="109" applyFont="1" applyFill="1" applyBorder="1" applyAlignment="1">
      <alignment horizontal="center" vertical="center"/>
    </xf>
    <xf numFmtId="0" fontId="106" fillId="11" borderId="177" xfId="109" applyFont="1" applyFill="1" applyBorder="1" applyAlignment="1">
      <alignment horizontal="center" vertical="center"/>
    </xf>
    <xf numFmtId="0" fontId="106" fillId="11" borderId="21" xfId="109" applyFont="1" applyFill="1" applyBorder="1" applyAlignment="1">
      <alignment horizontal="center" vertical="center"/>
    </xf>
    <xf numFmtId="0" fontId="106" fillId="11" borderId="3" xfId="109" applyFont="1" applyFill="1" applyBorder="1" applyAlignment="1">
      <alignment horizontal="center" vertical="center"/>
    </xf>
    <xf numFmtId="0" fontId="106" fillId="10" borderId="178" xfId="109" applyFont="1" applyFill="1" applyBorder="1" applyAlignment="1">
      <alignment horizontal="center" vertical="center" wrapText="1"/>
    </xf>
    <xf numFmtId="0" fontId="106" fillId="10" borderId="15" xfId="109" applyFont="1" applyFill="1" applyBorder="1" applyAlignment="1">
      <alignment horizontal="center" vertical="center" wrapText="1"/>
    </xf>
    <xf numFmtId="0" fontId="106" fillId="10" borderId="17" xfId="109" applyFont="1" applyFill="1" applyBorder="1" applyAlignment="1">
      <alignment horizontal="center" vertical="center" wrapText="1"/>
    </xf>
    <xf numFmtId="0" fontId="106" fillId="10" borderId="37" xfId="109" applyFont="1" applyFill="1" applyBorder="1" applyAlignment="1">
      <alignment horizontal="center" vertical="center"/>
    </xf>
    <xf numFmtId="0" fontId="106" fillId="10" borderId="98" xfId="109" applyFont="1" applyFill="1" applyBorder="1" applyAlignment="1">
      <alignment horizontal="center" vertical="center"/>
    </xf>
    <xf numFmtId="231" fontId="107" fillId="8" borderId="68" xfId="109" applyNumberFormat="1" applyFont="1" applyFill="1" applyBorder="1" applyAlignment="1">
      <alignment horizontal="center" vertical="center"/>
    </xf>
    <xf numFmtId="231" fontId="107" fillId="8" borderId="98" xfId="109" applyNumberFormat="1" applyFont="1" applyFill="1" applyBorder="1" applyAlignment="1">
      <alignment horizontal="center" vertical="center"/>
    </xf>
    <xf numFmtId="0" fontId="106" fillId="10" borderId="67" xfId="109" applyFont="1" applyFill="1" applyBorder="1" applyAlignment="1">
      <alignment horizontal="center" vertical="center" wrapText="1"/>
    </xf>
    <xf numFmtId="0" fontId="106" fillId="10" borderId="22" xfId="109" applyFont="1" applyFill="1" applyBorder="1" applyAlignment="1">
      <alignment horizontal="center" vertical="center" wrapText="1"/>
    </xf>
    <xf numFmtId="0" fontId="106" fillId="8" borderId="23" xfId="109" applyFont="1" applyFill="1" applyBorder="1" applyAlignment="1">
      <alignment horizontal="left" vertical="center" wrapText="1"/>
    </xf>
    <xf numFmtId="0" fontId="106" fillId="8" borderId="2" xfId="109" applyFont="1" applyFill="1" applyBorder="1" applyAlignment="1">
      <alignment horizontal="left" vertical="center" wrapText="1"/>
    </xf>
    <xf numFmtId="0" fontId="106" fillId="8" borderId="22" xfId="109" applyFont="1" applyFill="1" applyBorder="1" applyAlignment="1">
      <alignment horizontal="left" vertical="center" wrapText="1"/>
    </xf>
    <xf numFmtId="0" fontId="106" fillId="10" borderId="32" xfId="109" applyFont="1" applyFill="1" applyBorder="1" applyAlignment="1">
      <alignment horizontal="center" vertical="center" wrapText="1"/>
    </xf>
    <xf numFmtId="0" fontId="106" fillId="10" borderId="180" xfId="109" applyFont="1" applyFill="1" applyBorder="1" applyAlignment="1">
      <alignment horizontal="center" vertical="center" wrapText="1"/>
    </xf>
    <xf numFmtId="0" fontId="106" fillId="8" borderId="80" xfId="109" applyFont="1" applyFill="1" applyBorder="1" applyAlignment="1">
      <alignment horizontal="left" vertical="center" wrapText="1"/>
    </xf>
    <xf numFmtId="0" fontId="106" fillId="8" borderId="181" xfId="109" applyFont="1" applyFill="1" applyBorder="1" applyAlignment="1">
      <alignment horizontal="left" vertical="center" wrapText="1"/>
    </xf>
    <xf numFmtId="0" fontId="106" fillId="8" borderId="180" xfId="109" applyFont="1" applyFill="1" applyBorder="1" applyAlignment="1">
      <alignment horizontal="left" vertical="center" wrapText="1"/>
    </xf>
    <xf numFmtId="0" fontId="18" fillId="0" borderId="23" xfId="97" applyFont="1" applyBorder="1" applyAlignment="1">
      <alignment horizontal="center" vertical="center"/>
    </xf>
    <xf numFmtId="0" fontId="17" fillId="0" borderId="22" xfId="97" applyBorder="1" applyAlignment="1">
      <alignment horizontal="center" vertical="center"/>
    </xf>
    <xf numFmtId="0" fontId="24" fillId="0" borderId="0" xfId="97" applyFont="1"/>
    <xf numFmtId="0" fontId="17" fillId="0" borderId="0" xfId="97"/>
    <xf numFmtId="0" fontId="22" fillId="0" borderId="7" xfId="97" applyFont="1" applyBorder="1" applyAlignment="1">
      <alignment horizontal="center" vertical="center"/>
    </xf>
    <xf numFmtId="0" fontId="7" fillId="0" borderId="7" xfId="97" applyFont="1" applyBorder="1" applyAlignment="1">
      <alignment horizontal="center" vertical="center"/>
    </xf>
    <xf numFmtId="0" fontId="17" fillId="0" borderId="7" xfId="97" applyBorder="1" applyAlignment="1">
      <alignment horizontal="center" vertical="center"/>
    </xf>
    <xf numFmtId="0" fontId="23" fillId="0" borderId="0" xfId="97" applyFont="1" applyAlignment="1">
      <alignment horizontal="center" vertical="center"/>
    </xf>
    <xf numFmtId="0" fontId="17" fillId="0" borderId="0" xfId="97" applyAlignment="1">
      <alignment horizontal="center" vertical="center"/>
    </xf>
    <xf numFmtId="0" fontId="7" fillId="0" borderId="0" xfId="97" applyFont="1" applyAlignment="1">
      <alignment horizontal="center"/>
    </xf>
    <xf numFmtId="0" fontId="2" fillId="0" borderId="0" xfId="70" applyAlignment="1">
      <alignment horizontal="center"/>
    </xf>
    <xf numFmtId="0" fontId="25" fillId="0" borderId="9" xfId="97" applyFont="1" applyBorder="1" applyAlignment="1">
      <alignment vertical="center"/>
    </xf>
    <xf numFmtId="0" fontId="25" fillId="0" borderId="10" xfId="97" applyFont="1" applyBorder="1" applyAlignment="1">
      <alignment vertical="center"/>
    </xf>
    <xf numFmtId="0" fontId="25" fillId="0" borderId="0" xfId="97" applyFont="1" applyAlignment="1">
      <alignment vertical="center"/>
    </xf>
    <xf numFmtId="0" fontId="25" fillId="0" borderId="11" xfId="97" applyFont="1" applyBorder="1" applyAlignment="1">
      <alignment vertical="center"/>
    </xf>
    <xf numFmtId="0" fontId="17" fillId="0" borderId="34" xfId="97" applyBorder="1" applyAlignment="1">
      <alignment horizontal="center" vertical="center"/>
    </xf>
    <xf numFmtId="0" fontId="17" fillId="0" borderId="33" xfId="97" applyBorder="1" applyAlignment="1">
      <alignment horizontal="center" vertical="center"/>
    </xf>
    <xf numFmtId="0" fontId="25" fillId="0" borderId="0" xfId="97" applyFont="1" applyAlignment="1">
      <alignment horizontal="center" vertical="center"/>
    </xf>
    <xf numFmtId="0" fontId="25" fillId="0" borderId="16" xfId="97" applyFont="1" applyBorder="1" applyAlignment="1">
      <alignment horizontal="center" vertical="center"/>
    </xf>
    <xf numFmtId="0" fontId="25" fillId="0" borderId="4" xfId="97" applyFont="1" applyBorder="1" applyAlignment="1">
      <alignment horizontal="center" vertical="center"/>
    </xf>
    <xf numFmtId="0" fontId="25" fillId="0" borderId="26" xfId="97" applyFont="1" applyBorder="1" applyAlignment="1">
      <alignment horizontal="center" vertical="center"/>
    </xf>
    <xf numFmtId="0" fontId="17" fillId="0" borderId="15" xfId="97" applyBorder="1"/>
    <xf numFmtId="0" fontId="17" fillId="0" borderId="11" xfId="97" applyBorder="1"/>
    <xf numFmtId="0" fontId="7" fillId="0" borderId="39" xfId="97" applyFont="1" applyBorder="1"/>
    <xf numFmtId="0" fontId="7" fillId="0" borderId="4" xfId="97" applyFont="1" applyBorder="1"/>
    <xf numFmtId="0" fontId="7" fillId="0" borderId="12" xfId="97" applyFont="1" applyBorder="1"/>
    <xf numFmtId="0" fontId="17" fillId="0" borderId="35" xfId="97" applyBorder="1" applyAlignment="1">
      <alignment horizontal="center" vertical="center"/>
    </xf>
    <xf numFmtId="0" fontId="17" fillId="0" borderId="70" xfId="97" applyBorder="1" applyAlignment="1">
      <alignment horizontal="center" vertical="center"/>
    </xf>
    <xf numFmtId="0" fontId="25" fillId="0" borderId="15" xfId="97" applyFont="1" applyBorder="1" applyAlignment="1">
      <alignment vertical="center"/>
    </xf>
    <xf numFmtId="0" fontId="17" fillId="0" borderId="0" xfId="97" applyAlignment="1">
      <alignment vertical="center"/>
    </xf>
    <xf numFmtId="0" fontId="17" fillId="0" borderId="11" xfId="97" applyBorder="1" applyAlignment="1">
      <alignment vertical="center"/>
    </xf>
    <xf numFmtId="0" fontId="17" fillId="0" borderId="15" xfId="97" applyBorder="1" applyAlignment="1">
      <alignment vertical="center"/>
    </xf>
    <xf numFmtId="0" fontId="17" fillId="0" borderId="65" xfId="97" applyBorder="1" applyAlignment="1">
      <alignment horizontal="center" vertical="center"/>
    </xf>
    <xf numFmtId="0" fontId="25" fillId="0" borderId="8" xfId="97" applyFont="1" applyBorder="1" applyAlignment="1">
      <alignment vertical="center"/>
    </xf>
    <xf numFmtId="0" fontId="25" fillId="0" borderId="30" xfId="97" applyFont="1" applyBorder="1" applyAlignment="1">
      <alignment vertical="center"/>
    </xf>
    <xf numFmtId="0" fontId="25" fillId="0" borderId="7" xfId="97" applyFont="1" applyBorder="1" applyAlignment="1">
      <alignment vertical="center"/>
    </xf>
    <xf numFmtId="0" fontId="25" fillId="0" borderId="31" xfId="97" applyFont="1" applyBorder="1" applyAlignment="1">
      <alignment vertical="center"/>
    </xf>
    <xf numFmtId="0" fontId="7" fillId="0" borderId="13" xfId="97" applyFont="1" applyBorder="1" applyAlignment="1">
      <alignment vertical="center"/>
    </xf>
    <xf numFmtId="0" fontId="7" fillId="0" borderId="8" xfId="97" applyFont="1" applyBorder="1" applyAlignment="1">
      <alignment vertical="center"/>
    </xf>
    <xf numFmtId="0" fontId="7" fillId="0" borderId="30" xfId="97" applyFont="1" applyBorder="1" applyAlignment="1">
      <alignment vertical="center"/>
    </xf>
    <xf numFmtId="0" fontId="29" fillId="0" borderId="13" xfId="92" applyFont="1" applyBorder="1" applyAlignment="1">
      <alignment vertical="center"/>
    </xf>
    <xf numFmtId="0" fontId="7" fillId="0" borderId="17" xfId="97" applyFont="1" applyBorder="1" applyAlignment="1">
      <alignment vertical="center"/>
    </xf>
    <xf numFmtId="0" fontId="7" fillId="0" borderId="7" xfId="97" applyFont="1" applyBorder="1" applyAlignment="1">
      <alignment vertical="center"/>
    </xf>
    <xf numFmtId="0" fontId="7" fillId="0" borderId="14" xfId="97" applyFont="1" applyBorder="1" applyAlignment="1">
      <alignment vertical="center"/>
    </xf>
    <xf numFmtId="0" fontId="7" fillId="0" borderId="18" xfId="97" applyFont="1" applyBorder="1" applyAlignment="1">
      <alignment vertical="center"/>
    </xf>
    <xf numFmtId="0" fontId="31" fillId="0" borderId="13" xfId="92" applyFont="1" applyBorder="1" applyAlignment="1">
      <alignment vertical="center"/>
    </xf>
    <xf numFmtId="0" fontId="21" fillId="0" borderId="8" xfId="97" applyFont="1" applyBorder="1" applyAlignment="1">
      <alignment vertical="center"/>
    </xf>
    <xf numFmtId="0" fontId="21" fillId="0" borderId="14" xfId="97" applyFont="1" applyBorder="1" applyAlignment="1">
      <alignment vertical="center"/>
    </xf>
    <xf numFmtId="0" fontId="21" fillId="0" borderId="15" xfId="97" applyFont="1" applyBorder="1" applyAlignment="1">
      <alignment vertical="center"/>
    </xf>
    <xf numFmtId="0" fontId="21" fillId="0" borderId="0" xfId="97" applyFont="1" applyAlignment="1">
      <alignment vertical="center"/>
    </xf>
    <xf numFmtId="0" fontId="21" fillId="0" borderId="16" xfId="97" applyFont="1" applyBorder="1" applyAlignment="1">
      <alignment vertical="center"/>
    </xf>
    <xf numFmtId="0" fontId="17" fillId="0" borderId="17" xfId="97" applyBorder="1" applyAlignment="1">
      <alignment vertical="center"/>
    </xf>
    <xf numFmtId="0" fontId="17" fillId="0" borderId="7" xfId="97" applyBorder="1" applyAlignment="1">
      <alignment vertical="center"/>
    </xf>
    <xf numFmtId="0" fontId="17" fillId="0" borderId="18" xfId="97" applyBorder="1" applyAlignment="1">
      <alignment vertical="center"/>
    </xf>
    <xf numFmtId="0" fontId="15" fillId="0" borderId="0" xfId="92" applyFont="1" applyAlignment="1">
      <alignment vertical="center"/>
    </xf>
    <xf numFmtId="0" fontId="19" fillId="0" borderId="0" xfId="97" applyFont="1" applyAlignment="1">
      <alignment vertical="center"/>
    </xf>
    <xf numFmtId="0" fontId="16" fillId="0" borderId="13" xfId="92" applyFont="1" applyBorder="1" applyAlignment="1">
      <alignment vertical="center"/>
    </xf>
    <xf numFmtId="0" fontId="17" fillId="0" borderId="8" xfId="97" applyBorder="1" applyAlignment="1">
      <alignment vertical="center"/>
    </xf>
    <xf numFmtId="0" fontId="17" fillId="0" borderId="14" xfId="97" applyBorder="1" applyAlignment="1">
      <alignment vertical="center"/>
    </xf>
    <xf numFmtId="0" fontId="16" fillId="0" borderId="17" xfId="92" applyFont="1" applyBorder="1" applyAlignment="1">
      <alignment vertical="center"/>
    </xf>
    <xf numFmtId="0" fontId="14" fillId="0" borderId="13" xfId="92" applyFont="1" applyBorder="1" applyAlignment="1">
      <alignment vertical="center"/>
    </xf>
    <xf numFmtId="0" fontId="32" fillId="0" borderId="8" xfId="97" applyFont="1" applyBorder="1" applyAlignment="1">
      <alignment vertical="center"/>
    </xf>
    <xf numFmtId="0" fontId="32" fillId="0" borderId="14" xfId="97" applyFont="1" applyBorder="1" applyAlignment="1">
      <alignment vertical="center"/>
    </xf>
    <xf numFmtId="0" fontId="32" fillId="0" borderId="17" xfId="97" applyFont="1" applyBorder="1" applyAlignment="1">
      <alignment vertical="center"/>
    </xf>
    <xf numFmtId="0" fontId="32" fillId="0" borderId="7" xfId="97" applyFont="1" applyBorder="1" applyAlignment="1">
      <alignment vertical="center"/>
    </xf>
    <xf numFmtId="0" fontId="32" fillId="0" borderId="18" xfId="97" applyFont="1" applyBorder="1" applyAlignment="1">
      <alignment vertical="center"/>
    </xf>
    <xf numFmtId="0" fontId="16" fillId="0" borderId="15" xfId="92" applyFont="1" applyBorder="1" applyAlignment="1">
      <alignment horizontal="center" vertical="center"/>
    </xf>
    <xf numFmtId="0" fontId="16" fillId="0" borderId="16" xfId="92" applyFont="1" applyBorder="1" applyAlignment="1">
      <alignment horizontal="center" vertical="center"/>
    </xf>
    <xf numFmtId="0" fontId="17" fillId="0" borderId="16" xfId="97" applyBorder="1" applyAlignment="1">
      <alignment horizontal="center" vertical="center"/>
    </xf>
    <xf numFmtId="0" fontId="16" fillId="0" borderId="0" xfId="92" applyFont="1" applyAlignment="1">
      <alignment horizontal="center" vertical="center"/>
    </xf>
    <xf numFmtId="0" fontId="16" fillId="0" borderId="13" xfId="92" applyFont="1" applyBorder="1" applyAlignment="1">
      <alignment horizontal="center" vertical="center"/>
    </xf>
    <xf numFmtId="0" fontId="7" fillId="0" borderId="8" xfId="97" applyFont="1" applyBorder="1" applyAlignment="1">
      <alignment horizontal="center" vertical="center"/>
    </xf>
    <xf numFmtId="0" fontId="7" fillId="0" borderId="17" xfId="97" applyFont="1" applyBorder="1" applyAlignment="1">
      <alignment horizontal="center" vertical="center"/>
    </xf>
    <xf numFmtId="0" fontId="17" fillId="0" borderId="14" xfId="97" applyBorder="1" applyAlignment="1">
      <alignment horizontal="center" vertical="center"/>
    </xf>
    <xf numFmtId="0" fontId="14" fillId="0" borderId="13" xfId="92" applyFont="1" applyBorder="1" applyAlignment="1">
      <alignment horizontal="center" vertical="center"/>
    </xf>
    <xf numFmtId="0" fontId="32" fillId="0" borderId="14" xfId="97" applyFont="1" applyBorder="1" applyAlignment="1">
      <alignment horizontal="center" vertical="center"/>
    </xf>
    <xf numFmtId="0" fontId="14" fillId="0" borderId="17" xfId="92" applyFont="1" applyBorder="1" applyAlignment="1">
      <alignment horizontal="center" vertical="center"/>
    </xf>
    <xf numFmtId="0" fontId="32" fillId="0" borderId="18" xfId="97" applyFont="1" applyBorder="1" applyAlignment="1">
      <alignment horizontal="center" vertical="center"/>
    </xf>
    <xf numFmtId="0" fontId="16" fillId="0" borderId="17" xfId="92" applyFont="1" applyBorder="1" applyAlignment="1">
      <alignment horizontal="center" vertical="center"/>
    </xf>
    <xf numFmtId="0" fontId="17" fillId="0" borderId="18" xfId="97" applyBorder="1" applyAlignment="1">
      <alignment horizontal="center" vertical="center"/>
    </xf>
    <xf numFmtId="0" fontId="17" fillId="0" borderId="8" xfId="97" applyBorder="1" applyAlignment="1">
      <alignment horizontal="center" vertical="center"/>
    </xf>
    <xf numFmtId="0" fontId="17" fillId="0" borderId="15" xfId="97" applyBorder="1" applyAlignment="1">
      <alignment horizontal="center" vertical="center"/>
    </xf>
    <xf numFmtId="0" fontId="17" fillId="0" borderId="17" xfId="97" applyBorder="1" applyAlignment="1">
      <alignment horizontal="center" vertical="center"/>
    </xf>
    <xf numFmtId="0" fontId="31" fillId="0" borderId="13" xfId="92" applyFont="1" applyBorder="1" applyAlignment="1">
      <alignment horizontal="center" vertical="center"/>
    </xf>
    <xf numFmtId="0" fontId="21" fillId="0" borderId="8" xfId="97" applyFont="1" applyBorder="1" applyAlignment="1">
      <alignment horizontal="center" vertical="center"/>
    </xf>
    <xf numFmtId="0" fontId="21" fillId="0" borderId="14" xfId="97" applyFont="1" applyBorder="1" applyAlignment="1">
      <alignment horizontal="center" vertical="center"/>
    </xf>
    <xf numFmtId="0" fontId="21" fillId="0" borderId="15" xfId="97" applyFont="1" applyBorder="1" applyAlignment="1">
      <alignment horizontal="center" vertical="center"/>
    </xf>
    <xf numFmtId="0" fontId="21" fillId="0" borderId="0" xfId="97" applyFont="1" applyAlignment="1">
      <alignment horizontal="center" vertical="center"/>
    </xf>
    <xf numFmtId="0" fontId="21" fillId="0" borderId="16" xfId="97" applyFont="1" applyBorder="1" applyAlignment="1">
      <alignment horizontal="center" vertical="center"/>
    </xf>
    <xf numFmtId="0" fontId="21" fillId="0" borderId="17" xfId="97" applyFont="1" applyBorder="1" applyAlignment="1">
      <alignment horizontal="center" vertical="center"/>
    </xf>
    <xf numFmtId="0" fontId="21" fillId="0" borderId="7" xfId="97" applyFont="1" applyBorder="1" applyAlignment="1">
      <alignment horizontal="center" vertical="center"/>
    </xf>
    <xf numFmtId="0" fontId="21" fillId="0" borderId="18" xfId="97" applyFont="1" applyBorder="1" applyAlignment="1">
      <alignment horizontal="center" vertical="center"/>
    </xf>
    <xf numFmtId="0" fontId="15" fillId="0" borderId="0" xfId="92" applyFont="1" applyAlignment="1">
      <alignment vertical="top"/>
    </xf>
    <xf numFmtId="0" fontId="19" fillId="0" borderId="0" xfId="97" applyFont="1" applyAlignment="1">
      <alignment vertical="top"/>
    </xf>
    <xf numFmtId="0" fontId="21" fillId="0" borderId="17" xfId="97" applyFont="1" applyBorder="1" applyAlignment="1">
      <alignment vertical="center"/>
    </xf>
    <xf numFmtId="0" fontId="21" fillId="0" borderId="7" xfId="97" applyFont="1" applyBorder="1" applyAlignment="1">
      <alignment vertical="center"/>
    </xf>
    <xf numFmtId="0" fontId="21" fillId="0" borderId="18" xfId="97" applyFont="1" applyBorder="1" applyAlignment="1">
      <alignment vertical="center"/>
    </xf>
    <xf numFmtId="0" fontId="15" fillId="0" borderId="20" xfId="92" applyFont="1" applyBorder="1" applyAlignment="1">
      <alignment horizontal="center" vertical="center"/>
    </xf>
    <xf numFmtId="0" fontId="19" fillId="0" borderId="21" xfId="97" applyFont="1" applyBorder="1" applyAlignment="1">
      <alignment horizontal="center" vertical="center"/>
    </xf>
    <xf numFmtId="0" fontId="16" fillId="0" borderId="14" xfId="92" applyFont="1" applyBorder="1" applyAlignment="1">
      <alignment horizontal="center" vertical="center"/>
    </xf>
    <xf numFmtId="0" fontId="29" fillId="0" borderId="13" xfId="92" applyFont="1" applyBorder="1" applyAlignment="1">
      <alignment horizontal="center" vertical="center"/>
    </xf>
    <xf numFmtId="0" fontId="7" fillId="0" borderId="14" xfId="97" applyFont="1" applyBorder="1" applyAlignment="1">
      <alignment horizontal="center" vertical="center"/>
    </xf>
    <xf numFmtId="0" fontId="7" fillId="0" borderId="15" xfId="97" applyFont="1" applyBorder="1" applyAlignment="1">
      <alignment horizontal="center" vertical="center"/>
    </xf>
    <xf numFmtId="0" fontId="7" fillId="0" borderId="0" xfId="97" applyFont="1" applyAlignment="1">
      <alignment horizontal="center" vertical="center"/>
    </xf>
    <xf numFmtId="0" fontId="7" fillId="0" borderId="16" xfId="97" applyFont="1" applyBorder="1" applyAlignment="1">
      <alignment horizontal="center" vertical="center"/>
    </xf>
    <xf numFmtId="0" fontId="7" fillId="0" borderId="18" xfId="97" applyFont="1" applyBorder="1" applyAlignment="1">
      <alignment horizontal="center" vertical="center"/>
    </xf>
    <xf numFmtId="0" fontId="29" fillId="0" borderId="8" xfId="92" applyFont="1" applyBorder="1" applyAlignment="1">
      <alignment horizontal="center" vertical="center"/>
    </xf>
    <xf numFmtId="0" fontId="29" fillId="0" borderId="7" xfId="92" applyFont="1" applyBorder="1" applyAlignment="1">
      <alignment horizontal="left" vertical="center"/>
    </xf>
    <xf numFmtId="0" fontId="7" fillId="0" borderId="7" xfId="97" applyFont="1" applyBorder="1" applyAlignment="1">
      <alignment horizontal="left" vertical="center"/>
    </xf>
    <xf numFmtId="0" fontId="7" fillId="0" borderId="18" xfId="97" applyFont="1" applyBorder="1" applyAlignment="1">
      <alignment horizontal="left" vertical="center"/>
    </xf>
    <xf numFmtId="0" fontId="31" fillId="0" borderId="17" xfId="92" applyFont="1" applyBorder="1" applyAlignment="1">
      <alignment vertical="center"/>
    </xf>
    <xf numFmtId="0" fontId="17" fillId="0" borderId="17" xfId="97" applyBorder="1" applyAlignment="1">
      <alignment vertical="top"/>
    </xf>
    <xf numFmtId="0" fontId="17" fillId="0" borderId="7" xfId="97" applyBorder="1" applyAlignment="1">
      <alignment vertical="top"/>
    </xf>
    <xf numFmtId="0" fontId="17" fillId="0" borderId="18" xfId="97" applyBorder="1" applyAlignment="1">
      <alignment vertical="top"/>
    </xf>
    <xf numFmtId="0" fontId="16" fillId="0" borderId="13" xfId="92" applyFont="1" applyBorder="1" applyAlignment="1">
      <alignment horizontal="center"/>
    </xf>
    <xf numFmtId="0" fontId="17" fillId="0" borderId="8" xfId="97" applyBorder="1" applyAlignment="1">
      <alignment horizontal="center"/>
    </xf>
    <xf numFmtId="0" fontId="16" fillId="0" borderId="17" xfId="92" applyFont="1" applyBorder="1" applyAlignment="1">
      <alignment horizontal="center" vertical="top"/>
    </xf>
    <xf numFmtId="0" fontId="17" fillId="0" borderId="7" xfId="97" applyBorder="1" applyAlignment="1">
      <alignment horizontal="center" vertical="top"/>
    </xf>
    <xf numFmtId="0" fontId="16" fillId="0" borderId="13" xfId="92" applyFont="1" applyBorder="1" applyAlignment="1">
      <alignment horizontal="distributed" vertical="center"/>
    </xf>
    <xf numFmtId="0" fontId="17" fillId="0" borderId="14" xfId="97" applyBorder="1" applyAlignment="1">
      <alignment horizontal="distributed" vertical="center"/>
    </xf>
    <xf numFmtId="0" fontId="17" fillId="0" borderId="17" xfId="97" applyBorder="1" applyAlignment="1">
      <alignment horizontal="distributed" vertical="center"/>
    </xf>
    <xf numFmtId="0" fontId="17" fillId="0" borderId="18" xfId="97" applyBorder="1" applyAlignment="1">
      <alignment horizontal="distributed" vertical="center"/>
    </xf>
    <xf numFmtId="0" fontId="17" fillId="0" borderId="16" xfId="97" applyBorder="1" applyAlignment="1">
      <alignment vertical="center"/>
    </xf>
    <xf numFmtId="0" fontId="17" fillId="0" borderId="18" xfId="97" applyBorder="1" applyAlignment="1">
      <alignment horizontal="center" vertical="top"/>
    </xf>
    <xf numFmtId="0" fontId="17" fillId="0" borderId="14" xfId="97" applyBorder="1" applyAlignment="1">
      <alignment horizontal="center"/>
    </xf>
    <xf numFmtId="0" fontId="16" fillId="0" borderId="23" xfId="92" applyFont="1" applyBorder="1" applyAlignment="1">
      <alignment horizontal="center" vertical="center"/>
    </xf>
    <xf numFmtId="0" fontId="17" fillId="0" borderId="2" xfId="97" applyBorder="1" applyAlignment="1">
      <alignment horizontal="center" vertical="center"/>
    </xf>
    <xf numFmtId="0" fontId="16" fillId="0" borderId="2" xfId="92" applyFont="1" applyBorder="1" applyAlignment="1">
      <alignment horizontal="center" vertical="center"/>
    </xf>
    <xf numFmtId="0" fontId="16" fillId="0" borderId="0" xfId="92" applyFont="1" applyAlignment="1">
      <alignment horizontal="distributed" vertical="center"/>
    </xf>
    <xf numFmtId="0" fontId="16" fillId="0" borderId="22" xfId="92" applyFont="1" applyBorder="1" applyAlignment="1">
      <alignment horizontal="center" vertical="center"/>
    </xf>
    <xf numFmtId="0" fontId="7" fillId="0" borderId="15" xfId="97" applyFont="1" applyBorder="1" applyAlignment="1">
      <alignment vertical="center"/>
    </xf>
    <xf numFmtId="0" fontId="7" fillId="0" borderId="0" xfId="97" applyFont="1" applyAlignment="1">
      <alignment vertical="center"/>
    </xf>
    <xf numFmtId="0" fontId="7" fillId="0" borderId="16" xfId="97" applyFont="1" applyBorder="1" applyAlignment="1">
      <alignment vertical="center"/>
    </xf>
    <xf numFmtId="0" fontId="16" fillId="0" borderId="18" xfId="92" applyFont="1" applyBorder="1" applyAlignment="1">
      <alignment horizontal="center" vertical="center"/>
    </xf>
    <xf numFmtId="0" fontId="17" fillId="0" borderId="23" xfId="97" applyBorder="1" applyAlignment="1">
      <alignment horizontal="center" vertical="center"/>
    </xf>
    <xf numFmtId="0" fontId="16" fillId="0" borderId="18" xfId="92" applyFont="1" applyBorder="1" applyAlignment="1">
      <alignment horizontal="center" vertical="top"/>
    </xf>
    <xf numFmtId="0" fontId="16" fillId="0" borderId="14" xfId="92" applyFont="1" applyBorder="1" applyAlignment="1">
      <alignment horizontal="center"/>
    </xf>
    <xf numFmtId="0" fontId="16" fillId="0" borderId="0" xfId="92" applyFont="1" applyAlignment="1">
      <alignment vertical="center"/>
    </xf>
    <xf numFmtId="0" fontId="29" fillId="0" borderId="0" xfId="92" applyFont="1" applyAlignment="1">
      <alignment horizontal="center" vertical="center"/>
    </xf>
    <xf numFmtId="0" fontId="29" fillId="0" borderId="0" xfId="92" applyFont="1" applyAlignment="1">
      <alignment vertical="center"/>
    </xf>
    <xf numFmtId="0" fontId="16" fillId="0" borderId="96" xfId="92" applyFont="1" applyBorder="1" applyAlignment="1">
      <alignment horizontal="center" vertical="center"/>
    </xf>
    <xf numFmtId="0" fontId="16" fillId="0" borderId="1" xfId="92" applyFont="1" applyBorder="1" applyAlignment="1">
      <alignment horizontal="center" vertical="center"/>
    </xf>
    <xf numFmtId="0" fontId="17" fillId="0" borderId="97" xfId="97" applyBorder="1" applyAlignment="1">
      <alignment horizontal="center" vertical="center"/>
    </xf>
    <xf numFmtId="0" fontId="26" fillId="0" borderId="0" xfId="92" applyFont="1" applyAlignment="1">
      <alignment horizontal="center" vertical="center"/>
    </xf>
    <xf numFmtId="0" fontId="26" fillId="0" borderId="7" xfId="92" applyFont="1" applyBorder="1" applyAlignment="1">
      <alignment horizontal="center" vertical="center"/>
    </xf>
    <xf numFmtId="0" fontId="27" fillId="0" borderId="0" xfId="92" applyFont="1" applyAlignment="1">
      <alignment horizontal="center" vertical="center"/>
    </xf>
    <xf numFmtId="0" fontId="30" fillId="0" borderId="0" xfId="92" applyFont="1" applyAlignment="1">
      <alignment horizontal="center" vertical="center"/>
    </xf>
    <xf numFmtId="0" fontId="29" fillId="0" borderId="14" xfId="92" applyFont="1" applyBorder="1" applyAlignment="1">
      <alignment horizontal="center" vertical="center"/>
    </xf>
    <xf numFmtId="0" fontId="29" fillId="0" borderId="15" xfId="92" applyFont="1" applyBorder="1" applyAlignment="1">
      <alignment horizontal="center" vertical="center"/>
    </xf>
    <xf numFmtId="0" fontId="29" fillId="0" borderId="16" xfId="92" applyFont="1" applyBorder="1" applyAlignment="1">
      <alignment horizontal="center" vertical="center"/>
    </xf>
    <xf numFmtId="0" fontId="29" fillId="0" borderId="17" xfId="92" applyFont="1" applyBorder="1" applyAlignment="1">
      <alignment horizontal="center" vertical="center"/>
    </xf>
    <xf numFmtId="0" fontId="29" fillId="0" borderId="7" xfId="92" applyFont="1" applyBorder="1" applyAlignment="1">
      <alignment horizontal="center" vertical="center"/>
    </xf>
    <xf numFmtId="0" fontId="29" fillId="0" borderId="18" xfId="92" applyFont="1" applyBorder="1" applyAlignment="1">
      <alignment horizontal="center" vertical="center"/>
    </xf>
    <xf numFmtId="0" fontId="29" fillId="0" borderId="15" xfId="92" applyFont="1" applyBorder="1" applyAlignment="1">
      <alignment vertical="center"/>
    </xf>
    <xf numFmtId="0" fontId="29" fillId="0" borderId="0" xfId="97" applyFont="1" applyAlignment="1">
      <alignment vertical="center"/>
    </xf>
    <xf numFmtId="0" fontId="29" fillId="0" borderId="16" xfId="97" applyFont="1" applyBorder="1" applyAlignment="1">
      <alignment vertical="center"/>
    </xf>
    <xf numFmtId="0" fontId="29" fillId="0" borderId="96" xfId="90" applyFont="1" applyBorder="1" applyAlignment="1">
      <alignment horizontal="center" vertical="center" wrapText="1"/>
    </xf>
    <xf numFmtId="0" fontId="29" fillId="0" borderId="1" xfId="90" applyFont="1" applyBorder="1" applyAlignment="1">
      <alignment horizontal="center" vertical="center" wrapText="1"/>
    </xf>
    <xf numFmtId="0" fontId="29" fillId="0" borderId="97" xfId="90" applyFont="1" applyBorder="1" applyAlignment="1">
      <alignment horizontal="center" vertical="center" wrapText="1"/>
    </xf>
    <xf numFmtId="0" fontId="15" fillId="0" borderId="8" xfId="90" applyFont="1" applyBorder="1" applyAlignment="1">
      <alignment horizontal="center" vertical="center" wrapText="1"/>
    </xf>
    <xf numFmtId="0" fontId="15" fillId="0" borderId="14" xfId="90" applyFont="1" applyBorder="1" applyAlignment="1">
      <alignment horizontal="center" vertical="center" wrapText="1"/>
    </xf>
    <xf numFmtId="0" fontId="15" fillId="0" borderId="13" xfId="90" applyFont="1" applyBorder="1" applyAlignment="1">
      <alignment horizontal="center" vertical="center" wrapText="1"/>
    </xf>
    <xf numFmtId="0" fontId="15" fillId="0" borderId="17" xfId="90" applyFont="1" applyBorder="1" applyAlignment="1">
      <alignment horizontal="center" vertical="center" wrapText="1"/>
    </xf>
    <xf numFmtId="0" fontId="15" fillId="0" borderId="18" xfId="90" applyFont="1" applyBorder="1" applyAlignment="1">
      <alignment horizontal="center" vertical="center" wrapText="1"/>
    </xf>
    <xf numFmtId="0" fontId="15" fillId="0" borderId="23" xfId="90" applyFont="1" applyBorder="1" applyAlignment="1">
      <alignment horizontal="center" vertical="center" wrapText="1"/>
    </xf>
    <xf numFmtId="0" fontId="15" fillId="0" borderId="2" xfId="90" applyFont="1" applyBorder="1" applyAlignment="1">
      <alignment horizontal="center" vertical="center" wrapText="1"/>
    </xf>
    <xf numFmtId="0" fontId="15" fillId="0" borderId="22" xfId="90" applyFont="1" applyBorder="1" applyAlignment="1">
      <alignment horizontal="center" vertical="center" wrapText="1"/>
    </xf>
    <xf numFmtId="0" fontId="15" fillId="0" borderId="15" xfId="90" applyFont="1" applyBorder="1" applyAlignment="1">
      <alignment horizontal="center" vertical="center" wrapText="1"/>
    </xf>
    <xf numFmtId="0" fontId="15" fillId="0" borderId="0" xfId="90" applyFont="1" applyAlignment="1">
      <alignment horizontal="center" vertical="center" wrapText="1"/>
    </xf>
    <xf numFmtId="0" fontId="15" fillId="0" borderId="23" xfId="90" applyFont="1" applyBorder="1" applyAlignment="1">
      <alignment horizontal="center" vertical="center"/>
    </xf>
    <xf numFmtId="0" fontId="15" fillId="0" borderId="2" xfId="90" applyFont="1" applyBorder="1" applyAlignment="1">
      <alignment horizontal="center" vertical="center"/>
    </xf>
    <xf numFmtId="0" fontId="33" fillId="0" borderId="0" xfId="90" applyFont="1" applyAlignment="1">
      <alignment horizontal="center" vertical="center" wrapText="1"/>
    </xf>
    <xf numFmtId="0" fontId="15" fillId="0" borderId="16" xfId="90" applyFont="1" applyBorder="1" applyAlignment="1">
      <alignment horizontal="center" vertical="center" wrapText="1"/>
    </xf>
    <xf numFmtId="0" fontId="17" fillId="0" borderId="3" xfId="97" applyBorder="1" applyAlignment="1">
      <alignment horizontal="center"/>
    </xf>
    <xf numFmtId="0" fontId="17" fillId="0" borderId="82" xfId="97" applyBorder="1" applyAlignment="1">
      <alignment horizontal="center"/>
    </xf>
    <xf numFmtId="0" fontId="17" fillId="0" borderId="0" xfId="97" applyAlignment="1">
      <alignment horizontal="left" vertical="center"/>
    </xf>
    <xf numFmtId="0" fontId="17" fillId="0" borderId="67" xfId="97" applyBorder="1" applyAlignment="1">
      <alignment horizontal="center" vertical="center"/>
    </xf>
    <xf numFmtId="0" fontId="2" fillId="0" borderId="2" xfId="70" applyBorder="1" applyAlignment="1">
      <alignment horizontal="center" vertical="center"/>
    </xf>
    <xf numFmtId="0" fontId="2" fillId="0" borderId="64" xfId="70" applyBorder="1" applyAlignment="1">
      <alignment horizontal="center" vertical="center"/>
    </xf>
    <xf numFmtId="0" fontId="17" fillId="0" borderId="66" xfId="97" applyBorder="1" applyAlignment="1">
      <alignment horizontal="center" vertical="center"/>
    </xf>
    <xf numFmtId="0" fontId="2" fillId="0" borderId="8" xfId="70" applyBorder="1" applyAlignment="1">
      <alignment horizontal="center" vertical="center"/>
    </xf>
    <xf numFmtId="0" fontId="2" fillId="0" borderId="30" xfId="70" applyBorder="1" applyAlignment="1">
      <alignment horizontal="center" vertical="center"/>
    </xf>
    <xf numFmtId="0" fontId="2" fillId="0" borderId="28" xfId="70" applyBorder="1" applyAlignment="1">
      <alignment horizontal="center" vertical="center"/>
    </xf>
    <xf numFmtId="0" fontId="2" fillId="0" borderId="0" xfId="70" applyAlignment="1">
      <alignment horizontal="center" vertical="center"/>
    </xf>
    <xf numFmtId="0" fontId="2" fillId="0" borderId="11" xfId="70" applyBorder="1" applyAlignment="1">
      <alignment horizontal="center" vertical="center"/>
    </xf>
    <xf numFmtId="0" fontId="2" fillId="0" borderId="29" xfId="70" applyBorder="1" applyAlignment="1">
      <alignment horizontal="center" vertical="center"/>
    </xf>
    <xf numFmtId="0" fontId="2" fillId="0" borderId="4" xfId="70" applyBorder="1" applyAlignment="1">
      <alignment horizontal="center" vertical="center"/>
    </xf>
    <xf numFmtId="0" fontId="2" fillId="0" borderId="12" xfId="70" applyBorder="1" applyAlignment="1">
      <alignment horizontal="center" vertical="center"/>
    </xf>
    <xf numFmtId="0" fontId="17" fillId="0" borderId="98" xfId="97" applyBorder="1" applyAlignment="1">
      <alignment horizontal="center"/>
    </xf>
    <xf numFmtId="0" fontId="17" fillId="0" borderId="99" xfId="97" applyBorder="1" applyAlignment="1">
      <alignment horizontal="center"/>
    </xf>
    <xf numFmtId="0" fontId="17" fillId="0" borderId="23" xfId="70" applyFont="1" applyBorder="1" applyAlignment="1">
      <alignment horizontal="center" vertical="center"/>
    </xf>
    <xf numFmtId="0" fontId="17" fillId="0" borderId="2" xfId="70" applyFont="1" applyBorder="1" applyAlignment="1">
      <alignment horizontal="center" vertical="center"/>
    </xf>
    <xf numFmtId="0" fontId="17" fillId="0" borderId="64" xfId="70" applyFont="1" applyBorder="1" applyAlignment="1">
      <alignment horizontal="center" vertical="center"/>
    </xf>
    <xf numFmtId="0" fontId="17" fillId="0" borderId="21" xfId="97" applyBorder="1" applyAlignment="1">
      <alignment horizontal="center"/>
    </xf>
    <xf numFmtId="0" fontId="17" fillId="0" borderId="100" xfId="97" applyBorder="1" applyAlignment="1">
      <alignment horizontal="center"/>
    </xf>
    <xf numFmtId="0" fontId="37" fillId="0" borderId="23" xfId="70" applyFont="1" applyBorder="1" applyAlignment="1">
      <alignment horizontal="center" vertical="center"/>
    </xf>
    <xf numFmtId="0" fontId="37" fillId="0" borderId="2" xfId="70" applyFont="1" applyBorder="1" applyAlignment="1">
      <alignment horizontal="center" vertical="center"/>
    </xf>
    <xf numFmtId="0" fontId="37" fillId="0" borderId="64" xfId="70" applyFont="1" applyBorder="1" applyAlignment="1">
      <alignment horizontal="center" vertical="center"/>
    </xf>
    <xf numFmtId="0" fontId="17" fillId="0" borderId="37" xfId="97" applyBorder="1" applyAlignment="1">
      <alignment horizontal="center" vertical="center"/>
    </xf>
    <xf numFmtId="0" fontId="17" fillId="0" borderId="96" xfId="97" applyBorder="1" applyAlignment="1">
      <alignment horizontal="center" vertical="center"/>
    </xf>
    <xf numFmtId="0" fontId="17" fillId="0" borderId="1" xfId="97" applyBorder="1" applyAlignment="1">
      <alignment horizontal="center" vertical="center"/>
    </xf>
  </cellXfs>
  <cellStyles count="112">
    <cellStyle name="Calc Currency (0)" xfId="1"/>
    <cellStyle name="Calc Currency (0) 2" xfId="2"/>
    <cellStyle name="Comma [0]" xfId="3"/>
    <cellStyle name="Comma [0] 2" xfId="4"/>
    <cellStyle name="Comma [0],[red]-[0]" xfId="5"/>
    <cellStyle name="Comma [0],[red]-0" xfId="6"/>
    <cellStyle name="Comma [0]_laroux" xfId="7"/>
    <cellStyle name="Comma [red][0]" xfId="8"/>
    <cellStyle name="Comma {red}[0]" xfId="9"/>
    <cellStyle name="Comma_laroux" xfId="10"/>
    <cellStyle name="Currency [0]" xfId="11"/>
    <cellStyle name="Currency [0] 2" xfId="12"/>
    <cellStyle name="Currency [0]_laroux" xfId="13"/>
    <cellStyle name="Currency_laroux" xfId="14"/>
    <cellStyle name="entry" xfId="15"/>
    <cellStyle name="Grey" xfId="16"/>
    <cellStyle name="Header1" xfId="17"/>
    <cellStyle name="Header2" xfId="18"/>
    <cellStyle name="Input [yellow]" xfId="19"/>
    <cellStyle name="KWE標準" xfId="20"/>
    <cellStyle name="Milliers [0]_AR1194" xfId="21"/>
    <cellStyle name="Milliers_AR1194" xfId="22"/>
    <cellStyle name="Mon騁aire [0]_AR1194" xfId="23"/>
    <cellStyle name="Mon騁aire_AR1194" xfId="24"/>
    <cellStyle name="Normal - Style1" xfId="25"/>
    <cellStyle name="Normal - Style1 2" xfId="26"/>
    <cellStyle name="Normal_#18-Internet" xfId="27"/>
    <cellStyle name="Number 0,000,[red](0,000)" xfId="28"/>
    <cellStyle name="oft Excel]_x000d__x000a_Comment=open=/f を指定すると、ユーザー定義関数を関数貼り付けの一覧に登録することができます。_x000d__x000a_Maximized" xfId="29"/>
    <cellStyle name="Percent [2]" xfId="30"/>
    <cellStyle name="price" xfId="31"/>
    <cellStyle name="PSChar" xfId="32"/>
    <cellStyle name="PSDate" xfId="33"/>
    <cellStyle name="PSDec" xfId="34"/>
    <cellStyle name="PSHeading" xfId="35"/>
    <cellStyle name="PSInt" xfId="36"/>
    <cellStyle name="PSSpacer" xfId="37"/>
    <cellStyle name="revised" xfId="38"/>
    <cellStyle name="section" xfId="39"/>
    <cellStyle name="subhead" xfId="40"/>
    <cellStyle name="title" xfId="41"/>
    <cellStyle name="パーセント" xfId="106" builtinId="5"/>
    <cellStyle name="パーセント 2" xfId="42"/>
    <cellStyle name="パーセント 3" xfId="108"/>
    <cellStyle name="パーセント 3 2" xfId="111"/>
    <cellStyle name="下点線" xfId="43"/>
    <cellStyle name="桁区切り" xfId="44" builtinId="6"/>
    <cellStyle name="桁区切り 2" xfId="45"/>
    <cellStyle name="桁区切り 3" xfId="46"/>
    <cellStyle name="桁区切り 4" xfId="47"/>
    <cellStyle name="帳票" xfId="48"/>
    <cellStyle name="標死_Sheet1_1_STTAPR01_STTAPR02_STTBPD04_STTBPD05" xfId="49"/>
    <cellStyle name="標準" xfId="0" builtinId="0"/>
    <cellStyle name="標準 2" xfId="50"/>
    <cellStyle name="標準 2 2" xfId="51"/>
    <cellStyle name="標準 2 3" xfId="52"/>
    <cellStyle name="標準 3" xfId="53"/>
    <cellStyle name="標準 3 2" xfId="54"/>
    <cellStyle name="標準 4" xfId="55"/>
    <cellStyle name="標準 5" xfId="107"/>
    <cellStyle name="標準 5 2" xfId="110"/>
    <cellStyle name="標準 6" xfId="109"/>
    <cellStyle name="標準_01.着工通知書" xfId="56"/>
    <cellStyle name="標準_02.請負代金内訳書" xfId="57"/>
    <cellStyle name="標準_04.契約工程表" xfId="58"/>
    <cellStyle name="標準_05.現場代理人等通知書" xfId="59"/>
    <cellStyle name="標準_06.業務分担通知書" xfId="60"/>
    <cellStyle name="標準_07.電気保安技術者通知書" xfId="61"/>
    <cellStyle name="標準_08.技能士通知書" xfId="62"/>
    <cellStyle name="標準_10.火災保険等加入状況報告書" xfId="63"/>
    <cellStyle name="標準_11.緊急連絡体制" xfId="64"/>
    <cellStyle name="標準_13.官公署届出書一覧" xfId="65"/>
    <cellStyle name="標準_15.仮設計画承諾願" xfId="66"/>
    <cellStyle name="標準_15.特定工事" xfId="67"/>
    <cellStyle name="標準_16.○○工事に係る賃金又は物価変動に基づく請負代金額の変更請求について" xfId="68"/>
    <cellStyle name="標準_17.変更届" xfId="69"/>
    <cellStyle name="標準_18.施工体制報告書" xfId="70"/>
    <cellStyle name="標準_19.施工計画書" xfId="71"/>
    <cellStyle name="標準_20.主要（機材・資材）発注先通知書" xfId="72"/>
    <cellStyle name="標準_23.材料（機材）搬入整理表" xfId="73"/>
    <cellStyle name="標準_24.産業廃棄物整理表" xfId="74"/>
    <cellStyle name="標準_25.試験成績報告書提出一覧表" xfId="75"/>
    <cellStyle name="標準_26.試験成績報告書" xfId="76"/>
    <cellStyle name="標準_28.天災その他不可抗力による損害通知書" xfId="77"/>
    <cellStyle name="標準_34.月間工程表" xfId="78"/>
    <cellStyle name="標準_35.施工図、製作図等提出一覧表" xfId="79"/>
    <cellStyle name="標準_36.工事施工管理報告書一覧表" xfId="80"/>
    <cellStyle name="標準_37.工事施工管理報告書" xfId="81"/>
    <cellStyle name="標準_38.特定工事施工管理責任者通知書" xfId="82"/>
    <cellStyle name="標準_39.特定工事着手願" xfId="83"/>
    <cellStyle name="標準_40.特定工事施工管理報告書一覧表" xfId="84"/>
    <cellStyle name="標準_41.特定工事施工管理報告書" xfId="85"/>
    <cellStyle name="標準_47.契約約款第１８条及び１９条による設計変更協議書" xfId="86"/>
    <cellStyle name="標準_49.工事概要書" xfId="87"/>
    <cellStyle name="標準_50.指定工事保証書提出一覧表" xfId="88"/>
    <cellStyle name="標準_57.社内検査報告書" xfId="89"/>
    <cellStyle name="標準_Book2" xfId="90"/>
    <cellStyle name="標準_Book4" xfId="91"/>
    <cellStyle name="標準_協ｸﾞﾘｰﾝﾌｧｲﾙ" xfId="92"/>
    <cellStyle name="標準_参考書式集（その他）" xfId="93"/>
    <cellStyle name="標準_参考書式集（完成時）" xfId="94"/>
    <cellStyle name="標準_参考書式集（既済完成時）" xfId="95"/>
    <cellStyle name="標準_参考書式集（工事中）" xfId="96"/>
    <cellStyle name="標準_施工体制台帳" xfId="97"/>
    <cellStyle name="標準_書式集２" xfId="98"/>
    <cellStyle name="標準_設計変更" xfId="99"/>
    <cellStyle name="標準_搬入据付（本）_代価（機器）_ボイラー代価_ボイラー更新代価" xfId="100"/>
    <cellStyle name="標準_搬入据付（本）_代価（機器）_ボイラー代価_南代価" xfId="101"/>
    <cellStyle name="標準２" xfId="102"/>
    <cellStyle name="標準A" xfId="103"/>
    <cellStyle name="標準TY" xfId="104"/>
    <cellStyle name="未定義" xfId="105"/>
  </cellStyles>
  <dxfs count="454">
    <dxf>
      <font>
        <b val="0"/>
        <i/>
        <color theme="0" tint="-0.24994659260841701"/>
      </font>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color auto="1"/>
      </font>
      <fill>
        <patternFill>
          <fgColor auto="1"/>
          <bgColor rgb="FFFF0000"/>
        </patternFill>
      </fill>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numFmt numFmtId="233" formatCode="[$-411]ggge&quot;年&quot;m&quot;月&quot;_dd&quot;日&quot;;@"/>
    </dxf>
    <dxf>
      <numFmt numFmtId="234" formatCode="[$-411]ggge&quot;年&quot;_mm&quot;月&quot;_dd&quot;日&quot;;@"/>
    </dxf>
    <dxf>
      <numFmt numFmtId="235" formatCode="[$-411]ggge&quot;年&quot;_mm&quot;月&quot;d&quot;日&quot;;@"/>
    </dxf>
    <dxf>
      <numFmt numFmtId="181" formatCode="[$-411]ggge&quot;年&quot;m&quot;月&quot;d&quot;日&quot;;@"/>
    </dxf>
    <dxf>
      <numFmt numFmtId="236" formatCode="&quot;令和元年&quot;_mm&quot;月&quot;_dd&quot;日&quot;;@"/>
    </dxf>
    <dxf>
      <numFmt numFmtId="237" formatCode="&quot;令和元年&quot;_mm&quot;月&quot;d&quot;日&quot;;@"/>
    </dxf>
    <dxf>
      <numFmt numFmtId="238" formatCode="&quot;令和元年&quot;m&quot;月&quot;_dd&quot;日&quot;;@"/>
    </dxf>
    <dxf>
      <numFmt numFmtId="239" formatCode="&quot;令和元年&quot;m&quot;月&quot;d&quot;日&quot;;@"/>
    </dxf>
    <dxf>
      <numFmt numFmtId="240" formatCode="[$-411]ggg_ee&quot;年&quot;_mm&quot;月&quot;_dd&quot;日&quot;;@"/>
    </dxf>
    <dxf>
      <numFmt numFmtId="241" formatCode="[$-411]ggg_ee&quot;年&quot;_mm&quot;月&quot;d&quot;日&quot;;@"/>
    </dxf>
    <dxf>
      <numFmt numFmtId="242" formatCode="[$-411]ggg_ee&quot;年&quot;m&quot;月&quot;_dd&quot;日&quot;;@"/>
    </dxf>
    <dxf>
      <numFmt numFmtId="243" formatCode="[$-411]ggg_ee&quot;年&quot;m&quot;月&quot;d&quot;日&quo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twoCellAnchor>
    <xdr:from>
      <xdr:col>0</xdr:col>
      <xdr:colOff>85725</xdr:colOff>
      <xdr:row>29</xdr:row>
      <xdr:rowOff>0</xdr:rowOff>
    </xdr:from>
    <xdr:to>
      <xdr:col>0</xdr:col>
      <xdr:colOff>685800</xdr:colOff>
      <xdr:row>29</xdr:row>
      <xdr:rowOff>0</xdr:rowOff>
    </xdr:to>
    <xdr:sp macro="" textlink="">
      <xdr:nvSpPr>
        <xdr:cNvPr id="16385" name="Text Box 1">
          <a:extLst>
            <a:ext uri="{FF2B5EF4-FFF2-40B4-BE49-F238E27FC236}">
              <a16:creationId xmlns:a16="http://schemas.microsoft.com/office/drawing/2014/main" id="{00000000-0008-0000-0E00-000001400000}"/>
            </a:ext>
          </a:extLst>
        </xdr:cNvPr>
        <xdr:cNvSpPr txBox="1">
          <a:spLocks noChangeArrowheads="1"/>
        </xdr:cNvSpPr>
      </xdr:nvSpPr>
      <xdr:spPr bwMode="auto">
        <a:xfrm>
          <a:off x="85725" y="4972050"/>
          <a:ext cx="600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配管工事</a:t>
          </a:r>
        </a:p>
        <a:p>
          <a:pPr algn="l" rtl="0">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0</xdr:col>
      <xdr:colOff>66675</xdr:colOff>
      <xdr:row>39</xdr:row>
      <xdr:rowOff>0</xdr:rowOff>
    </xdr:from>
    <xdr:to>
      <xdr:col>0</xdr:col>
      <xdr:colOff>685800</xdr:colOff>
      <xdr:row>39</xdr:row>
      <xdr:rowOff>0</xdr:rowOff>
    </xdr:to>
    <xdr:sp macro="" textlink="">
      <xdr:nvSpPr>
        <xdr:cNvPr id="16386" name="Text Box 2">
          <a:extLst>
            <a:ext uri="{FF2B5EF4-FFF2-40B4-BE49-F238E27FC236}">
              <a16:creationId xmlns:a16="http://schemas.microsoft.com/office/drawing/2014/main" id="{00000000-0008-0000-0E00-000002400000}"/>
            </a:ext>
          </a:extLst>
        </xdr:cNvPr>
        <xdr:cNvSpPr txBox="1">
          <a:spLocks noChangeArrowheads="1"/>
        </xdr:cNvSpPr>
      </xdr:nvSpPr>
      <xdr:spPr bwMode="auto">
        <a:xfrm>
          <a:off x="66675" y="7448550"/>
          <a:ext cx="619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建築工事</a:t>
          </a:r>
        </a:p>
      </xdr:txBody>
    </xdr:sp>
    <xdr:clientData/>
  </xdr:twoCellAnchor>
  <xdr:twoCellAnchor>
    <xdr:from>
      <xdr:col>0</xdr:col>
      <xdr:colOff>85725</xdr:colOff>
      <xdr:row>37</xdr:row>
      <xdr:rowOff>0</xdr:rowOff>
    </xdr:from>
    <xdr:to>
      <xdr:col>0</xdr:col>
      <xdr:colOff>685800</xdr:colOff>
      <xdr:row>37</xdr:row>
      <xdr:rowOff>0</xdr:rowOff>
    </xdr:to>
    <xdr:sp macro="" textlink="">
      <xdr:nvSpPr>
        <xdr:cNvPr id="16389" name="Text Box 5">
          <a:extLst>
            <a:ext uri="{FF2B5EF4-FFF2-40B4-BE49-F238E27FC236}">
              <a16:creationId xmlns:a16="http://schemas.microsoft.com/office/drawing/2014/main" id="{00000000-0008-0000-0E00-000005400000}"/>
            </a:ext>
          </a:extLst>
        </xdr:cNvPr>
        <xdr:cNvSpPr txBox="1">
          <a:spLocks noChangeArrowheads="1"/>
        </xdr:cNvSpPr>
      </xdr:nvSpPr>
      <xdr:spPr bwMode="auto">
        <a:xfrm>
          <a:off x="85725" y="6953250"/>
          <a:ext cx="600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塗装工事</a:t>
          </a:r>
        </a:p>
        <a:p>
          <a:pPr algn="l" rtl="0">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0</xdr:col>
      <xdr:colOff>47625</xdr:colOff>
      <xdr:row>35</xdr:row>
      <xdr:rowOff>0</xdr:rowOff>
    </xdr:from>
    <xdr:to>
      <xdr:col>0</xdr:col>
      <xdr:colOff>685800</xdr:colOff>
      <xdr:row>35</xdr:row>
      <xdr:rowOff>0</xdr:rowOff>
    </xdr:to>
    <xdr:sp macro="" textlink="">
      <xdr:nvSpPr>
        <xdr:cNvPr id="16397" name="Text Box 13">
          <a:extLst>
            <a:ext uri="{FF2B5EF4-FFF2-40B4-BE49-F238E27FC236}">
              <a16:creationId xmlns:a16="http://schemas.microsoft.com/office/drawing/2014/main" id="{00000000-0008-0000-0E00-00000D400000}"/>
            </a:ext>
          </a:extLst>
        </xdr:cNvPr>
        <xdr:cNvSpPr txBox="1">
          <a:spLocks noChangeArrowheads="1"/>
        </xdr:cNvSpPr>
      </xdr:nvSpPr>
      <xdr:spPr bwMode="auto">
        <a:xfrm>
          <a:off x="47625" y="6457950"/>
          <a:ext cx="638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医療ｶﾞｽ工事</a:t>
          </a:r>
        </a:p>
        <a:p>
          <a:pPr algn="l" rtl="0">
            <a:defRPr sz="1000"/>
          </a:pPr>
          <a:endParaRPr lang="ja-JP" altLang="en-US" sz="900" b="0" i="0" u="none" strike="noStrike" baseline="0">
            <a:solidFill>
              <a:srgbClr val="000000"/>
            </a:solidFill>
            <a:latin typeface="ＭＳ 明朝"/>
            <a:ea typeface="ＭＳ 明朝"/>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39</xdr:row>
      <xdr:rowOff>0</xdr:rowOff>
    </xdr:from>
    <xdr:to>
      <xdr:col>0</xdr:col>
      <xdr:colOff>685800</xdr:colOff>
      <xdr:row>39</xdr:row>
      <xdr:rowOff>0</xdr:rowOff>
    </xdr:to>
    <xdr:sp macro="" textlink="">
      <xdr:nvSpPr>
        <xdr:cNvPr id="18434" name="Text Box 2">
          <a:extLst>
            <a:ext uri="{FF2B5EF4-FFF2-40B4-BE49-F238E27FC236}">
              <a16:creationId xmlns:a16="http://schemas.microsoft.com/office/drawing/2014/main" id="{00000000-0008-0000-1200-000002480000}"/>
            </a:ext>
          </a:extLst>
        </xdr:cNvPr>
        <xdr:cNvSpPr txBox="1">
          <a:spLocks noChangeArrowheads="1"/>
        </xdr:cNvSpPr>
      </xdr:nvSpPr>
      <xdr:spPr bwMode="auto">
        <a:xfrm>
          <a:off x="66675" y="7477125"/>
          <a:ext cx="619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建築工事</a:t>
          </a:r>
        </a:p>
      </xdr:txBody>
    </xdr:sp>
    <xdr:clientData/>
  </xdr:twoCellAnchor>
  <xdr:twoCellAnchor>
    <xdr:from>
      <xdr:col>0</xdr:col>
      <xdr:colOff>47625</xdr:colOff>
      <xdr:row>35</xdr:row>
      <xdr:rowOff>0</xdr:rowOff>
    </xdr:from>
    <xdr:to>
      <xdr:col>0</xdr:col>
      <xdr:colOff>685800</xdr:colOff>
      <xdr:row>35</xdr:row>
      <xdr:rowOff>0</xdr:rowOff>
    </xdr:to>
    <xdr:sp macro="" textlink="">
      <xdr:nvSpPr>
        <xdr:cNvPr id="18445" name="Text Box 13">
          <a:extLst>
            <a:ext uri="{FF2B5EF4-FFF2-40B4-BE49-F238E27FC236}">
              <a16:creationId xmlns:a16="http://schemas.microsoft.com/office/drawing/2014/main" id="{00000000-0008-0000-1200-00000D480000}"/>
            </a:ext>
          </a:extLst>
        </xdr:cNvPr>
        <xdr:cNvSpPr txBox="1">
          <a:spLocks noChangeArrowheads="1"/>
        </xdr:cNvSpPr>
      </xdr:nvSpPr>
      <xdr:spPr bwMode="auto">
        <a:xfrm>
          <a:off x="47625" y="6486525"/>
          <a:ext cx="638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医療ｶﾞｽ工事</a:t>
          </a:r>
        </a:p>
        <a:p>
          <a:pPr algn="l" rtl="0">
            <a:defRPr sz="1000"/>
          </a:pPr>
          <a:endParaRPr lang="ja-JP" altLang="en-US" sz="9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85725</xdr:colOff>
      <xdr:row>28</xdr:row>
      <xdr:rowOff>0</xdr:rowOff>
    </xdr:from>
    <xdr:to>
      <xdr:col>1</xdr:col>
      <xdr:colOff>685800</xdr:colOff>
      <xdr:row>28</xdr:row>
      <xdr:rowOff>0</xdr:rowOff>
    </xdr:to>
    <xdr:sp macro="" textlink="">
      <xdr:nvSpPr>
        <xdr:cNvPr id="19457" name="Text Box 1">
          <a:extLst>
            <a:ext uri="{FF2B5EF4-FFF2-40B4-BE49-F238E27FC236}">
              <a16:creationId xmlns:a16="http://schemas.microsoft.com/office/drawing/2014/main" id="{00000000-0008-0000-1700-0000014C0000}"/>
            </a:ext>
          </a:extLst>
        </xdr:cNvPr>
        <xdr:cNvSpPr txBox="1">
          <a:spLocks noChangeArrowheads="1"/>
        </xdr:cNvSpPr>
      </xdr:nvSpPr>
      <xdr:spPr bwMode="auto">
        <a:xfrm>
          <a:off x="438150" y="4991100"/>
          <a:ext cx="600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配管工事</a:t>
          </a:r>
        </a:p>
        <a:p>
          <a:pPr algn="l" rtl="0">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1</xdr:col>
      <xdr:colOff>66675</xdr:colOff>
      <xdr:row>40</xdr:row>
      <xdr:rowOff>0</xdr:rowOff>
    </xdr:from>
    <xdr:to>
      <xdr:col>1</xdr:col>
      <xdr:colOff>685800</xdr:colOff>
      <xdr:row>40</xdr:row>
      <xdr:rowOff>0</xdr:rowOff>
    </xdr:to>
    <xdr:sp macro="" textlink="">
      <xdr:nvSpPr>
        <xdr:cNvPr id="19458" name="Text Box 2">
          <a:extLst>
            <a:ext uri="{FF2B5EF4-FFF2-40B4-BE49-F238E27FC236}">
              <a16:creationId xmlns:a16="http://schemas.microsoft.com/office/drawing/2014/main" id="{00000000-0008-0000-1700-0000024C0000}"/>
            </a:ext>
          </a:extLst>
        </xdr:cNvPr>
        <xdr:cNvSpPr txBox="1">
          <a:spLocks noChangeArrowheads="1"/>
        </xdr:cNvSpPr>
      </xdr:nvSpPr>
      <xdr:spPr bwMode="auto">
        <a:xfrm>
          <a:off x="419100" y="9248775"/>
          <a:ext cx="619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建築工事</a:t>
          </a:r>
        </a:p>
      </xdr:txBody>
    </xdr:sp>
    <xdr:clientData/>
  </xdr:twoCellAnchor>
  <xdr:twoCellAnchor>
    <xdr:from>
      <xdr:col>1</xdr:col>
      <xdr:colOff>85725</xdr:colOff>
      <xdr:row>40</xdr:row>
      <xdr:rowOff>0</xdr:rowOff>
    </xdr:from>
    <xdr:to>
      <xdr:col>1</xdr:col>
      <xdr:colOff>685800</xdr:colOff>
      <xdr:row>40</xdr:row>
      <xdr:rowOff>0</xdr:rowOff>
    </xdr:to>
    <xdr:sp macro="" textlink="">
      <xdr:nvSpPr>
        <xdr:cNvPr id="19461" name="Text Box 5">
          <a:extLst>
            <a:ext uri="{FF2B5EF4-FFF2-40B4-BE49-F238E27FC236}">
              <a16:creationId xmlns:a16="http://schemas.microsoft.com/office/drawing/2014/main" id="{00000000-0008-0000-1700-0000054C0000}"/>
            </a:ext>
          </a:extLst>
        </xdr:cNvPr>
        <xdr:cNvSpPr txBox="1">
          <a:spLocks noChangeArrowheads="1"/>
        </xdr:cNvSpPr>
      </xdr:nvSpPr>
      <xdr:spPr bwMode="auto">
        <a:xfrm>
          <a:off x="438150" y="9248775"/>
          <a:ext cx="600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塗装工事</a:t>
          </a:r>
        </a:p>
        <a:p>
          <a:pPr algn="l" rtl="0">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1</xdr:col>
      <xdr:colOff>47625</xdr:colOff>
      <xdr:row>40</xdr:row>
      <xdr:rowOff>0</xdr:rowOff>
    </xdr:from>
    <xdr:to>
      <xdr:col>1</xdr:col>
      <xdr:colOff>685800</xdr:colOff>
      <xdr:row>40</xdr:row>
      <xdr:rowOff>0</xdr:rowOff>
    </xdr:to>
    <xdr:sp macro="" textlink="">
      <xdr:nvSpPr>
        <xdr:cNvPr id="19469" name="Text Box 13">
          <a:extLst>
            <a:ext uri="{FF2B5EF4-FFF2-40B4-BE49-F238E27FC236}">
              <a16:creationId xmlns:a16="http://schemas.microsoft.com/office/drawing/2014/main" id="{00000000-0008-0000-1700-00000D4C0000}"/>
            </a:ext>
          </a:extLst>
        </xdr:cNvPr>
        <xdr:cNvSpPr txBox="1">
          <a:spLocks noChangeArrowheads="1"/>
        </xdr:cNvSpPr>
      </xdr:nvSpPr>
      <xdr:spPr bwMode="auto">
        <a:xfrm>
          <a:off x="400050" y="9248775"/>
          <a:ext cx="638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医療ｶﾞｽ工事</a:t>
          </a:r>
        </a:p>
        <a:p>
          <a:pPr algn="l" rtl="0">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11</xdr:col>
      <xdr:colOff>47625</xdr:colOff>
      <xdr:row>40</xdr:row>
      <xdr:rowOff>0</xdr:rowOff>
    </xdr:from>
    <xdr:to>
      <xdr:col>11</xdr:col>
      <xdr:colOff>685800</xdr:colOff>
      <xdr:row>40</xdr:row>
      <xdr:rowOff>0</xdr:rowOff>
    </xdr:to>
    <xdr:sp macro="" textlink="">
      <xdr:nvSpPr>
        <xdr:cNvPr id="19479" name="Text Box 23">
          <a:extLst>
            <a:ext uri="{FF2B5EF4-FFF2-40B4-BE49-F238E27FC236}">
              <a16:creationId xmlns:a16="http://schemas.microsoft.com/office/drawing/2014/main" id="{00000000-0008-0000-1700-0000174C0000}"/>
            </a:ext>
          </a:extLst>
        </xdr:cNvPr>
        <xdr:cNvSpPr txBox="1">
          <a:spLocks noChangeArrowheads="1"/>
        </xdr:cNvSpPr>
      </xdr:nvSpPr>
      <xdr:spPr bwMode="auto">
        <a:xfrm>
          <a:off x="8458200" y="9248775"/>
          <a:ext cx="638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医療ｶﾞｽ工事</a:t>
          </a:r>
        </a:p>
        <a:p>
          <a:pPr algn="l" rtl="0">
            <a:defRPr sz="1000"/>
          </a:pPr>
          <a:endParaRPr lang="ja-JP" altLang="en-US" sz="900"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xdr:col>
      <xdr:colOff>224117</xdr:colOff>
      <xdr:row>35</xdr:row>
      <xdr:rowOff>112059</xdr:rowOff>
    </xdr:from>
    <xdr:ext cx="184731" cy="264560"/>
    <xdr:sp macro="" textlink="">
      <xdr:nvSpPr>
        <xdr:cNvPr id="2" name="テキスト ボックス 1">
          <a:extLst>
            <a:ext uri="{FF2B5EF4-FFF2-40B4-BE49-F238E27FC236}">
              <a16:creationId xmlns:a16="http://schemas.microsoft.com/office/drawing/2014/main" id="{7A7AB5BB-D4C6-4347-9B6D-7A874958B9EA}"/>
            </a:ext>
          </a:extLst>
        </xdr:cNvPr>
        <xdr:cNvSpPr txBox="1"/>
      </xdr:nvSpPr>
      <xdr:spPr>
        <a:xfrm>
          <a:off x="2443442" y="108467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xdr:col>
      <xdr:colOff>1669675</xdr:colOff>
      <xdr:row>40</xdr:row>
      <xdr:rowOff>22412</xdr:rowOff>
    </xdr:from>
    <xdr:ext cx="1658471" cy="435697"/>
    <xdr:sp macro="" textlink="">
      <xdr:nvSpPr>
        <xdr:cNvPr id="3" name="テキスト ボックス 2">
          <a:extLst>
            <a:ext uri="{FF2B5EF4-FFF2-40B4-BE49-F238E27FC236}">
              <a16:creationId xmlns:a16="http://schemas.microsoft.com/office/drawing/2014/main" id="{BD103E38-6165-4175-B8F0-6CBE97EF1C40}"/>
            </a:ext>
          </a:extLst>
        </xdr:cNvPr>
        <xdr:cNvSpPr txBox="1"/>
      </xdr:nvSpPr>
      <xdr:spPr>
        <a:xfrm>
          <a:off x="3889000" y="11757212"/>
          <a:ext cx="1658471" cy="435697"/>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kumimoji="1" lang="ja-JP" altLang="en-US" sz="1600"/>
            <a:t>平面図等を添付</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I46"/>
  <sheetViews>
    <sheetView view="pageBreakPreview" topLeftCell="A6" zoomScaleNormal="100" workbookViewId="0">
      <selection activeCell="D35" sqref="D35"/>
    </sheetView>
  </sheetViews>
  <sheetFormatPr defaultRowHeight="14.25"/>
  <cols>
    <col min="1" max="16384" width="9" style="1"/>
  </cols>
  <sheetData>
    <row r="16" spans="1:9" ht="28.5">
      <c r="A16" s="1434" t="s">
        <v>181</v>
      </c>
      <c r="B16" s="1434"/>
      <c r="C16" s="1434"/>
      <c r="D16" s="1434"/>
      <c r="E16" s="1434"/>
      <c r="F16" s="1434"/>
      <c r="G16" s="1434"/>
      <c r="H16" s="1434"/>
      <c r="I16" s="1434"/>
    </row>
    <row r="37" spans="1:9">
      <c r="A37" s="212"/>
      <c r="B37" s="212"/>
      <c r="C37" s="212"/>
      <c r="D37" s="212"/>
      <c r="E37" s="212"/>
      <c r="F37" s="212"/>
      <c r="G37" s="212"/>
      <c r="H37" s="212"/>
      <c r="I37" s="212"/>
    </row>
    <row r="38" spans="1:9">
      <c r="A38" s="212"/>
      <c r="B38" s="212"/>
      <c r="C38" s="212"/>
      <c r="D38" s="212"/>
      <c r="E38" s="212"/>
      <c r="F38" s="212"/>
      <c r="G38" s="212"/>
      <c r="H38" s="212"/>
      <c r="I38" s="212"/>
    </row>
    <row r="43" spans="1:9" ht="17.25">
      <c r="A43" s="1435" t="s">
        <v>182</v>
      </c>
      <c r="B43" s="1435"/>
      <c r="C43" s="1435"/>
      <c r="D43" s="1435"/>
      <c r="E43" s="1435"/>
      <c r="F43" s="1435"/>
      <c r="G43" s="1435"/>
      <c r="H43" s="1435"/>
      <c r="I43" s="1435"/>
    </row>
    <row r="45" spans="1:9" ht="17.25">
      <c r="A45" s="1435"/>
      <c r="B45" s="1435"/>
      <c r="C45" s="1435"/>
      <c r="D45" s="1435"/>
      <c r="E45" s="1435"/>
      <c r="F45" s="1435"/>
      <c r="G45" s="1435"/>
      <c r="H45" s="1435"/>
      <c r="I45" s="1435"/>
    </row>
    <row r="46" spans="1:9" ht="17.25">
      <c r="A46" s="1435" t="s">
        <v>210</v>
      </c>
      <c r="B46" s="1435"/>
      <c r="C46" s="1435"/>
      <c r="D46" s="1435"/>
      <c r="E46" s="1435"/>
      <c r="F46" s="1435"/>
      <c r="G46" s="1435"/>
      <c r="H46" s="1435"/>
      <c r="I46" s="1435"/>
    </row>
  </sheetData>
  <mergeCells count="4">
    <mergeCell ref="A16:I16"/>
    <mergeCell ref="A43:I43"/>
    <mergeCell ref="A46:I46"/>
    <mergeCell ref="A45:I45"/>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view="pageBreakPreview" zoomScaleNormal="100" zoomScaleSheetLayoutView="100" workbookViewId="0">
      <selection activeCell="G12" sqref="G12:H13"/>
    </sheetView>
  </sheetViews>
  <sheetFormatPr defaultRowHeight="13.5"/>
  <cols>
    <col min="1" max="5" width="9" style="31"/>
    <col min="6" max="6" width="10.375" style="31" customWidth="1"/>
    <col min="7" max="7" width="16.625" style="31" customWidth="1"/>
    <col min="8" max="8" width="10.625" style="31" customWidth="1"/>
    <col min="9" max="16384" width="9" style="31"/>
  </cols>
  <sheetData>
    <row r="1" spans="1:8" ht="14.25" customHeight="1">
      <c r="A1" s="826"/>
      <c r="B1" s="826"/>
      <c r="C1" s="826"/>
      <c r="D1" s="826"/>
      <c r="E1" s="826"/>
      <c r="F1" s="826"/>
      <c r="G1" s="1572" t="s">
        <v>906</v>
      </c>
      <c r="H1" s="1572"/>
    </row>
    <row r="2" spans="1:8" ht="14.25" customHeight="1">
      <c r="A2" s="826"/>
      <c r="B2" s="826"/>
      <c r="C2" s="826"/>
      <c r="D2" s="826"/>
      <c r="E2" s="826"/>
      <c r="F2" s="826"/>
      <c r="G2" s="826"/>
      <c r="H2" s="826"/>
    </row>
    <row r="3" spans="1:8" ht="14.25" customHeight="1">
      <c r="A3" s="826"/>
      <c r="B3" s="826"/>
      <c r="C3" s="826"/>
      <c r="D3" s="826"/>
      <c r="E3" s="826"/>
      <c r="F3" s="826"/>
      <c r="G3" s="826"/>
      <c r="H3" s="826"/>
    </row>
    <row r="4" spans="1:8" ht="14.25" customHeight="1">
      <c r="A4" s="827" t="str">
        <f>IF(A7="○○病院","（発注者）","")</f>
        <v>（発注者）</v>
      </c>
      <c r="B4" s="826"/>
      <c r="C4" s="826"/>
      <c r="D4" s="826"/>
      <c r="E4" s="826"/>
      <c r="F4" s="826"/>
      <c r="G4" s="826"/>
      <c r="H4" s="826"/>
    </row>
    <row r="5" spans="1:8" ht="14.25" customHeight="1">
      <c r="A5" s="828" t="s">
        <v>752</v>
      </c>
      <c r="B5" s="826"/>
      <c r="C5" s="826"/>
      <c r="D5" s="826"/>
      <c r="E5" s="826"/>
      <c r="F5" s="826"/>
      <c r="G5" s="826"/>
      <c r="H5" s="826"/>
    </row>
    <row r="6" spans="1:8" ht="14.25" customHeight="1">
      <c r="A6" s="826" t="s">
        <v>715</v>
      </c>
      <c r="B6" s="826"/>
      <c r="C6" s="826"/>
      <c r="D6" s="826"/>
      <c r="E6" s="826"/>
      <c r="F6" s="826"/>
      <c r="G6" s="826"/>
      <c r="H6" s="826"/>
    </row>
    <row r="7" spans="1:8" ht="14.25" customHeight="1">
      <c r="A7" s="1576" t="str">
        <f>'1'!$A$7</f>
        <v>○○病院</v>
      </c>
      <c r="B7" s="1576"/>
      <c r="C7" s="1576"/>
      <c r="D7" s="826"/>
      <c r="E7" s="826"/>
      <c r="F7" s="826"/>
      <c r="G7" s="826"/>
      <c r="H7" s="826"/>
    </row>
    <row r="8" spans="1:8" ht="14.25" customHeight="1">
      <c r="A8" s="826" t="str">
        <f>'1'!$A$8&amp;"　"&amp;'1'!$B$8&amp;"　殿"</f>
        <v>院　長　○　○　○　○　殿</v>
      </c>
      <c r="B8" s="826"/>
      <c r="C8" s="826"/>
      <c r="D8" s="826"/>
      <c r="E8" s="826"/>
      <c r="F8" s="826"/>
      <c r="G8" s="826"/>
      <c r="H8" s="826"/>
    </row>
    <row r="9" spans="1:8" ht="14.25" customHeight="1">
      <c r="A9" s="826"/>
      <c r="B9" s="826"/>
      <c r="C9" s="829"/>
      <c r="D9" s="826"/>
      <c r="E9" s="826"/>
      <c r="F9" s="826"/>
      <c r="G9" s="826"/>
      <c r="H9" s="826"/>
    </row>
    <row r="10" spans="1:8" ht="14.25" customHeight="1">
      <c r="A10" s="826"/>
      <c r="B10" s="826"/>
      <c r="C10" s="826"/>
      <c r="D10" s="826"/>
      <c r="E10" s="826"/>
      <c r="F10" s="826"/>
      <c r="G10" s="826"/>
      <c r="H10" s="826"/>
    </row>
    <row r="11" spans="1:8" ht="14.25" customHeight="1">
      <c r="A11" s="826"/>
      <c r="B11" s="829"/>
      <c r="C11" s="826"/>
      <c r="D11" s="826"/>
      <c r="E11" s="826"/>
      <c r="F11" s="830" t="s">
        <v>681</v>
      </c>
      <c r="G11" s="826"/>
      <c r="H11" s="826"/>
    </row>
    <row r="12" spans="1:8" ht="14.25" customHeight="1">
      <c r="A12" s="826"/>
      <c r="B12" s="826"/>
      <c r="C12" s="826"/>
      <c r="D12" s="826"/>
      <c r="E12" s="826"/>
      <c r="F12" s="831"/>
      <c r="G12" s="1580">
        <f>'1'!$G$11</f>
        <v>0</v>
      </c>
      <c r="H12" s="1454"/>
    </row>
    <row r="13" spans="1:8" ht="14.25" customHeight="1">
      <c r="A13" s="826"/>
      <c r="B13" s="826"/>
      <c r="C13" s="826"/>
      <c r="D13" s="826"/>
      <c r="E13" s="826"/>
      <c r="F13" s="832" t="str">
        <f>IF(G12=0,"(住所)","")</f>
        <v>(住所)</v>
      </c>
      <c r="G13" s="1454"/>
      <c r="H13" s="1454"/>
    </row>
    <row r="14" spans="1:8" ht="14.25" customHeight="1">
      <c r="A14" s="826"/>
      <c r="B14" s="826"/>
      <c r="C14" s="826"/>
      <c r="D14" s="826"/>
      <c r="E14" s="826"/>
      <c r="F14" s="832" t="str">
        <f>IF(G14=0,"(社名)","")</f>
        <v>(社名)</v>
      </c>
      <c r="G14" s="1573">
        <f>'1'!$G$13</f>
        <v>0</v>
      </c>
      <c r="H14" s="1573"/>
    </row>
    <row r="15" spans="1:8" ht="14.25" customHeight="1">
      <c r="A15" s="826"/>
      <c r="B15" s="826"/>
      <c r="C15" s="826"/>
      <c r="D15" s="826"/>
      <c r="E15" s="826"/>
      <c r="F15" s="832" t="str">
        <f>IF(G15=0,"(氏名)","")</f>
        <v>(氏名)</v>
      </c>
      <c r="G15" s="1119">
        <f>'1'!$G$14</f>
        <v>0</v>
      </c>
      <c r="H15" s="826" t="s">
        <v>740</v>
      </c>
    </row>
    <row r="16" spans="1:8" ht="14.25" customHeight="1">
      <c r="A16" s="826"/>
      <c r="B16" s="826"/>
      <c r="C16" s="826"/>
      <c r="D16" s="826"/>
      <c r="E16" s="826"/>
      <c r="F16" s="826"/>
      <c r="G16" s="826"/>
      <c r="H16" s="826"/>
    </row>
    <row r="17" spans="1:8" ht="14.25" customHeight="1">
      <c r="A17" s="826"/>
      <c r="B17" s="826"/>
      <c r="C17" s="826"/>
      <c r="D17" s="826"/>
      <c r="E17" s="826"/>
      <c r="F17" s="826"/>
      <c r="G17" s="826"/>
      <c r="H17" s="826"/>
    </row>
    <row r="18" spans="1:8" ht="14.25" customHeight="1">
      <c r="A18" s="833"/>
      <c r="B18" s="833"/>
      <c r="C18" s="833"/>
      <c r="D18" s="833"/>
      <c r="E18" s="833"/>
      <c r="F18" s="833"/>
      <c r="G18" s="833"/>
      <c r="H18" s="834"/>
    </row>
    <row r="19" spans="1:8" ht="14.25" customHeight="1">
      <c r="A19" s="833"/>
      <c r="B19" s="833"/>
      <c r="C19" s="833"/>
      <c r="D19" s="833"/>
      <c r="E19" s="833"/>
      <c r="F19" s="833"/>
      <c r="G19" s="826"/>
      <c r="H19" s="826"/>
    </row>
    <row r="20" spans="1:8" ht="24">
      <c r="A20" s="660" t="s">
        <v>902</v>
      </c>
      <c r="B20" s="660"/>
      <c r="C20" s="660"/>
      <c r="D20" s="660"/>
      <c r="E20" s="660"/>
      <c r="F20" s="660"/>
      <c r="G20" s="660"/>
      <c r="H20" s="660"/>
    </row>
    <row r="21" spans="1:8" ht="14.25" customHeight="1">
      <c r="A21" s="826"/>
      <c r="B21" s="826"/>
      <c r="C21" s="826"/>
      <c r="D21" s="826"/>
      <c r="E21" s="826"/>
      <c r="F21" s="826"/>
      <c r="G21" s="826"/>
      <c r="H21" s="826"/>
    </row>
    <row r="22" spans="1:8" ht="14.25" customHeight="1">
      <c r="A22" s="826"/>
      <c r="B22" s="826"/>
      <c r="C22" s="826"/>
      <c r="D22" s="826"/>
      <c r="E22" s="826"/>
      <c r="F22" s="826"/>
      <c r="G22" s="826"/>
      <c r="H22" s="826"/>
    </row>
    <row r="23" spans="1:8" ht="14.25" customHeight="1">
      <c r="A23" s="826"/>
      <c r="B23" s="826"/>
      <c r="C23" s="826"/>
      <c r="D23" s="826"/>
      <c r="E23" s="826"/>
      <c r="F23" s="826"/>
      <c r="G23" s="826"/>
      <c r="H23" s="826"/>
    </row>
    <row r="24" spans="1:8" ht="14.25" customHeight="1">
      <c r="A24" s="1578" t="s">
        <v>758</v>
      </c>
      <c r="B24" s="1578"/>
      <c r="C24" s="1578"/>
      <c r="D24" s="1578"/>
      <c r="E24" s="1578"/>
      <c r="F24" s="1578"/>
      <c r="G24" s="1578"/>
      <c r="H24" s="1578"/>
    </row>
    <row r="25" spans="1:8" ht="14.25" customHeight="1">
      <c r="A25" s="1578"/>
      <c r="B25" s="1578"/>
      <c r="C25" s="1578"/>
      <c r="D25" s="1578"/>
      <c r="E25" s="1578"/>
      <c r="F25" s="1578"/>
      <c r="G25" s="1578"/>
      <c r="H25" s="1578"/>
    </row>
    <row r="26" spans="1:8" ht="14.25" customHeight="1">
      <c r="A26" s="826"/>
      <c r="B26" s="831"/>
      <c r="C26" s="826"/>
      <c r="D26" s="826"/>
      <c r="E26" s="826"/>
      <c r="F26" s="826"/>
      <c r="G26" s="826"/>
      <c r="H26" s="826"/>
    </row>
    <row r="27" spans="1:8" ht="14.25" customHeight="1">
      <c r="A27" s="826"/>
      <c r="B27" s="826"/>
      <c r="C27" s="826"/>
      <c r="D27" s="826"/>
      <c r="E27" s="826"/>
      <c r="F27" s="826"/>
      <c r="G27" s="826"/>
      <c r="H27" s="826"/>
    </row>
    <row r="28" spans="1:8" ht="14.25" customHeight="1">
      <c r="A28" s="826"/>
      <c r="B28" s="826"/>
      <c r="C28" s="826"/>
      <c r="D28" s="826"/>
      <c r="E28" s="826"/>
      <c r="F28" s="826"/>
      <c r="G28" s="826"/>
      <c r="H28" s="826"/>
    </row>
    <row r="29" spans="1:8" ht="14.25" customHeight="1">
      <c r="A29" s="835"/>
      <c r="B29" s="835"/>
      <c r="C29" s="835"/>
      <c r="D29" s="835"/>
      <c r="E29" s="835"/>
      <c r="F29" s="835"/>
      <c r="G29" s="835"/>
      <c r="H29" s="835"/>
    </row>
    <row r="30" spans="1:8" ht="14.25" customHeight="1">
      <c r="A30" s="826"/>
      <c r="B30" s="826"/>
      <c r="C30" s="826"/>
      <c r="D30" s="836"/>
      <c r="E30" s="826"/>
      <c r="F30" s="826"/>
      <c r="G30" s="826"/>
      <c r="H30" s="826"/>
    </row>
    <row r="31" spans="1:8" ht="14.25" customHeight="1">
      <c r="A31" s="826"/>
      <c r="B31" s="826"/>
      <c r="C31" s="826"/>
      <c r="D31" s="826"/>
      <c r="E31" s="826"/>
      <c r="F31" s="826"/>
      <c r="G31" s="826"/>
      <c r="H31" s="826"/>
    </row>
    <row r="32" spans="1:8" ht="14.25" customHeight="1">
      <c r="A32" s="826"/>
      <c r="B32" s="826"/>
      <c r="C32" s="826"/>
      <c r="D32" s="826"/>
      <c r="E32" s="826"/>
      <c r="F32" s="826"/>
      <c r="G32" s="826"/>
      <c r="H32" s="826"/>
    </row>
    <row r="33" spans="1:12" ht="14.25" customHeight="1">
      <c r="A33" s="826"/>
      <c r="B33" s="826"/>
      <c r="C33" s="826"/>
      <c r="D33" s="826"/>
      <c r="E33" s="826"/>
      <c r="F33" s="826"/>
      <c r="G33" s="826"/>
      <c r="H33" s="826"/>
    </row>
    <row r="34" spans="1:12" ht="14.25" customHeight="1">
      <c r="A34" s="1577" t="s">
        <v>546</v>
      </c>
      <c r="B34" s="1577"/>
      <c r="C34" s="1579" t="str">
        <f>'1'!$C$25</f>
        <v>独立行政法人国立病院機構○○病院</v>
      </c>
      <c r="D34" s="1579"/>
      <c r="E34" s="1579"/>
      <c r="F34" s="1579"/>
      <c r="G34" s="1579"/>
      <c r="H34" s="1579"/>
    </row>
    <row r="35" spans="1:12" ht="14.25" customHeight="1">
      <c r="A35"/>
      <c r="B35"/>
      <c r="C35" s="1579" t="str">
        <f>'1'!$C$26</f>
        <v>○○整備工事</v>
      </c>
      <c r="D35" s="1579"/>
      <c r="E35" s="1579"/>
      <c r="F35" s="1579"/>
      <c r="G35" s="1579"/>
      <c r="H35" s="1439"/>
    </row>
    <row r="36" spans="1:12" ht="14.25" customHeight="1">
      <c r="A36"/>
      <c r="B36"/>
      <c r="C36" s="826"/>
      <c r="D36" s="826"/>
      <c r="E36" s="826"/>
      <c r="F36" s="826"/>
      <c r="G36" s="826"/>
      <c r="H36" s="826"/>
    </row>
    <row r="37" spans="1:12" ht="14.25" customHeight="1">
      <c r="A37" s="837"/>
      <c r="B37" s="837"/>
      <c r="C37" s="826"/>
      <c r="D37" s="826"/>
      <c r="E37" s="826"/>
      <c r="F37" s="826"/>
      <c r="G37" s="826"/>
      <c r="H37" s="826"/>
      <c r="J37" s="7"/>
    </row>
    <row r="38" spans="1:12" ht="14.25" customHeight="1">
      <c r="A38" s="1577" t="s">
        <v>0</v>
      </c>
      <c r="B38" s="1577"/>
      <c r="C38" s="1574" t="str">
        <f>TEXT('2-1'!$E$11,"ggge年m月d日")&amp;"　～　"&amp;TEXT('2-1'!$E$13,"ggge年m月d日")</f>
        <v>令和　年　月　日　～　令和　年　月　日</v>
      </c>
      <c r="D38" s="1574"/>
      <c r="E38" s="1574"/>
      <c r="F38" s="1574"/>
      <c r="G38" s="1574"/>
      <c r="H38" s="1574"/>
      <c r="J38" s="7"/>
    </row>
    <row r="39" spans="1:12" ht="14.25" customHeight="1">
      <c r="A39"/>
      <c r="B39"/>
      <c r="C39" s="826"/>
      <c r="D39" s="826"/>
      <c r="E39" s="826"/>
      <c r="F39" s="826"/>
      <c r="G39" s="826"/>
      <c r="H39" s="826"/>
      <c r="J39" s="7"/>
    </row>
    <row r="40" spans="1:12" ht="14.25" customHeight="1">
      <c r="A40"/>
      <c r="B40"/>
      <c r="C40" s="826"/>
      <c r="D40" s="826"/>
      <c r="E40" s="826"/>
      <c r="F40" s="826"/>
      <c r="G40" s="826"/>
      <c r="H40" s="826"/>
      <c r="J40" s="8"/>
    </row>
    <row r="41" spans="1:12" ht="14.25">
      <c r="A41" s="837"/>
      <c r="B41" s="837"/>
      <c r="C41" s="826"/>
      <c r="D41" s="826"/>
      <c r="E41" s="826"/>
      <c r="F41" s="826"/>
      <c r="G41" s="826"/>
      <c r="H41" s="826"/>
    </row>
    <row r="42" spans="1:12" ht="14.25">
      <c r="A42" s="1577" t="s">
        <v>1</v>
      </c>
      <c r="B42" s="1577"/>
      <c r="C42" s="838"/>
      <c r="D42" s="1575" t="str">
        <f>'2-1'!$C$17</f>
        <v>円</v>
      </c>
      <c r="E42" s="1575"/>
      <c r="F42" s="1575"/>
      <c r="G42" s="826"/>
      <c r="H42" s="826"/>
      <c r="J42" s="7"/>
      <c r="K42" s="5"/>
    </row>
    <row r="43" spans="1:12" ht="14.25">
      <c r="A43" s="826"/>
      <c r="B43" s="826"/>
      <c r="C43" s="826"/>
      <c r="D43" s="826"/>
      <c r="E43" s="826"/>
      <c r="F43" s="826"/>
      <c r="G43" s="826"/>
      <c r="H43" s="826"/>
      <c r="J43" s="5"/>
      <c r="K43" s="5"/>
      <c r="L43" s="5"/>
    </row>
    <row r="44" spans="1:12" ht="14.25">
      <c r="A44" s="826"/>
      <c r="B44" s="826"/>
      <c r="C44" s="826"/>
      <c r="D44" s="826"/>
      <c r="E44" s="826"/>
      <c r="F44" s="826"/>
      <c r="G44" s="826"/>
      <c r="H44" s="826"/>
      <c r="J44" s="5"/>
    </row>
    <row r="45" spans="1:12" ht="14.25">
      <c r="A45" s="826"/>
      <c r="B45" s="826"/>
      <c r="C45" s="826"/>
      <c r="D45" s="826"/>
      <c r="E45" s="826"/>
      <c r="F45" s="826"/>
      <c r="G45" s="826"/>
      <c r="H45" s="826"/>
    </row>
    <row r="46" spans="1:12" ht="14.25">
      <c r="A46" s="826"/>
      <c r="B46" s="826"/>
      <c r="C46" s="826"/>
      <c r="D46" s="826"/>
      <c r="E46" s="826"/>
      <c r="F46" s="826"/>
      <c r="G46" s="826"/>
      <c r="H46" s="826"/>
    </row>
    <row r="47" spans="1:12" ht="14.25">
      <c r="A47" s="826"/>
      <c r="B47" s="826"/>
      <c r="C47" s="826"/>
      <c r="D47" s="826"/>
      <c r="E47" s="826"/>
      <c r="F47" s="826"/>
      <c r="G47" s="826"/>
      <c r="H47" s="826"/>
    </row>
    <row r="48" spans="1:12" ht="14.25">
      <c r="A48" s="826"/>
      <c r="B48" s="826"/>
      <c r="C48" s="826"/>
      <c r="D48" s="826"/>
      <c r="E48" s="826"/>
      <c r="F48" s="826"/>
      <c r="G48" s="826"/>
      <c r="H48" s="826"/>
    </row>
    <row r="49" spans="1:8">
      <c r="A49"/>
      <c r="B49"/>
      <c r="C49"/>
      <c r="D49"/>
      <c r="E49"/>
      <c r="F49"/>
      <c r="G49"/>
      <c r="H49"/>
    </row>
    <row r="50" spans="1:8">
      <c r="A50" s="833"/>
      <c r="B50" s="833"/>
      <c r="C50" s="833"/>
      <c r="D50" s="833"/>
      <c r="E50" s="833"/>
      <c r="F50" s="833"/>
      <c r="G50" s="833"/>
      <c r="H50" s="833"/>
    </row>
    <row r="51" spans="1:8">
      <c r="A51" s="833"/>
      <c r="B51" s="833"/>
      <c r="C51" s="833"/>
      <c r="D51" s="833"/>
      <c r="E51" s="833"/>
      <c r="F51" s="833"/>
      <c r="G51" s="833"/>
      <c r="H51" s="833"/>
    </row>
    <row r="52" spans="1:8">
      <c r="A52" s="833"/>
      <c r="B52" s="833"/>
      <c r="C52" s="833"/>
      <c r="D52" s="833"/>
      <c r="E52" s="833"/>
      <c r="F52" s="833"/>
      <c r="G52" s="833"/>
      <c r="H52" s="833"/>
    </row>
    <row r="53" spans="1:8">
      <c r="A53" s="833"/>
      <c r="B53" s="833"/>
      <c r="C53" s="833"/>
      <c r="D53" s="833"/>
      <c r="E53" s="833"/>
      <c r="F53" s="833"/>
      <c r="G53" s="833"/>
      <c r="H53" s="833"/>
    </row>
    <row r="54" spans="1:8">
      <c r="A54" s="839" t="str">
        <f>IF($G$1="令和　年　月　日","8","")</f>
        <v>8</v>
      </c>
      <c r="B54" s="840"/>
      <c r="C54" s="840"/>
      <c r="D54" s="840"/>
      <c r="E54" s="840"/>
      <c r="F54" s="840"/>
      <c r="G54" s="840"/>
      <c r="H54" s="840"/>
    </row>
  </sheetData>
  <mergeCells count="12">
    <mergeCell ref="G1:H1"/>
    <mergeCell ref="G14:H14"/>
    <mergeCell ref="C38:H38"/>
    <mergeCell ref="D42:F42"/>
    <mergeCell ref="A7:C7"/>
    <mergeCell ref="A42:B42"/>
    <mergeCell ref="A34:B34"/>
    <mergeCell ref="A38:B38"/>
    <mergeCell ref="A24:H25"/>
    <mergeCell ref="C34:H34"/>
    <mergeCell ref="C35:H35"/>
    <mergeCell ref="G12:H13"/>
  </mergeCells>
  <phoneticPr fontId="3"/>
  <conditionalFormatting sqref="G1:H1">
    <cfRule type="expression" dxfId="357" priority="1">
      <formula>G1="令和　年　月　日"</formula>
    </cfRule>
  </conditionalFormatting>
  <dataValidations count="2">
    <dataValidation imeMode="hiragana" allowBlank="1" showInputMessage="1" showErrorMessage="1" sqref="C34:C35 B6:C6 A6:A8 G14:G15 G12 H14"/>
    <dataValidation imeMode="off" allowBlank="1" showInputMessage="1" showErrorMessage="1" sqref="C42:D42 G1:H1"/>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view="pageBreakPreview" topLeftCell="A17" zoomScaleNormal="100" zoomScaleSheetLayoutView="100" workbookViewId="0">
      <selection activeCell="J34" sqref="J34:L34"/>
    </sheetView>
  </sheetViews>
  <sheetFormatPr defaultRowHeight="13.5"/>
  <cols>
    <col min="1" max="5" width="8.625" style="33" customWidth="1"/>
    <col min="6" max="6" width="9.5" style="33" customWidth="1"/>
    <col min="7" max="7" width="6.25" style="33" customWidth="1"/>
    <col min="8" max="9" width="4.625" style="33" customWidth="1"/>
    <col min="10" max="10" width="8.625" style="33" customWidth="1"/>
    <col min="11" max="11" width="11" style="33" customWidth="1"/>
    <col min="12" max="12" width="5.625" style="33" customWidth="1"/>
    <col min="13" max="16384" width="9" style="33"/>
  </cols>
  <sheetData>
    <row r="1" spans="1:12" ht="14.25" customHeight="1">
      <c r="A1" s="153"/>
      <c r="B1" s="153"/>
      <c r="C1" s="153"/>
      <c r="D1" s="153"/>
      <c r="E1" s="153"/>
      <c r="F1" s="153"/>
      <c r="G1" s="153"/>
      <c r="H1" s="153"/>
      <c r="I1" s="153"/>
      <c r="J1" s="1607" t="s">
        <v>906</v>
      </c>
      <c r="K1" s="1607"/>
      <c r="L1" s="1607"/>
    </row>
    <row r="2" spans="1:12" ht="14.25" customHeight="1">
      <c r="A2" s="153"/>
      <c r="B2" s="153"/>
      <c r="C2" s="153"/>
      <c r="D2" s="153"/>
      <c r="E2" s="153"/>
      <c r="F2" s="153"/>
      <c r="G2" s="153"/>
      <c r="H2" s="153"/>
      <c r="I2" s="153"/>
      <c r="J2" s="380"/>
      <c r="K2" s="380"/>
      <c r="L2" s="153"/>
    </row>
    <row r="3" spans="1:12" ht="14.25" customHeight="1">
      <c r="A3" s="1612" t="str">
        <f>IF(A6="○○病院","（発注者）","")</f>
        <v>（発注者）</v>
      </c>
      <c r="B3" s="1613" t="str">
        <f>IF(B7="","（発注者）","")</f>
        <v>（発注者）</v>
      </c>
      <c r="C3" s="153"/>
      <c r="D3" s="153"/>
      <c r="E3" s="153"/>
      <c r="F3" s="153"/>
      <c r="G3" s="153"/>
      <c r="H3" s="153"/>
      <c r="I3" s="153"/>
      <c r="J3" s="153"/>
      <c r="K3" s="153"/>
      <c r="L3" s="153"/>
    </row>
    <row r="4" spans="1:12" ht="14.25" customHeight="1">
      <c r="A4" s="841" t="s">
        <v>752</v>
      </c>
      <c r="B4" s="842"/>
      <c r="C4" s="153"/>
      <c r="D4" s="153"/>
      <c r="E4" s="153"/>
      <c r="F4" s="153"/>
      <c r="G4" s="153"/>
      <c r="H4" s="153"/>
      <c r="I4" s="153"/>
      <c r="J4" s="153"/>
      <c r="K4" s="153"/>
      <c r="L4" s="153"/>
    </row>
    <row r="5" spans="1:12" ht="14.25" customHeight="1">
      <c r="A5" s="845" t="s">
        <v>716</v>
      </c>
      <c r="B5" s="845"/>
      <c r="C5" s="845"/>
      <c r="D5" s="845"/>
      <c r="E5" s="153"/>
      <c r="F5" s="153"/>
      <c r="G5" s="153"/>
      <c r="H5" s="153"/>
      <c r="I5" s="153"/>
      <c r="J5" s="153"/>
      <c r="K5" s="153"/>
      <c r="L5" s="153"/>
    </row>
    <row r="6" spans="1:12" ht="14.25" customHeight="1">
      <c r="A6" s="1616" t="str">
        <f>'1'!$A$7</f>
        <v>○○病院</v>
      </c>
      <c r="B6" s="1616"/>
      <c r="C6" s="1616"/>
      <c r="D6" s="153"/>
      <c r="E6" s="153"/>
      <c r="F6" s="153"/>
      <c r="G6" s="153"/>
      <c r="H6" s="153"/>
      <c r="I6" s="153"/>
      <c r="J6" s="153"/>
      <c r="K6" s="153"/>
      <c r="L6" s="153"/>
    </row>
    <row r="7" spans="1:12" ht="14.25" customHeight="1">
      <c r="A7" s="1554" t="str">
        <f>'1'!$A$8&amp;"　"&amp;'1'!$B$8</f>
        <v>院　長　○　○　○　○</v>
      </c>
      <c r="B7" s="1554"/>
      <c r="C7" s="1554"/>
      <c r="D7" s="153" t="s">
        <v>545</v>
      </c>
      <c r="E7" s="153"/>
      <c r="F7" s="153"/>
      <c r="G7" s="153"/>
      <c r="H7" s="153"/>
      <c r="I7" s="153"/>
      <c r="J7" s="153"/>
      <c r="K7" s="153"/>
      <c r="L7" s="153"/>
    </row>
    <row r="8" spans="1:12" ht="14.25" customHeight="1">
      <c r="A8" s="843"/>
      <c r="B8" s="843"/>
      <c r="C8" s="153"/>
      <c r="D8" s="153"/>
      <c r="E8" s="153"/>
      <c r="F8" s="153"/>
      <c r="G8" s="153"/>
      <c r="H8" s="153"/>
      <c r="I8" s="153"/>
      <c r="J8" s="153"/>
      <c r="K8" s="153"/>
      <c r="L8" s="153"/>
    </row>
    <row r="9" spans="1:12" ht="14.25" customHeight="1">
      <c r="A9" s="1551" t="s">
        <v>661</v>
      </c>
      <c r="B9" s="1551"/>
      <c r="C9" s="1568"/>
      <c r="D9" s="1568"/>
      <c r="E9" s="153"/>
      <c r="F9" s="153"/>
      <c r="G9" s="153"/>
      <c r="H9" s="153"/>
      <c r="I9" s="153"/>
      <c r="J9" s="153"/>
      <c r="K9" s="153"/>
      <c r="L9" s="153"/>
    </row>
    <row r="10" spans="1:12" ht="14.25" customHeight="1">
      <c r="A10" s="1555">
        <f>'5'!$A$12</f>
        <v>0</v>
      </c>
      <c r="B10" s="1555"/>
      <c r="C10" s="1555"/>
      <c r="D10" s="844"/>
      <c r="E10" s="153"/>
      <c r="F10" s="153"/>
      <c r="G10" s="153"/>
      <c r="H10" s="153"/>
      <c r="I10" s="153"/>
      <c r="J10" s="153"/>
      <c r="K10" s="153"/>
      <c r="L10" s="153"/>
    </row>
    <row r="11" spans="1:12" ht="14.25" customHeight="1">
      <c r="A11" s="1611">
        <f>'5'!$A$13</f>
        <v>0</v>
      </c>
      <c r="B11" s="1611"/>
      <c r="C11" s="1611"/>
      <c r="D11" s="153" t="s">
        <v>545</v>
      </c>
      <c r="E11" s="153"/>
      <c r="F11" s="153"/>
      <c r="G11" s="431"/>
      <c r="H11" s="431"/>
      <c r="I11" s="153"/>
      <c r="J11" s="153"/>
      <c r="K11" s="153"/>
      <c r="L11" s="153"/>
    </row>
    <row r="12" spans="1:12" ht="14.25" customHeight="1">
      <c r="A12" s="153"/>
      <c r="B12" s="153"/>
      <c r="C12" s="153"/>
      <c r="D12" s="153"/>
      <c r="E12" s="153"/>
      <c r="F12" s="153"/>
      <c r="G12" s="1614" t="s">
        <v>681</v>
      </c>
      <c r="H12" s="1614"/>
      <c r="I12" s="1614"/>
      <c r="J12" s="1610">
        <f>'1'!$G$13</f>
        <v>0</v>
      </c>
      <c r="K12" s="1610"/>
      <c r="L12" s="1610"/>
    </row>
    <row r="13" spans="1:12" ht="14.25" customHeight="1">
      <c r="A13" s="153"/>
      <c r="B13" s="153"/>
      <c r="C13" s="153"/>
      <c r="D13" s="153"/>
      <c r="E13" s="153"/>
      <c r="F13" s="153"/>
      <c r="G13" s="1617"/>
      <c r="H13" s="1617"/>
      <c r="I13" s="1617"/>
      <c r="J13" s="1609"/>
      <c r="K13" s="1609"/>
      <c r="L13" s="1609"/>
    </row>
    <row r="14" spans="1:12" ht="14.25" customHeight="1">
      <c r="A14" s="153"/>
      <c r="B14" s="153"/>
      <c r="C14" s="153"/>
      <c r="D14" s="153"/>
      <c r="E14" s="153"/>
      <c r="F14" s="153"/>
      <c r="G14" s="1615" t="s">
        <v>581</v>
      </c>
      <c r="H14" s="1615"/>
      <c r="I14" s="1615"/>
      <c r="J14" s="1608">
        <f>'4'!$C$30</f>
        <v>0</v>
      </c>
      <c r="K14" s="1608"/>
      <c r="L14" s="845" t="s">
        <v>740</v>
      </c>
    </row>
    <row r="15" spans="1:12" ht="14.25" customHeight="1">
      <c r="A15" s="153"/>
      <c r="B15" s="153"/>
      <c r="C15" s="153"/>
      <c r="D15" s="153"/>
      <c r="E15" s="153"/>
      <c r="F15" s="153"/>
      <c r="G15" s="153"/>
      <c r="H15" s="153"/>
      <c r="I15" s="153"/>
      <c r="J15" s="153"/>
      <c r="K15" s="153"/>
      <c r="L15" s="153"/>
    </row>
    <row r="16" spans="1:12" ht="14.25" customHeight="1">
      <c r="A16" s="153"/>
      <c r="B16" s="153"/>
      <c r="C16" s="153"/>
      <c r="D16" s="153"/>
      <c r="E16" s="153"/>
      <c r="F16" s="153"/>
      <c r="G16" s="153"/>
      <c r="H16" s="153"/>
      <c r="I16" s="153"/>
      <c r="J16" s="153"/>
      <c r="K16" s="153"/>
      <c r="L16" s="153"/>
    </row>
    <row r="17" spans="1:12" ht="24" customHeight="1">
      <c r="A17" s="1618" t="s">
        <v>744</v>
      </c>
      <c r="B17" s="1618"/>
      <c r="C17" s="1618"/>
      <c r="D17" s="1618"/>
      <c r="E17" s="1618"/>
      <c r="F17" s="1618"/>
      <c r="G17" s="1618"/>
      <c r="H17" s="1618"/>
      <c r="I17" s="1618"/>
      <c r="J17" s="1618"/>
      <c r="K17" s="1618"/>
      <c r="L17" s="1618"/>
    </row>
    <row r="18" spans="1:12" ht="14.25" customHeight="1">
      <c r="A18" s="153"/>
      <c r="B18" s="153"/>
      <c r="C18" s="153"/>
      <c r="D18" s="153"/>
      <c r="E18" s="153"/>
      <c r="F18" s="153"/>
      <c r="G18" s="153"/>
      <c r="H18" s="153"/>
      <c r="I18" s="153"/>
      <c r="J18" s="153"/>
      <c r="K18" s="153"/>
      <c r="L18" s="153"/>
    </row>
    <row r="19" spans="1:12" ht="14.25">
      <c r="A19" s="153"/>
      <c r="B19" s="153"/>
      <c r="C19" s="153"/>
      <c r="D19" s="153"/>
      <c r="E19" s="153"/>
      <c r="F19" s="153"/>
      <c r="G19" s="153"/>
      <c r="H19" s="153"/>
      <c r="I19" s="153"/>
      <c r="J19" s="153"/>
      <c r="K19" s="153"/>
      <c r="L19" s="153"/>
    </row>
    <row r="20" spans="1:12" ht="14.25" customHeight="1">
      <c r="A20" s="153" t="s">
        <v>555</v>
      </c>
      <c r="B20" s="153"/>
      <c r="C20" s="1606" t="str">
        <f>'1'!$C$25&amp;'1'!$C$26</f>
        <v>独立行政法人国立病院機構○○病院○○整備工事</v>
      </c>
      <c r="D20" s="1606"/>
      <c r="E20" s="1606"/>
      <c r="F20" s="1606"/>
      <c r="G20" s="1606"/>
      <c r="H20" s="1606"/>
      <c r="I20" s="1606"/>
      <c r="J20" s="1606"/>
      <c r="K20" s="1606"/>
      <c r="L20" s="1606"/>
    </row>
    <row r="21" spans="1:12" s="431" customFormat="1" ht="18" customHeight="1">
      <c r="A21" s="153"/>
      <c r="B21" s="153"/>
      <c r="C21" s="153"/>
      <c r="D21" s="153"/>
      <c r="E21" s="153"/>
      <c r="F21" s="153"/>
      <c r="G21" s="153"/>
      <c r="H21" s="153"/>
      <c r="I21" s="153"/>
      <c r="J21" s="153"/>
      <c r="K21" s="153"/>
      <c r="L21" s="153"/>
    </row>
    <row r="22" spans="1:12" s="431" customFormat="1" ht="18" customHeight="1">
      <c r="A22" s="153"/>
      <c r="B22" s="153"/>
      <c r="C22" s="153"/>
      <c r="D22" s="153"/>
      <c r="E22" s="153"/>
      <c r="F22" s="153"/>
      <c r="G22" s="153"/>
      <c r="H22" s="153"/>
      <c r="I22" s="153"/>
      <c r="J22" s="1172" t="s">
        <v>186</v>
      </c>
      <c r="K22" s="1173"/>
      <c r="L22" s="1174"/>
    </row>
    <row r="23" spans="1:12" s="431" customFormat="1" ht="18" customHeight="1" thickBot="1">
      <c r="A23" s="1172" t="s">
        <v>638</v>
      </c>
      <c r="B23" s="1173"/>
      <c r="C23" s="1174"/>
      <c r="D23" s="153"/>
      <c r="E23" s="153"/>
      <c r="F23" s="153"/>
      <c r="G23" s="153"/>
      <c r="H23" s="153"/>
      <c r="I23" s="153"/>
      <c r="J23" s="169" t="s">
        <v>185</v>
      </c>
      <c r="K23" s="1581"/>
      <c r="L23" s="1598"/>
    </row>
    <row r="24" spans="1:12" s="431" customFormat="1" ht="18" customHeight="1">
      <c r="A24" s="168" t="s">
        <v>3</v>
      </c>
      <c r="B24" s="1585"/>
      <c r="C24" s="1585"/>
      <c r="D24" s="153"/>
      <c r="E24" s="153"/>
      <c r="F24" s="153"/>
      <c r="G24" s="163"/>
      <c r="H24" s="161"/>
      <c r="I24" s="154"/>
      <c r="J24" s="169" t="s">
        <v>11</v>
      </c>
      <c r="K24" s="1581"/>
      <c r="L24" s="1598"/>
    </row>
    <row r="25" spans="1:12" s="431" customFormat="1" ht="18" customHeight="1" thickBot="1">
      <c r="A25" s="168" t="s">
        <v>4</v>
      </c>
      <c r="B25" s="1585"/>
      <c r="C25" s="1585"/>
      <c r="D25" s="153"/>
      <c r="E25" s="153"/>
      <c r="F25" s="153"/>
      <c r="G25" s="165"/>
      <c r="H25" s="153"/>
      <c r="I25" s="433"/>
      <c r="J25" s="169" t="s">
        <v>189</v>
      </c>
      <c r="K25" s="1581"/>
      <c r="L25" s="1582"/>
    </row>
    <row r="26" spans="1:12" s="431" customFormat="1" ht="18" customHeight="1">
      <c r="A26" s="168" t="s">
        <v>5</v>
      </c>
      <c r="B26" s="1585"/>
      <c r="C26" s="1585"/>
      <c r="D26" s="153"/>
      <c r="E26" s="1600" t="s">
        <v>581</v>
      </c>
      <c r="F26" s="1601"/>
      <c r="G26" s="1602"/>
      <c r="H26" s="153"/>
      <c r="I26" s="153"/>
    </row>
    <row r="27" spans="1:12" s="431" customFormat="1" ht="18" customHeight="1">
      <c r="A27" s="1172" t="s">
        <v>641</v>
      </c>
      <c r="B27" s="1173"/>
      <c r="C27" s="1174"/>
      <c r="D27" s="438"/>
      <c r="E27" s="1603">
        <f>'4'!$C$30</f>
        <v>0</v>
      </c>
      <c r="F27" s="1604"/>
      <c r="G27" s="1605"/>
      <c r="H27" s="153"/>
      <c r="I27" s="153"/>
      <c r="J27" s="1172" t="s">
        <v>187</v>
      </c>
      <c r="K27" s="1173"/>
      <c r="L27" s="1174"/>
    </row>
    <row r="28" spans="1:12" s="431" customFormat="1" ht="18" customHeight="1" thickBot="1">
      <c r="A28" s="168" t="s">
        <v>639</v>
      </c>
      <c r="B28" s="1585"/>
      <c r="C28" s="1585"/>
      <c r="D28" s="159"/>
      <c r="E28" s="435" t="s">
        <v>11</v>
      </c>
      <c r="F28" s="1583"/>
      <c r="G28" s="1584"/>
      <c r="H28" s="434"/>
      <c r="I28" s="162"/>
      <c r="J28" s="1591" t="s">
        <v>637</v>
      </c>
      <c r="K28" s="1592"/>
      <c r="L28" s="1593"/>
    </row>
    <row r="29" spans="1:12" s="431" customFormat="1" ht="18" customHeight="1">
      <c r="A29" s="168" t="s">
        <v>6</v>
      </c>
      <c r="B29" s="1585"/>
      <c r="C29" s="1585"/>
      <c r="D29" s="153"/>
      <c r="E29" s="435" t="s">
        <v>12</v>
      </c>
      <c r="F29" s="1583"/>
      <c r="G29" s="1584"/>
      <c r="H29" s="153"/>
      <c r="I29" s="163"/>
      <c r="J29" s="169" t="s">
        <v>185</v>
      </c>
      <c r="K29" s="1581"/>
      <c r="L29" s="1582"/>
    </row>
    <row r="30" spans="1:12" s="431" customFormat="1" ht="18" customHeight="1" thickBot="1">
      <c r="A30" s="168" t="s">
        <v>7</v>
      </c>
      <c r="B30" s="1585"/>
      <c r="C30" s="1585"/>
      <c r="D30" s="155"/>
      <c r="E30" s="436" t="s">
        <v>190</v>
      </c>
      <c r="F30" s="1586"/>
      <c r="G30" s="1587"/>
      <c r="H30" s="153"/>
      <c r="I30" s="164"/>
      <c r="J30" s="169" t="s">
        <v>11</v>
      </c>
      <c r="K30" s="1581"/>
      <c r="L30" s="1582"/>
    </row>
    <row r="31" spans="1:12" s="431" customFormat="1" ht="18" customHeight="1">
      <c r="A31" s="168" t="s">
        <v>8</v>
      </c>
      <c r="B31" s="1585"/>
      <c r="C31" s="1585"/>
      <c r="D31" s="380"/>
      <c r="E31" s="153"/>
      <c r="F31" s="437"/>
      <c r="G31" s="153"/>
      <c r="H31" s="153"/>
      <c r="I31" s="165"/>
      <c r="J31" s="169" t="s">
        <v>189</v>
      </c>
      <c r="K31" s="1581"/>
      <c r="L31" s="1582"/>
    </row>
    <row r="32" spans="1:12" s="431" customFormat="1" ht="18" customHeight="1">
      <c r="A32" s="168" t="s">
        <v>9</v>
      </c>
      <c r="B32" s="1585"/>
      <c r="C32" s="1585"/>
      <c r="D32" s="153"/>
      <c r="E32" s="155"/>
      <c r="F32" s="156"/>
      <c r="G32" s="155"/>
      <c r="H32" s="155"/>
      <c r="I32" s="165"/>
      <c r="J32" s="153"/>
      <c r="K32" s="153"/>
      <c r="L32" s="153"/>
    </row>
    <row r="33" spans="1:12" s="431" customFormat="1" ht="18" customHeight="1">
      <c r="A33" s="168" t="s">
        <v>10</v>
      </c>
      <c r="B33" s="1585"/>
      <c r="C33" s="1585"/>
      <c r="D33" s="153"/>
      <c r="E33" s="153"/>
      <c r="F33" s="157"/>
      <c r="G33" s="153"/>
      <c r="H33" s="153"/>
      <c r="I33" s="432"/>
      <c r="J33" s="1172" t="s">
        <v>187</v>
      </c>
      <c r="K33" s="1173"/>
      <c r="L33" s="1174"/>
    </row>
    <row r="34" spans="1:12" s="431" customFormat="1" ht="18" customHeight="1" thickBot="1">
      <c r="A34" s="168"/>
      <c r="B34" s="1585"/>
      <c r="C34" s="1585"/>
      <c r="D34" s="153"/>
      <c r="E34" s="153"/>
      <c r="F34" s="157"/>
      <c r="G34" s="153"/>
      <c r="H34" s="153"/>
      <c r="I34" s="165"/>
      <c r="J34" s="1591" t="s">
        <v>637</v>
      </c>
      <c r="K34" s="1592"/>
      <c r="L34" s="1593"/>
    </row>
    <row r="35" spans="1:12" s="431" customFormat="1" ht="18" customHeight="1">
      <c r="A35" s="153"/>
      <c r="B35" s="153"/>
      <c r="C35" s="153"/>
      <c r="D35" s="153"/>
      <c r="E35" s="153"/>
      <c r="F35" s="157"/>
      <c r="G35" s="153"/>
      <c r="H35" s="153"/>
      <c r="I35" s="163"/>
      <c r="J35" s="169" t="s">
        <v>185</v>
      </c>
      <c r="K35" s="1581"/>
      <c r="L35" s="1582"/>
    </row>
    <row r="36" spans="1:12" s="431" customFormat="1" ht="18" customHeight="1">
      <c r="A36" s="158"/>
      <c r="B36" s="158"/>
      <c r="C36" s="153"/>
      <c r="D36" s="153"/>
      <c r="E36" s="153"/>
      <c r="F36" s="157"/>
      <c r="G36" s="153"/>
      <c r="H36" s="153"/>
      <c r="I36" s="165"/>
      <c r="J36" s="169" t="s">
        <v>11</v>
      </c>
      <c r="K36" s="1581"/>
      <c r="L36" s="1582"/>
    </row>
    <row r="37" spans="1:12" s="431" customFormat="1" ht="18" customHeight="1">
      <c r="A37" s="158"/>
      <c r="B37" s="1172" t="s">
        <v>183</v>
      </c>
      <c r="C37" s="1173"/>
      <c r="D37" s="1173"/>
      <c r="E37" s="1174"/>
      <c r="F37" s="157"/>
      <c r="G37" s="153"/>
      <c r="H37" s="153"/>
      <c r="I37" s="165"/>
      <c r="J37" s="169" t="s">
        <v>189</v>
      </c>
      <c r="K37" s="1581"/>
      <c r="L37" s="1582"/>
    </row>
    <row r="38" spans="1:12" s="431" customFormat="1" ht="18" customHeight="1" thickBot="1">
      <c r="A38" s="158"/>
      <c r="B38" s="473" t="s">
        <v>185</v>
      </c>
      <c r="C38" s="1588"/>
      <c r="D38" s="1589"/>
      <c r="E38" s="1590"/>
      <c r="F38" s="160"/>
      <c r="G38" s="153"/>
      <c r="H38" s="153"/>
      <c r="I38" s="165"/>
      <c r="J38" s="153"/>
      <c r="K38" s="153"/>
      <c r="L38" s="153"/>
    </row>
    <row r="39" spans="1:12" s="431" customFormat="1" ht="18" customHeight="1">
      <c r="A39" s="158"/>
      <c r="B39" s="167" t="s">
        <v>185</v>
      </c>
      <c r="C39" s="1588"/>
      <c r="D39" s="1589"/>
      <c r="E39" s="1590"/>
      <c r="F39" s="437"/>
      <c r="G39" s="153"/>
      <c r="H39" s="153"/>
      <c r="I39" s="432"/>
      <c r="J39" s="1172" t="s">
        <v>188</v>
      </c>
      <c r="K39" s="1173"/>
      <c r="L39" s="1174"/>
    </row>
    <row r="40" spans="1:12" s="431" customFormat="1" ht="18" customHeight="1" thickBot="1">
      <c r="A40" s="153"/>
      <c r="B40" s="167" t="s">
        <v>11</v>
      </c>
      <c r="C40" s="1581"/>
      <c r="D40" s="1597"/>
      <c r="E40" s="1598"/>
      <c r="F40" s="157"/>
      <c r="G40" s="153"/>
      <c r="H40" s="153"/>
      <c r="I40" s="165"/>
      <c r="J40" s="1591" t="s">
        <v>637</v>
      </c>
      <c r="K40" s="1592"/>
      <c r="L40" s="1593"/>
    </row>
    <row r="41" spans="1:12" s="431" customFormat="1" ht="18" customHeight="1">
      <c r="A41" s="158"/>
      <c r="B41" s="167" t="s">
        <v>185</v>
      </c>
      <c r="C41" s="167" t="s">
        <v>640</v>
      </c>
      <c r="D41" s="1598"/>
      <c r="E41" s="1599"/>
      <c r="F41" s="157"/>
      <c r="G41" s="153"/>
      <c r="H41" s="153"/>
      <c r="I41" s="163"/>
      <c r="J41" s="169" t="s">
        <v>185</v>
      </c>
      <c r="K41" s="1581"/>
      <c r="L41" s="1582"/>
    </row>
    <row r="42" spans="1:12" s="431" customFormat="1" ht="18" customHeight="1">
      <c r="A42" s="153"/>
      <c r="B42" s="167" t="s">
        <v>11</v>
      </c>
      <c r="C42" s="1581"/>
      <c r="D42" s="1597"/>
      <c r="E42" s="1598"/>
      <c r="F42" s="157"/>
      <c r="G42" s="153"/>
      <c r="H42" s="153"/>
      <c r="I42" s="164"/>
      <c r="J42" s="169" t="s">
        <v>11</v>
      </c>
      <c r="K42" s="1581"/>
      <c r="L42" s="1582"/>
    </row>
    <row r="43" spans="1:12" s="431" customFormat="1" ht="18" customHeight="1">
      <c r="A43" s="153"/>
      <c r="B43" s="153"/>
      <c r="C43" s="153"/>
      <c r="D43" s="153"/>
      <c r="E43" s="153"/>
      <c r="F43" s="157"/>
      <c r="G43" s="153"/>
      <c r="H43" s="153"/>
      <c r="I43" s="165"/>
      <c r="J43" s="169" t="s">
        <v>189</v>
      </c>
      <c r="K43" s="1581"/>
      <c r="L43" s="1582"/>
    </row>
    <row r="44" spans="1:12" s="431" customFormat="1" ht="18" customHeight="1">
      <c r="A44" s="158"/>
      <c r="B44" s="1172" t="s">
        <v>184</v>
      </c>
      <c r="C44" s="1173"/>
      <c r="D44" s="1173"/>
      <c r="E44" s="1174"/>
      <c r="F44" s="157"/>
      <c r="G44" s="153"/>
      <c r="H44" s="153"/>
      <c r="I44" s="165"/>
      <c r="J44" s="153"/>
      <c r="K44" s="153"/>
      <c r="L44" s="153"/>
    </row>
    <row r="45" spans="1:12" s="431" customFormat="1" ht="18" customHeight="1" thickBot="1">
      <c r="A45" s="158"/>
      <c r="B45" s="1594">
        <f>'5'!$A$12</f>
        <v>0</v>
      </c>
      <c r="C45" s="1595"/>
      <c r="D45" s="1595"/>
      <c r="E45" s="1596"/>
      <c r="F45" s="160"/>
      <c r="G45" s="153"/>
      <c r="H45" s="153"/>
      <c r="I45" s="165"/>
      <c r="J45" s="1172" t="s">
        <v>188</v>
      </c>
      <c r="K45" s="1173"/>
      <c r="L45" s="1174"/>
    </row>
    <row r="46" spans="1:12" s="431" customFormat="1" ht="18" customHeight="1" thickBot="1">
      <c r="A46" s="474"/>
      <c r="B46" s="439" t="s">
        <v>185</v>
      </c>
      <c r="C46" s="1588"/>
      <c r="D46" s="1589"/>
      <c r="E46" s="1590"/>
      <c r="F46" s="153"/>
      <c r="G46" s="153"/>
      <c r="H46" s="153"/>
      <c r="I46" s="166"/>
      <c r="J46" s="1591" t="s">
        <v>637</v>
      </c>
      <c r="K46" s="1592"/>
      <c r="L46" s="1593"/>
    </row>
    <row r="47" spans="1:12" s="431" customFormat="1" ht="18" customHeight="1">
      <c r="A47" s="153"/>
      <c r="B47" s="169" t="s">
        <v>185</v>
      </c>
      <c r="C47" s="1588"/>
      <c r="D47" s="1589"/>
      <c r="E47" s="1590"/>
      <c r="F47" s="153"/>
      <c r="G47" s="153"/>
      <c r="H47" s="153"/>
      <c r="I47" s="153"/>
      <c r="J47" s="169" t="s">
        <v>185</v>
      </c>
      <c r="K47" s="1581"/>
      <c r="L47" s="1582"/>
    </row>
    <row r="48" spans="1:12" s="431" customFormat="1" ht="18" customHeight="1">
      <c r="A48" s="153"/>
      <c r="B48" s="169" t="s">
        <v>185</v>
      </c>
      <c r="C48" s="1588"/>
      <c r="D48" s="1589"/>
      <c r="E48" s="1590"/>
      <c r="F48" s="153"/>
      <c r="G48" s="153"/>
      <c r="H48" s="153"/>
      <c r="I48" s="153"/>
      <c r="J48" s="169" t="s">
        <v>11</v>
      </c>
      <c r="K48" s="1581"/>
      <c r="L48" s="1582"/>
    </row>
    <row r="49" spans="1:12" s="431" customFormat="1" ht="18" customHeight="1">
      <c r="A49" s="153"/>
      <c r="B49" s="169" t="s">
        <v>11</v>
      </c>
      <c r="C49" s="1581"/>
      <c r="D49" s="1597"/>
      <c r="E49" s="1598"/>
      <c r="F49" s="153"/>
      <c r="G49" s="153"/>
      <c r="H49" s="153"/>
      <c r="I49" s="153"/>
      <c r="J49" s="169" t="s">
        <v>189</v>
      </c>
      <c r="K49" s="1581"/>
      <c r="L49" s="1582"/>
    </row>
    <row r="50" spans="1:12" ht="14.25">
      <c r="A50" s="539" t="str">
        <f>IF($J$1="令和　年　月　日","9","")</f>
        <v>9</v>
      </c>
      <c r="B50" s="538"/>
      <c r="C50" s="538"/>
      <c r="D50" s="538"/>
      <c r="E50" s="538"/>
      <c r="F50" s="538"/>
      <c r="G50" s="538"/>
      <c r="H50" s="538"/>
      <c r="I50" s="538"/>
      <c r="J50" s="538"/>
      <c r="K50" s="538"/>
      <c r="L50" s="538"/>
    </row>
    <row r="51" spans="1:12" ht="14.25">
      <c r="A51" s="32"/>
      <c r="B51" s="32"/>
      <c r="C51" s="32"/>
      <c r="D51" s="32"/>
      <c r="E51" s="32"/>
      <c r="F51" s="32"/>
      <c r="G51" s="32"/>
      <c r="H51" s="32"/>
      <c r="I51" s="32"/>
      <c r="J51" s="32"/>
      <c r="K51" s="32"/>
      <c r="L51" s="32"/>
    </row>
    <row r="52" spans="1:12" ht="14.25">
      <c r="A52" s="32"/>
      <c r="B52" s="32"/>
      <c r="C52" s="32"/>
      <c r="D52" s="32"/>
      <c r="E52" s="32"/>
      <c r="F52" s="32"/>
      <c r="G52" s="32"/>
      <c r="H52" s="32"/>
      <c r="I52" s="32"/>
      <c r="J52" s="32"/>
      <c r="K52" s="32"/>
      <c r="L52" s="32"/>
    </row>
    <row r="53" spans="1:12" ht="14.25">
      <c r="A53" s="32"/>
      <c r="B53" s="32"/>
      <c r="C53" s="32"/>
      <c r="D53" s="32"/>
      <c r="E53" s="32"/>
      <c r="F53" s="32"/>
      <c r="G53" s="32"/>
      <c r="H53" s="32"/>
      <c r="I53" s="32"/>
      <c r="J53" s="32"/>
      <c r="K53" s="32"/>
      <c r="L53" s="32"/>
    </row>
    <row r="54" spans="1:12" ht="14.25">
      <c r="A54" s="32"/>
      <c r="B54" s="32"/>
      <c r="C54" s="32"/>
      <c r="D54" s="32"/>
      <c r="E54" s="32"/>
      <c r="F54" s="32"/>
      <c r="G54" s="32"/>
      <c r="H54" s="32"/>
      <c r="I54" s="32"/>
      <c r="J54" s="32"/>
      <c r="K54" s="32"/>
      <c r="L54" s="32"/>
    </row>
  </sheetData>
  <mergeCells count="59">
    <mergeCell ref="C20:L20"/>
    <mergeCell ref="J1:L1"/>
    <mergeCell ref="J14:K14"/>
    <mergeCell ref="J13:L13"/>
    <mergeCell ref="J12:L12"/>
    <mergeCell ref="A11:C11"/>
    <mergeCell ref="A10:C10"/>
    <mergeCell ref="A9:D9"/>
    <mergeCell ref="A3:B3"/>
    <mergeCell ref="G12:I12"/>
    <mergeCell ref="G14:I14"/>
    <mergeCell ref="A6:C6"/>
    <mergeCell ref="G13:I13"/>
    <mergeCell ref="A7:C7"/>
    <mergeCell ref="A17:L17"/>
    <mergeCell ref="K23:L23"/>
    <mergeCell ref="J28:L28"/>
    <mergeCell ref="B25:C25"/>
    <mergeCell ref="K24:L24"/>
    <mergeCell ref="K25:L25"/>
    <mergeCell ref="E26:G26"/>
    <mergeCell ref="B24:C24"/>
    <mergeCell ref="E27:G27"/>
    <mergeCell ref="B26:C26"/>
    <mergeCell ref="B28:C28"/>
    <mergeCell ref="F28:G28"/>
    <mergeCell ref="K49:L49"/>
    <mergeCell ref="J40:L40"/>
    <mergeCell ref="B45:E45"/>
    <mergeCell ref="K48:L48"/>
    <mergeCell ref="C49:E49"/>
    <mergeCell ref="K41:L41"/>
    <mergeCell ref="K42:L42"/>
    <mergeCell ref="K47:L47"/>
    <mergeCell ref="J46:L46"/>
    <mergeCell ref="K43:L43"/>
    <mergeCell ref="C42:E42"/>
    <mergeCell ref="C40:E40"/>
    <mergeCell ref="D41:E41"/>
    <mergeCell ref="C46:E46"/>
    <mergeCell ref="C47:E47"/>
    <mergeCell ref="C48:E48"/>
    <mergeCell ref="K35:L35"/>
    <mergeCell ref="K36:L36"/>
    <mergeCell ref="C39:E39"/>
    <mergeCell ref="B32:C32"/>
    <mergeCell ref="B34:C34"/>
    <mergeCell ref="C38:E38"/>
    <mergeCell ref="J34:L34"/>
    <mergeCell ref="B33:C33"/>
    <mergeCell ref="K37:L37"/>
    <mergeCell ref="K29:L29"/>
    <mergeCell ref="K30:L30"/>
    <mergeCell ref="F29:G29"/>
    <mergeCell ref="B30:C30"/>
    <mergeCell ref="K31:L31"/>
    <mergeCell ref="B31:C31"/>
    <mergeCell ref="B29:C29"/>
    <mergeCell ref="F30:G30"/>
  </mergeCells>
  <phoneticPr fontId="3"/>
  <conditionalFormatting sqref="J1:L1">
    <cfRule type="expression" dxfId="356" priority="1">
      <formula>J1="令和　年　月　日"</formula>
    </cfRule>
  </conditionalFormatting>
  <dataValidations count="2">
    <dataValidation imeMode="hiragana" allowBlank="1" showInputMessage="1" showErrorMessage="1" sqref="E27:G27 C46:C48 A5:A7 B11:C11 J14:K14 C38:C39 C41:E41 K23:L23 J28:L28 B45:E45 J34:L34 K35:L35 K29:L29 J40:L40 K41:L41 J46:L46 K47:L47 A10:A11 J12:L13"/>
    <dataValidation imeMode="off" allowBlank="1" showInputMessage="1" showErrorMessage="1" sqref="J1:L1 B24:C26 B28:C34 K24:L25 K30:L31 K36:L37 K42:L43 K48:L49 F28:G30 C42:E42 C49:E49 C40"/>
  </dataValidations>
  <printOptions horizontalCentered="1"/>
  <pageMargins left="0.78740157480314965" right="0.59055118110236227" top="0.98425196850393704" bottom="0.59055118110236227" header="0.51181102362204722" footer="0.51181102362204722"/>
  <pageSetup paperSize="9" scale="96"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view="pageBreakPreview" topLeftCell="A45" zoomScaleNormal="100" zoomScaleSheetLayoutView="100" workbookViewId="0">
      <selection activeCell="A53" sqref="A53"/>
    </sheetView>
  </sheetViews>
  <sheetFormatPr defaultRowHeight="14.25"/>
  <cols>
    <col min="1" max="1" width="10" style="36" customWidth="1"/>
    <col min="2" max="2" width="11" style="36" customWidth="1"/>
    <col min="3" max="4" width="10" style="36" customWidth="1"/>
    <col min="5" max="5" width="11.875" style="36" bestFit="1" customWidth="1"/>
    <col min="6" max="6" width="19.375" style="36" customWidth="1"/>
    <col min="7" max="8" width="10" style="36" customWidth="1"/>
    <col min="9" max="16384" width="9" style="36"/>
  </cols>
  <sheetData>
    <row r="1" spans="1:7">
      <c r="A1" s="846"/>
      <c r="B1" s="846"/>
      <c r="C1" s="846"/>
      <c r="D1" s="846"/>
      <c r="E1" s="846"/>
      <c r="F1" s="1628" t="s">
        <v>907</v>
      </c>
      <c r="G1" s="1628"/>
    </row>
    <row r="2" spans="1:7">
      <c r="A2" s="846"/>
      <c r="B2" s="846"/>
      <c r="C2" s="846"/>
      <c r="D2" s="846"/>
      <c r="E2" s="846"/>
      <c r="F2" s="847"/>
      <c r="G2" s="846"/>
    </row>
    <row r="3" spans="1:7">
      <c r="A3" s="848" t="str">
        <f>IF(A6="○○病院","（発注者）","")</f>
        <v>（発注者）</v>
      </c>
      <c r="B3" s="849"/>
      <c r="C3" s="846"/>
      <c r="D3" s="847"/>
      <c r="E3" s="846"/>
      <c r="F3" s="847"/>
      <c r="G3" s="847"/>
    </row>
    <row r="4" spans="1:7">
      <c r="A4" s="850" t="s">
        <v>756</v>
      </c>
      <c r="B4" s="849"/>
      <c r="C4" s="846"/>
      <c r="D4" s="847"/>
      <c r="E4" s="846"/>
      <c r="F4" s="847"/>
      <c r="G4" s="847"/>
    </row>
    <row r="5" spans="1:7">
      <c r="A5" s="846" t="s">
        <v>717</v>
      </c>
      <c r="B5" s="846"/>
      <c r="C5" s="846"/>
      <c r="D5" s="847"/>
      <c r="E5" s="846"/>
      <c r="F5" s="847"/>
      <c r="G5" s="851"/>
    </row>
    <row r="6" spans="1:7">
      <c r="A6" s="1620" t="str">
        <f>'1'!$A$7</f>
        <v>○○病院</v>
      </c>
      <c r="B6" s="1620"/>
      <c r="C6" s="1620"/>
      <c r="D6" s="847"/>
      <c r="E6" s="846"/>
      <c r="F6" s="847"/>
      <c r="G6" s="851"/>
    </row>
    <row r="7" spans="1:7">
      <c r="A7" s="1619" t="str">
        <f>'1'!$A$8&amp;"　"&amp;'1'!$B$8&amp;"　殿"</f>
        <v>院　長　○　○　○　○　殿</v>
      </c>
      <c r="B7" s="1619"/>
      <c r="C7" s="1619"/>
      <c r="D7" s="846"/>
      <c r="E7" s="846"/>
      <c r="F7" s="846"/>
      <c r="G7" s="846"/>
    </row>
    <row r="8" spans="1:7">
      <c r="A8" s="846"/>
      <c r="B8" s="846"/>
      <c r="C8" s="849"/>
      <c r="D8" s="847"/>
      <c r="E8" s="846"/>
      <c r="F8" s="846"/>
      <c r="G8" s="846"/>
    </row>
    <row r="9" spans="1:7">
      <c r="A9" s="847"/>
      <c r="B9" s="847"/>
      <c r="C9" s="847"/>
      <c r="D9" s="847"/>
      <c r="E9" s="846"/>
      <c r="F9" s="846"/>
      <c r="G9" s="846"/>
    </row>
    <row r="10" spans="1:7">
      <c r="A10" s="847"/>
      <c r="B10" s="849"/>
      <c r="C10" s="847"/>
      <c r="D10" s="847"/>
      <c r="E10" s="846"/>
      <c r="F10" s="846"/>
      <c r="G10" s="846"/>
    </row>
    <row r="11" spans="1:7">
      <c r="A11" s="846"/>
      <c r="B11" s="846"/>
      <c r="C11" s="846"/>
      <c r="D11" s="846"/>
      <c r="E11" s="846"/>
      <c r="F11" s="846"/>
      <c r="G11" s="846"/>
    </row>
    <row r="12" spans="1:7">
      <c r="A12" s="846"/>
      <c r="B12" s="846"/>
      <c r="C12" s="846"/>
      <c r="D12" s="846"/>
      <c r="E12" s="846"/>
      <c r="F12" s="846"/>
      <c r="G12" s="846"/>
    </row>
    <row r="13" spans="1:7">
      <c r="A13" s="846"/>
      <c r="B13" s="846"/>
      <c r="C13" s="846"/>
      <c r="D13" s="846"/>
      <c r="E13" s="532" t="s">
        <v>685</v>
      </c>
      <c r="F13" s="1631">
        <f>'1'!$G$13</f>
        <v>0</v>
      </c>
      <c r="G13" s="1631"/>
    </row>
    <row r="14" spans="1:7">
      <c r="A14" s="846"/>
      <c r="B14" s="846"/>
      <c r="C14" s="846"/>
      <c r="D14" s="846"/>
      <c r="E14" s="789"/>
      <c r="F14" s="1632"/>
      <c r="G14" s="1632"/>
    </row>
    <row r="15" spans="1:7">
      <c r="A15" s="846"/>
      <c r="B15" s="846"/>
      <c r="C15" s="846"/>
      <c r="D15" s="846"/>
      <c r="E15" s="39" t="s">
        <v>584</v>
      </c>
      <c r="F15" s="1120">
        <f>'4'!$C$30</f>
        <v>0</v>
      </c>
      <c r="G15" s="846" t="s">
        <v>738</v>
      </c>
    </row>
    <row r="16" spans="1:7">
      <c r="A16" s="846"/>
      <c r="B16" s="846"/>
      <c r="C16" s="846"/>
      <c r="D16" s="846"/>
      <c r="E16" s="846"/>
      <c r="F16" s="846"/>
      <c r="G16" s="846"/>
    </row>
    <row r="17" spans="1:13">
      <c r="A17" s="846"/>
      <c r="B17" s="846"/>
      <c r="C17" s="846"/>
      <c r="D17" s="846"/>
      <c r="E17" s="39"/>
      <c r="F17" s="1630">
        <f>'5'!$A$12</f>
        <v>0</v>
      </c>
      <c r="G17" s="1630"/>
    </row>
    <row r="18" spans="1:13">
      <c r="A18" s="846"/>
      <c r="B18" s="846"/>
      <c r="C18" s="846"/>
      <c r="D18" s="846"/>
      <c r="E18" s="789"/>
      <c r="F18" s="1627"/>
      <c r="G18" s="1627"/>
    </row>
    <row r="19" spans="1:13">
      <c r="A19" s="846"/>
      <c r="B19" s="846"/>
      <c r="C19" s="846"/>
      <c r="D19" s="846"/>
      <c r="E19" s="39" t="s">
        <v>227</v>
      </c>
      <c r="F19" s="1120">
        <f>'5'!$A$13</f>
        <v>0</v>
      </c>
      <c r="G19" s="846" t="s">
        <v>738</v>
      </c>
    </row>
    <row r="20" spans="1:13">
      <c r="A20" s="846"/>
      <c r="B20" s="846"/>
      <c r="C20" s="846"/>
      <c r="D20" s="846"/>
      <c r="E20" s="846"/>
      <c r="F20" s="846"/>
      <c r="G20" s="846"/>
    </row>
    <row r="21" spans="1:13">
      <c r="A21" s="846"/>
      <c r="B21" s="846"/>
      <c r="C21" s="846"/>
      <c r="D21" s="846"/>
      <c r="E21" s="846"/>
      <c r="F21" s="846"/>
      <c r="G21" s="846"/>
    </row>
    <row r="22" spans="1:13" ht="24" customHeight="1">
      <c r="A22" s="852" t="s">
        <v>866</v>
      </c>
      <c r="B22" s="852"/>
      <c r="C22" s="852"/>
      <c r="D22" s="852"/>
      <c r="E22" s="852"/>
      <c r="F22" s="852"/>
      <c r="G22" s="852"/>
    </row>
    <row r="23" spans="1:13">
      <c r="A23" s="846"/>
      <c r="B23" s="846"/>
      <c r="C23" s="846"/>
      <c r="D23" s="846"/>
      <c r="E23" s="846"/>
      <c r="F23" s="846"/>
      <c r="G23" s="846"/>
    </row>
    <row r="24" spans="1:13">
      <c r="A24" s="846"/>
      <c r="B24" s="846"/>
      <c r="C24" s="846"/>
      <c r="D24" s="846"/>
      <c r="E24" s="846"/>
      <c r="F24" s="846"/>
      <c r="G24" s="846"/>
    </row>
    <row r="25" spans="1:13">
      <c r="A25" s="846"/>
      <c r="B25" s="846"/>
      <c r="C25" s="846"/>
      <c r="D25" s="846"/>
      <c r="E25" s="846"/>
      <c r="F25" s="846"/>
      <c r="G25" s="846"/>
    </row>
    <row r="26" spans="1:13" ht="14.25" customHeight="1">
      <c r="A26" s="846"/>
      <c r="B26" s="846"/>
      <c r="C26"/>
      <c r="D26"/>
      <c r="E26"/>
      <c r="F26"/>
      <c r="G26" s="846"/>
    </row>
    <row r="27" spans="1:13">
      <c r="A27" s="846"/>
      <c r="B27" s="39" t="s">
        <v>16</v>
      </c>
      <c r="C27" s="1624" t="str">
        <f>'1'!$C$25</f>
        <v>独立行政法人国立病院機構○○病院</v>
      </c>
      <c r="D27" s="1624"/>
      <c r="E27" s="1624"/>
      <c r="F27" s="1624"/>
      <c r="G27" s="1624"/>
      <c r="I27" s="7"/>
      <c r="J27" s="5"/>
      <c r="K27" s="4"/>
      <c r="L27" s="5"/>
      <c r="M27" s="5"/>
    </row>
    <row r="28" spans="1:13">
      <c r="A28" s="846"/>
      <c r="B28" s="846"/>
      <c r="C28" s="1624" t="str">
        <f>'1'!$C$26</f>
        <v>○○整備工事</v>
      </c>
      <c r="D28" s="1624"/>
      <c r="E28" s="1624"/>
      <c r="F28" s="1624"/>
      <c r="G28" s="1624"/>
      <c r="I28" s="7"/>
      <c r="J28" s="5"/>
      <c r="K28" s="5"/>
      <c r="L28" s="5"/>
      <c r="M28" s="5"/>
    </row>
    <row r="29" spans="1:13">
      <c r="A29" s="846"/>
      <c r="B29" s="846"/>
      <c r="C29" s="853"/>
      <c r="D29" s="853"/>
      <c r="E29" s="853"/>
      <c r="F29" s="853"/>
      <c r="G29" s="853"/>
      <c r="I29" s="7"/>
      <c r="J29" s="5"/>
      <c r="K29" s="5"/>
      <c r="L29" s="5"/>
      <c r="M29" s="5"/>
    </row>
    <row r="30" spans="1:13" ht="14.25" customHeight="1">
      <c r="A30" s="846"/>
      <c r="B30" s="39" t="s">
        <v>17</v>
      </c>
      <c r="C30" s="1625" t="str">
        <f>TEXT('2-1'!$E$11,"ggge年m月d日")&amp;"　～　"&amp;TEXT('2-1'!$E$13,"ggge年m月d日")</f>
        <v>令和　年　月　日　～　令和　年　月　日</v>
      </c>
      <c r="D30" s="1625"/>
      <c r="E30" s="1625"/>
      <c r="F30" s="1625"/>
      <c r="G30" s="1625"/>
      <c r="I30" s="7"/>
      <c r="J30" s="5"/>
      <c r="K30" s="4"/>
      <c r="L30" s="5"/>
      <c r="M30" s="5"/>
    </row>
    <row r="31" spans="1:13" ht="14.25" customHeight="1">
      <c r="A31" s="846"/>
      <c r="B31" s="39"/>
      <c r="C31" s="39"/>
      <c r="D31" s="39"/>
      <c r="E31" s="39"/>
      <c r="F31" s="39"/>
      <c r="G31" s="39"/>
      <c r="I31" s="7"/>
      <c r="J31" s="5"/>
      <c r="K31" s="4"/>
      <c r="L31" s="5"/>
      <c r="M31" s="5"/>
    </row>
    <row r="32" spans="1:13">
      <c r="A32" s="846"/>
      <c r="B32" s="846"/>
      <c r="C32" s="846"/>
      <c r="D32" s="846"/>
      <c r="E32" s="846"/>
      <c r="F32" s="846"/>
      <c r="G32" s="846"/>
      <c r="I32" s="8"/>
      <c r="J32" s="5"/>
      <c r="K32" s="4"/>
      <c r="L32" s="5"/>
      <c r="M32" s="5"/>
    </row>
    <row r="33" spans="1:7">
      <c r="A33" s="1626" t="s">
        <v>775</v>
      </c>
      <c r="B33" s="1626"/>
      <c r="C33" s="1626"/>
      <c r="D33" s="1626"/>
      <c r="E33" s="1626"/>
      <c r="F33" s="1626"/>
      <c r="G33" s="1626"/>
    </row>
    <row r="34" spans="1:7">
      <c r="A34" s="1626"/>
      <c r="B34" s="1626"/>
      <c r="C34" s="1626"/>
      <c r="D34" s="1626"/>
      <c r="E34" s="1626"/>
      <c r="F34" s="1626"/>
      <c r="G34" s="1626"/>
    </row>
    <row r="35" spans="1:7">
      <c r="A35" s="846"/>
      <c r="B35" s="846"/>
      <c r="C35" s="846"/>
      <c r="D35" s="846"/>
      <c r="E35" s="846"/>
      <c r="F35" s="846"/>
      <c r="G35" s="846"/>
    </row>
    <row r="36" spans="1:7">
      <c r="A36" s="846"/>
      <c r="B36" s="846"/>
      <c r="C36" s="846"/>
      <c r="D36" s="846"/>
      <c r="E36" s="846"/>
      <c r="F36" s="846"/>
      <c r="G36" s="846"/>
    </row>
    <row r="37" spans="1:7">
      <c r="A37" s="846"/>
      <c r="B37" s="846"/>
      <c r="C37" s="846"/>
      <c r="D37" s="846"/>
      <c r="E37" s="846"/>
      <c r="F37" s="846"/>
      <c r="G37" s="846"/>
    </row>
    <row r="38" spans="1:7">
      <c r="A38" s="846"/>
      <c r="B38" s="846"/>
      <c r="C38" s="846"/>
      <c r="D38" s="846"/>
      <c r="E38" s="846"/>
      <c r="F38" s="846"/>
      <c r="G38" s="846"/>
    </row>
    <row r="39" spans="1:7">
      <c r="A39" s="846"/>
      <c r="B39" s="1623" t="s">
        <v>662</v>
      </c>
      <c r="C39" s="1623"/>
      <c r="D39" s="846"/>
      <c r="E39" s="846"/>
      <c r="F39" s="846"/>
      <c r="G39" s="846"/>
    </row>
    <row r="40" spans="1:7">
      <c r="A40" s="846"/>
      <c r="B40" s="846"/>
      <c r="C40" s="846"/>
      <c r="D40" s="1622"/>
      <c r="E40" s="1622"/>
      <c r="F40" s="846"/>
      <c r="G40" s="846"/>
    </row>
    <row r="41" spans="1:7">
      <c r="A41" s="846"/>
      <c r="B41" s="846"/>
      <c r="C41" s="846"/>
      <c r="D41" s="846"/>
      <c r="E41" s="846"/>
      <c r="F41" s="846"/>
      <c r="G41" s="846"/>
    </row>
    <row r="42" spans="1:7">
      <c r="A42" s="846"/>
      <c r="B42" s="846"/>
      <c r="C42" s="846"/>
      <c r="D42" s="846"/>
      <c r="E42" s="846"/>
      <c r="F42" s="846"/>
      <c r="G42" s="846"/>
    </row>
    <row r="43" spans="1:7">
      <c r="A43" s="846"/>
      <c r="B43" s="846"/>
      <c r="C43" s="846"/>
      <c r="D43" s="846"/>
      <c r="E43" s="846"/>
      <c r="F43" s="846"/>
      <c r="G43" s="846"/>
    </row>
    <row r="44" spans="1:7">
      <c r="A44" s="846"/>
      <c r="B44" s="846"/>
      <c r="C44" s="846"/>
      <c r="D44" s="846"/>
      <c r="E44" s="846"/>
      <c r="F44" s="846"/>
      <c r="G44" s="846"/>
    </row>
    <row r="45" spans="1:7">
      <c r="A45" s="846"/>
      <c r="B45" s="846"/>
      <c r="C45" s="846" t="s">
        <v>18</v>
      </c>
      <c r="D45" s="846"/>
      <c r="E45" s="846"/>
      <c r="F45" s="846"/>
      <c r="G45" s="846"/>
    </row>
    <row r="46" spans="1:7">
      <c r="A46" s="846"/>
      <c r="B46" s="846"/>
      <c r="C46" s="846"/>
      <c r="D46" s="846"/>
      <c r="E46" s="1623"/>
      <c r="F46" s="1623"/>
      <c r="G46" s="846"/>
    </row>
    <row r="47" spans="1:7">
      <c r="A47" s="846"/>
      <c r="B47" s="846"/>
      <c r="C47" s="846"/>
      <c r="D47" s="846"/>
      <c r="E47" s="848" t="str">
        <f>IF(E50="○○病院","（発注者）","")</f>
        <v>（発注者）</v>
      </c>
      <c r="F47" s="846"/>
      <c r="G47" s="846"/>
    </row>
    <row r="48" spans="1:7">
      <c r="A48" s="846"/>
      <c r="B48" s="846"/>
      <c r="C48" s="846"/>
      <c r="D48" s="846"/>
      <c r="E48" s="850" t="s">
        <v>756</v>
      </c>
      <c r="F48" s="846"/>
      <c r="G48" s="846"/>
    </row>
    <row r="49" spans="1:7">
      <c r="A49" s="846"/>
      <c r="B49" s="846"/>
      <c r="C49" s="846"/>
      <c r="D49" s="846"/>
      <c r="E49" s="846" t="s">
        <v>741</v>
      </c>
      <c r="F49" s="846"/>
      <c r="G49" s="847"/>
    </row>
    <row r="50" spans="1:7">
      <c r="A50" s="846"/>
      <c r="B50" s="846"/>
      <c r="C50" s="846"/>
      <c r="D50" s="846"/>
      <c r="E50" s="1621" t="str">
        <f>'1'!$A$7</f>
        <v>○○病院</v>
      </c>
      <c r="F50" s="1621"/>
      <c r="G50" s="847"/>
    </row>
    <row r="51" spans="1:7">
      <c r="A51" s="846"/>
      <c r="B51" s="846"/>
      <c r="C51" s="846"/>
      <c r="D51" s="846"/>
      <c r="E51" s="1629" t="str">
        <f>'1'!$A$8&amp;"　"&amp;'1'!$B$8</f>
        <v>院　長　○　○　○　○</v>
      </c>
      <c r="F51" s="1629"/>
      <c r="G51" s="846" t="s">
        <v>740</v>
      </c>
    </row>
    <row r="52" spans="1:7">
      <c r="A52"/>
      <c r="B52"/>
      <c r="C52"/>
      <c r="D52"/>
      <c r="E52"/>
      <c r="F52"/>
      <c r="G52"/>
    </row>
    <row r="53" spans="1:7">
      <c r="A53" s="540" t="str">
        <f>IF($F$1="令和　年　月　日","10","")</f>
        <v>10</v>
      </c>
      <c r="B53" s="854"/>
      <c r="C53" s="854"/>
      <c r="D53" s="854"/>
      <c r="E53" s="855"/>
      <c r="F53" s="855"/>
      <c r="G53" s="855"/>
    </row>
    <row r="54" spans="1:7">
      <c r="E54" s="37"/>
      <c r="F54" s="38"/>
      <c r="G54" s="37"/>
    </row>
  </sheetData>
  <mergeCells count="16">
    <mergeCell ref="F1:G1"/>
    <mergeCell ref="E51:F51"/>
    <mergeCell ref="F17:G17"/>
    <mergeCell ref="F13:G13"/>
    <mergeCell ref="F14:G14"/>
    <mergeCell ref="A7:C7"/>
    <mergeCell ref="A6:C6"/>
    <mergeCell ref="E50:F50"/>
    <mergeCell ref="D40:E40"/>
    <mergeCell ref="E46:F46"/>
    <mergeCell ref="B39:C39"/>
    <mergeCell ref="C27:G27"/>
    <mergeCell ref="C28:G28"/>
    <mergeCell ref="C30:G30"/>
    <mergeCell ref="A33:G34"/>
    <mergeCell ref="F18:G18"/>
  </mergeCells>
  <phoneticPr fontId="8"/>
  <conditionalFormatting sqref="F1:G1">
    <cfRule type="expression" dxfId="355" priority="1">
      <formula>F1="令和　年　月　日"</formula>
    </cfRule>
  </conditionalFormatting>
  <dataValidations count="2">
    <dataValidation imeMode="hiragana" allowBlank="1" showInputMessage="1" showErrorMessage="1" sqref="E51:F51 B7:C7 F15 E49:E50 F49 A5:A7 B5:C5 F17:F19"/>
    <dataValidation imeMode="off" allowBlank="1" showInputMessage="1" showErrorMessage="1" sqref="F1:G1"/>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view="pageBreakPreview" zoomScaleNormal="100" workbookViewId="0">
      <selection activeCell="G3" sqref="G3:G4"/>
    </sheetView>
  </sheetViews>
  <sheetFormatPr defaultRowHeight="24" customHeight="1"/>
  <cols>
    <col min="1" max="1" width="5.25" style="34" customWidth="1"/>
    <col min="2" max="2" width="22.625" style="34" customWidth="1"/>
    <col min="3" max="3" width="11.5" style="34" customWidth="1"/>
    <col min="4" max="4" width="16.625" style="170" customWidth="1"/>
    <col min="5" max="5" width="11.5" style="34" customWidth="1"/>
    <col min="6" max="6" width="16.625" style="170" customWidth="1"/>
    <col min="7" max="7" width="16.625" style="34" customWidth="1"/>
    <col min="8" max="16384" width="9" style="34"/>
  </cols>
  <sheetData>
    <row r="1" spans="1:7" ht="39" customHeight="1">
      <c r="A1" s="1633" t="s">
        <v>207</v>
      </c>
      <c r="B1" s="1633"/>
      <c r="C1" s="1633"/>
      <c r="D1" s="1633"/>
      <c r="E1" s="1634"/>
      <c r="F1" s="1634"/>
      <c r="G1" s="1634"/>
    </row>
    <row r="2" spans="1:7" ht="24" customHeight="1">
      <c r="F2" s="170" t="s">
        <v>642</v>
      </c>
      <c r="G2" s="682" t="s">
        <v>907</v>
      </c>
    </row>
    <row r="3" spans="1:7" ht="30.75" customHeight="1">
      <c r="A3" s="1635" t="s">
        <v>13</v>
      </c>
      <c r="B3" s="1635" t="s">
        <v>14</v>
      </c>
      <c r="C3" s="1175" t="s">
        <v>916</v>
      </c>
      <c r="D3" s="1176"/>
      <c r="E3" s="1177" t="s">
        <v>917</v>
      </c>
      <c r="F3" s="1177"/>
      <c r="G3" s="1635" t="s">
        <v>213</v>
      </c>
    </row>
    <row r="4" spans="1:7" ht="30.75" customHeight="1">
      <c r="A4" s="1636"/>
      <c r="B4" s="1636"/>
      <c r="C4" s="475" t="s">
        <v>212</v>
      </c>
      <c r="D4" s="476" t="s">
        <v>192</v>
      </c>
      <c r="E4" s="35" t="s">
        <v>13</v>
      </c>
      <c r="F4" s="476" t="s">
        <v>192</v>
      </c>
      <c r="G4" s="1636"/>
    </row>
    <row r="5" spans="1:7" ht="30.75" customHeight="1">
      <c r="A5" s="35"/>
      <c r="B5" s="704"/>
      <c r="C5" s="704" t="s">
        <v>191</v>
      </c>
      <c r="D5" s="1136" t="s">
        <v>907</v>
      </c>
      <c r="E5" s="705"/>
      <c r="F5" s="1136" t="s">
        <v>907</v>
      </c>
      <c r="G5" s="704"/>
    </row>
    <row r="6" spans="1:7" ht="30.75" customHeight="1">
      <c r="A6" s="35"/>
      <c r="B6" s="704"/>
      <c r="C6" s="704"/>
      <c r="D6" s="688"/>
      <c r="E6" s="705"/>
      <c r="F6" s="688"/>
      <c r="G6" s="704"/>
    </row>
    <row r="7" spans="1:7" ht="30.75" customHeight="1">
      <c r="A7" s="35"/>
      <c r="B7" s="704"/>
      <c r="C7" s="704"/>
      <c r="D7" s="688"/>
      <c r="E7" s="705"/>
      <c r="F7" s="688"/>
      <c r="G7" s="704"/>
    </row>
    <row r="8" spans="1:7" ht="31.7" customHeight="1">
      <c r="A8" s="35"/>
      <c r="B8" s="704"/>
      <c r="C8" s="704"/>
      <c r="D8" s="688"/>
      <c r="E8" s="705"/>
      <c r="F8" s="688"/>
      <c r="G8" s="704"/>
    </row>
    <row r="9" spans="1:7" ht="30.75" customHeight="1">
      <c r="A9" s="35"/>
      <c r="B9" s="704"/>
      <c r="C9" s="704"/>
      <c r="D9" s="688"/>
      <c r="E9" s="705"/>
      <c r="F9" s="688"/>
      <c r="G9" s="704"/>
    </row>
    <row r="10" spans="1:7" ht="30.75" customHeight="1">
      <c r="A10" s="35"/>
      <c r="B10" s="704"/>
      <c r="C10" s="704"/>
      <c r="D10" s="688"/>
      <c r="E10" s="705"/>
      <c r="F10" s="688"/>
      <c r="G10" s="704"/>
    </row>
    <row r="11" spans="1:7" ht="30.75" customHeight="1">
      <c r="A11" s="35"/>
      <c r="B11" s="704"/>
      <c r="C11" s="704"/>
      <c r="D11" s="688"/>
      <c r="E11" s="705"/>
      <c r="F11" s="688"/>
      <c r="G11" s="704"/>
    </row>
    <row r="12" spans="1:7" ht="30.75" customHeight="1">
      <c r="A12" s="35"/>
      <c r="B12" s="704"/>
      <c r="C12" s="704"/>
      <c r="D12" s="688"/>
      <c r="E12" s="705"/>
      <c r="F12" s="688"/>
      <c r="G12" s="704"/>
    </row>
    <row r="13" spans="1:7" ht="30.75" customHeight="1">
      <c r="A13" s="35"/>
      <c r="B13" s="704"/>
      <c r="C13" s="704"/>
      <c r="D13" s="688"/>
      <c r="E13" s="705"/>
      <c r="F13" s="688"/>
      <c r="G13" s="704"/>
    </row>
    <row r="14" spans="1:7" ht="30.75" customHeight="1">
      <c r="A14" s="35"/>
      <c r="B14" s="704"/>
      <c r="C14" s="704"/>
      <c r="D14" s="688"/>
      <c r="E14" s="705"/>
      <c r="F14" s="688"/>
      <c r="G14" s="704"/>
    </row>
    <row r="15" spans="1:7" ht="30.75" customHeight="1">
      <c r="A15" s="35"/>
      <c r="B15" s="704"/>
      <c r="C15" s="704"/>
      <c r="D15" s="688"/>
      <c r="E15" s="705"/>
      <c r="F15" s="688"/>
      <c r="G15" s="704"/>
    </row>
    <row r="16" spans="1:7" ht="30.75" customHeight="1">
      <c r="A16" s="35"/>
      <c r="B16" s="704"/>
      <c r="C16" s="704"/>
      <c r="D16" s="688"/>
      <c r="E16" s="705"/>
      <c r="F16" s="688"/>
      <c r="G16" s="704"/>
    </row>
    <row r="17" spans="1:7" ht="30.75" customHeight="1">
      <c r="A17" s="35"/>
      <c r="B17" s="704"/>
      <c r="C17" s="704"/>
      <c r="D17" s="688"/>
      <c r="E17" s="705"/>
      <c r="F17" s="688"/>
      <c r="G17" s="704"/>
    </row>
    <row r="18" spans="1:7" ht="30.75" customHeight="1">
      <c r="A18" s="35"/>
      <c r="B18" s="704"/>
      <c r="C18" s="704"/>
      <c r="D18" s="688"/>
      <c r="E18" s="705"/>
      <c r="F18" s="688"/>
      <c r="G18" s="704"/>
    </row>
    <row r="19" spans="1:7" ht="30.75" customHeight="1">
      <c r="A19" s="35"/>
      <c r="B19" s="704"/>
      <c r="C19" s="704"/>
      <c r="D19" s="688"/>
      <c r="E19" s="705"/>
      <c r="F19" s="688"/>
      <c r="G19" s="704"/>
    </row>
    <row r="20" spans="1:7" ht="30.75" customHeight="1">
      <c r="A20" s="35"/>
      <c r="B20" s="704"/>
      <c r="C20" s="704"/>
      <c r="D20" s="688"/>
      <c r="E20" s="705"/>
      <c r="F20" s="688"/>
      <c r="G20" s="704"/>
    </row>
    <row r="21" spans="1:7" ht="30.75" customHeight="1">
      <c r="A21" s="35"/>
      <c r="B21" s="704"/>
      <c r="C21" s="704"/>
      <c r="D21" s="688"/>
      <c r="E21" s="705"/>
      <c r="F21" s="688"/>
      <c r="G21" s="704"/>
    </row>
    <row r="22" spans="1:7" ht="30.75" customHeight="1">
      <c r="A22" s="35"/>
      <c r="B22" s="704"/>
      <c r="C22" s="704"/>
      <c r="D22" s="688"/>
      <c r="E22" s="705"/>
      <c r="F22" s="688"/>
      <c r="G22" s="704"/>
    </row>
    <row r="23" spans="1:7" ht="30.75" customHeight="1">
      <c r="A23" s="35"/>
      <c r="B23" s="704"/>
      <c r="C23" s="704"/>
      <c r="D23" s="688"/>
      <c r="E23" s="705"/>
      <c r="F23" s="688"/>
      <c r="G23" s="704"/>
    </row>
    <row r="24" spans="1:7" ht="30.75" customHeight="1">
      <c r="A24" s="35"/>
      <c r="B24" s="704"/>
      <c r="C24" s="704"/>
      <c r="D24" s="688"/>
      <c r="E24" s="705"/>
      <c r="F24" s="688"/>
      <c r="G24" s="704"/>
    </row>
    <row r="25" spans="1:7" ht="30.75" customHeight="1">
      <c r="A25" s="35"/>
      <c r="B25" s="704"/>
      <c r="C25" s="704"/>
      <c r="D25" s="688"/>
      <c r="E25" s="705"/>
      <c r="F25" s="688"/>
      <c r="G25" s="704"/>
    </row>
    <row r="26" spans="1:7" ht="30.75" customHeight="1">
      <c r="A26" s="35"/>
      <c r="B26" s="704"/>
      <c r="C26" s="704"/>
      <c r="D26" s="688"/>
      <c r="E26" s="705"/>
      <c r="F26" s="688"/>
      <c r="G26" s="704"/>
    </row>
    <row r="27" spans="1:7" ht="30.75" customHeight="1">
      <c r="A27" s="35"/>
      <c r="B27" s="704"/>
      <c r="C27" s="704"/>
      <c r="D27" s="688"/>
      <c r="E27" s="705"/>
      <c r="F27" s="688"/>
      <c r="G27" s="704"/>
    </row>
    <row r="28" spans="1:7" ht="30.75" customHeight="1">
      <c r="A28" s="35"/>
      <c r="B28" s="704"/>
      <c r="C28" s="704"/>
      <c r="D28" s="688"/>
      <c r="E28" s="705"/>
      <c r="F28" s="688"/>
      <c r="G28" s="704"/>
    </row>
    <row r="29" spans="1:7" ht="24" customHeight="1">
      <c r="A29" s="541" t="str">
        <f>IF($D$5="令和　年　月　日","11","")</f>
        <v>11</v>
      </c>
      <c r="B29" s="542"/>
      <c r="C29" s="542"/>
      <c r="D29" s="542"/>
      <c r="E29" s="542"/>
      <c r="F29" s="542"/>
      <c r="G29" s="542"/>
    </row>
  </sheetData>
  <mergeCells count="4">
    <mergeCell ref="A1:G1"/>
    <mergeCell ref="A3:A4"/>
    <mergeCell ref="B3:B4"/>
    <mergeCell ref="G3:G4"/>
  </mergeCells>
  <phoneticPr fontId="8"/>
  <conditionalFormatting sqref="G2">
    <cfRule type="expression" dxfId="354" priority="1">
      <formula>G2="令和　年　月　日"</formula>
    </cfRule>
  </conditionalFormatting>
  <dataValidations count="2">
    <dataValidation imeMode="off" allowBlank="1" showInputMessage="1" showErrorMessage="1" sqref="A5:A28 D5:D28 F5:F28 G2"/>
    <dataValidation imeMode="hiragana" allowBlank="1" showInputMessage="1" showErrorMessage="1" sqref="B5:C28 E5:E28 G5:G28"/>
  </dataValidations>
  <printOptions horizontalCentered="1"/>
  <pageMargins left="0.78740157480314965" right="0.59055118110236227" top="0.98425196850393704" bottom="0.98425196850393704" header="0.51181102362204722" footer="0.51181102362204722"/>
  <pageSetup paperSize="9" scale="86"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showGridLines="0" view="pageBreakPreview" zoomScale="90" zoomScaleNormal="100" zoomScaleSheetLayoutView="90" workbookViewId="0">
      <selection activeCell="G12" sqref="G12:I13"/>
    </sheetView>
  </sheetViews>
  <sheetFormatPr defaultRowHeight="13.5"/>
  <cols>
    <col min="1" max="5" width="9" style="215"/>
    <col min="6" max="6" width="10.5" style="215" customWidth="1"/>
    <col min="7" max="7" width="9" style="215"/>
    <col min="8" max="8" width="9.625" style="215" customWidth="1"/>
    <col min="9" max="9" width="10.625" style="215" customWidth="1"/>
    <col min="10" max="16384" width="9" style="215"/>
  </cols>
  <sheetData>
    <row r="1" spans="1:9" ht="14.25" customHeight="1">
      <c r="A1" s="856"/>
      <c r="B1" s="856"/>
      <c r="C1" s="856"/>
      <c r="D1" s="856"/>
      <c r="E1" s="856"/>
      <c r="F1" s="856"/>
      <c r="G1" s="1639" t="s">
        <v>906</v>
      </c>
      <c r="H1" s="1639"/>
      <c r="I1" s="1639"/>
    </row>
    <row r="2" spans="1:9" ht="14.25" customHeight="1">
      <c r="A2" s="856"/>
      <c r="B2" s="856"/>
      <c r="C2" s="856"/>
      <c r="D2" s="856"/>
      <c r="E2" s="856"/>
      <c r="F2" s="856"/>
      <c r="G2" s="856"/>
      <c r="H2" s="857"/>
      <c r="I2" s="858"/>
    </row>
    <row r="3" spans="1:9" ht="14.25" customHeight="1">
      <c r="A3" s="856"/>
      <c r="B3" s="856"/>
      <c r="C3" s="856"/>
      <c r="D3" s="856"/>
      <c r="E3" s="856"/>
      <c r="F3" s="856"/>
      <c r="G3" s="856"/>
      <c r="H3" s="856"/>
      <c r="I3" s="856"/>
    </row>
    <row r="4" spans="1:9" ht="14.25" customHeight="1">
      <c r="A4" s="859" t="str">
        <f>IF(A7="○○病院","（発注者）","")</f>
        <v>（発注者）</v>
      </c>
      <c r="B4" s="858"/>
      <c r="C4" s="858"/>
      <c r="D4" s="856"/>
      <c r="E4" s="856"/>
      <c r="F4" s="856"/>
      <c r="G4" s="856"/>
      <c r="H4" s="858"/>
      <c r="I4" s="856"/>
    </row>
    <row r="5" spans="1:9" ht="14.25" customHeight="1">
      <c r="A5" s="860" t="s">
        <v>752</v>
      </c>
      <c r="B5" s="858"/>
      <c r="C5" s="858"/>
      <c r="D5" s="856"/>
      <c r="E5" s="856"/>
      <c r="F5" s="856"/>
      <c r="G5" s="856"/>
      <c r="H5" s="858"/>
      <c r="I5" s="856"/>
    </row>
    <row r="6" spans="1:9" ht="14.25" customHeight="1">
      <c r="A6" s="858" t="s">
        <v>715</v>
      </c>
      <c r="B6" s="858"/>
      <c r="C6" s="858"/>
      <c r="D6" s="856"/>
      <c r="E6" s="856"/>
      <c r="F6" s="856"/>
      <c r="G6" s="856"/>
      <c r="H6" s="856"/>
      <c r="I6" s="856"/>
    </row>
    <row r="7" spans="1:9" ht="14.25" customHeight="1">
      <c r="A7" s="1638" t="str">
        <f>'1'!$A$7</f>
        <v>○○病院</v>
      </c>
      <c r="B7" s="1638"/>
      <c r="C7" s="1638"/>
      <c r="D7" s="856"/>
      <c r="E7" s="856"/>
      <c r="F7" s="856"/>
      <c r="G7" s="856"/>
      <c r="H7" s="856"/>
      <c r="I7" s="856"/>
    </row>
    <row r="8" spans="1:9" ht="14.25" customHeight="1">
      <c r="A8" s="858" t="str">
        <f>'1'!$A$8&amp;"　"&amp;'1'!$B$8&amp;"　殿"</f>
        <v>院　長　○　○　○　○　殿</v>
      </c>
      <c r="B8" s="858"/>
      <c r="C8" s="858"/>
      <c r="D8" s="858"/>
      <c r="E8" s="856"/>
      <c r="F8" s="856"/>
      <c r="G8" s="856"/>
      <c r="H8" s="856"/>
      <c r="I8" s="856"/>
    </row>
    <row r="9" spans="1:9" ht="14.25" customHeight="1">
      <c r="A9" s="858"/>
      <c r="B9" s="858"/>
      <c r="C9" s="861"/>
      <c r="D9" s="856"/>
      <c r="E9" s="856"/>
      <c r="F9" s="856"/>
      <c r="G9" s="856"/>
      <c r="H9" s="856"/>
      <c r="I9" s="856"/>
    </row>
    <row r="10" spans="1:9" ht="14.25" customHeight="1">
      <c r="A10" s="856"/>
      <c r="B10" s="856"/>
      <c r="C10" s="856"/>
      <c r="D10" s="856"/>
      <c r="E10" s="856"/>
      <c r="F10" s="856"/>
      <c r="G10" s="856"/>
      <c r="H10" s="856"/>
      <c r="I10" s="856"/>
    </row>
    <row r="11" spans="1:9" ht="14.25" customHeight="1">
      <c r="A11" s="856"/>
      <c r="B11" s="861"/>
      <c r="C11" s="856"/>
      <c r="D11" s="856"/>
      <c r="E11" s="856"/>
      <c r="F11" s="862" t="s">
        <v>681</v>
      </c>
      <c r="G11" s="858"/>
      <c r="H11" s="856"/>
      <c r="I11" s="856"/>
    </row>
    <row r="12" spans="1:9" ht="14.25" customHeight="1">
      <c r="A12" s="856"/>
      <c r="B12" s="856"/>
      <c r="C12" s="856"/>
      <c r="D12" s="856"/>
      <c r="E12" s="856"/>
      <c r="F12" s="863"/>
      <c r="G12" s="1644">
        <f>'1'!$G$11</f>
        <v>0</v>
      </c>
      <c r="H12" s="1645"/>
      <c r="I12" s="1645"/>
    </row>
    <row r="13" spans="1:9" ht="14.25" customHeight="1">
      <c r="A13" s="856"/>
      <c r="B13" s="856"/>
      <c r="C13" s="856"/>
      <c r="D13" s="856"/>
      <c r="E13" s="856"/>
      <c r="F13" s="864" t="str">
        <f>IF(G12=0,"(住所)","")</f>
        <v>(住所)</v>
      </c>
      <c r="G13" s="1645"/>
      <c r="H13" s="1645"/>
      <c r="I13" s="1645"/>
    </row>
    <row r="14" spans="1:9" ht="14.25" customHeight="1">
      <c r="A14" s="856"/>
      <c r="B14" s="856"/>
      <c r="C14" s="856"/>
      <c r="D14" s="856"/>
      <c r="E14" s="856"/>
      <c r="F14" s="789" t="str">
        <f>IF(G14=0,"(社名)","")</f>
        <v>(社名)</v>
      </c>
      <c r="G14" s="1642">
        <f>'1'!$G$13</f>
        <v>0</v>
      </c>
      <c r="H14" s="1642"/>
      <c r="I14" s="1642"/>
    </row>
    <row r="15" spans="1:9" ht="14.25" customHeight="1">
      <c r="A15" s="856"/>
      <c r="B15" s="856"/>
      <c r="C15" s="856"/>
      <c r="D15" s="856"/>
      <c r="E15" s="856"/>
      <c r="F15" s="864" t="str">
        <f>IF(G15=0,"(氏名)","")</f>
        <v>(氏名)</v>
      </c>
      <c r="G15" s="1641">
        <f>'1'!$G$14</f>
        <v>0</v>
      </c>
      <c r="H15" s="1641"/>
      <c r="I15" s="858" t="s">
        <v>740</v>
      </c>
    </row>
    <row r="16" spans="1:9" ht="14.25" customHeight="1">
      <c r="A16" s="856"/>
      <c r="B16" s="856"/>
      <c r="C16" s="856"/>
      <c r="D16" s="856"/>
      <c r="E16" s="856"/>
      <c r="F16" s="856"/>
      <c r="G16" s="856"/>
      <c r="H16" s="856"/>
      <c r="I16" s="856"/>
    </row>
    <row r="17" spans="1:9" ht="14.25" customHeight="1">
      <c r="A17" s="856"/>
      <c r="B17" s="856"/>
      <c r="C17" s="856"/>
      <c r="D17" s="856"/>
      <c r="E17" s="856"/>
      <c r="F17" s="856"/>
      <c r="G17" s="856"/>
      <c r="H17" s="856"/>
      <c r="I17" s="856"/>
    </row>
    <row r="18" spans="1:9" ht="14.25" customHeight="1">
      <c r="A18" s="856"/>
      <c r="B18" s="856"/>
      <c r="C18" s="856"/>
      <c r="D18" s="856"/>
      <c r="E18" s="856"/>
      <c r="F18" s="856"/>
      <c r="G18" s="856"/>
      <c r="H18" s="865"/>
      <c r="I18" s="865"/>
    </row>
    <row r="19" spans="1:9" ht="14.25" customHeight="1">
      <c r="A19" s="856"/>
      <c r="B19" s="856"/>
      <c r="C19" s="856"/>
      <c r="D19" s="856"/>
      <c r="E19" s="856"/>
      <c r="F19" s="856"/>
      <c r="G19" s="858"/>
      <c r="H19" s="858"/>
      <c r="I19" s="858"/>
    </row>
    <row r="20" spans="1:9" ht="26.25" customHeight="1">
      <c r="A20" s="1643" t="str">
        <f>'1'!$C$26&amp;"に係る賃金又は物価変動に基づく"</f>
        <v>○○整備工事に係る賃金又は物価変動に基づく</v>
      </c>
      <c r="B20" s="1643"/>
      <c r="C20" s="1643"/>
      <c r="D20" s="1643"/>
      <c r="E20" s="1643"/>
      <c r="F20" s="1643"/>
      <c r="G20" s="1643"/>
      <c r="H20" s="1643"/>
      <c r="I20" s="1643"/>
    </row>
    <row r="21" spans="1:9" ht="26.25" customHeight="1">
      <c r="A21" s="1643" t="s">
        <v>215</v>
      </c>
      <c r="B21" s="1643"/>
      <c r="C21" s="1643"/>
      <c r="D21" s="1643"/>
      <c r="E21" s="1643"/>
      <c r="F21" s="1643"/>
      <c r="G21" s="1643"/>
      <c r="H21" s="1643"/>
      <c r="I21" s="1643"/>
    </row>
    <row r="22" spans="1:9" ht="14.25" customHeight="1">
      <c r="A22" s="856"/>
      <c r="B22" s="856"/>
      <c r="C22" s="856"/>
      <c r="D22" s="856"/>
      <c r="E22" s="856"/>
      <c r="F22" s="856"/>
      <c r="G22" s="856"/>
      <c r="H22" s="856"/>
      <c r="I22" s="856"/>
    </row>
    <row r="23" spans="1:9" ht="14.25" customHeight="1">
      <c r="A23" s="858"/>
      <c r="B23" s="858"/>
      <c r="C23" s="858"/>
      <c r="D23" s="858"/>
      <c r="E23" s="858"/>
      <c r="F23" s="858"/>
      <c r="G23" s="858"/>
      <c r="H23" s="858"/>
      <c r="I23" s="858"/>
    </row>
    <row r="24" spans="1:9" ht="14.25" customHeight="1">
      <c r="A24" s="858"/>
      <c r="B24" s="858"/>
      <c r="C24" s="858"/>
      <c r="D24" s="858"/>
      <c r="E24" s="858"/>
      <c r="F24" s="858"/>
      <c r="G24" s="858"/>
      <c r="H24" s="858"/>
      <c r="I24" s="858"/>
    </row>
    <row r="25" spans="1:9" ht="14.25" customHeight="1">
      <c r="A25" s="858"/>
      <c r="B25" s="858"/>
      <c r="C25" s="858"/>
      <c r="D25" s="858"/>
      <c r="E25" s="858"/>
      <c r="F25" s="858"/>
      <c r="G25" s="858"/>
      <c r="H25" s="858"/>
      <c r="I25" s="858"/>
    </row>
    <row r="26" spans="1:9" ht="14.25" customHeight="1">
      <c r="A26" s="858"/>
      <c r="B26" s="866"/>
      <c r="C26" s="858"/>
      <c r="D26" s="858"/>
      <c r="E26" s="858"/>
      <c r="F26" s="858"/>
      <c r="G26" s="858"/>
      <c r="H26" s="858"/>
      <c r="I26" s="858"/>
    </row>
    <row r="27" spans="1:9" ht="14.25" customHeight="1">
      <c r="A27" s="1646" t="str">
        <f>"　現在施工中の"&amp;'1'!$C$26&amp;"について、賃金水準又は物価水準の変動により請負代金額が不適当となったと認めたので、工事請負契約書第26条第1項により請負代金額を変更されるよう請求します。
　また、変動前残工事代金額の算定の基礎となる当該請求時の出来形部分の確認の日を定めたく下記のとおり協議します。"</f>
        <v>　現在施工中の○○整備工事について、賃金水準又は物価水準の変動により請負代金額が不適当となったと認めたので、工事請負契約書第26条第1項により請負代金額を変更されるよう請求します。
　また、変動前残工事代金額の算定の基礎となる当該請求時の出来形部分の確認の日を定めたく下記のとおり協議します。</v>
      </c>
      <c r="B27" s="1646"/>
      <c r="C27" s="1646"/>
      <c r="D27" s="1646"/>
      <c r="E27" s="1646"/>
      <c r="F27" s="1646"/>
      <c r="G27" s="1646"/>
      <c r="H27" s="1646"/>
      <c r="I27" s="1646"/>
    </row>
    <row r="28" spans="1:9" ht="14.25" customHeight="1">
      <c r="A28" s="1646"/>
      <c r="B28" s="1646"/>
      <c r="C28" s="1646"/>
      <c r="D28" s="1646"/>
      <c r="E28" s="1646"/>
      <c r="F28" s="1646"/>
      <c r="G28" s="1646"/>
      <c r="H28" s="1646"/>
      <c r="I28" s="1646"/>
    </row>
    <row r="29" spans="1:9" ht="14.25" customHeight="1">
      <c r="A29" s="1646"/>
      <c r="B29" s="1646"/>
      <c r="C29" s="1646"/>
      <c r="D29" s="1646"/>
      <c r="E29" s="1646"/>
      <c r="F29" s="1646"/>
      <c r="G29" s="1646"/>
      <c r="H29" s="1646"/>
      <c r="I29" s="1646"/>
    </row>
    <row r="30" spans="1:9" ht="14.25" customHeight="1">
      <c r="A30" s="1646"/>
      <c r="B30" s="1646"/>
      <c r="C30" s="1646"/>
      <c r="D30" s="1646"/>
      <c r="E30" s="1646"/>
      <c r="F30" s="1646"/>
      <c r="G30" s="1646"/>
      <c r="H30" s="1646"/>
      <c r="I30" s="1646"/>
    </row>
    <row r="31" spans="1:9" ht="14.25" customHeight="1">
      <c r="A31" s="1646"/>
      <c r="B31" s="1646"/>
      <c r="C31" s="1646"/>
      <c r="D31" s="1646"/>
      <c r="E31" s="1646"/>
      <c r="F31" s="1646"/>
      <c r="G31" s="1646"/>
      <c r="H31" s="1646"/>
      <c r="I31" s="1646"/>
    </row>
    <row r="32" spans="1:9" ht="14.25" customHeight="1">
      <c r="A32" s="1646"/>
      <c r="B32" s="1646"/>
      <c r="C32" s="1646"/>
      <c r="D32" s="1646"/>
      <c r="E32" s="1646"/>
      <c r="F32" s="1646"/>
      <c r="G32" s="1646"/>
      <c r="H32" s="1646"/>
      <c r="I32" s="1646"/>
    </row>
    <row r="33" spans="1:9" ht="14.25" customHeight="1">
      <c r="A33" s="867"/>
      <c r="B33" s="867"/>
      <c r="C33" s="867"/>
      <c r="D33" s="867"/>
      <c r="E33" s="867"/>
      <c r="F33" s="867"/>
      <c r="G33" s="867"/>
      <c r="H33" s="867"/>
      <c r="I33" s="867"/>
    </row>
    <row r="34" spans="1:9" ht="14.25" customHeight="1">
      <c r="A34" s="867"/>
      <c r="B34" s="867"/>
      <c r="C34" s="867"/>
      <c r="D34" s="867"/>
      <c r="E34" s="867"/>
      <c r="F34" s="867"/>
      <c r="G34" s="867"/>
      <c r="H34" s="867"/>
      <c r="I34" s="867"/>
    </row>
    <row r="35" spans="1:9" ht="14.25" customHeight="1">
      <c r="A35" s="867"/>
      <c r="B35" s="867" t="s">
        <v>216</v>
      </c>
      <c r="C35" s="867"/>
      <c r="D35" s="867"/>
      <c r="E35" s="1640" t="s">
        <v>906</v>
      </c>
      <c r="F35" s="1640"/>
      <c r="G35" s="1640"/>
      <c r="H35" s="867"/>
      <c r="I35" s="867"/>
    </row>
    <row r="36" spans="1:9" ht="14.25" customHeight="1">
      <c r="A36" s="867"/>
      <c r="B36" s="867"/>
      <c r="C36" s="867"/>
      <c r="D36" s="867"/>
      <c r="E36" s="867"/>
      <c r="F36" s="867"/>
      <c r="G36" s="867"/>
      <c r="H36" s="867"/>
      <c r="I36" s="867"/>
    </row>
    <row r="37" spans="1:9" ht="14.25" customHeight="1">
      <c r="A37" s="868"/>
      <c r="B37" s="869"/>
      <c r="C37" s="869"/>
      <c r="D37" s="869"/>
      <c r="E37" s="869"/>
      <c r="F37" s="869"/>
      <c r="G37" s="869"/>
      <c r="H37" s="869"/>
      <c r="I37" s="870"/>
    </row>
    <row r="38" spans="1:9" ht="14.25" customHeight="1">
      <c r="A38" s="871"/>
      <c r="B38" s="867"/>
      <c r="C38" s="867"/>
      <c r="D38" s="867"/>
      <c r="E38" s="867"/>
      <c r="F38" s="867"/>
      <c r="G38" s="867"/>
      <c r="H38" s="867"/>
      <c r="I38" s="872"/>
    </row>
    <row r="39" spans="1:9" ht="14.25" customHeight="1">
      <c r="A39" s="871"/>
      <c r="B39" s="867" t="s">
        <v>217</v>
      </c>
      <c r="C39" s="867"/>
      <c r="D39" s="867"/>
      <c r="E39" s="867"/>
      <c r="F39" s="867"/>
      <c r="G39" s="867"/>
      <c r="H39" s="867"/>
      <c r="I39" s="872"/>
    </row>
    <row r="40" spans="1:9" ht="14.25" customHeight="1">
      <c r="A40" s="871"/>
      <c r="B40" s="867"/>
      <c r="C40" s="867"/>
      <c r="D40" s="867"/>
      <c r="E40" s="867"/>
      <c r="F40" s="867"/>
      <c r="G40" s="867"/>
      <c r="H40" s="867"/>
      <c r="I40" s="872"/>
    </row>
    <row r="41" spans="1:9" ht="14.25">
      <c r="A41" s="871"/>
      <c r="B41" s="867"/>
      <c r="C41" s="867"/>
      <c r="D41" s="867"/>
      <c r="E41" s="867"/>
      <c r="F41" s="867"/>
      <c r="G41" s="867"/>
      <c r="H41" s="867"/>
      <c r="I41" s="872"/>
    </row>
    <row r="42" spans="1:9" ht="14.25">
      <c r="A42" s="871"/>
      <c r="B42" s="867"/>
      <c r="C42" s="867"/>
      <c r="D42" s="867"/>
      <c r="E42" s="867"/>
      <c r="F42" s="867"/>
      <c r="G42" s="867"/>
      <c r="H42" s="867"/>
      <c r="I42" s="872"/>
    </row>
    <row r="43" spans="1:9" ht="14.25">
      <c r="A43" s="871"/>
      <c r="B43" s="867"/>
      <c r="C43" s="867"/>
      <c r="D43" s="867"/>
      <c r="E43" s="867"/>
      <c r="F43" s="867"/>
      <c r="G43" s="867"/>
      <c r="H43" s="867"/>
      <c r="I43" s="872"/>
    </row>
    <row r="44" spans="1:9" ht="14.25">
      <c r="A44" s="871"/>
      <c r="B44" s="867"/>
      <c r="C44" s="867"/>
      <c r="D44" s="867" t="s">
        <v>702</v>
      </c>
      <c r="E44" s="867"/>
      <c r="F44" s="1637"/>
      <c r="G44" s="1637"/>
      <c r="H44" s="867" t="s">
        <v>729</v>
      </c>
      <c r="I44" s="872"/>
    </row>
    <row r="45" spans="1:9" ht="14.25">
      <c r="A45" s="871"/>
      <c r="B45" s="867"/>
      <c r="C45" s="867"/>
      <c r="D45" s="867"/>
      <c r="E45" s="867"/>
      <c r="F45" s="867"/>
      <c r="G45" s="867"/>
      <c r="H45" s="867"/>
      <c r="I45" s="872"/>
    </row>
    <row r="46" spans="1:9" ht="14.25">
      <c r="A46" s="873"/>
      <c r="B46" s="874"/>
      <c r="C46" s="874"/>
      <c r="D46" s="874"/>
      <c r="E46" s="874"/>
      <c r="F46" s="874"/>
      <c r="G46" s="874"/>
      <c r="H46" s="874"/>
      <c r="I46" s="875"/>
    </row>
    <row r="47" spans="1:9" ht="14.25">
      <c r="A47" s="867"/>
      <c r="B47" s="867"/>
      <c r="C47" s="867"/>
      <c r="D47" s="867"/>
      <c r="E47" s="867"/>
      <c r="F47" s="867"/>
      <c r="G47" s="867"/>
      <c r="H47" s="867"/>
      <c r="I47" s="867"/>
    </row>
    <row r="48" spans="1:9" ht="14.25">
      <c r="A48" s="867"/>
      <c r="B48" s="867"/>
      <c r="C48" s="867"/>
      <c r="D48" s="867"/>
      <c r="E48" s="867"/>
      <c r="F48" s="867"/>
      <c r="G48" s="867"/>
      <c r="H48" s="867"/>
      <c r="I48" s="867"/>
    </row>
    <row r="49" spans="1:9" ht="14.25">
      <c r="A49" s="867"/>
      <c r="B49" s="867"/>
      <c r="C49" s="867"/>
      <c r="D49" s="867"/>
      <c r="E49" s="867"/>
      <c r="F49" s="867"/>
      <c r="G49" s="867"/>
      <c r="H49" s="867"/>
      <c r="I49" s="867"/>
    </row>
    <row r="50" spans="1:9">
      <c r="A50"/>
      <c r="B50"/>
      <c r="C50"/>
      <c r="D50"/>
      <c r="E50"/>
      <c r="F50"/>
      <c r="G50"/>
      <c r="H50"/>
      <c r="I50"/>
    </row>
    <row r="51" spans="1:9">
      <c r="A51" s="876"/>
      <c r="B51" s="876"/>
      <c r="C51" s="876"/>
      <c r="D51" s="876"/>
      <c r="E51" s="876"/>
      <c r="F51" s="876"/>
      <c r="G51" s="876"/>
      <c r="H51" s="876"/>
      <c r="I51" s="876"/>
    </row>
    <row r="52" spans="1:9" ht="14.25">
      <c r="A52" s="877" t="str">
        <f>IF($G$1="令和　年　月　日","12","")</f>
        <v>12</v>
      </c>
      <c r="B52" s="878"/>
      <c r="C52" s="878"/>
      <c r="D52" s="878"/>
      <c r="E52" s="878"/>
      <c r="F52" s="878"/>
      <c r="G52" s="878"/>
      <c r="H52" s="878"/>
      <c r="I52" s="878"/>
    </row>
  </sheetData>
  <mergeCells count="10">
    <mergeCell ref="F44:G44"/>
    <mergeCell ref="A7:C7"/>
    <mergeCell ref="G1:I1"/>
    <mergeCell ref="E35:G35"/>
    <mergeCell ref="G15:H15"/>
    <mergeCell ref="G14:I14"/>
    <mergeCell ref="A20:I20"/>
    <mergeCell ref="G12:I13"/>
    <mergeCell ref="A21:I21"/>
    <mergeCell ref="A27:I32"/>
  </mergeCells>
  <phoneticPr fontId="3"/>
  <conditionalFormatting sqref="E35:G35">
    <cfRule type="expression" dxfId="353" priority="2">
      <formula>E35="令和　年　月　日"</formula>
    </cfRule>
  </conditionalFormatting>
  <conditionalFormatting sqref="F44:G44">
    <cfRule type="expression" dxfId="352" priority="1">
      <formula>F44=""</formula>
    </cfRule>
  </conditionalFormatting>
  <conditionalFormatting sqref="G1:I1">
    <cfRule type="expression" dxfId="351" priority="3">
      <formula>G1="令和　年　月　日"</formula>
    </cfRule>
  </conditionalFormatting>
  <dataValidations count="2">
    <dataValidation imeMode="hiragana" allowBlank="1" showInputMessage="1" showErrorMessage="1" sqref="A27 B6:C6 A20 G15:H15 F44:G44 A6:A8 G14 G12 H14:I14"/>
    <dataValidation imeMode="off" allowBlank="1" showInputMessage="1" showErrorMessage="1" sqref="G1:I1 E35:G35"/>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view="pageBreakPreview" zoomScaleNormal="100" zoomScaleSheetLayoutView="100" workbookViewId="0">
      <selection activeCell="G15" sqref="G15:H16"/>
    </sheetView>
  </sheetViews>
  <sheetFormatPr defaultRowHeight="13.5"/>
  <cols>
    <col min="1" max="6" width="9.75" style="216" customWidth="1"/>
    <col min="7" max="7" width="18.875" style="216" customWidth="1"/>
    <col min="8" max="8" width="9.75" style="216" customWidth="1"/>
    <col min="9" max="16384" width="9" style="216"/>
  </cols>
  <sheetData>
    <row r="1" spans="1:9" ht="14.25">
      <c r="A1" s="221"/>
      <c r="B1" s="221"/>
      <c r="C1" s="221"/>
      <c r="D1" s="221"/>
      <c r="E1" s="221"/>
      <c r="F1" s="221"/>
      <c r="G1" s="221"/>
      <c r="H1" s="879"/>
      <c r="I1" s="879"/>
    </row>
    <row r="2" spans="1:9" ht="14.25">
      <c r="A2" s="221"/>
      <c r="B2" s="221"/>
      <c r="C2" s="221"/>
      <c r="D2" s="221"/>
      <c r="E2" s="221"/>
      <c r="F2" s="221"/>
      <c r="G2" s="1647" t="s">
        <v>906</v>
      </c>
      <c r="H2" s="1647"/>
      <c r="I2" s="1647"/>
    </row>
    <row r="3" spans="1:9" ht="14.25">
      <c r="A3" s="221"/>
      <c r="B3" s="221"/>
      <c r="C3" s="221"/>
      <c r="D3" s="221"/>
      <c r="E3" s="221"/>
      <c r="F3" s="221"/>
      <c r="G3" s="879"/>
      <c r="H3" s="879"/>
      <c r="I3" s="879"/>
    </row>
    <row r="4" spans="1:9" s="13" customFormat="1" ht="14.25" customHeight="1">
      <c r="A4"/>
      <c r="B4"/>
      <c r="C4"/>
      <c r="D4"/>
      <c r="E4"/>
      <c r="F4"/>
      <c r="G4"/>
      <c r="H4"/>
      <c r="I4"/>
    </row>
    <row r="5" spans="1:9" ht="31.5" customHeight="1">
      <c r="A5" s="680" t="s">
        <v>867</v>
      </c>
      <c r="B5" s="680"/>
      <c r="C5" s="680"/>
      <c r="D5" s="680"/>
      <c r="E5" s="680"/>
      <c r="F5" s="680"/>
      <c r="G5" s="680"/>
      <c r="H5" s="680"/>
      <c r="I5" s="680"/>
    </row>
    <row r="6" spans="1:9">
      <c r="A6" s="879"/>
      <c r="B6" s="879"/>
      <c r="C6" s="879"/>
      <c r="D6" s="879"/>
      <c r="E6" s="879"/>
      <c r="F6" s="879"/>
      <c r="G6" s="879"/>
      <c r="H6" s="879"/>
      <c r="I6" s="879"/>
    </row>
    <row r="7" spans="1:9">
      <c r="A7" s="879"/>
      <c r="B7" s="879"/>
      <c r="C7" s="879"/>
      <c r="D7" s="879"/>
      <c r="E7" s="879"/>
      <c r="F7" s="879"/>
      <c r="G7" s="879"/>
      <c r="H7" s="879"/>
      <c r="I7" s="879"/>
    </row>
    <row r="8" spans="1:9">
      <c r="A8" s="879"/>
      <c r="B8" s="879"/>
      <c r="C8" s="879"/>
      <c r="D8" s="879"/>
      <c r="E8" s="879"/>
      <c r="F8" s="879"/>
      <c r="G8" s="879"/>
      <c r="H8" s="879"/>
      <c r="I8" s="879"/>
    </row>
    <row r="9" spans="1:9" ht="14.25">
      <c r="A9" s="1659" t="str">
        <f>IF(A12="○○病院","（発注者）","")</f>
        <v>（発注者）</v>
      </c>
      <c r="B9" s="1659" t="str">
        <f>IF(B13="","（発注者）","")</f>
        <v>（発注者）</v>
      </c>
      <c r="C9" s="221"/>
      <c r="D9" s="221"/>
      <c r="E9" s="221"/>
      <c r="F9" s="221"/>
      <c r="G9" s="217"/>
      <c r="H9" s="221"/>
      <c r="I9" s="221"/>
    </row>
    <row r="10" spans="1:9" ht="14.25">
      <c r="A10" s="884" t="s">
        <v>752</v>
      </c>
      <c r="B10" s="885"/>
      <c r="C10" s="221"/>
      <c r="D10" s="221"/>
      <c r="E10" s="221"/>
      <c r="F10" s="221"/>
      <c r="G10" s="217"/>
      <c r="H10" s="221"/>
      <c r="I10" s="221"/>
    </row>
    <row r="11" spans="1:9" ht="14.25">
      <c r="A11" s="221" t="s">
        <v>718</v>
      </c>
      <c r="B11" s="221"/>
      <c r="C11" s="221"/>
      <c r="D11" s="221"/>
      <c r="E11" s="221"/>
      <c r="F11" s="221"/>
      <c r="G11" s="218"/>
      <c r="H11" s="221"/>
      <c r="I11" s="221"/>
    </row>
    <row r="12" spans="1:9" ht="14.25">
      <c r="A12" s="1660" t="str">
        <f>'1'!$A$7</f>
        <v>○○病院</v>
      </c>
      <c r="B12" s="1660"/>
      <c r="C12" s="1660"/>
      <c r="D12" s="221"/>
      <c r="E12" s="221"/>
      <c r="F12" s="221"/>
      <c r="G12" s="218"/>
      <c r="H12" s="221"/>
      <c r="I12" s="221"/>
    </row>
    <row r="13" spans="1:9" ht="14.25">
      <c r="A13" s="221" t="str">
        <f>'1'!$A$8&amp;"　"&amp;'1'!$B$8&amp;"　殿"</f>
        <v>院　長　○　○　○　○　殿</v>
      </c>
      <c r="B13" s="221"/>
      <c r="C13" s="221"/>
      <c r="D13" s="221"/>
      <c r="E13" s="221"/>
      <c r="F13" s="221"/>
      <c r="G13" s="221"/>
      <c r="H13" s="221"/>
      <c r="I13" s="221"/>
    </row>
    <row r="14" spans="1:9" ht="14.25">
      <c r="A14" s="221"/>
      <c r="B14" s="221"/>
      <c r="C14" s="221"/>
      <c r="D14" s="221"/>
      <c r="E14" s="879"/>
      <c r="F14" s="519" t="s">
        <v>681</v>
      </c>
      <c r="G14" s="221"/>
      <c r="H14" s="221"/>
      <c r="I14" s="221"/>
    </row>
    <row r="15" spans="1:9" ht="14.25" customHeight="1">
      <c r="A15" s="221"/>
      <c r="B15" s="221"/>
      <c r="C15" s="221"/>
      <c r="D15" s="221"/>
      <c r="E15" s="221"/>
      <c r="F15" s="220"/>
      <c r="G15" s="1662">
        <f>'1'!$G$11</f>
        <v>0</v>
      </c>
      <c r="H15" s="1454"/>
      <c r="I15" s="221"/>
    </row>
    <row r="16" spans="1:9" ht="14.25">
      <c r="A16" s="221"/>
      <c r="B16" s="221"/>
      <c r="C16" s="221"/>
      <c r="D16" s="221"/>
      <c r="E16" s="879"/>
      <c r="F16" s="886" t="str">
        <f>IF(G15=0,"(住所)","")</f>
        <v>(住所)</v>
      </c>
      <c r="G16" s="1454"/>
      <c r="H16" s="1454"/>
      <c r="I16" s="221"/>
    </row>
    <row r="17" spans="1:9" ht="14.25">
      <c r="A17" s="221"/>
      <c r="B17" s="221"/>
      <c r="C17" s="221"/>
      <c r="D17" s="221"/>
      <c r="E17" s="220"/>
      <c r="F17" s="789" t="str">
        <f>IF(G17=0,"(社名)","")</f>
        <v>(社名)</v>
      </c>
      <c r="G17" s="1663">
        <f>'1'!$G$13</f>
        <v>0</v>
      </c>
      <c r="H17" s="1663"/>
      <c r="I17" s="221"/>
    </row>
    <row r="18" spans="1:9" ht="14.25">
      <c r="A18" s="221"/>
      <c r="B18" s="221"/>
      <c r="C18" s="221"/>
      <c r="D18" s="221"/>
      <c r="E18" s="221"/>
      <c r="F18" s="886" t="str">
        <f>IF(G18=0,"(氏名)","")</f>
        <v>(氏名)</v>
      </c>
      <c r="G18" s="1117">
        <f>'1'!$G$14</f>
        <v>0</v>
      </c>
      <c r="H18" s="221" t="s">
        <v>740</v>
      </c>
      <c r="I18" s="221"/>
    </row>
    <row r="19" spans="1:9" ht="14.25">
      <c r="A19" s="221"/>
      <c r="B19" s="221"/>
      <c r="C19" s="221"/>
      <c r="D19" s="221"/>
      <c r="E19" s="221"/>
      <c r="F19" s="220"/>
      <c r="G19" s="221"/>
      <c r="H19" s="221"/>
      <c r="I19" s="221"/>
    </row>
    <row r="20" spans="1:9" ht="14.25">
      <c r="A20" s="221"/>
      <c r="B20" s="221"/>
      <c r="C20" s="221"/>
      <c r="D20" s="221"/>
      <c r="E20" s="221"/>
      <c r="F20" s="220"/>
      <c r="G20" s="221"/>
      <c r="H20" s="221"/>
      <c r="I20" s="221"/>
    </row>
    <row r="21" spans="1:9" ht="14.25">
      <c r="A21" s="221" t="s">
        <v>710</v>
      </c>
      <c r="B21" s="217"/>
      <c r="C21" s="220"/>
      <c r="D21" s="220"/>
      <c r="E21" s="220"/>
      <c r="F21" s="220"/>
      <c r="G21" s="221"/>
      <c r="H21" s="221"/>
      <c r="I21" s="221"/>
    </row>
    <row r="22" spans="1:9" ht="14.25">
      <c r="A22" s="221"/>
      <c r="B22" s="221"/>
      <c r="C22" s="221"/>
      <c r="D22" s="221"/>
      <c r="E22" s="221"/>
      <c r="F22" s="221"/>
      <c r="G22" s="221"/>
      <c r="H22" s="221"/>
      <c r="I22" s="221"/>
    </row>
    <row r="23" spans="1:9" ht="14.25">
      <c r="A23" s="221"/>
      <c r="B23" s="221"/>
      <c r="C23" s="221"/>
      <c r="D23" s="221"/>
      <c r="E23" s="221"/>
      <c r="F23" s="221"/>
      <c r="G23" s="221"/>
      <c r="H23" s="221"/>
      <c r="I23" s="221"/>
    </row>
    <row r="24" spans="1:9" ht="14.25">
      <c r="A24" s="887" t="s">
        <v>569</v>
      </c>
      <c r="B24" s="882"/>
      <c r="C24" s="882"/>
      <c r="D24" s="882"/>
      <c r="E24" s="882"/>
      <c r="F24" s="882"/>
      <c r="G24" s="882"/>
      <c r="H24" s="882"/>
      <c r="I24" s="882"/>
    </row>
    <row r="25" spans="1:9" ht="14.25">
      <c r="A25" s="221"/>
      <c r="B25" s="221"/>
      <c r="C25" s="221"/>
      <c r="D25" s="221"/>
      <c r="E25" s="221"/>
      <c r="F25" s="221"/>
      <c r="G25" s="221"/>
      <c r="H25" s="221"/>
      <c r="I25" s="221"/>
    </row>
    <row r="26" spans="1:9" ht="14.25">
      <c r="A26" s="221" t="s">
        <v>555</v>
      </c>
      <c r="B26" s="221"/>
      <c r="C26" s="1661" t="str">
        <f>'1'!$C$25</f>
        <v>独立行政法人国立病院機構○○病院</v>
      </c>
      <c r="D26" s="1661"/>
      <c r="E26" s="1661"/>
      <c r="F26" s="1661"/>
      <c r="G26" s="1661"/>
      <c r="H26" s="1661"/>
      <c r="I26" s="1661"/>
    </row>
    <row r="27" spans="1:9" ht="14.25">
      <c r="A27" s="221"/>
      <c r="B27" s="221"/>
      <c r="C27" s="1661" t="str">
        <f>'1'!$C$26</f>
        <v>○○整備工事</v>
      </c>
      <c r="D27" s="1661"/>
      <c r="E27" s="1661"/>
      <c r="F27" s="1661"/>
      <c r="G27" s="1661"/>
      <c r="H27" s="1661"/>
      <c r="I27" s="1661"/>
    </row>
    <row r="28" spans="1:9" ht="14.25">
      <c r="A28" s="888"/>
      <c r="B28" s="888"/>
      <c r="C28" s="888"/>
      <c r="D28" s="888"/>
      <c r="E28" s="888"/>
      <c r="F28" s="888"/>
      <c r="G28" s="888"/>
      <c r="H28" s="888"/>
      <c r="I28" s="888"/>
    </row>
    <row r="29" spans="1:9" ht="27" customHeight="1">
      <c r="A29" s="1657" t="s">
        <v>218</v>
      </c>
      <c r="B29" s="1658"/>
      <c r="C29" s="1657" t="s">
        <v>219</v>
      </c>
      <c r="D29" s="1658"/>
      <c r="E29" s="1657" t="s">
        <v>220</v>
      </c>
      <c r="F29" s="1658"/>
      <c r="G29" s="650" t="s">
        <v>221</v>
      </c>
      <c r="H29" s="1657" t="s">
        <v>222</v>
      </c>
      <c r="I29" s="1658"/>
    </row>
    <row r="30" spans="1:9" ht="20.100000000000001" customHeight="1">
      <c r="A30" s="1648"/>
      <c r="B30" s="1649"/>
      <c r="C30" s="1648"/>
      <c r="D30" s="1649"/>
      <c r="E30" s="1648"/>
      <c r="F30" s="1649"/>
      <c r="G30" s="1654" t="s">
        <v>906</v>
      </c>
      <c r="H30" s="1648"/>
      <c r="I30" s="1649"/>
    </row>
    <row r="31" spans="1:9" ht="20.100000000000001" customHeight="1">
      <c r="A31" s="1650"/>
      <c r="B31" s="1651"/>
      <c r="C31" s="1650"/>
      <c r="D31" s="1651"/>
      <c r="E31" s="1650"/>
      <c r="F31" s="1651"/>
      <c r="G31" s="1655"/>
      <c r="H31" s="1650"/>
      <c r="I31" s="1651"/>
    </row>
    <row r="32" spans="1:9" ht="20.100000000000001" customHeight="1">
      <c r="A32" s="1650"/>
      <c r="B32" s="1651"/>
      <c r="C32" s="1650"/>
      <c r="D32" s="1651"/>
      <c r="E32" s="1650"/>
      <c r="F32" s="1651"/>
      <c r="G32" s="1655"/>
      <c r="H32" s="1650"/>
      <c r="I32" s="1651"/>
    </row>
    <row r="33" spans="1:11" ht="20.100000000000001" customHeight="1">
      <c r="A33" s="1650"/>
      <c r="B33" s="1651"/>
      <c r="C33" s="1650"/>
      <c r="D33" s="1651"/>
      <c r="E33" s="1650"/>
      <c r="F33" s="1651"/>
      <c r="G33" s="1655"/>
      <c r="H33" s="1650"/>
      <c r="I33" s="1651"/>
    </row>
    <row r="34" spans="1:11" ht="20.100000000000001" customHeight="1">
      <c r="A34" s="1650"/>
      <c r="B34" s="1651"/>
      <c r="C34" s="1650"/>
      <c r="D34" s="1651"/>
      <c r="E34" s="1650"/>
      <c r="F34" s="1651"/>
      <c r="G34" s="1655"/>
      <c r="H34" s="1650"/>
      <c r="I34" s="1651"/>
    </row>
    <row r="35" spans="1:11" ht="20.100000000000001" customHeight="1">
      <c r="A35" s="1650"/>
      <c r="B35" s="1651"/>
      <c r="C35" s="1650"/>
      <c r="D35" s="1651"/>
      <c r="E35" s="1650"/>
      <c r="F35" s="1651"/>
      <c r="G35" s="1655"/>
      <c r="H35" s="1650"/>
      <c r="I35" s="1651"/>
    </row>
    <row r="36" spans="1:11" ht="20.100000000000001" customHeight="1">
      <c r="A36" s="1650"/>
      <c r="B36" s="1651"/>
      <c r="C36" s="1650"/>
      <c r="D36" s="1651"/>
      <c r="E36" s="1650"/>
      <c r="F36" s="1651"/>
      <c r="G36" s="1655"/>
      <c r="H36" s="1650"/>
      <c r="I36" s="1651"/>
      <c r="K36" s="219"/>
    </row>
    <row r="37" spans="1:11" ht="20.100000000000001" customHeight="1">
      <c r="A37" s="1650"/>
      <c r="B37" s="1651"/>
      <c r="C37" s="1650"/>
      <c r="D37" s="1651"/>
      <c r="E37" s="1650"/>
      <c r="F37" s="1651"/>
      <c r="G37" s="1655"/>
      <c r="H37" s="1650"/>
      <c r="I37" s="1651"/>
      <c r="K37" s="219"/>
    </row>
    <row r="38" spans="1:11" ht="20.100000000000001" customHeight="1">
      <c r="A38" s="1650"/>
      <c r="B38" s="1651"/>
      <c r="C38" s="1650"/>
      <c r="D38" s="1651"/>
      <c r="E38" s="1650"/>
      <c r="F38" s="1651"/>
      <c r="G38" s="1655"/>
      <c r="H38" s="1650"/>
      <c r="I38" s="1651"/>
      <c r="K38" s="219"/>
    </row>
    <row r="39" spans="1:11" ht="20.100000000000001" customHeight="1">
      <c r="A39" s="1650"/>
      <c r="B39" s="1651"/>
      <c r="C39" s="1650"/>
      <c r="D39" s="1651"/>
      <c r="E39" s="1650"/>
      <c r="F39" s="1651"/>
      <c r="G39" s="1655"/>
      <c r="H39" s="1650"/>
      <c r="I39" s="1651"/>
      <c r="K39" s="219"/>
    </row>
    <row r="40" spans="1:11" ht="20.100000000000001" customHeight="1">
      <c r="A40" s="1650"/>
      <c r="B40" s="1651"/>
      <c r="C40" s="1650"/>
      <c r="D40" s="1651"/>
      <c r="E40" s="1650"/>
      <c r="F40" s="1651"/>
      <c r="G40" s="1655"/>
      <c r="H40" s="1650"/>
      <c r="I40" s="1651"/>
      <c r="K40" s="219"/>
    </row>
    <row r="41" spans="1:11" ht="20.100000000000001" customHeight="1">
      <c r="A41" s="1650"/>
      <c r="B41" s="1651"/>
      <c r="C41" s="1650"/>
      <c r="D41" s="1651"/>
      <c r="E41" s="1650"/>
      <c r="F41" s="1651"/>
      <c r="G41" s="1655"/>
      <c r="H41" s="1650"/>
      <c r="I41" s="1651"/>
      <c r="K41" s="219"/>
    </row>
    <row r="42" spans="1:11" ht="20.100000000000001" customHeight="1">
      <c r="A42" s="1650"/>
      <c r="B42" s="1651"/>
      <c r="C42" s="1650"/>
      <c r="D42" s="1651"/>
      <c r="E42" s="1650"/>
      <c r="F42" s="1651"/>
      <c r="G42" s="1655"/>
      <c r="H42" s="1650"/>
      <c r="I42" s="1651"/>
    </row>
    <row r="43" spans="1:11" ht="20.100000000000001" customHeight="1">
      <c r="A43" s="1650"/>
      <c r="B43" s="1651"/>
      <c r="C43" s="1650"/>
      <c r="D43" s="1651"/>
      <c r="E43" s="1650"/>
      <c r="F43" s="1651"/>
      <c r="G43" s="1655"/>
      <c r="H43" s="1650"/>
      <c r="I43" s="1651"/>
    </row>
    <row r="44" spans="1:11" ht="20.100000000000001" customHeight="1">
      <c r="A44" s="1650"/>
      <c r="B44" s="1651"/>
      <c r="C44" s="1650"/>
      <c r="D44" s="1651"/>
      <c r="E44" s="1650"/>
      <c r="F44" s="1651"/>
      <c r="G44" s="1655"/>
      <c r="H44" s="1650"/>
      <c r="I44" s="1651"/>
    </row>
    <row r="45" spans="1:11" ht="20.100000000000001" customHeight="1">
      <c r="A45" s="1652"/>
      <c r="B45" s="1653"/>
      <c r="C45" s="1652"/>
      <c r="D45" s="1653"/>
      <c r="E45" s="1652"/>
      <c r="F45" s="1653"/>
      <c r="G45" s="1656"/>
      <c r="H45" s="1652"/>
      <c r="I45" s="1653"/>
    </row>
    <row r="46" spans="1:11" ht="20.100000000000001" customHeight="1">
      <c r="A46" s="879"/>
      <c r="B46" s="879"/>
      <c r="C46" s="879"/>
      <c r="D46" s="879"/>
      <c r="E46" s="879"/>
      <c r="F46" s="879"/>
      <c r="G46" s="879"/>
      <c r="H46" s="879"/>
      <c r="I46" s="879"/>
    </row>
    <row r="47" spans="1:11" ht="20.100000000000001" customHeight="1">
      <c r="A47" s="221"/>
      <c r="B47" s="221"/>
      <c r="C47" s="221"/>
      <c r="D47" s="221"/>
      <c r="E47" s="221"/>
      <c r="F47" s="221"/>
      <c r="G47" s="221"/>
      <c r="H47" s="879"/>
      <c r="I47" s="879"/>
    </row>
    <row r="48" spans="1:11" ht="20.100000000000001" customHeight="1">
      <c r="A48" s="880" t="s">
        <v>223</v>
      </c>
      <c r="B48" s="221" t="s">
        <v>224</v>
      </c>
      <c r="C48" s="221"/>
      <c r="D48" s="221"/>
      <c r="E48" s="221"/>
      <c r="F48" s="221"/>
      <c r="G48" s="221"/>
      <c r="H48" s="879"/>
      <c r="I48" s="879"/>
    </row>
    <row r="49" spans="1:9" ht="20.100000000000001" customHeight="1">
      <c r="A49" s="879"/>
      <c r="B49" s="221" t="s">
        <v>225</v>
      </c>
      <c r="C49" s="879"/>
      <c r="D49" s="879"/>
      <c r="E49" s="879"/>
      <c r="F49" s="879"/>
      <c r="G49" s="879"/>
      <c r="H49" s="879"/>
      <c r="I49" s="879"/>
    </row>
    <row r="50" spans="1:9">
      <c r="A50"/>
      <c r="B50"/>
      <c r="C50"/>
      <c r="D50"/>
      <c r="E50"/>
      <c r="F50"/>
      <c r="G50"/>
      <c r="H50"/>
      <c r="I50"/>
    </row>
    <row r="51" spans="1:9">
      <c r="A51" s="879"/>
      <c r="B51" s="879"/>
      <c r="C51" s="879"/>
      <c r="D51" s="879"/>
      <c r="E51" s="879"/>
      <c r="F51" s="879"/>
      <c r="G51" s="879"/>
      <c r="H51" s="879"/>
      <c r="I51" s="879"/>
    </row>
    <row r="52" spans="1:9">
      <c r="A52" s="881" t="str">
        <f>IF($G$2="令和　年　月　日","13","")</f>
        <v>13</v>
      </c>
      <c r="B52" s="882"/>
      <c r="C52" s="882"/>
      <c r="D52" s="882"/>
      <c r="E52" s="882"/>
      <c r="F52" s="882"/>
      <c r="G52" s="882"/>
      <c r="H52" s="882"/>
      <c r="I52" s="882"/>
    </row>
  </sheetData>
  <mergeCells count="16">
    <mergeCell ref="G2:I2"/>
    <mergeCell ref="H30:I45"/>
    <mergeCell ref="G30:G45"/>
    <mergeCell ref="E30:F45"/>
    <mergeCell ref="A30:B45"/>
    <mergeCell ref="C30:D45"/>
    <mergeCell ref="C29:D29"/>
    <mergeCell ref="E29:F29"/>
    <mergeCell ref="A9:B9"/>
    <mergeCell ref="H29:I29"/>
    <mergeCell ref="A29:B29"/>
    <mergeCell ref="A12:C12"/>
    <mergeCell ref="C26:I26"/>
    <mergeCell ref="C27:I27"/>
    <mergeCell ref="G15:H16"/>
    <mergeCell ref="G17:H17"/>
  </mergeCells>
  <phoneticPr fontId="3"/>
  <conditionalFormatting sqref="G2:I2">
    <cfRule type="expression" dxfId="350" priority="1">
      <formula>G2="令和　年　月　日"</formula>
    </cfRule>
  </conditionalFormatting>
  <dataValidations count="2">
    <dataValidation imeMode="off" allowBlank="1" showInputMessage="1" showErrorMessage="1" sqref="G30:G45 G2"/>
    <dataValidation imeMode="hiragana" allowBlank="1" showInputMessage="1" showErrorMessage="1" sqref="H30:I45 B11:C11 A30:F45 A11:A13 G17:G18 G15 H17"/>
  </dataValidations>
  <printOptions horizontalCentered="1"/>
  <pageMargins left="0.78740157480314965" right="0.59055118110236227" top="0.59055118110236227" bottom="0.59055118110236227" header="0.51181102362204722" footer="0.51181102362204722"/>
  <pageSetup paperSize="9" scale="92"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view="pageBreakPreview" zoomScaleNormal="100" zoomScaleSheetLayoutView="100" workbookViewId="0">
      <selection activeCell="E1" sqref="E1:F1"/>
    </sheetView>
  </sheetViews>
  <sheetFormatPr defaultRowHeight="13.5"/>
  <cols>
    <col min="1" max="1" width="26.625" style="222" customWidth="1"/>
    <col min="2" max="2" width="10.5" style="222" customWidth="1"/>
    <col min="3" max="3" width="8.75" style="222" customWidth="1"/>
    <col min="4" max="4" width="13.125" style="222" customWidth="1"/>
    <col min="5" max="5" width="20.375" style="222" customWidth="1"/>
    <col min="6" max="6" width="10.5" style="222" customWidth="1"/>
    <col min="7" max="16384" width="9" style="222"/>
  </cols>
  <sheetData>
    <row r="1" spans="1:6" ht="14.25" customHeight="1">
      <c r="A1" s="889"/>
      <c r="B1" s="889"/>
      <c r="C1" s="889"/>
      <c r="D1" s="889"/>
      <c r="E1" s="1664" t="s">
        <v>906</v>
      </c>
      <c r="F1" s="1664"/>
    </row>
    <row r="2" spans="1:6" ht="14.25" customHeight="1">
      <c r="A2" s="889"/>
      <c r="B2" s="889"/>
      <c r="C2" s="889"/>
      <c r="D2" s="889"/>
      <c r="E2" s="889"/>
      <c r="F2" s="890"/>
    </row>
    <row r="3" spans="1:6" ht="14.25" customHeight="1">
      <c r="A3" s="889"/>
      <c r="B3" s="889"/>
      <c r="C3" s="889"/>
      <c r="D3" s="889"/>
      <c r="E3" s="889"/>
      <c r="F3" s="889"/>
    </row>
    <row r="4" spans="1:6" ht="14.25" customHeight="1">
      <c r="A4" s="1551" t="s">
        <v>770</v>
      </c>
      <c r="B4" s="1551"/>
      <c r="C4" s="889"/>
      <c r="D4" s="889"/>
      <c r="E4" s="889"/>
      <c r="F4" s="889"/>
    </row>
    <row r="5" spans="1:6" ht="14.25" customHeight="1">
      <c r="A5" s="891">
        <f>'5'!$A$12</f>
        <v>0</v>
      </c>
      <c r="B5" s="889"/>
      <c r="C5" s="889"/>
      <c r="D5" s="889"/>
      <c r="E5" s="889"/>
      <c r="F5" s="889"/>
    </row>
    <row r="6" spans="1:6" ht="14.25" customHeight="1">
      <c r="A6" s="902">
        <f>'5'!$A$13</f>
        <v>0</v>
      </c>
      <c r="B6" s="890" t="s">
        <v>545</v>
      </c>
      <c r="C6" s="889"/>
      <c r="D6" s="889"/>
      <c r="E6" s="889"/>
      <c r="F6" s="889"/>
    </row>
    <row r="7" spans="1:6" ht="14.25" customHeight="1">
      <c r="A7" s="890"/>
      <c r="B7" s="889"/>
      <c r="C7" s="889"/>
      <c r="D7" s="889"/>
      <c r="E7" s="889"/>
      <c r="F7" s="889"/>
    </row>
    <row r="8" spans="1:6" ht="14.25" customHeight="1">
      <c r="A8" s="889"/>
      <c r="B8" s="889"/>
      <c r="C8" s="889"/>
      <c r="D8" s="889"/>
      <c r="E8" s="889"/>
      <c r="F8" s="889"/>
    </row>
    <row r="9" spans="1:6" ht="14.25" customHeight="1">
      <c r="A9" s="889"/>
      <c r="B9" s="889"/>
      <c r="C9" s="889"/>
      <c r="D9" s="889"/>
      <c r="E9" s="890"/>
      <c r="F9" s="889"/>
    </row>
    <row r="10" spans="1:6" ht="14.25" customHeight="1">
      <c r="A10" s="889"/>
      <c r="B10" s="889"/>
      <c r="C10" s="889"/>
      <c r="D10" s="892" t="s">
        <v>681</v>
      </c>
      <c r="E10" s="1666">
        <f>'1'!$G$13</f>
        <v>0</v>
      </c>
      <c r="F10" s="1666"/>
    </row>
    <row r="11" spans="1:6" ht="14.25" customHeight="1">
      <c r="A11" s="889"/>
      <c r="B11" s="889"/>
      <c r="C11" s="889"/>
      <c r="D11" s="789"/>
      <c r="E11" s="1665"/>
      <c r="F11" s="1665"/>
    </row>
    <row r="12" spans="1:6" ht="14.25" customHeight="1">
      <c r="A12" s="889"/>
      <c r="B12" s="889"/>
      <c r="C12" s="889"/>
      <c r="D12" s="893" t="s">
        <v>581</v>
      </c>
      <c r="E12" s="913">
        <f>'4'!$C$30</f>
        <v>0</v>
      </c>
      <c r="F12" s="890" t="s">
        <v>740</v>
      </c>
    </row>
    <row r="13" spans="1:6" ht="14.25" customHeight="1">
      <c r="A13" s="889"/>
      <c r="B13" s="889"/>
      <c r="C13" s="889"/>
      <c r="D13" s="889"/>
      <c r="E13" s="889"/>
      <c r="F13" s="889"/>
    </row>
    <row r="14" spans="1:6" ht="14.25" customHeight="1">
      <c r="A14" s="889"/>
      <c r="B14" s="889"/>
      <c r="C14" s="889"/>
      <c r="D14" s="889"/>
      <c r="E14" s="889"/>
      <c r="F14" s="889"/>
    </row>
    <row r="15" spans="1:6" ht="14.25" customHeight="1">
      <c r="A15" s="889"/>
      <c r="B15" s="889"/>
      <c r="C15" s="889"/>
      <c r="D15" s="889"/>
      <c r="E15" s="889"/>
      <c r="F15" s="894"/>
    </row>
    <row r="16" spans="1:6" ht="14.25" customHeight="1">
      <c r="A16" s="889"/>
      <c r="B16" s="889"/>
      <c r="C16" s="889"/>
      <c r="D16" s="889"/>
      <c r="E16" s="890"/>
      <c r="F16" s="890"/>
    </row>
    <row r="17" spans="1:6" ht="28.5">
      <c r="A17" s="661" t="s">
        <v>226</v>
      </c>
      <c r="B17" s="661"/>
      <c r="C17" s="661"/>
      <c r="D17" s="661"/>
      <c r="E17" s="661"/>
      <c r="F17" s="661"/>
    </row>
    <row r="18" spans="1:6" ht="14.25" customHeight="1">
      <c r="A18" s="214"/>
      <c r="B18" s="214"/>
      <c r="C18" s="214"/>
      <c r="D18" s="214"/>
      <c r="E18" s="214"/>
      <c r="F18" s="214"/>
    </row>
    <row r="19" spans="1:6" ht="14.25" customHeight="1">
      <c r="A19" s="214"/>
      <c r="B19" s="214"/>
      <c r="C19" s="214"/>
      <c r="D19" s="214"/>
      <c r="E19" s="214"/>
      <c r="F19" s="214"/>
    </row>
    <row r="20" spans="1:6" ht="14.25" customHeight="1">
      <c r="A20" s="214"/>
      <c r="B20" s="214"/>
      <c r="C20" s="214"/>
      <c r="D20" s="214"/>
      <c r="E20" s="214"/>
      <c r="F20" s="214"/>
    </row>
    <row r="21" spans="1:6" ht="14.25" customHeight="1">
      <c r="A21" s="214"/>
      <c r="B21" s="214"/>
      <c r="C21" s="214"/>
      <c r="D21" s="214"/>
      <c r="E21" s="214"/>
      <c r="F21" s="214"/>
    </row>
    <row r="22" spans="1:6" ht="14.25" customHeight="1">
      <c r="A22" s="889"/>
      <c r="B22" s="889"/>
      <c r="C22" s="889"/>
      <c r="D22" s="889"/>
      <c r="E22" s="889"/>
      <c r="F22" s="889"/>
    </row>
    <row r="23" spans="1:6" ht="14.25" customHeight="1">
      <c r="A23" s="889"/>
      <c r="B23" s="889"/>
      <c r="C23" s="889"/>
      <c r="D23" s="889"/>
      <c r="E23" s="889"/>
      <c r="F23" s="889"/>
    </row>
    <row r="24" spans="1:6" ht="14.25" customHeight="1">
      <c r="A24" s="889"/>
      <c r="B24" s="889"/>
      <c r="C24" s="889"/>
      <c r="D24" s="889"/>
      <c r="E24" s="889"/>
      <c r="F24" s="889"/>
    </row>
    <row r="25" spans="1:6" ht="14.25" customHeight="1">
      <c r="A25" s="1667" t="str">
        <f>"　"&amp;'1'!$C$26&amp;"の施工体制を別添のとおり定めましたので報告いたします。"</f>
        <v>　○○整備工事の施工体制を別添のとおり定めましたので報告いたします。</v>
      </c>
      <c r="B25" s="1667"/>
      <c r="C25" s="1667"/>
      <c r="D25" s="1667"/>
      <c r="E25" s="1667"/>
      <c r="F25" s="1667"/>
    </row>
    <row r="26" spans="1:6" ht="14.25" customHeight="1">
      <c r="A26" s="1667"/>
      <c r="B26" s="1667"/>
      <c r="C26" s="1667"/>
      <c r="D26" s="1667"/>
      <c r="E26" s="1667"/>
      <c r="F26" s="1667"/>
    </row>
    <row r="27" spans="1:6" ht="14.25" customHeight="1">
      <c r="A27" s="889"/>
      <c r="B27" s="890"/>
      <c r="C27" s="890"/>
      <c r="D27" s="895"/>
      <c r="E27" s="895"/>
      <c r="F27" s="889"/>
    </row>
    <row r="28" spans="1:6" ht="14.25" customHeight="1">
      <c r="A28" s="889"/>
      <c r="B28" s="889"/>
      <c r="C28" s="889"/>
      <c r="D28" s="893"/>
      <c r="E28" s="889"/>
      <c r="F28" s="889"/>
    </row>
    <row r="29" spans="1:6" ht="14.25" customHeight="1">
      <c r="A29" s="889"/>
      <c r="B29" s="890"/>
      <c r="C29" s="890"/>
      <c r="D29" s="895"/>
      <c r="E29" s="895"/>
      <c r="F29" s="889"/>
    </row>
    <row r="30" spans="1:6" ht="14.25" customHeight="1">
      <c r="A30" s="889"/>
      <c r="B30" s="890"/>
      <c r="C30" s="890"/>
      <c r="D30" s="895"/>
      <c r="E30" s="895"/>
      <c r="F30" s="889"/>
    </row>
    <row r="31" spans="1:6" ht="14.25" customHeight="1">
      <c r="A31" s="896"/>
      <c r="B31" s="896"/>
      <c r="C31" s="896"/>
      <c r="D31" s="896"/>
      <c r="E31" s="896"/>
      <c r="F31" s="896"/>
    </row>
    <row r="32" spans="1:6" ht="14.25" customHeight="1">
      <c r="A32" s="889"/>
      <c r="B32" s="897"/>
      <c r="C32" s="890"/>
      <c r="D32" s="895"/>
      <c r="E32" s="895"/>
      <c r="F32" s="889"/>
    </row>
    <row r="33" spans="1:6" ht="14.25" customHeight="1">
      <c r="A33" s="889"/>
      <c r="B33" s="890"/>
      <c r="C33" s="890"/>
      <c r="D33" s="895"/>
      <c r="E33" s="895"/>
      <c r="F33" s="889"/>
    </row>
    <row r="34" spans="1:6" ht="14.25" customHeight="1">
      <c r="A34" s="889"/>
      <c r="B34" s="890"/>
      <c r="C34" s="890"/>
      <c r="D34" s="895"/>
      <c r="E34" s="895"/>
      <c r="F34" s="889"/>
    </row>
    <row r="35" spans="1:6" ht="14.25" customHeight="1">
      <c r="A35" s="889"/>
      <c r="B35" s="890"/>
      <c r="C35" s="890"/>
      <c r="D35" s="895"/>
      <c r="E35" s="895"/>
      <c r="F35" s="889"/>
    </row>
    <row r="36" spans="1:6" ht="14.25" customHeight="1">
      <c r="A36" s="893"/>
      <c r="B36" s="890"/>
      <c r="C36" s="890"/>
      <c r="D36" s="895"/>
      <c r="E36" s="895"/>
      <c r="F36" s="889"/>
    </row>
    <row r="37" spans="1:6" ht="14.25" customHeight="1">
      <c r="A37" s="893"/>
      <c r="B37" s="890"/>
      <c r="C37" s="890"/>
      <c r="D37" s="889"/>
      <c r="E37" s="889"/>
      <c r="F37" s="889"/>
    </row>
    <row r="38" spans="1:6" ht="14.25" customHeight="1">
      <c r="A38" s="893"/>
      <c r="B38" s="889"/>
      <c r="C38" s="889"/>
      <c r="D38" s="889"/>
      <c r="E38" s="889"/>
      <c r="F38" s="889"/>
    </row>
    <row r="39" spans="1:6" ht="14.25" customHeight="1">
      <c r="A39" s="898"/>
      <c r="B39" s="890"/>
      <c r="C39" s="890"/>
      <c r="D39" s="889"/>
      <c r="E39" s="889"/>
      <c r="F39" s="889"/>
    </row>
    <row r="40" spans="1:6" ht="14.25" customHeight="1">
      <c r="A40" s="893"/>
      <c r="B40" s="890"/>
      <c r="C40" s="890"/>
      <c r="D40" s="889"/>
      <c r="E40" s="889"/>
      <c r="F40" s="889"/>
    </row>
    <row r="41" spans="1:6" ht="14.25" customHeight="1">
      <c r="A41" s="893"/>
      <c r="B41" s="890"/>
      <c r="C41" s="890"/>
      <c r="D41" s="889"/>
      <c r="E41" s="889"/>
      <c r="F41" s="889"/>
    </row>
    <row r="42" spans="1:6" ht="14.25" customHeight="1">
      <c r="A42" s="899"/>
      <c r="B42" s="890"/>
      <c r="C42" s="890"/>
      <c r="D42" s="889"/>
      <c r="E42" s="889"/>
      <c r="F42" s="889"/>
    </row>
    <row r="43" spans="1:6" ht="14.25">
      <c r="A43" s="899"/>
      <c r="B43" s="890"/>
      <c r="C43" s="890"/>
      <c r="D43" s="889"/>
      <c r="E43" s="889"/>
      <c r="F43" s="889"/>
    </row>
    <row r="44" spans="1:6" ht="14.25">
      <c r="A44" s="889"/>
      <c r="B44" s="890"/>
      <c r="C44" s="890"/>
      <c r="D44" s="889"/>
      <c r="E44" s="889"/>
      <c r="F44" s="889"/>
    </row>
    <row r="45" spans="1:6">
      <c r="A45" s="889"/>
      <c r="B45" s="889"/>
      <c r="C45" s="889"/>
      <c r="D45" s="889"/>
      <c r="E45" s="889"/>
      <c r="F45" s="889"/>
    </row>
    <row r="46" spans="1:6">
      <c r="A46" s="889"/>
      <c r="B46" s="889"/>
      <c r="C46" s="889"/>
      <c r="D46" s="889"/>
      <c r="E46" s="889"/>
      <c r="F46" s="889"/>
    </row>
    <row r="47" spans="1:6">
      <c r="A47" s="889"/>
      <c r="B47" s="889"/>
      <c r="C47" s="889"/>
      <c r="D47" s="889"/>
      <c r="E47" s="889"/>
      <c r="F47" s="889"/>
    </row>
    <row r="48" spans="1:6">
      <c r="A48" s="889"/>
      <c r="B48" s="889"/>
      <c r="C48" s="889"/>
      <c r="D48" s="889"/>
      <c r="E48" s="889"/>
      <c r="F48" s="889"/>
    </row>
    <row r="49" spans="1:6">
      <c r="A49" s="889"/>
      <c r="B49" s="889"/>
      <c r="C49" s="889"/>
      <c r="D49" s="889"/>
      <c r="E49" s="889"/>
      <c r="F49" s="889"/>
    </row>
    <row r="50" spans="1:6">
      <c r="A50" s="889"/>
      <c r="B50" s="889"/>
      <c r="C50" s="889"/>
      <c r="D50" s="889"/>
      <c r="E50" s="889"/>
      <c r="F50" s="889"/>
    </row>
    <row r="51" spans="1:6">
      <c r="A51" s="900" t="str">
        <f>IF($E$1="令和　年　月　日","14","")</f>
        <v>14</v>
      </c>
      <c r="B51" s="901"/>
      <c r="C51" s="901"/>
      <c r="D51" s="901"/>
      <c r="E51" s="901"/>
      <c r="F51" s="901"/>
    </row>
  </sheetData>
  <mergeCells count="5">
    <mergeCell ref="E1:F1"/>
    <mergeCell ref="E11:F11"/>
    <mergeCell ref="E10:F10"/>
    <mergeCell ref="A4:B4"/>
    <mergeCell ref="A25:F26"/>
  </mergeCells>
  <phoneticPr fontId="3"/>
  <conditionalFormatting sqref="E1:F1">
    <cfRule type="expression" dxfId="349" priority="1">
      <formula>E1="令和　年　月　日"</formula>
    </cfRule>
  </conditionalFormatting>
  <dataValidations count="2">
    <dataValidation imeMode="hiragana" allowBlank="1" showInputMessage="1" showErrorMessage="1" sqref="E12 A5:A6 A25 E10:F11"/>
    <dataValidation imeMode="off" allowBlank="1" showInputMessage="1" showErrorMessage="1" sqref="E1:F1"/>
  </dataValidations>
  <printOptions horizontalCentered="1"/>
  <pageMargins left="0.78740157480314965" right="0.59055118110236227" top="0.98425196850393704" bottom="0.98425196850393704" header="0.51181102362204722" footer="0.51181102362204722"/>
  <pageSetup paperSize="9" scale="97"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view="pageBreakPreview" topLeftCell="A3" zoomScaleNormal="100" zoomScaleSheetLayoutView="100" workbookViewId="0">
      <selection activeCell="F5" sqref="F5:H5"/>
    </sheetView>
  </sheetViews>
  <sheetFormatPr defaultRowHeight="14.25"/>
  <cols>
    <col min="1" max="1" width="13.375" style="223" customWidth="1"/>
    <col min="2" max="2" width="15.625" style="223" customWidth="1"/>
    <col min="3" max="3" width="8.75" style="223" customWidth="1"/>
    <col min="4" max="4" width="7.75" style="223" customWidth="1"/>
    <col min="5" max="5" width="12" style="223" customWidth="1"/>
    <col min="6" max="6" width="9.75" style="223" bestFit="1" customWidth="1"/>
    <col min="7" max="7" width="9.75" style="223" customWidth="1"/>
    <col min="8" max="8" width="8.75" style="223" customWidth="1"/>
    <col min="9" max="16384" width="9" style="223"/>
  </cols>
  <sheetData>
    <row r="1" spans="1:9" ht="20.25" customHeight="1">
      <c r="A1" s="381"/>
      <c r="B1" s="381"/>
      <c r="C1" s="381"/>
      <c r="D1" s="381"/>
      <c r="E1" s="381"/>
      <c r="F1" s="729" t="s">
        <v>227</v>
      </c>
      <c r="G1" s="729"/>
      <c r="H1" s="1138"/>
    </row>
    <row r="2" spans="1:9" ht="20.25" customHeight="1">
      <c r="A2" s="381"/>
      <c r="B2" s="381"/>
      <c r="C2" s="381"/>
      <c r="D2" s="381"/>
      <c r="E2" s="381"/>
      <c r="F2" s="730" t="s">
        <v>228</v>
      </c>
      <c r="G2" s="730"/>
      <c r="H2" s="1139"/>
    </row>
    <row r="3" spans="1:9">
      <c r="A3" s="1551" t="s">
        <v>770</v>
      </c>
      <c r="B3" s="1551"/>
      <c r="C3" s="1568"/>
      <c r="D3" s="381"/>
      <c r="E3" s="381"/>
      <c r="F3" s="381"/>
      <c r="G3" s="381"/>
      <c r="H3" s="381"/>
    </row>
    <row r="4" spans="1:9">
      <c r="A4" s="1665">
        <f>'5'!$A$12</f>
        <v>0</v>
      </c>
      <c r="B4" s="1665"/>
      <c r="C4" s="381"/>
      <c r="D4" s="381"/>
      <c r="E4" s="381"/>
      <c r="F4" s="381"/>
      <c r="G4" s="381"/>
      <c r="H4" s="381"/>
    </row>
    <row r="5" spans="1:9">
      <c r="A5" s="1673">
        <f>'5'!$A$13</f>
        <v>0</v>
      </c>
      <c r="B5" s="1673"/>
      <c r="C5" s="382" t="s">
        <v>900</v>
      </c>
      <c r="D5" s="381"/>
      <c r="E5" s="381"/>
      <c r="F5" s="1670" t="s">
        <v>907</v>
      </c>
      <c r="G5" s="1670"/>
      <c r="H5" s="1670"/>
    </row>
    <row r="6" spans="1:9">
      <c r="A6" s="381"/>
      <c r="B6" s="381"/>
      <c r="C6" s="381"/>
      <c r="D6" s="381"/>
      <c r="E6" s="381"/>
      <c r="F6" s="381"/>
      <c r="G6" s="381"/>
      <c r="H6" s="381"/>
    </row>
    <row r="7" spans="1:9">
      <c r="A7" s="381"/>
      <c r="B7" s="381"/>
      <c r="C7" s="381"/>
      <c r="D7" s="381"/>
      <c r="E7" s="381"/>
      <c r="F7" s="381"/>
      <c r="G7" s="381"/>
      <c r="H7" s="381"/>
    </row>
    <row r="8" spans="1:9">
      <c r="A8" s="381"/>
      <c r="B8" s="381"/>
      <c r="C8" s="381"/>
      <c r="D8" s="381"/>
      <c r="E8" s="381"/>
      <c r="F8" s="381"/>
      <c r="G8" s="381"/>
      <c r="H8" s="381"/>
    </row>
    <row r="9" spans="1:9">
      <c r="A9" s="381"/>
      <c r="B9" s="381"/>
      <c r="C9" s="381"/>
      <c r="D9" s="381"/>
      <c r="E9" s="520" t="s">
        <v>683</v>
      </c>
      <c r="F9" s="1674">
        <f>'1'!$G$13</f>
        <v>0</v>
      </c>
      <c r="G9" s="1674"/>
      <c r="H9" s="1674"/>
    </row>
    <row r="10" spans="1:9">
      <c r="A10" s="381"/>
      <c r="B10" s="381"/>
      <c r="C10" s="381"/>
      <c r="D10" s="381"/>
      <c r="E10" s="789"/>
      <c r="F10" s="1672"/>
      <c r="G10" s="1672"/>
      <c r="H10" s="1672"/>
      <c r="I10" s="224"/>
    </row>
    <row r="11" spans="1:9">
      <c r="A11" s="381"/>
      <c r="B11" s="381"/>
      <c r="C11" s="381"/>
      <c r="D11" s="381"/>
      <c r="E11" s="903" t="s">
        <v>584</v>
      </c>
      <c r="F11" s="1671">
        <f>'4'!$C$30</f>
        <v>0</v>
      </c>
      <c r="G11" s="1671"/>
      <c r="H11" s="381" t="s">
        <v>738</v>
      </c>
      <c r="I11" s="225"/>
    </row>
    <row r="12" spans="1:9">
      <c r="A12" s="381"/>
      <c r="B12" s="381"/>
      <c r="C12" s="381"/>
      <c r="D12" s="381"/>
      <c r="E12" s="381"/>
      <c r="F12" s="381"/>
      <c r="G12" s="904"/>
      <c r="H12" s="381"/>
    </row>
    <row r="13" spans="1:9">
      <c r="A13" s="381"/>
      <c r="B13" s="381"/>
      <c r="C13" s="381"/>
      <c r="D13" s="381"/>
      <c r="E13" s="381"/>
      <c r="F13" s="381"/>
      <c r="G13" s="904"/>
      <c r="H13" s="381"/>
    </row>
    <row r="14" spans="1:9" ht="24" customHeight="1">
      <c r="A14" s="905" t="s">
        <v>868</v>
      </c>
      <c r="B14" s="905"/>
      <c r="C14" s="905"/>
      <c r="D14" s="905"/>
      <c r="E14" s="905"/>
      <c r="F14" s="905"/>
      <c r="G14" s="905"/>
      <c r="H14" s="905"/>
    </row>
    <row r="15" spans="1:9" ht="14.25" customHeight="1">
      <c r="A15" s="906"/>
      <c r="B15" s="906"/>
      <c r="C15" s="906"/>
      <c r="D15" s="906"/>
      <c r="E15" s="906"/>
      <c r="F15" s="906"/>
      <c r="G15" s="906"/>
      <c r="H15" s="906"/>
    </row>
    <row r="16" spans="1:9" ht="14.25" customHeight="1">
      <c r="A16" s="381"/>
      <c r="B16" s="381"/>
      <c r="C16" s="381"/>
      <c r="D16" s="381"/>
      <c r="E16" s="381"/>
      <c r="F16" s="381"/>
      <c r="G16" s="381"/>
      <c r="H16" s="381"/>
    </row>
    <row r="17" spans="1:8" ht="14.25" customHeight="1">
      <c r="A17" s="907" t="s">
        <v>229</v>
      </c>
      <c r="B17" s="1668" t="str">
        <f>'1'!$C$25</f>
        <v>独立行政法人国立病院機構○○病院</v>
      </c>
      <c r="C17" s="1668"/>
      <c r="D17" s="1668"/>
      <c r="E17" s="1668"/>
      <c r="F17" s="1668"/>
      <c r="G17" s="1668"/>
      <c r="H17" s="381"/>
    </row>
    <row r="18" spans="1:8" ht="14.25" customHeight="1">
      <c r="A18" s="381"/>
      <c r="B18" s="1668" t="str">
        <f>'1'!$C$26</f>
        <v>○○整備工事</v>
      </c>
      <c r="C18" s="1668"/>
      <c r="D18" s="1668"/>
      <c r="E18" s="1668"/>
      <c r="F18" s="1668"/>
      <c r="G18" s="1668"/>
      <c r="H18" s="381"/>
    </row>
    <row r="19" spans="1:8" ht="14.25" customHeight="1">
      <c r="A19" s="381"/>
      <c r="B19" s="381"/>
      <c r="C19" s="381"/>
      <c r="D19" s="381"/>
      <c r="E19" s="381"/>
      <c r="F19" s="381"/>
      <c r="G19" s="381"/>
      <c r="H19" s="381"/>
    </row>
    <row r="20" spans="1:8" ht="14.25" customHeight="1">
      <c r="A20" s="381" t="s">
        <v>598</v>
      </c>
      <c r="B20" s="381"/>
      <c r="C20" s="381"/>
      <c r="D20" s="381"/>
      <c r="E20" s="381"/>
      <c r="F20" s="381"/>
      <c r="G20" s="381"/>
      <c r="H20" s="381"/>
    </row>
    <row r="21" spans="1:8" ht="14.25" customHeight="1">
      <c r="A21" s="904"/>
      <c r="B21" s="904"/>
      <c r="C21" s="904"/>
      <c r="D21" s="904"/>
      <c r="E21" s="904"/>
      <c r="F21" s="904"/>
      <c r="G21" s="904"/>
      <c r="H21" s="904"/>
    </row>
    <row r="22" spans="1:8" ht="14.25" customHeight="1">
      <c r="A22" s="904"/>
      <c r="B22" s="904"/>
      <c r="C22" s="904"/>
      <c r="D22" s="904"/>
      <c r="E22" s="904"/>
      <c r="F22" s="904"/>
      <c r="G22" s="904"/>
      <c r="H22" s="904"/>
    </row>
    <row r="23" spans="1:8">
      <c r="A23" s="908"/>
      <c r="B23" s="908"/>
      <c r="C23" s="908"/>
      <c r="D23" s="908"/>
      <c r="E23" s="908"/>
      <c r="F23" s="908"/>
      <c r="G23" s="908"/>
      <c r="H23" s="908"/>
    </row>
    <row r="24" spans="1:8" ht="21" customHeight="1">
      <c r="A24" s="381"/>
      <c r="B24" s="381"/>
      <c r="C24" s="381"/>
      <c r="D24" s="381"/>
      <c r="E24" s="381"/>
      <c r="F24" s="381"/>
      <c r="G24" s="381"/>
      <c r="H24" s="381"/>
    </row>
    <row r="25" spans="1:8" ht="21" customHeight="1">
      <c r="A25" s="912">
        <v>1</v>
      </c>
      <c r="B25" s="1669" t="s">
        <v>230</v>
      </c>
      <c r="C25" s="1669"/>
      <c r="D25" s="1669"/>
      <c r="E25" s="381"/>
      <c r="F25" s="381" t="s">
        <v>231</v>
      </c>
      <c r="G25" s="381"/>
      <c r="H25" s="381"/>
    </row>
    <row r="26" spans="1:8" ht="21" customHeight="1">
      <c r="A26" s="382"/>
      <c r="B26" s="903"/>
      <c r="C26" s="381"/>
      <c r="D26" s="381"/>
      <c r="E26" s="381"/>
      <c r="F26" s="381"/>
      <c r="G26" s="381"/>
      <c r="H26" s="381"/>
    </row>
    <row r="27" spans="1:8" ht="21" customHeight="1">
      <c r="A27" s="912">
        <v>2</v>
      </c>
      <c r="B27" s="1669" t="s">
        <v>230</v>
      </c>
      <c r="C27" s="1669"/>
      <c r="D27" s="1669"/>
      <c r="E27" s="381"/>
      <c r="F27" s="381" t="s">
        <v>231</v>
      </c>
      <c r="G27" s="381"/>
      <c r="H27" s="381"/>
    </row>
    <row r="28" spans="1:8" ht="21" customHeight="1">
      <c r="A28" s="382"/>
      <c r="B28" s="903"/>
      <c r="C28" s="381"/>
      <c r="D28" s="381"/>
      <c r="E28" s="381"/>
      <c r="F28" s="381"/>
      <c r="G28" s="381"/>
      <c r="H28" s="381"/>
    </row>
    <row r="29" spans="1:8" ht="21" customHeight="1">
      <c r="A29" s="912">
        <v>3</v>
      </c>
      <c r="B29" s="1669" t="s">
        <v>230</v>
      </c>
      <c r="C29" s="1669"/>
      <c r="D29" s="1669"/>
      <c r="E29" s="381"/>
      <c r="F29" s="381" t="s">
        <v>231</v>
      </c>
      <c r="G29" s="381"/>
      <c r="H29" s="381"/>
    </row>
    <row r="30" spans="1:8" ht="21" customHeight="1">
      <c r="A30" s="381"/>
      <c r="B30" s="381"/>
      <c r="C30" s="381"/>
      <c r="D30" s="381"/>
      <c r="E30" s="381"/>
      <c r="F30" s="381"/>
      <c r="G30" s="381"/>
      <c r="H30" s="381"/>
    </row>
    <row r="31" spans="1:8" ht="21" customHeight="1">
      <c r="A31" s="904"/>
      <c r="B31" s="904"/>
      <c r="C31" s="381"/>
      <c r="D31" s="381"/>
      <c r="E31" s="381"/>
      <c r="F31" s="381"/>
      <c r="G31" s="381"/>
      <c r="H31" s="381"/>
    </row>
    <row r="32" spans="1:8" ht="21" customHeight="1">
      <c r="A32" s="909"/>
      <c r="B32" s="909"/>
      <c r="C32" s="381"/>
      <c r="D32" s="381"/>
      <c r="E32" s="381"/>
      <c r="F32" s="381"/>
      <c r="G32" s="381"/>
      <c r="H32" s="381"/>
    </row>
    <row r="33" spans="1:8" ht="21" customHeight="1">
      <c r="A33" s="381"/>
      <c r="B33" s="381"/>
      <c r="C33" s="381"/>
      <c r="D33" s="381"/>
      <c r="E33" s="381"/>
      <c r="F33" s="381"/>
      <c r="G33" s="381"/>
      <c r="H33" s="381"/>
    </row>
    <row r="34" spans="1:8" ht="21" customHeight="1">
      <c r="A34" s="381"/>
      <c r="B34" s="381"/>
      <c r="C34" s="381"/>
      <c r="D34" s="381"/>
      <c r="E34" s="381"/>
      <c r="F34" s="381"/>
      <c r="G34" s="381"/>
      <c r="H34" s="381"/>
    </row>
    <row r="35" spans="1:8" ht="21" customHeight="1">
      <c r="A35" s="381"/>
      <c r="B35" s="381"/>
      <c r="C35" s="381"/>
      <c r="D35" s="381"/>
      <c r="E35" s="381"/>
      <c r="F35" s="381"/>
      <c r="G35" s="381"/>
      <c r="H35" s="381"/>
    </row>
    <row r="36" spans="1:8" ht="21" customHeight="1">
      <c r="A36" s="381"/>
      <c r="B36" s="381"/>
      <c r="C36" s="381"/>
      <c r="D36" s="381"/>
      <c r="E36" s="381"/>
      <c r="F36" s="381"/>
      <c r="G36" s="381"/>
      <c r="H36" s="381"/>
    </row>
    <row r="37" spans="1:8" ht="21" customHeight="1">
      <c r="A37" s="381"/>
      <c r="B37" s="381"/>
      <c r="C37" s="381"/>
      <c r="D37" s="381"/>
      <c r="E37" s="381"/>
      <c r="F37" s="381"/>
      <c r="G37" s="381"/>
      <c r="H37" s="381"/>
    </row>
    <row r="38" spans="1:8" ht="21" customHeight="1">
      <c r="A38" s="381"/>
      <c r="B38" s="381"/>
      <c r="C38" s="381"/>
      <c r="D38" s="381"/>
      <c r="E38" s="381"/>
      <c r="F38" s="381"/>
      <c r="G38" s="381"/>
      <c r="H38" s="381"/>
    </row>
    <row r="39" spans="1:8" ht="21" customHeight="1">
      <c r="A39" s="907"/>
      <c r="B39" s="903"/>
      <c r="C39" s="381"/>
      <c r="D39" s="381"/>
      <c r="E39" s="381"/>
      <c r="F39" s="381"/>
      <c r="G39" s="381"/>
      <c r="H39" s="381"/>
    </row>
    <row r="40" spans="1:8" ht="21" customHeight="1">
      <c r="A40" s="907"/>
      <c r="B40" s="910" t="s">
        <v>625</v>
      </c>
      <c r="C40" s="381"/>
      <c r="D40" s="381"/>
      <c r="E40" s="381"/>
      <c r="F40" s="381"/>
      <c r="G40" s="381"/>
      <c r="H40" s="381"/>
    </row>
    <row r="41" spans="1:8" ht="21" customHeight="1">
      <c r="A41" s="911" t="str">
        <f>IF($F$5="令和　年　月　日","15","")</f>
        <v>15</v>
      </c>
      <c r="B41" s="908"/>
      <c r="C41" s="908"/>
      <c r="D41" s="908"/>
      <c r="E41" s="908"/>
      <c r="F41" s="908"/>
      <c r="G41" s="908"/>
      <c r="H41" s="908"/>
    </row>
  </sheetData>
  <mergeCells count="12">
    <mergeCell ref="B18:G18"/>
    <mergeCell ref="A3:C3"/>
    <mergeCell ref="B27:D27"/>
    <mergeCell ref="B29:D29"/>
    <mergeCell ref="B25:D25"/>
    <mergeCell ref="F5:H5"/>
    <mergeCell ref="F11:G11"/>
    <mergeCell ref="F10:H10"/>
    <mergeCell ref="A5:B5"/>
    <mergeCell ref="A4:B4"/>
    <mergeCell ref="B17:G17"/>
    <mergeCell ref="F9:H9"/>
  </mergeCells>
  <phoneticPr fontId="8"/>
  <conditionalFormatting sqref="B25:D25">
    <cfRule type="expression" dxfId="348" priority="4">
      <formula>B25="○○工事施工計画書"</formula>
    </cfRule>
  </conditionalFormatting>
  <conditionalFormatting sqref="B27:D27">
    <cfRule type="expression" dxfId="347" priority="3">
      <formula>B27="○○工事施工計画書"</formula>
    </cfRule>
  </conditionalFormatting>
  <conditionalFormatting sqref="B29:D29">
    <cfRule type="expression" dxfId="346" priority="2">
      <formula>B29="○○工事施工計画書"</formula>
    </cfRule>
  </conditionalFormatting>
  <conditionalFormatting sqref="F5:H5">
    <cfRule type="expression" dxfId="345" priority="1">
      <formula>F5="令和　年　月　日"</formula>
    </cfRule>
  </conditionalFormatting>
  <dataValidations count="2">
    <dataValidation imeMode="hiragana" allowBlank="1" showInputMessage="1" showErrorMessage="1" sqref="B25:D25 B27:D27 B29:D29 A4:B5 F9:H10 F11:G11"/>
    <dataValidation imeMode="off" allowBlank="1" showInputMessage="1" showErrorMessage="1" sqref="F5:H5"/>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showGridLines="0" view="pageBreakPreview" topLeftCell="A27" zoomScaleNormal="100" zoomScaleSheetLayoutView="100" workbookViewId="0">
      <selection activeCell="I27" sqref="I27:I28"/>
    </sheetView>
  </sheetViews>
  <sheetFormatPr defaultRowHeight="13.5"/>
  <cols>
    <col min="1" max="1" width="11.625" style="227" customWidth="1"/>
    <col min="2" max="4" width="9.75" style="227" customWidth="1"/>
    <col min="5" max="5" width="20.25" style="227" customWidth="1"/>
    <col min="6" max="6" width="13" style="227" customWidth="1"/>
    <col min="7" max="8" width="9.75" style="227" customWidth="1"/>
    <col min="9" max="9" width="9" style="227" customWidth="1"/>
    <col min="10" max="16384" width="9" style="227"/>
  </cols>
  <sheetData>
    <row r="1" spans="1:9" ht="14.25">
      <c r="A1" s="230"/>
      <c r="B1" s="230"/>
      <c r="C1" s="230"/>
      <c r="D1" s="230"/>
      <c r="E1" s="230"/>
      <c r="F1" s="230"/>
      <c r="G1" s="230"/>
      <c r="H1" s="230"/>
      <c r="I1" s="230"/>
    </row>
    <row r="2" spans="1:9" ht="14.25" customHeight="1">
      <c r="A2" s="230"/>
      <c r="B2" s="230"/>
      <c r="C2" s="230"/>
      <c r="D2" s="230"/>
      <c r="E2" s="230"/>
      <c r="F2" s="922"/>
      <c r="G2" s="1693" t="s">
        <v>906</v>
      </c>
      <c r="H2" s="1693"/>
      <c r="I2" s="1693"/>
    </row>
    <row r="3" spans="1:9" ht="14.25">
      <c r="A3" s="230"/>
      <c r="B3" s="230"/>
      <c r="C3" s="230"/>
      <c r="D3" s="230"/>
      <c r="E3" s="230"/>
      <c r="F3" s="230"/>
      <c r="G3" s="230"/>
      <c r="H3" s="230"/>
      <c r="I3" s="230"/>
    </row>
    <row r="4" spans="1:9" ht="14.25">
      <c r="A4" s="230"/>
      <c r="B4" s="230"/>
      <c r="C4" s="230"/>
      <c r="D4" s="230"/>
      <c r="E4" s="230"/>
      <c r="F4" s="230"/>
      <c r="G4" s="230"/>
      <c r="H4" s="230"/>
      <c r="I4" s="230"/>
    </row>
    <row r="5" spans="1:9" ht="14.25">
      <c r="A5" s="230"/>
      <c r="B5" s="230"/>
      <c r="C5" s="230"/>
      <c r="D5" s="230"/>
      <c r="E5" s="230"/>
      <c r="F5" s="230"/>
      <c r="G5" s="230"/>
      <c r="H5" s="230"/>
      <c r="I5" s="230"/>
    </row>
    <row r="6" spans="1:9" ht="14.25">
      <c r="A6" s="1551" t="s">
        <v>770</v>
      </c>
      <c r="B6" s="1551"/>
      <c r="C6" s="1568"/>
      <c r="D6" s="230"/>
      <c r="E6" s="230"/>
      <c r="F6" s="230"/>
      <c r="G6" s="230"/>
      <c r="H6" s="230"/>
      <c r="I6" s="230"/>
    </row>
    <row r="7" spans="1:9" ht="14.25">
      <c r="A7" s="1665">
        <f>'5'!$A$12</f>
        <v>0</v>
      </c>
      <c r="B7" s="1665"/>
      <c r="C7" s="1665"/>
      <c r="D7" s="230"/>
      <c r="E7" s="230"/>
      <c r="F7" s="228"/>
      <c r="G7" s="230"/>
      <c r="H7" s="230"/>
      <c r="I7" s="230"/>
    </row>
    <row r="8" spans="1:9" ht="14.25">
      <c r="A8" s="1696">
        <f>'5'!$A$13</f>
        <v>0</v>
      </c>
      <c r="B8" s="1696"/>
      <c r="C8" s="1696"/>
      <c r="D8" s="230" t="s">
        <v>545</v>
      </c>
      <c r="E8" s="230"/>
      <c r="F8" s="229"/>
      <c r="G8" s="230"/>
      <c r="H8" s="230"/>
      <c r="I8" s="230"/>
    </row>
    <row r="9" spans="1:9" ht="14.25">
      <c r="A9" s="230"/>
      <c r="B9" s="230"/>
      <c r="C9" s="230"/>
      <c r="D9" s="230"/>
      <c r="E9" s="230"/>
      <c r="F9" s="230"/>
      <c r="G9" s="923"/>
      <c r="H9" s="230"/>
      <c r="I9" s="230"/>
    </row>
    <row r="10" spans="1:9" ht="14.25">
      <c r="A10" s="230"/>
      <c r="B10" s="230"/>
      <c r="C10" s="230"/>
      <c r="D10" s="230"/>
      <c r="E10" s="230"/>
      <c r="F10" s="230"/>
      <c r="G10" s="924"/>
      <c r="H10" s="230"/>
      <c r="I10" s="230"/>
    </row>
    <row r="11" spans="1:9" ht="14.25" customHeight="1">
      <c r="A11" s="230"/>
      <c r="B11" s="230"/>
      <c r="C11" s="230"/>
      <c r="D11" s="230"/>
      <c r="E11" s="230"/>
      <c r="F11" s="230"/>
      <c r="G11" s="230"/>
      <c r="H11" s="230"/>
      <c r="I11" s="230"/>
    </row>
    <row r="12" spans="1:9" ht="14.25">
      <c r="A12" s="230"/>
      <c r="B12" s="230"/>
      <c r="C12" s="230"/>
      <c r="D12" s="230"/>
      <c r="E12" s="230"/>
      <c r="F12" s="521" t="s">
        <v>681</v>
      </c>
      <c r="G12" s="1697">
        <f>'1'!$G$13</f>
        <v>0</v>
      </c>
      <c r="H12" s="1697"/>
      <c r="I12" s="1697"/>
    </row>
    <row r="13" spans="1:9" ht="14.25">
      <c r="A13" s="230"/>
      <c r="B13" s="230"/>
      <c r="C13" s="230"/>
      <c r="D13" s="230"/>
      <c r="E13" s="230"/>
      <c r="F13" s="789"/>
      <c r="G13" s="1695"/>
      <c r="H13" s="1695"/>
      <c r="I13" s="1695"/>
    </row>
    <row r="14" spans="1:9" ht="14.25">
      <c r="A14" s="230"/>
      <c r="B14" s="230"/>
      <c r="C14" s="230"/>
      <c r="D14" s="230"/>
      <c r="E14" s="230"/>
      <c r="F14" s="925" t="s">
        <v>581</v>
      </c>
      <c r="G14" s="1694">
        <f>'4'!$C$30</f>
        <v>0</v>
      </c>
      <c r="H14" s="1694"/>
      <c r="I14" s="230" t="s">
        <v>740</v>
      </c>
    </row>
    <row r="15" spans="1:9" ht="14.25">
      <c r="A15" s="230"/>
      <c r="B15" s="230"/>
      <c r="C15" s="230"/>
      <c r="D15" s="230"/>
      <c r="E15" s="230"/>
      <c r="F15" s="230"/>
      <c r="G15" s="230"/>
      <c r="H15" s="230"/>
      <c r="I15" s="230"/>
    </row>
    <row r="16" spans="1:9" ht="14.25">
      <c r="A16" s="230"/>
      <c r="B16" s="230"/>
      <c r="C16" s="230"/>
      <c r="D16" s="230"/>
      <c r="E16" s="230"/>
      <c r="F16" s="230"/>
      <c r="G16" s="230"/>
      <c r="H16" s="230"/>
      <c r="I16" s="230"/>
    </row>
    <row r="17" spans="1:9" ht="24.75" customHeight="1">
      <c r="A17" s="926" t="s">
        <v>232</v>
      </c>
      <c r="B17" s="926"/>
      <c r="C17" s="926"/>
      <c r="D17" s="926"/>
      <c r="E17" s="926"/>
      <c r="F17" s="926"/>
      <c r="G17" s="926"/>
      <c r="H17" s="926"/>
      <c r="I17" s="926"/>
    </row>
    <row r="18" spans="1:9" ht="14.25">
      <c r="A18" s="230"/>
      <c r="B18" s="230"/>
      <c r="C18" s="230"/>
      <c r="D18" s="230"/>
      <c r="E18" s="230"/>
      <c r="F18" s="230"/>
      <c r="G18" s="924"/>
      <c r="H18" s="230"/>
      <c r="I18" s="230"/>
    </row>
    <row r="19" spans="1:9" ht="14.25">
      <c r="A19" s="230"/>
      <c r="B19" s="230"/>
      <c r="C19" s="230"/>
      <c r="D19" s="230"/>
      <c r="E19" s="230"/>
      <c r="F19" s="230"/>
      <c r="G19" s="924"/>
      <c r="H19" s="230"/>
      <c r="I19" s="230"/>
    </row>
    <row r="20" spans="1:9" ht="14.25">
      <c r="A20" s="230"/>
      <c r="B20" s="230" t="s">
        <v>555</v>
      </c>
      <c r="C20" s="230"/>
      <c r="D20" s="1675" t="str">
        <f>'1'!$C$25</f>
        <v>独立行政法人国立病院機構○○病院</v>
      </c>
      <c r="E20" s="1675"/>
      <c r="F20" s="1675"/>
      <c r="G20" s="1675"/>
      <c r="H20" s="1675"/>
      <c r="I20" s="1675"/>
    </row>
    <row r="21" spans="1:9" ht="14.25">
      <c r="A21" s="230"/>
      <c r="B21" s="230"/>
      <c r="C21" s="230"/>
      <c r="D21" s="1675" t="str">
        <f>'1'!$C$26</f>
        <v>○○整備工事</v>
      </c>
      <c r="E21" s="1675"/>
      <c r="F21" s="1675"/>
      <c r="G21" s="1675"/>
      <c r="H21" s="1675"/>
      <c r="I21" s="1675"/>
    </row>
    <row r="22" spans="1:9" ht="14.25">
      <c r="A22" s="230"/>
      <c r="B22" s="230"/>
      <c r="C22" s="230"/>
      <c r="D22" s="230"/>
      <c r="E22" s="230"/>
      <c r="F22" s="230"/>
      <c r="G22" s="230"/>
      <c r="H22" s="230"/>
      <c r="I22" s="230"/>
    </row>
    <row r="23" spans="1:9" ht="14.25">
      <c r="A23" s="230"/>
      <c r="B23" s="927" t="s">
        <v>233</v>
      </c>
      <c r="C23" s="230"/>
      <c r="D23" s="230"/>
      <c r="E23" s="230"/>
      <c r="F23" s="230"/>
      <c r="G23" s="924"/>
      <c r="H23" s="230"/>
      <c r="I23" s="230"/>
    </row>
    <row r="24" spans="1:9" ht="14.25">
      <c r="A24" s="230"/>
      <c r="B24" s="230"/>
      <c r="C24" s="230"/>
      <c r="D24" s="230"/>
      <c r="E24" s="230"/>
      <c r="F24" s="230"/>
      <c r="G24" s="924"/>
      <c r="H24" s="230"/>
      <c r="I24" s="230"/>
    </row>
    <row r="25" spans="1:9" ht="14.25">
      <c r="A25" s="921" t="s">
        <v>569</v>
      </c>
      <c r="B25" s="928"/>
      <c r="C25" s="928"/>
      <c r="D25" s="928"/>
      <c r="E25" s="928"/>
      <c r="F25" s="928"/>
      <c r="G25" s="928"/>
      <c r="H25" s="928"/>
      <c r="I25" s="928"/>
    </row>
    <row r="26" spans="1:9" ht="14.25">
      <c r="A26" s="929"/>
      <c r="B26" s="929"/>
      <c r="C26" s="929"/>
      <c r="D26" s="929"/>
      <c r="E26" s="230"/>
      <c r="F26" s="230"/>
      <c r="G26" s="230"/>
      <c r="H26" s="230"/>
      <c r="I26" s="230"/>
    </row>
    <row r="27" spans="1:9" ht="27" customHeight="1">
      <c r="A27" s="1685" t="s">
        <v>234</v>
      </c>
      <c r="B27" s="1686"/>
      <c r="C27" s="1685" t="s">
        <v>235</v>
      </c>
      <c r="D27" s="1686"/>
      <c r="E27" s="1680" t="s">
        <v>236</v>
      </c>
      <c r="F27" s="1681"/>
      <c r="G27" s="1681"/>
      <c r="H27" s="1682"/>
      <c r="I27" s="1683" t="s">
        <v>211</v>
      </c>
    </row>
    <row r="28" spans="1:9" ht="20.100000000000001" customHeight="1">
      <c r="A28" s="1687"/>
      <c r="B28" s="1688"/>
      <c r="C28" s="1687"/>
      <c r="D28" s="1688"/>
      <c r="E28" s="651" t="s">
        <v>588</v>
      </c>
      <c r="F28" s="383" t="s">
        <v>237</v>
      </c>
      <c r="G28" s="383" t="s">
        <v>46</v>
      </c>
      <c r="H28" s="383" t="s">
        <v>238</v>
      </c>
      <c r="I28" s="1684"/>
    </row>
    <row r="29" spans="1:9" ht="20.100000000000001" customHeight="1">
      <c r="A29" s="1691"/>
      <c r="B29" s="1692"/>
      <c r="C29" s="1689"/>
      <c r="D29" s="1690"/>
      <c r="E29" s="691"/>
      <c r="F29" s="692"/>
      <c r="G29" s="692"/>
      <c r="H29" s="683"/>
      <c r="I29" s="692"/>
    </row>
    <row r="30" spans="1:9" ht="20.100000000000001" customHeight="1">
      <c r="A30" s="1676"/>
      <c r="B30" s="1677"/>
      <c r="C30" s="1678"/>
      <c r="D30" s="1679"/>
      <c r="E30" s="693"/>
      <c r="F30" s="692"/>
      <c r="G30" s="692"/>
      <c r="H30" s="683"/>
      <c r="I30" s="692"/>
    </row>
    <row r="31" spans="1:9" ht="20.100000000000001" customHeight="1">
      <c r="A31" s="1676"/>
      <c r="B31" s="1677"/>
      <c r="C31" s="1678"/>
      <c r="D31" s="1679"/>
      <c r="E31" s="693"/>
      <c r="F31" s="692"/>
      <c r="G31" s="692"/>
      <c r="H31" s="683"/>
      <c r="I31" s="692"/>
    </row>
    <row r="32" spans="1:9" ht="20.100000000000001" customHeight="1">
      <c r="A32" s="1676"/>
      <c r="B32" s="1677"/>
      <c r="C32" s="1678"/>
      <c r="D32" s="1679"/>
      <c r="E32" s="693"/>
      <c r="F32" s="692"/>
      <c r="G32" s="692"/>
      <c r="H32" s="683"/>
      <c r="I32" s="692"/>
    </row>
    <row r="33" spans="1:11" ht="20.100000000000001" customHeight="1">
      <c r="A33" s="1676"/>
      <c r="B33" s="1677"/>
      <c r="C33" s="1678"/>
      <c r="D33" s="1679"/>
      <c r="E33" s="693"/>
      <c r="F33" s="692"/>
      <c r="G33" s="692"/>
      <c r="H33" s="683"/>
      <c r="I33" s="692"/>
    </row>
    <row r="34" spans="1:11" ht="20.100000000000001" customHeight="1">
      <c r="A34" s="1676"/>
      <c r="B34" s="1677"/>
      <c r="C34" s="1678"/>
      <c r="D34" s="1679"/>
      <c r="E34" s="693"/>
      <c r="F34" s="692"/>
      <c r="G34" s="692"/>
      <c r="H34" s="683"/>
      <c r="I34" s="692"/>
      <c r="K34" s="226"/>
    </row>
    <row r="35" spans="1:11" ht="20.100000000000001" customHeight="1">
      <c r="A35" s="1676"/>
      <c r="B35" s="1677"/>
      <c r="C35" s="1678"/>
      <c r="D35" s="1679"/>
      <c r="E35" s="693"/>
      <c r="F35" s="692"/>
      <c r="G35" s="692"/>
      <c r="H35" s="683"/>
      <c r="I35" s="692"/>
      <c r="K35" s="226"/>
    </row>
    <row r="36" spans="1:11" ht="20.100000000000001" customHeight="1">
      <c r="A36" s="1676"/>
      <c r="B36" s="1677"/>
      <c r="C36" s="1678"/>
      <c r="D36" s="1679"/>
      <c r="E36" s="693"/>
      <c r="F36" s="692"/>
      <c r="G36" s="692"/>
      <c r="H36" s="683"/>
      <c r="I36" s="692"/>
      <c r="K36" s="226"/>
    </row>
    <row r="37" spans="1:11" ht="20.100000000000001" customHeight="1">
      <c r="A37" s="1676"/>
      <c r="B37" s="1677"/>
      <c r="C37" s="1678"/>
      <c r="D37" s="1679"/>
      <c r="E37" s="693"/>
      <c r="F37" s="692"/>
      <c r="G37" s="692"/>
      <c r="H37" s="683"/>
      <c r="I37" s="692"/>
      <c r="K37" s="226"/>
    </row>
    <row r="38" spans="1:11" ht="20.100000000000001" customHeight="1">
      <c r="A38" s="1676"/>
      <c r="B38" s="1677"/>
      <c r="C38" s="1678"/>
      <c r="D38" s="1679"/>
      <c r="E38" s="693"/>
      <c r="F38" s="692"/>
      <c r="G38" s="692"/>
      <c r="H38" s="683"/>
      <c r="I38" s="692"/>
      <c r="K38" s="226"/>
    </row>
    <row r="39" spans="1:11" ht="20.100000000000001" customHeight="1">
      <c r="A39" s="1676"/>
      <c r="B39" s="1677"/>
      <c r="C39" s="1678"/>
      <c r="D39" s="1679"/>
      <c r="E39" s="693"/>
      <c r="F39" s="692"/>
      <c r="G39" s="692"/>
      <c r="H39" s="683"/>
      <c r="I39" s="692"/>
      <c r="K39" s="226"/>
    </row>
    <row r="40" spans="1:11" ht="20.100000000000001" customHeight="1">
      <c r="A40" s="1676"/>
      <c r="B40" s="1677"/>
      <c r="C40" s="1678"/>
      <c r="D40" s="1679"/>
      <c r="E40" s="693"/>
      <c r="F40" s="692"/>
      <c r="G40" s="692"/>
      <c r="H40" s="683"/>
      <c r="I40" s="692"/>
      <c r="K40" s="226"/>
    </row>
    <row r="41" spans="1:11" ht="20.100000000000001" customHeight="1">
      <c r="A41" s="1676"/>
      <c r="B41" s="1677"/>
      <c r="C41" s="1678"/>
      <c r="D41" s="1679"/>
      <c r="E41" s="693"/>
      <c r="F41" s="692"/>
      <c r="G41" s="692"/>
      <c r="H41" s="683"/>
      <c r="I41" s="692"/>
      <c r="K41" s="226"/>
    </row>
    <row r="42" spans="1:11" ht="20.100000000000001" customHeight="1">
      <c r="A42" s="1676"/>
      <c r="B42" s="1677"/>
      <c r="C42" s="1678"/>
      <c r="D42" s="1679"/>
      <c r="E42" s="693"/>
      <c r="F42" s="692"/>
      <c r="G42" s="692"/>
      <c r="H42" s="683"/>
      <c r="I42" s="692"/>
      <c r="K42" s="226"/>
    </row>
    <row r="43" spans="1:11" ht="20.100000000000001" customHeight="1">
      <c r="A43" s="1676"/>
      <c r="B43" s="1677"/>
      <c r="C43" s="1678"/>
      <c r="D43" s="1679"/>
      <c r="E43" s="693"/>
      <c r="F43" s="692"/>
      <c r="G43" s="692"/>
      <c r="H43" s="683"/>
      <c r="I43" s="692"/>
    </row>
    <row r="44" spans="1:11" ht="20.100000000000001" customHeight="1">
      <c r="A44" s="1676"/>
      <c r="B44" s="1677"/>
      <c r="C44" s="1678"/>
      <c r="D44" s="1679"/>
      <c r="E44" s="693"/>
      <c r="F44" s="692"/>
      <c r="G44" s="692"/>
      <c r="H44" s="683"/>
      <c r="I44" s="692"/>
    </row>
    <row r="45" spans="1:11" ht="20.100000000000001" customHeight="1">
      <c r="A45" s="1676"/>
      <c r="B45" s="1677"/>
      <c r="C45" s="1678"/>
      <c r="D45" s="1679"/>
      <c r="E45" s="693"/>
      <c r="F45" s="692"/>
      <c r="G45" s="692"/>
      <c r="H45" s="683"/>
      <c r="I45" s="692"/>
    </row>
    <row r="46" spans="1:11" ht="20.100000000000001" customHeight="1">
      <c r="A46" s="1698"/>
      <c r="B46" s="1699"/>
      <c r="C46" s="1700"/>
      <c r="D46" s="1701"/>
      <c r="E46" s="694"/>
      <c r="F46" s="695"/>
      <c r="G46" s="695"/>
      <c r="H46" s="684"/>
      <c r="I46" s="695"/>
    </row>
    <row r="47" spans="1:11" ht="20.100000000000001" customHeight="1">
      <c r="A47" s="230"/>
      <c r="B47" s="230"/>
      <c r="C47" s="230"/>
      <c r="D47" s="230"/>
      <c r="E47" s="230"/>
      <c r="F47" s="230"/>
      <c r="G47" s="230"/>
      <c r="H47" s="230"/>
      <c r="I47" s="230"/>
    </row>
    <row r="48" spans="1:11" ht="20.100000000000001" customHeight="1">
      <c r="A48" s="230"/>
      <c r="B48" s="230" t="s">
        <v>239</v>
      </c>
      <c r="C48" s="230"/>
      <c r="D48" s="230"/>
      <c r="E48" s="230"/>
      <c r="F48" s="230"/>
      <c r="G48" s="230"/>
      <c r="H48" s="230"/>
      <c r="I48" s="230"/>
    </row>
    <row r="49" spans="1:11" ht="20.100000000000001" customHeight="1">
      <c r="A49" s="230"/>
      <c r="B49" s="230"/>
      <c r="C49" s="230"/>
      <c r="D49" s="230"/>
      <c r="E49" s="230"/>
      <c r="F49" s="230"/>
      <c r="G49" s="230"/>
      <c r="H49" s="230"/>
      <c r="I49" s="230"/>
    </row>
    <row r="50" spans="1:11" ht="20.100000000000001" customHeight="1">
      <c r="A50" s="230"/>
      <c r="B50" s="914"/>
      <c r="C50" s="230"/>
      <c r="D50" s="230"/>
      <c r="E50" s="230"/>
      <c r="F50" s="230"/>
      <c r="G50" s="230"/>
      <c r="H50" s="230"/>
      <c r="I50" s="230"/>
    </row>
    <row r="51" spans="1:11" ht="9.75" customHeight="1">
      <c r="A51" s="915"/>
      <c r="B51" s="915"/>
      <c r="C51" s="915"/>
      <c r="D51" s="915"/>
      <c r="E51" s="915"/>
      <c r="F51" s="915"/>
      <c r="G51" s="915"/>
      <c r="H51" s="916"/>
      <c r="I51" s="916"/>
    </row>
    <row r="52" spans="1:11" ht="21" customHeight="1">
      <c r="A52" s="917"/>
      <c r="B52" s="918"/>
      <c r="C52" s="917"/>
      <c r="D52" s="917"/>
      <c r="E52" s="917"/>
      <c r="F52" s="917"/>
      <c r="G52" s="919"/>
      <c r="H52" s="384" t="s">
        <v>591</v>
      </c>
      <c r="I52" s="1140"/>
      <c r="J52" s="226"/>
      <c r="K52" s="226"/>
    </row>
    <row r="53" spans="1:11" ht="21.75" customHeight="1">
      <c r="A53" s="917"/>
      <c r="B53" s="917"/>
      <c r="C53" s="918"/>
      <c r="D53" s="917"/>
      <c r="E53" s="917"/>
      <c r="F53" s="917"/>
      <c r="G53" s="919"/>
      <c r="H53" s="385" t="s">
        <v>592</v>
      </c>
      <c r="I53" s="1141"/>
      <c r="J53" s="226"/>
      <c r="K53" s="226"/>
    </row>
    <row r="54" spans="1:11" ht="14.25">
      <c r="A54"/>
      <c r="B54"/>
      <c r="C54"/>
      <c r="D54"/>
      <c r="E54"/>
      <c r="F54" s="917"/>
      <c r="G54" s="917"/>
      <c r="H54" s="1204" t="s">
        <v>924</v>
      </c>
      <c r="I54" s="1205"/>
      <c r="J54" s="226"/>
      <c r="K54" s="226"/>
    </row>
    <row r="55" spans="1:11" ht="14.25">
      <c r="A55" s="230"/>
      <c r="B55" s="230"/>
      <c r="C55" s="230"/>
      <c r="D55" s="230"/>
      <c r="E55" s="230"/>
      <c r="F55" s="230"/>
      <c r="G55" s="230"/>
      <c r="H55" s="230"/>
      <c r="I55" s="230"/>
    </row>
    <row r="56" spans="1:11" ht="14.25">
      <c r="A56" s="920" t="str">
        <f>IF($G$2="令和　年　月　日","16","")</f>
        <v>16</v>
      </c>
      <c r="B56" s="921"/>
      <c r="C56" s="921"/>
      <c r="D56" s="921"/>
      <c r="E56" s="921"/>
      <c r="F56" s="921"/>
      <c r="G56" s="921"/>
      <c r="H56" s="921"/>
      <c r="I56" s="921"/>
    </row>
    <row r="57" spans="1:11" ht="14.25">
      <c r="A57" s="226"/>
      <c r="B57" s="226"/>
      <c r="C57" s="226"/>
      <c r="D57" s="226"/>
      <c r="E57" s="226"/>
      <c r="F57" s="226"/>
      <c r="G57" s="226"/>
      <c r="H57" s="226"/>
      <c r="I57" s="226"/>
    </row>
    <row r="58" spans="1:11" ht="14.25">
      <c r="A58" s="226"/>
      <c r="B58" s="226"/>
      <c r="C58" s="226"/>
      <c r="D58" s="226"/>
      <c r="E58" s="226"/>
      <c r="F58" s="226"/>
      <c r="G58" s="226"/>
      <c r="H58" s="226"/>
      <c r="I58" s="226"/>
    </row>
    <row r="59" spans="1:11" ht="14.25">
      <c r="A59" s="226"/>
      <c r="B59" s="226"/>
      <c r="C59" s="226"/>
      <c r="D59" s="226"/>
      <c r="E59" s="226"/>
      <c r="F59" s="226"/>
      <c r="G59" s="226"/>
      <c r="H59" s="226"/>
      <c r="I59" s="226"/>
    </row>
    <row r="60" spans="1:11" ht="14.25">
      <c r="A60" s="226"/>
      <c r="B60" s="226"/>
      <c r="C60" s="226"/>
      <c r="D60" s="226"/>
      <c r="E60" s="226"/>
      <c r="F60" s="226"/>
      <c r="G60" s="226"/>
      <c r="H60" s="226"/>
      <c r="I60" s="226"/>
    </row>
  </sheetData>
  <mergeCells count="49">
    <mergeCell ref="A45:B45"/>
    <mergeCell ref="A46:B46"/>
    <mergeCell ref="A38:B38"/>
    <mergeCell ref="C41:D41"/>
    <mergeCell ref="C42:D42"/>
    <mergeCell ref="C43:D43"/>
    <mergeCell ref="C46:D46"/>
    <mergeCell ref="A43:B43"/>
    <mergeCell ref="C45:D45"/>
    <mergeCell ref="C44:D44"/>
    <mergeCell ref="A44:B44"/>
    <mergeCell ref="A40:B40"/>
    <mergeCell ref="A41:B41"/>
    <mergeCell ref="A42:B42"/>
    <mergeCell ref="C39:D39"/>
    <mergeCell ref="C40:D40"/>
    <mergeCell ref="G2:I2"/>
    <mergeCell ref="G14:H14"/>
    <mergeCell ref="G13:I13"/>
    <mergeCell ref="A8:C8"/>
    <mergeCell ref="A7:C7"/>
    <mergeCell ref="A6:C6"/>
    <mergeCell ref="G12:I12"/>
    <mergeCell ref="A39:B39"/>
    <mergeCell ref="C29:D29"/>
    <mergeCell ref="C30:D30"/>
    <mergeCell ref="A34:B34"/>
    <mergeCell ref="C38:D38"/>
    <mergeCell ref="A37:B37"/>
    <mergeCell ref="C34:D34"/>
    <mergeCell ref="C35:D35"/>
    <mergeCell ref="C36:D36"/>
    <mergeCell ref="C37:D37"/>
    <mergeCell ref="A29:B29"/>
    <mergeCell ref="A30:B30"/>
    <mergeCell ref="A31:B31"/>
    <mergeCell ref="A32:B32"/>
    <mergeCell ref="A33:B33"/>
    <mergeCell ref="D20:I20"/>
    <mergeCell ref="A35:B35"/>
    <mergeCell ref="A36:B36"/>
    <mergeCell ref="C31:D31"/>
    <mergeCell ref="C32:D32"/>
    <mergeCell ref="C33:D33"/>
    <mergeCell ref="D21:I21"/>
    <mergeCell ref="E27:H27"/>
    <mergeCell ref="I27:I28"/>
    <mergeCell ref="A27:B28"/>
    <mergeCell ref="C27:D28"/>
  </mergeCells>
  <phoneticPr fontId="3"/>
  <conditionalFormatting sqref="G2:I2">
    <cfRule type="expression" dxfId="344" priority="1">
      <formula>G2="令和　年　月　日"</formula>
    </cfRule>
  </conditionalFormatting>
  <dataValidations count="3">
    <dataValidation imeMode="off" allowBlank="1" showInputMessage="1" showErrorMessage="1" sqref="G2:I2 F29:F46 H29:H46"/>
    <dataValidation imeMode="hiragana" allowBlank="1" showInputMessage="1" showErrorMessage="1" sqref="A7:C8 G12:I13 G14:H14"/>
    <dataValidation imeMode="fullKatakana" allowBlank="1" showInputMessage="1" showErrorMessage="1" sqref="A29:E46 G29:G46 I29:I46"/>
  </dataValidations>
  <printOptions horizontalCentered="1"/>
  <pageMargins left="0.78740157480314965" right="0.59055118110236227" top="0.59055118110236227" bottom="0.59055118110236227" header="0.51181102362204722" footer="0.51181102362204722"/>
  <pageSetup paperSize="9" scale="86" orientation="portrait"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showGridLines="0" view="pageBreakPreview" zoomScaleNormal="100" zoomScaleSheetLayoutView="100" workbookViewId="0">
      <selection activeCell="F13" sqref="F13:H14"/>
    </sheetView>
  </sheetViews>
  <sheetFormatPr defaultRowHeight="13.5"/>
  <cols>
    <col min="1" max="1" width="11.25" style="231" customWidth="1"/>
    <col min="2" max="2" width="13.125" style="231" customWidth="1"/>
    <col min="3" max="3" width="8.625" style="231" customWidth="1"/>
    <col min="4" max="4" width="19.625" style="231" customWidth="1"/>
    <col min="5" max="5" width="13.625" style="231" customWidth="1"/>
    <col min="6" max="6" width="14.125" style="231" bestFit="1" customWidth="1"/>
    <col min="7" max="7" width="10.875" style="231" customWidth="1"/>
    <col min="8" max="8" width="9.875" style="231" customWidth="1"/>
    <col min="9" max="16384" width="9" style="231"/>
  </cols>
  <sheetData>
    <row r="1" spans="1:8" ht="14.25">
      <c r="A1" s="234"/>
      <c r="B1" s="234"/>
      <c r="C1" s="234"/>
      <c r="D1" s="234"/>
      <c r="E1" s="234"/>
      <c r="F1" s="234"/>
      <c r="G1" s="234"/>
      <c r="H1" s="234"/>
    </row>
    <row r="2" spans="1:8" ht="21.75" customHeight="1">
      <c r="A2" s="234"/>
      <c r="B2" s="234"/>
      <c r="C2" s="234"/>
      <c r="D2" s="234"/>
      <c r="E2" s="234"/>
      <c r="F2" s="1704" t="s">
        <v>906</v>
      </c>
      <c r="G2" s="1704"/>
      <c r="H2" s="1704"/>
    </row>
    <row r="3" spans="1:8" ht="14.25">
      <c r="A3" s="234"/>
      <c r="B3" s="234"/>
      <c r="C3" s="234"/>
      <c r="D3" s="234"/>
      <c r="E3" s="234"/>
      <c r="F3" s="234"/>
      <c r="G3" s="234"/>
      <c r="H3" s="234"/>
    </row>
    <row r="4" spans="1:8" ht="14.25">
      <c r="A4" s="234"/>
      <c r="B4" s="234"/>
      <c r="C4" s="234"/>
      <c r="D4" s="234"/>
      <c r="E4" s="234"/>
      <c r="F4" s="234"/>
      <c r="G4" s="234"/>
      <c r="H4" s="234"/>
    </row>
    <row r="5" spans="1:8" ht="14.25">
      <c r="A5" s="234"/>
      <c r="B5" s="234"/>
      <c r="C5" s="234"/>
      <c r="D5" s="234"/>
      <c r="E5" s="234"/>
      <c r="F5" s="234"/>
      <c r="G5" s="234"/>
      <c r="H5" s="234"/>
    </row>
    <row r="6" spans="1:8" ht="14.25">
      <c r="A6" s="932" t="str">
        <f>IF(A9="○○病院","（発注者）","")</f>
        <v>（発注者）</v>
      </c>
      <c r="B6" s="933"/>
      <c r="C6" s="234"/>
      <c r="D6" s="234"/>
      <c r="E6" s="234"/>
      <c r="F6" s="234"/>
      <c r="G6" s="234"/>
      <c r="H6" s="234"/>
    </row>
    <row r="7" spans="1:8" ht="14.25">
      <c r="A7" s="934" t="s">
        <v>752</v>
      </c>
      <c r="B7" s="933"/>
      <c r="C7" s="234"/>
      <c r="D7" s="234"/>
      <c r="E7" s="234"/>
      <c r="F7" s="234"/>
      <c r="G7" s="234"/>
      <c r="H7" s="234"/>
    </row>
    <row r="8" spans="1:8" ht="14.25">
      <c r="A8" s="234" t="s">
        <v>719</v>
      </c>
      <c r="B8" s="234"/>
      <c r="C8" s="234"/>
      <c r="D8" s="234"/>
      <c r="E8" s="234"/>
      <c r="F8" s="234"/>
      <c r="G8" s="234"/>
      <c r="H8" s="234"/>
    </row>
    <row r="9" spans="1:8" ht="14.25">
      <c r="A9" s="1708" t="str">
        <f>'1'!$A$7</f>
        <v>○○病院</v>
      </c>
      <c r="B9" s="1708"/>
      <c r="C9" s="1708"/>
      <c r="D9" s="234"/>
      <c r="E9" s="234"/>
      <c r="F9" s="234"/>
      <c r="G9" s="234"/>
      <c r="H9" s="234"/>
    </row>
    <row r="10" spans="1:8" ht="14.25">
      <c r="A10" s="1707" t="str">
        <f>'1'!$A$8&amp;"　"&amp;'1'!$B$8&amp;"　殿"</f>
        <v>院　長　○　○　○　○　殿</v>
      </c>
      <c r="B10" s="1707"/>
      <c r="C10" s="1707"/>
      <c r="D10" s="234"/>
      <c r="E10" s="234"/>
      <c r="F10" s="234"/>
      <c r="G10" s="234"/>
      <c r="H10" s="234"/>
    </row>
    <row r="11" spans="1:8" ht="14.25">
      <c r="A11" s="234"/>
      <c r="B11" s="234"/>
      <c r="C11" s="234"/>
      <c r="D11" s="234"/>
      <c r="E11" s="234"/>
      <c r="F11" s="935"/>
      <c r="G11" s="234"/>
      <c r="H11" s="234"/>
    </row>
    <row r="12" spans="1:8" ht="14.25">
      <c r="A12" s="234"/>
      <c r="B12" s="234"/>
      <c r="C12" s="234"/>
      <c r="D12" s="234"/>
      <c r="E12" s="638" t="s">
        <v>686</v>
      </c>
      <c r="F12" s="234"/>
      <c r="G12" s="936"/>
      <c r="H12" s="234"/>
    </row>
    <row r="13" spans="1:8" ht="14.25" customHeight="1">
      <c r="A13" s="234"/>
      <c r="B13" s="234"/>
      <c r="C13" s="234"/>
      <c r="D13" s="234"/>
      <c r="E13" s="234"/>
      <c r="F13" s="1709">
        <f>'1'!$G$11</f>
        <v>0</v>
      </c>
      <c r="G13" s="1454"/>
      <c r="H13" s="1454"/>
    </row>
    <row r="14" spans="1:8" ht="14.25">
      <c r="A14" s="234"/>
      <c r="B14" s="234"/>
      <c r="C14" s="234"/>
      <c r="D14" s="234"/>
      <c r="E14" s="636" t="str">
        <f>IF(F13=0,"(住所)","")</f>
        <v>(住所)</v>
      </c>
      <c r="F14" s="1454"/>
      <c r="G14" s="1454"/>
      <c r="H14" s="1454"/>
    </row>
    <row r="15" spans="1:8" ht="14.25">
      <c r="A15" s="234"/>
      <c r="B15" s="234"/>
      <c r="C15" s="234"/>
      <c r="D15" s="234"/>
      <c r="E15" s="636" t="str">
        <f>IF(F15=0,"(社名)","")</f>
        <v>(社名)</v>
      </c>
      <c r="F15" s="1705">
        <f>'1'!$G$13</f>
        <v>0</v>
      </c>
      <c r="G15" s="1705"/>
      <c r="H15" s="1705"/>
    </row>
    <row r="16" spans="1:8" ht="14.25">
      <c r="A16" s="234"/>
      <c r="B16" s="234"/>
      <c r="C16" s="234"/>
      <c r="D16" s="234"/>
      <c r="E16" s="637" t="str">
        <f>IF(F16=0,"(氏名)","")</f>
        <v>(氏名)</v>
      </c>
      <c r="F16" s="1706">
        <f>'1'!$G$14</f>
        <v>0</v>
      </c>
      <c r="G16" s="1706"/>
      <c r="H16" s="234" t="s">
        <v>740</v>
      </c>
    </row>
    <row r="17" spans="1:8" ht="14.25">
      <c r="A17" s="234"/>
      <c r="B17" s="234"/>
      <c r="C17" s="234"/>
      <c r="D17" s="234"/>
      <c r="E17" s="233"/>
      <c r="F17" s="234"/>
      <c r="G17" s="234"/>
      <c r="H17" s="234"/>
    </row>
    <row r="18" spans="1:8" ht="14.25">
      <c r="A18" s="234"/>
      <c r="B18" s="234"/>
      <c r="C18" s="234"/>
      <c r="D18" s="234"/>
      <c r="E18" s="233"/>
      <c r="F18" s="234"/>
      <c r="G18" s="234"/>
      <c r="H18" s="234"/>
    </row>
    <row r="19" spans="1:8" ht="24.75" customHeight="1">
      <c r="A19" s="937" t="s">
        <v>869</v>
      </c>
      <c r="B19" s="937"/>
      <c r="C19" s="937"/>
      <c r="D19" s="937"/>
      <c r="E19" s="937"/>
      <c r="F19" s="937"/>
      <c r="G19" s="937"/>
      <c r="H19" s="937"/>
    </row>
    <row r="20" spans="1:8" ht="14.25">
      <c r="A20" s="234"/>
      <c r="B20" s="234"/>
      <c r="C20" s="234"/>
      <c r="D20" s="234"/>
      <c r="E20" s="234"/>
      <c r="F20" s="936"/>
      <c r="G20" s="234"/>
      <c r="H20" s="234"/>
    </row>
    <row r="21" spans="1:8" ht="14.25">
      <c r="A21" s="234"/>
      <c r="B21" s="234"/>
      <c r="C21" s="234"/>
      <c r="D21" s="234"/>
      <c r="E21" s="234"/>
      <c r="F21" s="936"/>
      <c r="G21" s="234"/>
      <c r="H21" s="234"/>
    </row>
    <row r="22" spans="1:8" ht="14.25">
      <c r="A22" s="234" t="s">
        <v>555</v>
      </c>
      <c r="B22" s="1711" t="str">
        <f>'1'!$C$25</f>
        <v>独立行政法人国立病院機構○○病院</v>
      </c>
      <c r="C22" s="1711"/>
      <c r="D22" s="1711"/>
      <c r="E22" s="1711"/>
      <c r="F22" s="1711"/>
      <c r="G22" s="1711"/>
      <c r="H22" s="234"/>
    </row>
    <row r="23" spans="1:8" ht="14.25">
      <c r="A23" s="234"/>
      <c r="B23" s="1711" t="str">
        <f>'1'!$C$26</f>
        <v>○○整備工事</v>
      </c>
      <c r="C23" s="1711"/>
      <c r="D23" s="1711"/>
      <c r="E23" s="1711"/>
      <c r="F23" s="1711"/>
      <c r="G23" s="1711"/>
      <c r="H23" s="234"/>
    </row>
    <row r="24" spans="1:8" ht="14.25">
      <c r="A24" s="234"/>
      <c r="B24" s="234"/>
      <c r="C24" s="234"/>
      <c r="D24" s="234"/>
      <c r="E24" s="234"/>
      <c r="F24" s="234"/>
      <c r="G24" s="234"/>
      <c r="H24" s="234"/>
    </row>
    <row r="25" spans="1:8" ht="14.25">
      <c r="A25" s="234" t="s">
        <v>839</v>
      </c>
      <c r="B25" s="234"/>
      <c r="C25" s="234"/>
      <c r="D25" s="234"/>
      <c r="E25" s="234"/>
      <c r="F25" s="936"/>
      <c r="G25" s="234"/>
      <c r="H25" s="234"/>
    </row>
    <row r="26" spans="1:8" ht="14.25">
      <c r="A26" s="234"/>
      <c r="B26" s="234"/>
      <c r="C26" s="234"/>
      <c r="D26" s="234"/>
      <c r="E26" s="234"/>
      <c r="F26" s="936"/>
      <c r="G26" s="234"/>
      <c r="H26" s="234"/>
    </row>
    <row r="27" spans="1:8" ht="14.25">
      <c r="A27" s="938" t="s">
        <v>858</v>
      </c>
      <c r="B27" s="938"/>
      <c r="C27" s="938"/>
      <c r="D27" s="938"/>
      <c r="E27" s="938"/>
      <c r="F27" s="938"/>
      <c r="G27" s="938"/>
      <c r="H27" s="938"/>
    </row>
    <row r="28" spans="1:8" ht="14.25">
      <c r="A28" s="234"/>
      <c r="B28" s="234"/>
      <c r="C28" s="234"/>
      <c r="D28" s="234"/>
      <c r="E28" s="234"/>
      <c r="F28" s="234"/>
      <c r="G28" s="234"/>
      <c r="H28" s="234"/>
    </row>
    <row r="29" spans="1:8" ht="20.100000000000001" customHeight="1">
      <c r="A29" s="213" t="s">
        <v>240</v>
      </c>
      <c r="B29" s="1710" t="s">
        <v>588</v>
      </c>
      <c r="C29" s="1716"/>
      <c r="D29" s="213" t="s">
        <v>241</v>
      </c>
      <c r="E29" s="213" t="s">
        <v>242</v>
      </c>
      <c r="F29" s="213" t="s">
        <v>243</v>
      </c>
      <c r="G29" s="1710" t="s">
        <v>244</v>
      </c>
      <c r="H29" s="1710"/>
    </row>
    <row r="30" spans="1:8" ht="20.100000000000001" customHeight="1">
      <c r="A30" s="696"/>
      <c r="B30" s="1712"/>
      <c r="C30" s="1713"/>
      <c r="D30" s="697"/>
      <c r="E30" s="697"/>
      <c r="F30" s="696"/>
      <c r="G30" s="1712"/>
      <c r="H30" s="1713"/>
    </row>
    <row r="31" spans="1:8" ht="20.100000000000001" customHeight="1">
      <c r="A31" s="698"/>
      <c r="B31" s="1702"/>
      <c r="C31" s="1703"/>
      <c r="D31" s="699"/>
      <c r="E31" s="699"/>
      <c r="F31" s="700"/>
      <c r="G31" s="1714"/>
      <c r="H31" s="1715"/>
    </row>
    <row r="32" spans="1:8" ht="20.100000000000001" customHeight="1">
      <c r="A32" s="698"/>
      <c r="B32" s="1702"/>
      <c r="C32" s="1703"/>
      <c r="D32" s="699"/>
      <c r="E32" s="699"/>
      <c r="F32" s="700"/>
      <c r="G32" s="1714"/>
      <c r="H32" s="1715"/>
    </row>
    <row r="33" spans="1:10" ht="20.100000000000001" customHeight="1">
      <c r="A33" s="698"/>
      <c r="B33" s="1702"/>
      <c r="C33" s="1703"/>
      <c r="D33" s="699"/>
      <c r="E33" s="699"/>
      <c r="F33" s="700"/>
      <c r="G33" s="1714"/>
      <c r="H33" s="1715"/>
    </row>
    <row r="34" spans="1:10" ht="20.100000000000001" customHeight="1">
      <c r="A34" s="698"/>
      <c r="B34" s="1702"/>
      <c r="C34" s="1703"/>
      <c r="D34" s="699"/>
      <c r="E34" s="699"/>
      <c r="F34" s="700"/>
      <c r="G34" s="1714"/>
      <c r="H34" s="1715"/>
    </row>
    <row r="35" spans="1:10" ht="20.100000000000001" customHeight="1">
      <c r="A35" s="698"/>
      <c r="B35" s="1702"/>
      <c r="C35" s="1703"/>
      <c r="D35" s="699"/>
      <c r="E35" s="699"/>
      <c r="F35" s="700"/>
      <c r="G35" s="1714"/>
      <c r="H35" s="1715"/>
    </row>
    <row r="36" spans="1:10" ht="20.100000000000001" customHeight="1">
      <c r="A36" s="698"/>
      <c r="B36" s="1702"/>
      <c r="C36" s="1703"/>
      <c r="D36" s="699"/>
      <c r="E36" s="699"/>
      <c r="F36" s="700"/>
      <c r="G36" s="1714"/>
      <c r="H36" s="1715"/>
      <c r="J36" s="232"/>
    </row>
    <row r="37" spans="1:10" ht="20.100000000000001" customHeight="1">
      <c r="A37" s="698"/>
      <c r="B37" s="1702"/>
      <c r="C37" s="1703"/>
      <c r="D37" s="699"/>
      <c r="E37" s="699"/>
      <c r="F37" s="700"/>
      <c r="G37" s="1714"/>
      <c r="H37" s="1715"/>
      <c r="J37" s="232"/>
    </row>
    <row r="38" spans="1:10" ht="20.100000000000001" customHeight="1">
      <c r="A38" s="698"/>
      <c r="B38" s="1702"/>
      <c r="C38" s="1703"/>
      <c r="D38" s="699"/>
      <c r="E38" s="699"/>
      <c r="F38" s="700"/>
      <c r="G38" s="1714"/>
      <c r="H38" s="1715"/>
      <c r="J38" s="232"/>
    </row>
    <row r="39" spans="1:10" ht="20.100000000000001" customHeight="1">
      <c r="A39" s="698"/>
      <c r="B39" s="1702"/>
      <c r="C39" s="1703"/>
      <c r="D39" s="699"/>
      <c r="E39" s="699"/>
      <c r="F39" s="700"/>
      <c r="G39" s="1714"/>
      <c r="H39" s="1715"/>
      <c r="J39" s="232"/>
    </row>
    <row r="40" spans="1:10" ht="20.100000000000001" customHeight="1">
      <c r="A40" s="698"/>
      <c r="B40" s="1702"/>
      <c r="C40" s="1703"/>
      <c r="D40" s="699"/>
      <c r="E40" s="699"/>
      <c r="F40" s="700"/>
      <c r="G40" s="1714"/>
      <c r="H40" s="1715"/>
      <c r="J40" s="232"/>
    </row>
    <row r="41" spans="1:10" ht="20.100000000000001" customHeight="1">
      <c r="A41" s="698"/>
      <c r="B41" s="1702"/>
      <c r="C41" s="1703"/>
      <c r="D41" s="699"/>
      <c r="E41" s="699"/>
      <c r="F41" s="700"/>
      <c r="G41" s="1714"/>
      <c r="H41" s="1715"/>
      <c r="J41" s="232"/>
    </row>
    <row r="42" spans="1:10" ht="20.100000000000001" customHeight="1">
      <c r="A42" s="698"/>
      <c r="B42" s="1702"/>
      <c r="C42" s="1703"/>
      <c r="D42" s="699"/>
      <c r="E42" s="699"/>
      <c r="F42" s="700"/>
      <c r="G42" s="1714"/>
      <c r="H42" s="1715"/>
    </row>
    <row r="43" spans="1:10" ht="20.100000000000001" customHeight="1">
      <c r="A43" s="698"/>
      <c r="B43" s="1702"/>
      <c r="C43" s="1703"/>
      <c r="D43" s="699"/>
      <c r="E43" s="699"/>
      <c r="F43" s="700"/>
      <c r="G43" s="1714"/>
      <c r="H43" s="1715"/>
    </row>
    <row r="44" spans="1:10" ht="20.100000000000001" customHeight="1">
      <c r="A44" s="698"/>
      <c r="B44" s="1702"/>
      <c r="C44" s="1703"/>
      <c r="D44" s="699"/>
      <c r="E44" s="699"/>
      <c r="F44" s="700"/>
      <c r="G44" s="1714"/>
      <c r="H44" s="1715"/>
    </row>
    <row r="45" spans="1:10" ht="20.100000000000001" customHeight="1">
      <c r="A45" s="698"/>
      <c r="B45" s="1702"/>
      <c r="C45" s="1703"/>
      <c r="D45" s="699"/>
      <c r="E45" s="699"/>
      <c r="F45" s="700"/>
      <c r="G45" s="1714"/>
      <c r="H45" s="1715"/>
    </row>
    <row r="46" spans="1:10" ht="20.100000000000001" customHeight="1">
      <c r="A46" s="698"/>
      <c r="B46" s="1702"/>
      <c r="C46" s="1703"/>
      <c r="D46" s="699"/>
      <c r="E46" s="699"/>
      <c r="F46" s="700"/>
      <c r="G46" s="1714"/>
      <c r="H46" s="1715"/>
    </row>
    <row r="47" spans="1:10" ht="20.100000000000001" customHeight="1">
      <c r="A47" s="698"/>
      <c r="B47" s="1702"/>
      <c r="C47" s="1703"/>
      <c r="D47" s="699"/>
      <c r="E47" s="699"/>
      <c r="F47" s="700"/>
      <c r="G47" s="1714"/>
      <c r="H47" s="1715"/>
    </row>
    <row r="48" spans="1:10" ht="20.100000000000001" customHeight="1">
      <c r="A48" s="698"/>
      <c r="B48" s="1702"/>
      <c r="C48" s="1703"/>
      <c r="D48" s="699"/>
      <c r="E48" s="699"/>
      <c r="F48" s="700"/>
      <c r="G48" s="1714"/>
      <c r="H48" s="1715"/>
    </row>
    <row r="49" spans="1:8" ht="20.100000000000001" customHeight="1">
      <c r="A49" s="698"/>
      <c r="B49" s="1702"/>
      <c r="C49" s="1703"/>
      <c r="D49" s="699"/>
      <c r="E49" s="699"/>
      <c r="F49" s="700"/>
      <c r="G49" s="1714"/>
      <c r="H49" s="1715"/>
    </row>
    <row r="50" spans="1:8" ht="20.100000000000001" customHeight="1">
      <c r="A50" s="700"/>
      <c r="B50" s="1702"/>
      <c r="C50" s="1703"/>
      <c r="D50" s="701"/>
      <c r="E50" s="701"/>
      <c r="F50" s="700"/>
      <c r="G50" s="1714"/>
      <c r="H50" s="1715"/>
    </row>
    <row r="51" spans="1:8" ht="20.100000000000001" customHeight="1">
      <c r="A51" s="700"/>
      <c r="B51" s="1702"/>
      <c r="C51" s="1703"/>
      <c r="D51" s="701"/>
      <c r="E51" s="701"/>
      <c r="F51" s="700"/>
      <c r="G51" s="1714"/>
      <c r="H51" s="1715"/>
    </row>
    <row r="52" spans="1:8" ht="20.100000000000001" customHeight="1">
      <c r="A52" s="700"/>
      <c r="B52" s="1714"/>
      <c r="C52" s="1715"/>
      <c r="D52" s="701"/>
      <c r="E52" s="701"/>
      <c r="F52" s="700"/>
      <c r="G52" s="1714"/>
      <c r="H52" s="1715"/>
    </row>
    <row r="53" spans="1:8" ht="20.100000000000001" customHeight="1">
      <c r="A53" s="702"/>
      <c r="B53" s="1717"/>
      <c r="C53" s="1718"/>
      <c r="D53" s="703"/>
      <c r="E53" s="703"/>
      <c r="F53" s="702"/>
      <c r="G53" s="1717"/>
      <c r="H53" s="1718"/>
    </row>
    <row r="54" spans="1:8" ht="14.25">
      <c r="A54" s="930" t="str">
        <f>IF($F$2="令和　年　月　日","17","")</f>
        <v>17</v>
      </c>
      <c r="B54" s="931"/>
      <c r="C54" s="931"/>
      <c r="D54" s="931"/>
      <c r="E54" s="931"/>
      <c r="F54" s="931"/>
      <c r="G54" s="931"/>
      <c r="H54" s="931"/>
    </row>
  </sheetData>
  <mergeCells count="58">
    <mergeCell ref="G32:H32"/>
    <mergeCell ref="G33:H33"/>
    <mergeCell ref="G34:H34"/>
    <mergeCell ref="G44:H44"/>
    <mergeCell ref="G49:H49"/>
    <mergeCell ref="G35:H35"/>
    <mergeCell ref="G36:H36"/>
    <mergeCell ref="G37:H37"/>
    <mergeCell ref="G38:H38"/>
    <mergeCell ref="G39:H39"/>
    <mergeCell ref="G40:H40"/>
    <mergeCell ref="G41:H41"/>
    <mergeCell ref="G42:H42"/>
    <mergeCell ref="G43:H43"/>
    <mergeCell ref="G53:H53"/>
    <mergeCell ref="G45:H45"/>
    <mergeCell ref="G46:H46"/>
    <mergeCell ref="G47:H47"/>
    <mergeCell ref="G48:H48"/>
    <mergeCell ref="G51:H51"/>
    <mergeCell ref="B53:C53"/>
    <mergeCell ref="B42:C42"/>
    <mergeCell ref="B43:C43"/>
    <mergeCell ref="B44:C44"/>
    <mergeCell ref="B49:C49"/>
    <mergeCell ref="B50:C50"/>
    <mergeCell ref="B45:C45"/>
    <mergeCell ref="B39:C39"/>
    <mergeCell ref="B40:C40"/>
    <mergeCell ref="B41:C41"/>
    <mergeCell ref="B52:C52"/>
    <mergeCell ref="G50:H50"/>
    <mergeCell ref="G52:H52"/>
    <mergeCell ref="B46:C46"/>
    <mergeCell ref="B47:C47"/>
    <mergeCell ref="B48:C48"/>
    <mergeCell ref="B51:C51"/>
    <mergeCell ref="G29:H29"/>
    <mergeCell ref="B22:G22"/>
    <mergeCell ref="B23:G23"/>
    <mergeCell ref="G30:H30"/>
    <mergeCell ref="G31:H31"/>
    <mergeCell ref="B30:C30"/>
    <mergeCell ref="B31:C31"/>
    <mergeCell ref="B29:C29"/>
    <mergeCell ref="F2:H2"/>
    <mergeCell ref="F15:H15"/>
    <mergeCell ref="F16:G16"/>
    <mergeCell ref="A10:C10"/>
    <mergeCell ref="A9:C9"/>
    <mergeCell ref="F13:H14"/>
    <mergeCell ref="B37:C37"/>
    <mergeCell ref="B38:C38"/>
    <mergeCell ref="B32:C32"/>
    <mergeCell ref="B33:C33"/>
    <mergeCell ref="B34:C34"/>
    <mergeCell ref="B35:C35"/>
    <mergeCell ref="B36:C36"/>
  </mergeCells>
  <phoneticPr fontId="3"/>
  <conditionalFormatting sqref="F2:H2">
    <cfRule type="expression" dxfId="343" priority="1">
      <formula>F2="令和　年　月　日"</formula>
    </cfRule>
  </conditionalFormatting>
  <dataValidations count="2">
    <dataValidation imeMode="off" allowBlank="1" showInputMessage="1" showErrorMessage="1" sqref="F2:H2 E30:E53"/>
    <dataValidation imeMode="hiragana" allowBlank="1" showInputMessage="1" showErrorMessage="1" sqref="F30:H53 F16:G16 C24:G24 A30:D53 A8:A10 B22:B24 F15 F13 G15:H15"/>
  </dataValidations>
  <printOptions horizontalCentered="1"/>
  <pageMargins left="0.78740157480314965" right="0.59055118110236227" top="0.59055118110236227" bottom="0.59055118110236227" header="0.51181102362204722" footer="0.51181102362204722"/>
  <pageSetup paperSize="9" scale="88"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showGridLines="0" tabSelected="1" view="pageBreakPreview" zoomScaleNormal="100" zoomScaleSheetLayoutView="100" workbookViewId="0">
      <selection activeCell="G11" sqref="G11:H12"/>
    </sheetView>
  </sheetViews>
  <sheetFormatPr defaultRowHeight="13.5"/>
  <cols>
    <col min="1" max="6" width="9" style="2"/>
    <col min="7" max="7" width="18" style="2" customWidth="1"/>
    <col min="8" max="8" width="10.625" style="2" customWidth="1"/>
    <col min="9" max="9" width="9" style="2"/>
    <col min="10" max="10" width="40.5" style="2" customWidth="1"/>
    <col min="11" max="16384" width="9" style="2"/>
  </cols>
  <sheetData>
    <row r="1" spans="1:10" ht="14.25" customHeight="1">
      <c r="A1" s="743"/>
      <c r="B1" s="743"/>
      <c r="C1" s="743"/>
      <c r="D1" s="743"/>
      <c r="E1" s="743"/>
      <c r="F1" s="743"/>
      <c r="G1" s="1440" t="s">
        <v>903</v>
      </c>
      <c r="H1" s="1440"/>
    </row>
    <row r="2" spans="1:10" ht="14.25" customHeight="1">
      <c r="A2" s="743"/>
      <c r="B2" s="743"/>
      <c r="C2" s="743"/>
      <c r="D2" s="743"/>
      <c r="E2" s="743"/>
      <c r="F2" s="743"/>
      <c r="G2" s="743"/>
      <c r="H2" s="743"/>
    </row>
    <row r="3" spans="1:10" ht="14.25" customHeight="1">
      <c r="A3" s="743"/>
      <c r="B3" s="743"/>
      <c r="C3" s="743"/>
      <c r="D3" s="743"/>
      <c r="E3" s="743"/>
      <c r="F3" s="743"/>
      <c r="G3" s="743"/>
      <c r="H3" s="743"/>
    </row>
    <row r="4" spans="1:10" ht="14.25" customHeight="1">
      <c r="A4" s="742" t="str">
        <f>IF(A7="○○病院","(発　注　者）","")</f>
        <v>(発　注　者）</v>
      </c>
      <c r="B4" s="743"/>
      <c r="C4" s="743"/>
      <c r="D4" s="743"/>
      <c r="E4" s="743"/>
      <c r="F4" s="743"/>
      <c r="G4" s="743"/>
      <c r="H4" s="743"/>
    </row>
    <row r="5" spans="1:10" ht="14.25" customHeight="1">
      <c r="A5" s="744" t="s">
        <v>753</v>
      </c>
      <c r="B5" s="743"/>
      <c r="C5" s="743"/>
      <c r="D5" s="743"/>
      <c r="E5" s="743"/>
      <c r="F5" s="743"/>
      <c r="G5" s="743"/>
      <c r="H5" s="743"/>
    </row>
    <row r="6" spans="1:10" ht="14.25" customHeight="1">
      <c r="A6" s="743" t="s">
        <v>700</v>
      </c>
      <c r="B6" s="743"/>
      <c r="C6" s="743"/>
      <c r="D6" s="743"/>
      <c r="E6" s="743"/>
      <c r="F6" s="743"/>
      <c r="G6" s="743"/>
      <c r="H6" s="743"/>
    </row>
    <row r="7" spans="1:10" ht="14.25" customHeight="1">
      <c r="A7" s="1441" t="s">
        <v>660</v>
      </c>
      <c r="B7" s="1441"/>
      <c r="C7" s="1441"/>
      <c r="D7" s="743"/>
      <c r="E7" s="743"/>
      <c r="F7" s="743"/>
      <c r="G7" s="743"/>
      <c r="H7" s="743"/>
    </row>
    <row r="8" spans="1:10" ht="14.25" customHeight="1">
      <c r="A8" s="747" t="s">
        <v>901</v>
      </c>
      <c r="B8" s="1442" t="s">
        <v>713</v>
      </c>
      <c r="C8" s="1442"/>
      <c r="D8" s="743" t="s">
        <v>545</v>
      </c>
      <c r="E8" s="743"/>
      <c r="F8" s="743"/>
      <c r="G8" s="743"/>
      <c r="H8" s="743"/>
    </row>
    <row r="9" spans="1:10" ht="14.25" customHeight="1">
      <c r="A9" s="743"/>
      <c r="B9" s="743"/>
      <c r="C9" s="743"/>
      <c r="D9" s="743"/>
      <c r="E9" s="743"/>
      <c r="F9" s="743"/>
      <c r="G9" s="743"/>
      <c r="H9" s="743"/>
    </row>
    <row r="10" spans="1:10" ht="14.25" customHeight="1">
      <c r="A10" s="743"/>
      <c r="B10" s="750"/>
      <c r="C10" s="743"/>
      <c r="D10" s="743"/>
      <c r="E10" s="743"/>
      <c r="F10" s="745" t="s">
        <v>682</v>
      </c>
      <c r="G10" s="745"/>
      <c r="H10" s="743"/>
      <c r="J10" s="629"/>
    </row>
    <row r="11" spans="1:10" ht="14.25" customHeight="1">
      <c r="A11" s="743"/>
      <c r="B11" s="743"/>
      <c r="C11" s="743"/>
      <c r="D11" s="743"/>
      <c r="E11" s="743"/>
      <c r="F11" s="749"/>
      <c r="G11" s="1443"/>
      <c r="H11" s="1443"/>
      <c r="J11" s="629"/>
    </row>
    <row r="12" spans="1:10" ht="14.25" customHeight="1">
      <c r="A12" s="743"/>
      <c r="B12" s="743"/>
      <c r="C12" s="743"/>
      <c r="D12" s="743"/>
      <c r="E12" s="743"/>
      <c r="F12" s="746" t="str">
        <f>IF(G11="","(住所)","")</f>
        <v>(住所)</v>
      </c>
      <c r="G12" s="1443"/>
      <c r="H12" s="1443"/>
      <c r="J12" s="629"/>
    </row>
    <row r="13" spans="1:10" ht="14.25" customHeight="1">
      <c r="A13" s="743"/>
      <c r="B13" s="743"/>
      <c r="C13" s="743"/>
      <c r="D13" s="743"/>
      <c r="E13" s="743"/>
      <c r="F13" s="746" t="str">
        <f>IF(G13="","(社名)","")</f>
        <v>(社名)</v>
      </c>
      <c r="G13" s="1436"/>
      <c r="H13" s="1436"/>
      <c r="J13" s="629"/>
    </row>
    <row r="14" spans="1:10" ht="14.25" customHeight="1">
      <c r="A14" s="743"/>
      <c r="B14" s="743"/>
      <c r="C14" s="743"/>
      <c r="D14" s="743"/>
      <c r="E14" s="743"/>
      <c r="F14" s="746" t="str">
        <f>IF(G14="","(氏名)","")</f>
        <v>(氏名)</v>
      </c>
      <c r="G14" s="1115"/>
      <c r="H14" s="743" t="s">
        <v>740</v>
      </c>
      <c r="J14" s="629"/>
    </row>
    <row r="15" spans="1:10" ht="14.25" customHeight="1">
      <c r="A15" s="743"/>
      <c r="B15" s="743"/>
      <c r="C15" s="743"/>
      <c r="D15" s="743"/>
      <c r="E15" s="743"/>
      <c r="F15" s="743"/>
      <c r="G15" s="743"/>
      <c r="H15" s="743"/>
      <c r="J15" s="629"/>
    </row>
    <row r="16" spans="1:10" ht="14.25" customHeight="1">
      <c r="A16" s="743"/>
      <c r="B16" s="743"/>
      <c r="C16" s="743"/>
      <c r="D16" s="743"/>
      <c r="E16" s="743"/>
      <c r="F16" s="743"/>
      <c r="G16" s="743"/>
      <c r="H16" s="743"/>
      <c r="J16" s="629"/>
    </row>
    <row r="17" spans="1:10" ht="14.25" customHeight="1">
      <c r="A17" s="743"/>
      <c r="B17" s="743"/>
      <c r="C17" s="743"/>
      <c r="D17" s="743"/>
      <c r="E17" s="743"/>
      <c r="F17" s="743"/>
      <c r="G17" s="743"/>
      <c r="H17" s="747"/>
      <c r="J17" s="629"/>
    </row>
    <row r="18" spans="1:10" ht="14.25" customHeight="1">
      <c r="A18" s="748"/>
      <c r="B18" s="748"/>
      <c r="C18" s="748"/>
      <c r="D18" s="748"/>
      <c r="E18" s="748"/>
      <c r="F18" s="748"/>
      <c r="G18" s="743"/>
      <c r="H18" s="743"/>
      <c r="J18" s="629"/>
    </row>
    <row r="19" spans="1:10" ht="24">
      <c r="A19" s="655" t="s">
        <v>860</v>
      </c>
      <c r="B19" s="655"/>
      <c r="C19" s="655"/>
      <c r="D19" s="655"/>
      <c r="E19" s="655"/>
      <c r="F19" s="655"/>
      <c r="G19" s="655"/>
      <c r="H19" s="655"/>
      <c r="J19" s="629"/>
    </row>
    <row r="20" spans="1:10" ht="14.25" customHeight="1">
      <c r="A20" s="748"/>
      <c r="B20" s="748"/>
      <c r="C20" s="748"/>
      <c r="D20" s="748"/>
      <c r="E20" s="748"/>
      <c r="F20" s="748"/>
      <c r="G20" s="748"/>
      <c r="H20" s="748"/>
      <c r="J20" s="629"/>
    </row>
    <row r="21" spans="1:10" ht="14.25" customHeight="1">
      <c r="A21" s="743"/>
      <c r="B21" s="743"/>
      <c r="C21" s="743"/>
      <c r="D21" s="743"/>
      <c r="E21" s="743"/>
      <c r="F21" s="743"/>
      <c r="G21" s="743"/>
      <c r="H21" s="743"/>
      <c r="J21" s="629"/>
    </row>
    <row r="22" spans="1:10" ht="14.25" customHeight="1">
      <c r="A22" s="743"/>
      <c r="B22" s="743"/>
      <c r="C22" s="743"/>
      <c r="D22" s="743"/>
      <c r="E22" s="743"/>
      <c r="F22" s="743"/>
      <c r="G22" s="743"/>
      <c r="H22" s="743"/>
    </row>
    <row r="23" spans="1:10" ht="14.25" customHeight="1">
      <c r="A23" s="743"/>
      <c r="B23" s="743"/>
      <c r="C23" s="743"/>
      <c r="D23" s="743"/>
      <c r="E23" s="743"/>
      <c r="F23" s="743"/>
      <c r="G23" s="743"/>
      <c r="H23" s="743"/>
    </row>
    <row r="24" spans="1:10" ht="14.25" customHeight="1">
      <c r="A24" s="743"/>
      <c r="B24" s="743"/>
      <c r="C24" s="743"/>
      <c r="D24" s="743"/>
      <c r="E24" s="743"/>
      <c r="F24" s="743"/>
      <c r="G24" s="743"/>
      <c r="H24" s="743"/>
    </row>
    <row r="25" spans="1:10" ht="14.25" customHeight="1">
      <c r="A25" s="743"/>
      <c r="B25" s="749" t="s">
        <v>546</v>
      </c>
      <c r="C25" s="1438" t="str">
        <f>A6&amp;A7</f>
        <v>独立行政法人国立病院機構○○病院</v>
      </c>
      <c r="D25" s="1438"/>
      <c r="E25" s="1438"/>
      <c r="F25" s="1438"/>
      <c r="G25" s="1438"/>
      <c r="H25" s="1438"/>
    </row>
    <row r="26" spans="1:10" ht="14.25" customHeight="1">
      <c r="A26" s="743"/>
      <c r="B26" s="743"/>
      <c r="C26" s="1438" t="s">
        <v>712</v>
      </c>
      <c r="D26" s="1438"/>
      <c r="E26" s="1438"/>
      <c r="F26" s="1438"/>
      <c r="G26" s="1438"/>
      <c r="H26" s="1439"/>
    </row>
    <row r="27" spans="1:10" ht="14.25" customHeight="1">
      <c r="A27" s="743"/>
      <c r="B27" s="743"/>
      <c r="C27" s="743"/>
      <c r="D27" s="743"/>
      <c r="E27" s="743"/>
      <c r="F27" s="743"/>
      <c r="G27" s="743"/>
      <c r="H27" s="743"/>
    </row>
    <row r="28" spans="1:10" ht="14.25" customHeight="1">
      <c r="A28" s="743"/>
      <c r="B28" s="743"/>
      <c r="C28" s="743"/>
      <c r="D28" s="743"/>
      <c r="E28" s="743"/>
      <c r="F28" s="743"/>
      <c r="G28" s="743"/>
      <c r="H28" s="743"/>
    </row>
    <row r="29" spans="1:10" ht="14.25" customHeight="1">
      <c r="A29" s="743"/>
      <c r="B29" s="1437" t="str">
        <f>"　上記工事は、"&amp;TEXT($G$1,"ggge年m月d日")&amp;"に着工したので通知します。"</f>
        <v>　上記工事は、令和　年　月　日に着工したので通知します。</v>
      </c>
      <c r="C29" s="1437"/>
      <c r="D29" s="1437"/>
      <c r="E29" s="1437"/>
      <c r="F29" s="1437"/>
      <c r="G29" s="1437"/>
      <c r="H29" s="743"/>
    </row>
    <row r="30" spans="1:10" ht="14.25" customHeight="1">
      <c r="A30" s="743"/>
      <c r="B30" s="1437"/>
      <c r="C30" s="1437"/>
      <c r="D30" s="1437"/>
      <c r="E30" s="1437"/>
      <c r="F30" s="1437"/>
      <c r="G30" s="1437"/>
      <c r="H30" s="743"/>
    </row>
    <row r="31" spans="1:10" ht="14.25" customHeight="1">
      <c r="A31" s="743"/>
      <c r="B31" s="743"/>
      <c r="C31" s="743"/>
      <c r="D31" s="743"/>
      <c r="E31" s="743"/>
      <c r="F31" s="743"/>
      <c r="G31" s="743"/>
      <c r="H31" s="743"/>
    </row>
    <row r="32" spans="1:10" ht="14.25" customHeight="1">
      <c r="A32" s="743"/>
      <c r="B32" s="743"/>
      <c r="C32" s="743"/>
      <c r="D32" s="743"/>
      <c r="E32" s="743"/>
      <c r="F32" s="743"/>
      <c r="G32" s="743"/>
      <c r="H32" s="743"/>
    </row>
    <row r="33" spans="1:8" ht="14.25" customHeight="1">
      <c r="A33" s="743"/>
      <c r="B33" s="743"/>
      <c r="C33" s="743"/>
      <c r="D33" s="743"/>
      <c r="E33" s="743"/>
      <c r="F33" s="743"/>
      <c r="G33" s="743"/>
      <c r="H33" s="743"/>
    </row>
    <row r="34" spans="1:8" ht="14.25" customHeight="1">
      <c r="A34" s="743"/>
      <c r="B34" s="743"/>
      <c r="C34" s="743"/>
      <c r="D34" s="743"/>
      <c r="E34" s="743"/>
      <c r="F34" s="743"/>
      <c r="G34" s="743"/>
      <c r="H34" s="743"/>
    </row>
    <row r="35" spans="1:8" ht="14.25" customHeight="1">
      <c r="A35" s="743"/>
      <c r="B35" s="743"/>
      <c r="C35" s="743"/>
      <c r="D35" s="743"/>
      <c r="E35" s="743"/>
      <c r="F35" s="743"/>
      <c r="G35" s="743"/>
      <c r="H35" s="743"/>
    </row>
    <row r="36" spans="1:8" ht="14.25" customHeight="1">
      <c r="A36" s="743"/>
      <c r="B36" s="743"/>
      <c r="C36" s="743"/>
      <c r="D36" s="743"/>
      <c r="E36" s="743"/>
      <c r="F36" s="743"/>
      <c r="G36" s="743"/>
      <c r="H36" s="743"/>
    </row>
    <row r="37" spans="1:8" ht="14.25" customHeight="1">
      <c r="A37" s="748"/>
      <c r="B37" s="743"/>
      <c r="C37" s="743"/>
      <c r="D37" s="743"/>
      <c r="E37" s="743"/>
      <c r="F37" s="748"/>
      <c r="G37" s="748"/>
      <c r="H37" s="748"/>
    </row>
    <row r="38" spans="1:8" ht="14.25" customHeight="1">
      <c r="A38" s="748"/>
      <c r="B38" s="743"/>
      <c r="C38" s="743"/>
      <c r="D38" s="743"/>
      <c r="E38" s="743"/>
      <c r="F38" s="748"/>
      <c r="G38" s="748"/>
      <c r="H38" s="748"/>
    </row>
    <row r="39" spans="1:8" ht="14.25">
      <c r="A39" s="748"/>
      <c r="B39" s="743"/>
      <c r="C39" s="743"/>
      <c r="D39" s="743"/>
      <c r="E39" s="743"/>
      <c r="F39" s="748"/>
      <c r="G39" s="748"/>
      <c r="H39" s="748"/>
    </row>
    <row r="40" spans="1:8" ht="14.25">
      <c r="A40" s="748"/>
      <c r="B40" s="747"/>
      <c r="C40" s="743"/>
      <c r="D40" s="743"/>
      <c r="E40" s="743"/>
      <c r="F40" s="748"/>
      <c r="G40" s="748"/>
      <c r="H40" s="748"/>
    </row>
    <row r="41" spans="1:8" ht="14.25">
      <c r="A41" s="748"/>
      <c r="B41" s="743"/>
      <c r="C41" s="743"/>
      <c r="D41" s="743"/>
      <c r="E41" s="743"/>
      <c r="F41" s="748"/>
      <c r="G41" s="748"/>
      <c r="H41" s="748"/>
    </row>
    <row r="42" spans="1:8">
      <c r="A42" s="748"/>
      <c r="B42" s="748"/>
      <c r="C42" s="748"/>
      <c r="D42" s="748"/>
      <c r="E42" s="748"/>
      <c r="F42" s="748"/>
      <c r="G42" s="748"/>
      <c r="H42" s="748"/>
    </row>
    <row r="43" spans="1:8">
      <c r="A43" s="748"/>
      <c r="B43" s="748"/>
      <c r="C43" s="748"/>
      <c r="D43" s="748"/>
      <c r="E43" s="748"/>
      <c r="F43" s="748"/>
      <c r="G43" s="748"/>
      <c r="H43" s="748"/>
    </row>
    <row r="44" spans="1:8">
      <c r="A44" s="748"/>
      <c r="B44" s="748"/>
      <c r="C44" s="748"/>
      <c r="D44" s="748"/>
      <c r="E44" s="748"/>
      <c r="F44" s="748"/>
      <c r="G44" s="748"/>
      <c r="H44" s="748"/>
    </row>
    <row r="45" spans="1:8">
      <c r="A45" s="748"/>
      <c r="B45" s="748"/>
      <c r="C45" s="748"/>
      <c r="D45" s="748"/>
      <c r="E45" s="748"/>
      <c r="F45" s="748"/>
      <c r="G45" s="748"/>
      <c r="H45" s="748"/>
    </row>
    <row r="46" spans="1:8">
      <c r="A46" s="748"/>
      <c r="B46" s="748"/>
      <c r="C46" s="748"/>
      <c r="D46" s="748"/>
      <c r="E46" s="748"/>
      <c r="F46" s="748"/>
      <c r="G46" s="748"/>
      <c r="H46" s="748"/>
    </row>
    <row r="47" spans="1:8">
      <c r="A47" s="748"/>
      <c r="B47" s="748"/>
      <c r="C47" s="748"/>
      <c r="D47" s="748"/>
      <c r="E47" s="748"/>
      <c r="F47" s="748"/>
      <c r="G47" s="748"/>
      <c r="H47" s="748"/>
    </row>
    <row r="48" spans="1:8">
      <c r="A48"/>
      <c r="B48"/>
      <c r="C48"/>
      <c r="D48"/>
      <c r="E48"/>
      <c r="F48"/>
      <c r="G48"/>
      <c r="H48"/>
    </row>
    <row r="49" spans="1:8">
      <c r="A49" s="748"/>
      <c r="B49" s="748"/>
      <c r="C49" s="748"/>
      <c r="D49" s="748"/>
      <c r="E49" s="748"/>
      <c r="F49" s="748"/>
      <c r="G49" s="748"/>
      <c r="H49" s="748"/>
    </row>
    <row r="50" spans="1:8">
      <c r="A50" s="748"/>
      <c r="B50" s="748"/>
      <c r="C50" s="748"/>
      <c r="D50" s="748"/>
      <c r="E50" s="748"/>
      <c r="F50" s="748"/>
      <c r="G50" s="748"/>
      <c r="H50" s="748"/>
    </row>
    <row r="51" spans="1:8">
      <c r="A51" s="748"/>
      <c r="B51" s="748"/>
      <c r="C51" s="748"/>
      <c r="D51" s="748"/>
      <c r="E51" s="748"/>
      <c r="F51" s="748"/>
      <c r="G51" s="748"/>
      <c r="H51" s="748"/>
    </row>
    <row r="52" spans="1:8">
      <c r="A52" s="748"/>
      <c r="B52" s="748"/>
      <c r="C52" s="748"/>
      <c r="D52" s="748"/>
      <c r="E52" s="748"/>
      <c r="F52" s="748"/>
      <c r="G52" s="748"/>
      <c r="H52" s="748"/>
    </row>
    <row r="53" spans="1:8">
      <c r="A53" s="748"/>
      <c r="B53" s="748"/>
      <c r="C53" s="748"/>
      <c r="D53" s="748"/>
      <c r="E53" s="748"/>
      <c r="F53" s="748"/>
      <c r="G53" s="748"/>
      <c r="H53" s="748"/>
    </row>
    <row r="54" spans="1:8">
      <c r="A54" s="751" t="str">
        <f>IF($G$1="令和　年　月　日","1","")</f>
        <v>1</v>
      </c>
      <c r="B54" s="752"/>
      <c r="C54" s="752"/>
      <c r="D54" s="752"/>
      <c r="E54" s="752"/>
      <c r="F54" s="752"/>
      <c r="G54" s="752"/>
      <c r="H54" s="752"/>
    </row>
  </sheetData>
  <mergeCells count="8">
    <mergeCell ref="G13:H13"/>
    <mergeCell ref="B29:G30"/>
    <mergeCell ref="C25:H25"/>
    <mergeCell ref="C26:H26"/>
    <mergeCell ref="G1:H1"/>
    <mergeCell ref="A7:C7"/>
    <mergeCell ref="B8:C8"/>
    <mergeCell ref="G11:H12"/>
  </mergeCells>
  <phoneticPr fontId="3"/>
  <conditionalFormatting sqref="A7:C7">
    <cfRule type="expression" dxfId="453" priority="3">
      <formula>A7="○○病院"</formula>
    </cfRule>
  </conditionalFormatting>
  <conditionalFormatting sqref="B8:C8">
    <cfRule type="expression" dxfId="452" priority="2">
      <formula>B8="○　○　○　○"</formula>
    </cfRule>
  </conditionalFormatting>
  <conditionalFormatting sqref="C26:H26">
    <cfRule type="expression" dxfId="451" priority="1">
      <formula>C26="○○整備工事"</formula>
    </cfRule>
  </conditionalFormatting>
  <conditionalFormatting sqref="G14">
    <cfRule type="expression" dxfId="450" priority="4">
      <formula>G14=""</formula>
    </cfRule>
  </conditionalFormatting>
  <conditionalFormatting sqref="G1:H1">
    <cfRule type="expression" dxfId="449" priority="7">
      <formula>G1="令和　年　月　日"</formula>
    </cfRule>
  </conditionalFormatting>
  <conditionalFormatting sqref="G11:H13">
    <cfRule type="expression" dxfId="448" priority="5">
      <formula>G11=""</formula>
    </cfRule>
  </conditionalFormatting>
  <dataValidations count="2">
    <dataValidation imeMode="off" allowBlank="1" showInputMessage="1" showErrorMessage="1" sqref="B29 G1:H1"/>
    <dataValidation imeMode="hiragana" allowBlank="1" showInputMessage="1" showErrorMessage="1" sqref="D26:G26 C25:C26 A6:B8 C6:C7 G13:G14 G11 H13"/>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view="pageBreakPreview" zoomScaleNormal="100" zoomScaleSheetLayoutView="100" workbookViewId="0">
      <selection activeCell="G7" sqref="G7:H7"/>
    </sheetView>
  </sheetViews>
  <sheetFormatPr defaultRowHeight="24" customHeight="1"/>
  <cols>
    <col min="1" max="1" width="7.375" style="235" customWidth="1"/>
    <col min="2" max="2" width="17.375" style="235" customWidth="1"/>
    <col min="3" max="3" width="9" style="235"/>
    <col min="4" max="4" width="6.625" style="235" customWidth="1"/>
    <col min="5" max="5" width="7.375" style="235" customWidth="1"/>
    <col min="6" max="6" width="17.375" style="235" customWidth="1"/>
    <col min="7" max="7" width="9" style="235"/>
    <col min="8" max="8" width="6.625" style="235" customWidth="1"/>
    <col min="9" max="16384" width="9" style="235"/>
  </cols>
  <sheetData>
    <row r="1" spans="1:12" ht="39" customHeight="1">
      <c r="A1" s="662" t="s">
        <v>287</v>
      </c>
      <c r="B1" s="662"/>
      <c r="C1" s="662"/>
      <c r="D1" s="662"/>
      <c r="E1" s="662"/>
      <c r="F1" s="544"/>
      <c r="G1" s="544"/>
      <c r="H1" s="544"/>
      <c r="L1" s="1238"/>
    </row>
    <row r="2" spans="1:12" ht="24" customHeight="1">
      <c r="A2" s="1247" t="s">
        <v>191</v>
      </c>
      <c r="B2" s="1247"/>
      <c r="C2" s="1247"/>
      <c r="D2" s="1247"/>
      <c r="E2" s="1724"/>
      <c r="F2" s="1724"/>
      <c r="G2" s="1724"/>
      <c r="H2" s="1724"/>
    </row>
    <row r="3" spans="1:12" ht="30.75" customHeight="1">
      <c r="A3" s="477" t="s">
        <v>288</v>
      </c>
      <c r="B3" s="1721"/>
      <c r="C3" s="1722"/>
      <c r="D3" s="1723"/>
      <c r="E3" s="478" t="s">
        <v>288</v>
      </c>
      <c r="F3" s="1721"/>
      <c r="G3" s="1722"/>
      <c r="H3" s="1723"/>
    </row>
    <row r="4" spans="1:12" ht="30.75" customHeight="1">
      <c r="A4" s="477" t="s">
        <v>289</v>
      </c>
      <c r="B4" s="1721"/>
      <c r="C4" s="1722"/>
      <c r="D4" s="1723"/>
      <c r="E4" s="478" t="s">
        <v>289</v>
      </c>
      <c r="F4" s="1721"/>
      <c r="G4" s="1722"/>
      <c r="H4" s="1723"/>
    </row>
    <row r="5" spans="1:12" ht="30.75" customHeight="1">
      <c r="A5" s="533" t="s">
        <v>290</v>
      </c>
      <c r="B5" s="654"/>
      <c r="C5" s="477" t="s">
        <v>291</v>
      </c>
      <c r="D5" s="479"/>
      <c r="E5" s="534" t="s">
        <v>290</v>
      </c>
      <c r="F5" s="654"/>
      <c r="G5" s="477" t="s">
        <v>291</v>
      </c>
      <c r="H5" s="706"/>
    </row>
    <row r="6" spans="1:12" ht="30.75" customHeight="1">
      <c r="A6" s="477" t="s">
        <v>292</v>
      </c>
      <c r="B6" s="653" t="s">
        <v>293</v>
      </c>
      <c r="C6" s="1178" t="s">
        <v>294</v>
      </c>
      <c r="D6" s="1179"/>
      <c r="E6" s="478" t="s">
        <v>292</v>
      </c>
      <c r="F6" s="653" t="s">
        <v>293</v>
      </c>
      <c r="G6" s="1178" t="s">
        <v>294</v>
      </c>
      <c r="H6" s="1179"/>
    </row>
    <row r="7" spans="1:12" ht="30" customHeight="1">
      <c r="A7" s="685"/>
      <c r="B7" s="652"/>
      <c r="C7" s="1719"/>
      <c r="D7" s="1720"/>
      <c r="E7" s="685"/>
      <c r="F7" s="652"/>
      <c r="G7" s="1719"/>
      <c r="H7" s="1720"/>
    </row>
    <row r="8" spans="1:12" ht="30" customHeight="1">
      <c r="A8" s="685"/>
      <c r="B8" s="652"/>
      <c r="C8" s="1719"/>
      <c r="D8" s="1720"/>
      <c r="E8" s="685"/>
      <c r="F8" s="652"/>
      <c r="G8" s="1719"/>
      <c r="H8" s="1720"/>
    </row>
    <row r="9" spans="1:12" ht="30" customHeight="1">
      <c r="A9" s="685"/>
      <c r="B9" s="652"/>
      <c r="C9" s="1719"/>
      <c r="D9" s="1720"/>
      <c r="E9" s="685"/>
      <c r="F9" s="652"/>
      <c r="G9" s="1719"/>
      <c r="H9" s="1720"/>
    </row>
    <row r="10" spans="1:12" ht="30" customHeight="1">
      <c r="A10" s="685"/>
      <c r="B10" s="652"/>
      <c r="C10" s="1719"/>
      <c r="D10" s="1720"/>
      <c r="E10" s="685"/>
      <c r="F10" s="652"/>
      <c r="G10" s="1719"/>
      <c r="H10" s="1720"/>
    </row>
    <row r="11" spans="1:12" ht="30" customHeight="1">
      <c r="A11" s="685"/>
      <c r="B11" s="652"/>
      <c r="C11" s="1719"/>
      <c r="D11" s="1720"/>
      <c r="E11" s="685"/>
      <c r="F11" s="652"/>
      <c r="G11" s="1719"/>
      <c r="H11" s="1720"/>
    </row>
    <row r="12" spans="1:12" ht="30" customHeight="1">
      <c r="A12" s="685"/>
      <c r="B12" s="652"/>
      <c r="C12" s="1719"/>
      <c r="D12" s="1720"/>
      <c r="E12" s="685"/>
      <c r="F12" s="652"/>
      <c r="G12" s="1719"/>
      <c r="H12" s="1720"/>
    </row>
    <row r="13" spans="1:12" ht="30" customHeight="1">
      <c r="A13" s="685"/>
      <c r="B13" s="652"/>
      <c r="C13" s="1719"/>
      <c r="D13" s="1720"/>
      <c r="E13" s="685"/>
      <c r="F13" s="652"/>
      <c r="G13" s="1719"/>
      <c r="H13" s="1720"/>
    </row>
    <row r="14" spans="1:12" ht="30" customHeight="1">
      <c r="A14" s="685"/>
      <c r="B14" s="652"/>
      <c r="C14" s="1719"/>
      <c r="D14" s="1720"/>
      <c r="E14" s="685"/>
      <c r="F14" s="652"/>
      <c r="G14" s="1719"/>
      <c r="H14" s="1720"/>
    </row>
    <row r="15" spans="1:12" ht="30" customHeight="1">
      <c r="A15" s="685"/>
      <c r="B15" s="652"/>
      <c r="C15" s="1719"/>
      <c r="D15" s="1720"/>
      <c r="E15" s="685"/>
      <c r="F15" s="652"/>
      <c r="G15" s="1719"/>
      <c r="H15" s="1720"/>
    </row>
    <row r="16" spans="1:12" ht="30" customHeight="1">
      <c r="A16" s="685"/>
      <c r="B16" s="652"/>
      <c r="C16" s="1719"/>
      <c r="D16" s="1720"/>
      <c r="E16" s="685"/>
      <c r="F16" s="652"/>
      <c r="G16" s="1719"/>
      <c r="H16" s="1720"/>
    </row>
    <row r="17" spans="1:8" ht="30" customHeight="1">
      <c r="A17" s="685"/>
      <c r="B17" s="652"/>
      <c r="C17" s="1719"/>
      <c r="D17" s="1720"/>
      <c r="E17" s="685"/>
      <c r="F17" s="652"/>
      <c r="G17" s="1719"/>
      <c r="H17" s="1720"/>
    </row>
    <row r="18" spans="1:8" ht="30" customHeight="1">
      <c r="A18" s="685"/>
      <c r="B18" s="652"/>
      <c r="C18" s="1719"/>
      <c r="D18" s="1720"/>
      <c r="E18" s="685"/>
      <c r="F18" s="652"/>
      <c r="G18" s="1719"/>
      <c r="H18" s="1720"/>
    </row>
    <row r="19" spans="1:8" ht="30" customHeight="1">
      <c r="A19" s="685"/>
      <c r="B19" s="652"/>
      <c r="C19" s="1719"/>
      <c r="D19" s="1720"/>
      <c r="E19" s="685"/>
      <c r="F19" s="652"/>
      <c r="G19" s="1719"/>
      <c r="H19" s="1720"/>
    </row>
    <row r="20" spans="1:8" ht="30" customHeight="1">
      <c r="A20" s="685"/>
      <c r="B20" s="652"/>
      <c r="C20" s="1719"/>
      <c r="D20" s="1720"/>
      <c r="E20" s="685"/>
      <c r="F20" s="652"/>
      <c r="G20" s="1719"/>
      <c r="H20" s="1720"/>
    </row>
    <row r="21" spans="1:8" ht="30" customHeight="1">
      <c r="A21" s="685"/>
      <c r="B21" s="652"/>
      <c r="C21" s="1719"/>
      <c r="D21" s="1720"/>
      <c r="E21" s="685"/>
      <c r="F21" s="652"/>
      <c r="G21" s="1719"/>
      <c r="H21" s="1720"/>
    </row>
    <row r="22" spans="1:8" ht="30" customHeight="1">
      <c r="A22" s="685"/>
      <c r="B22" s="652"/>
      <c r="C22" s="1719"/>
      <c r="D22" s="1720"/>
      <c r="E22" s="685"/>
      <c r="F22" s="652"/>
      <c r="G22" s="1719"/>
      <c r="H22" s="1720"/>
    </row>
    <row r="23" spans="1:8" ht="30" customHeight="1">
      <c r="A23" s="685"/>
      <c r="B23" s="652"/>
      <c r="C23" s="1719"/>
      <c r="D23" s="1720"/>
      <c r="E23" s="685"/>
      <c r="F23" s="652"/>
      <c r="G23" s="1719"/>
      <c r="H23" s="1720"/>
    </row>
    <row r="24" spans="1:8" ht="30" customHeight="1">
      <c r="A24" s="685"/>
      <c r="B24" s="652"/>
      <c r="C24" s="1719"/>
      <c r="D24" s="1720"/>
      <c r="E24" s="685"/>
      <c r="F24" s="652"/>
      <c r="G24" s="1719"/>
      <c r="H24" s="1720"/>
    </row>
    <row r="25" spans="1:8" ht="30" customHeight="1">
      <c r="A25" s="685"/>
      <c r="B25" s="652"/>
      <c r="C25" s="1719"/>
      <c r="D25" s="1720"/>
      <c r="E25" s="685"/>
      <c r="F25" s="652"/>
      <c r="G25" s="1719"/>
      <c r="H25" s="1720"/>
    </row>
    <row r="26" spans="1:8" ht="30" customHeight="1">
      <c r="A26" s="685"/>
      <c r="B26" s="652"/>
      <c r="C26" s="1719"/>
      <c r="D26" s="1720"/>
      <c r="E26" s="685"/>
      <c r="F26" s="652"/>
      <c r="G26" s="1719"/>
      <c r="H26" s="1720"/>
    </row>
    <row r="27" spans="1:8" ht="24" customHeight="1">
      <c r="A27" s="236" t="s">
        <v>605</v>
      </c>
      <c r="B27" s="1142" t="s">
        <v>296</v>
      </c>
      <c r="C27" s="1142"/>
      <c r="D27" s="1142"/>
      <c r="E27" s="1142"/>
      <c r="F27" s="1142"/>
      <c r="G27" s="1142"/>
    </row>
    <row r="28" spans="1:8" ht="24" customHeight="1">
      <c r="A28" s="543" t="str">
        <f>IF($A$7="","18","")</f>
        <v>18</v>
      </c>
      <c r="B28" s="544"/>
      <c r="C28" s="544"/>
      <c r="D28" s="544"/>
      <c r="E28" s="544"/>
      <c r="F28" s="544"/>
      <c r="G28" s="544"/>
      <c r="H28" s="544"/>
    </row>
  </sheetData>
  <mergeCells count="45">
    <mergeCell ref="B3:D3"/>
    <mergeCell ref="B4:D4"/>
    <mergeCell ref="E2:H2"/>
    <mergeCell ref="F3:H3"/>
    <mergeCell ref="F4:H4"/>
    <mergeCell ref="C8:D8"/>
    <mergeCell ref="C7:D7"/>
    <mergeCell ref="G11:H11"/>
    <mergeCell ref="C17:D17"/>
    <mergeCell ref="C12:D12"/>
    <mergeCell ref="C13:D13"/>
    <mergeCell ref="C14:D14"/>
    <mergeCell ref="C16:D16"/>
    <mergeCell ref="C15:D15"/>
    <mergeCell ref="C11:D11"/>
    <mergeCell ref="C19:D19"/>
    <mergeCell ref="G7:H7"/>
    <mergeCell ref="G8:H8"/>
    <mergeCell ref="G12:H12"/>
    <mergeCell ref="G13:H13"/>
    <mergeCell ref="G14:H14"/>
    <mergeCell ref="C10:D10"/>
    <mergeCell ref="G19:H19"/>
    <mergeCell ref="G15:H15"/>
    <mergeCell ref="G16:H16"/>
    <mergeCell ref="G17:H17"/>
    <mergeCell ref="G18:H18"/>
    <mergeCell ref="C18:D18"/>
    <mergeCell ref="G9:H9"/>
    <mergeCell ref="C9:D9"/>
    <mergeCell ref="G10:H10"/>
    <mergeCell ref="G23:H23"/>
    <mergeCell ref="G26:H26"/>
    <mergeCell ref="C23:D23"/>
    <mergeCell ref="C26:D26"/>
    <mergeCell ref="C25:D25"/>
    <mergeCell ref="G25:H25"/>
    <mergeCell ref="C24:D24"/>
    <mergeCell ref="G24:H24"/>
    <mergeCell ref="C20:D20"/>
    <mergeCell ref="G20:H20"/>
    <mergeCell ref="C21:D21"/>
    <mergeCell ref="G21:H21"/>
    <mergeCell ref="C22:D22"/>
    <mergeCell ref="G22:H22"/>
  </mergeCells>
  <phoneticPr fontId="8"/>
  <conditionalFormatting sqref="A2">
    <cfRule type="expression" dxfId="342" priority="1">
      <formula>OR(A2="",A2="　")</formula>
    </cfRule>
  </conditionalFormatting>
  <dataValidations count="2">
    <dataValidation imeMode="hiragana" allowBlank="1" showInputMessage="1" showErrorMessage="1" sqref="H5 D5 B3:D4 A2:D2 F3:H4"/>
    <dataValidation imeMode="off" allowBlank="1" showInputMessage="1" showErrorMessage="1" sqref="B5 F5 A7:H26"/>
  </dataValidations>
  <printOptions horizontalCentered="1"/>
  <pageMargins left="0.78740157480314965" right="0.59055118110236227" top="0.59055118110236227" bottom="0.39370078740157483" header="0.51181102362204722" footer="0.51181102362204722"/>
  <pageSetup paperSize="9"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view="pageBreakPreview" zoomScaleNormal="100" zoomScaleSheetLayoutView="100" workbookViewId="0">
      <selection activeCell="D5" sqref="D5:D6"/>
    </sheetView>
  </sheetViews>
  <sheetFormatPr defaultRowHeight="24" customHeight="1"/>
  <cols>
    <col min="1" max="1" width="8.625" style="237" customWidth="1"/>
    <col min="2" max="3" width="12.625" style="237" customWidth="1"/>
    <col min="4" max="5" width="10.625" style="237" customWidth="1"/>
    <col min="6" max="6" width="12.625" style="237" customWidth="1"/>
    <col min="7" max="9" width="8.625" style="237" customWidth="1"/>
    <col min="10" max="16384" width="9" style="237"/>
  </cols>
  <sheetData>
    <row r="1" spans="1:9" ht="39" customHeight="1">
      <c r="A1" s="1725" t="s">
        <v>297</v>
      </c>
      <c r="B1" s="1725"/>
      <c r="C1" s="1725"/>
      <c r="D1" s="1725"/>
      <c r="E1" s="1725"/>
      <c r="F1" s="1725"/>
      <c r="G1" s="1725"/>
      <c r="H1" s="1725"/>
      <c r="I1" s="1725"/>
    </row>
    <row r="2" spans="1:9" ht="24" customHeight="1">
      <c r="A2" s="1248" t="s">
        <v>191</v>
      </c>
      <c r="B2" s="1248"/>
      <c r="C2" s="1248"/>
      <c r="D2" s="1248"/>
      <c r="E2" s="1248"/>
      <c r="F2" s="1248"/>
      <c r="G2" s="1248"/>
      <c r="H2" s="1248"/>
      <c r="I2" s="1248"/>
    </row>
    <row r="3" spans="1:9" ht="30.75" customHeight="1">
      <c r="A3" s="1183" t="s">
        <v>644</v>
      </c>
      <c r="B3" s="1185"/>
      <c r="C3" s="1732"/>
      <c r="D3" s="1733"/>
      <c r="E3" s="1733"/>
      <c r="F3" s="1733"/>
      <c r="G3" s="1733"/>
      <c r="H3" s="1733"/>
      <c r="I3" s="1734"/>
    </row>
    <row r="4" spans="1:9" ht="30.75" customHeight="1">
      <c r="A4" s="480" t="s">
        <v>290</v>
      </c>
      <c r="B4" s="1183" t="s">
        <v>643</v>
      </c>
      <c r="C4" s="1184"/>
      <c r="D4" s="1184"/>
      <c r="E4" s="1184"/>
      <c r="F4" s="1185"/>
      <c r="G4" s="481" t="s">
        <v>298</v>
      </c>
      <c r="H4" s="1726"/>
      <c r="I4" s="1727"/>
    </row>
    <row r="5" spans="1:9" ht="15" customHeight="1">
      <c r="A5" s="1180" t="s">
        <v>299</v>
      </c>
      <c r="B5" s="1181"/>
      <c r="C5" s="1182"/>
      <c r="D5" s="1728" t="s">
        <v>300</v>
      </c>
      <c r="E5" s="1730" t="s">
        <v>301</v>
      </c>
      <c r="F5" s="482" t="s">
        <v>302</v>
      </c>
      <c r="G5" s="483" t="s">
        <v>646</v>
      </c>
      <c r="H5" s="483" t="s">
        <v>648</v>
      </c>
      <c r="I5" s="483" t="s">
        <v>649</v>
      </c>
    </row>
    <row r="6" spans="1:9" ht="15" customHeight="1">
      <c r="A6" s="484" t="s">
        <v>645</v>
      </c>
      <c r="B6" s="484" t="s">
        <v>245</v>
      </c>
      <c r="C6" s="484" t="s">
        <v>288</v>
      </c>
      <c r="D6" s="1729"/>
      <c r="E6" s="1731"/>
      <c r="F6" s="485" t="s">
        <v>606</v>
      </c>
      <c r="G6" s="441" t="s">
        <v>647</v>
      </c>
      <c r="H6" s="441" t="s">
        <v>647</v>
      </c>
      <c r="I6" s="441" t="s">
        <v>303</v>
      </c>
    </row>
    <row r="7" spans="1:9" ht="30" customHeight="1">
      <c r="A7" s="707"/>
      <c r="B7" s="686"/>
      <c r="C7" s="710"/>
      <c r="D7" s="708"/>
      <c r="E7" s="709"/>
      <c r="F7" s="686"/>
      <c r="G7" s="440"/>
      <c r="H7" s="440"/>
      <c r="I7" s="440"/>
    </row>
    <row r="8" spans="1:9" ht="30" customHeight="1">
      <c r="A8" s="708"/>
      <c r="B8" s="686"/>
      <c r="C8" s="711"/>
      <c r="D8" s="708"/>
      <c r="E8" s="709"/>
      <c r="F8" s="686"/>
      <c r="G8" s="440"/>
      <c r="H8" s="440"/>
      <c r="I8" s="440"/>
    </row>
    <row r="9" spans="1:9" ht="30" customHeight="1">
      <c r="A9" s="708"/>
      <c r="B9" s="686"/>
      <c r="C9" s="711"/>
      <c r="D9" s="708"/>
      <c r="E9" s="709"/>
      <c r="F9" s="686"/>
      <c r="G9" s="440"/>
      <c r="H9" s="440"/>
      <c r="I9" s="440"/>
    </row>
    <row r="10" spans="1:9" ht="30" customHeight="1">
      <c r="A10" s="708"/>
      <c r="B10" s="686"/>
      <c r="C10" s="711"/>
      <c r="D10" s="708"/>
      <c r="E10" s="709"/>
      <c r="F10" s="686"/>
      <c r="G10" s="440"/>
      <c r="H10" s="440"/>
      <c r="I10" s="440"/>
    </row>
    <row r="11" spans="1:9" ht="30" customHeight="1">
      <c r="A11" s="708"/>
      <c r="B11" s="686"/>
      <c r="C11" s="711"/>
      <c r="D11" s="708"/>
      <c r="E11" s="709"/>
      <c r="F11" s="686"/>
      <c r="G11" s="440"/>
      <c r="H11" s="440"/>
      <c r="I11" s="440"/>
    </row>
    <row r="12" spans="1:9" ht="30" customHeight="1">
      <c r="A12" s="708"/>
      <c r="B12" s="686"/>
      <c r="C12" s="711"/>
      <c r="D12" s="708"/>
      <c r="E12" s="709"/>
      <c r="F12" s="686"/>
      <c r="G12" s="440"/>
      <c r="H12" s="440"/>
      <c r="I12" s="440"/>
    </row>
    <row r="13" spans="1:9" ht="30" customHeight="1">
      <c r="A13" s="708"/>
      <c r="B13" s="686"/>
      <c r="C13" s="711"/>
      <c r="D13" s="708"/>
      <c r="E13" s="709"/>
      <c r="F13" s="686"/>
      <c r="G13" s="440"/>
      <c r="H13" s="440"/>
      <c r="I13" s="440"/>
    </row>
    <row r="14" spans="1:9" ht="30" customHeight="1">
      <c r="A14" s="708"/>
      <c r="B14" s="686"/>
      <c r="C14" s="711"/>
      <c r="D14" s="708"/>
      <c r="E14" s="709"/>
      <c r="F14" s="686"/>
      <c r="G14" s="440"/>
      <c r="H14" s="440"/>
      <c r="I14" s="440"/>
    </row>
    <row r="15" spans="1:9" ht="30" customHeight="1">
      <c r="A15" s="708"/>
      <c r="B15" s="686"/>
      <c r="C15" s="711"/>
      <c r="D15" s="708"/>
      <c r="E15" s="709"/>
      <c r="F15" s="686"/>
      <c r="G15" s="440"/>
      <c r="H15" s="440"/>
      <c r="I15" s="440"/>
    </row>
    <row r="16" spans="1:9" ht="30" customHeight="1">
      <c r="A16" s="708"/>
      <c r="B16" s="686"/>
      <c r="C16" s="711"/>
      <c r="D16" s="708"/>
      <c r="E16" s="709"/>
      <c r="F16" s="686"/>
      <c r="G16" s="440"/>
      <c r="H16" s="440"/>
      <c r="I16" s="440"/>
    </row>
    <row r="17" spans="1:9" ht="30" customHeight="1">
      <c r="A17" s="708"/>
      <c r="B17" s="686"/>
      <c r="C17" s="711"/>
      <c r="D17" s="708"/>
      <c r="E17" s="709"/>
      <c r="F17" s="686"/>
      <c r="G17" s="440"/>
      <c r="H17" s="440"/>
      <c r="I17" s="440"/>
    </row>
    <row r="18" spans="1:9" ht="30" customHeight="1">
      <c r="A18" s="708"/>
      <c r="B18" s="686"/>
      <c r="C18" s="711"/>
      <c r="D18" s="708"/>
      <c r="E18" s="709"/>
      <c r="F18" s="686"/>
      <c r="G18" s="440"/>
      <c r="H18" s="440"/>
      <c r="I18" s="440"/>
    </row>
    <row r="19" spans="1:9" ht="30" customHeight="1">
      <c r="A19" s="708"/>
      <c r="B19" s="686"/>
      <c r="C19" s="711"/>
      <c r="D19" s="708"/>
      <c r="E19" s="709"/>
      <c r="F19" s="686"/>
      <c r="G19" s="440"/>
      <c r="H19" s="440"/>
      <c r="I19" s="440"/>
    </row>
    <row r="20" spans="1:9" ht="30" customHeight="1">
      <c r="A20" s="708"/>
      <c r="B20" s="686"/>
      <c r="C20" s="711"/>
      <c r="D20" s="708"/>
      <c r="E20" s="709"/>
      <c r="F20" s="686"/>
      <c r="G20" s="440"/>
      <c r="H20" s="440"/>
      <c r="I20" s="440"/>
    </row>
    <row r="21" spans="1:9" ht="30" customHeight="1">
      <c r="A21" s="708"/>
      <c r="B21" s="686"/>
      <c r="C21" s="711"/>
      <c r="D21" s="708"/>
      <c r="E21" s="709"/>
      <c r="F21" s="686"/>
      <c r="G21" s="440"/>
      <c r="H21" s="440"/>
      <c r="I21" s="440"/>
    </row>
    <row r="22" spans="1:9" ht="30" customHeight="1">
      <c r="A22" s="708"/>
      <c r="B22" s="686"/>
      <c r="C22" s="711"/>
      <c r="D22" s="708"/>
      <c r="E22" s="709"/>
      <c r="F22" s="686"/>
      <c r="G22" s="440"/>
      <c r="H22" s="440"/>
      <c r="I22" s="440"/>
    </row>
    <row r="23" spans="1:9" ht="30" customHeight="1">
      <c r="A23" s="708"/>
      <c r="B23" s="686"/>
      <c r="C23" s="711"/>
      <c r="D23" s="708"/>
      <c r="E23" s="709"/>
      <c r="F23" s="686"/>
      <c r="G23" s="440"/>
      <c r="H23" s="440"/>
      <c r="I23" s="440"/>
    </row>
    <row r="24" spans="1:9" ht="30" customHeight="1">
      <c r="A24" s="708"/>
      <c r="B24" s="686"/>
      <c r="C24" s="711"/>
      <c r="D24" s="708"/>
      <c r="E24" s="709"/>
      <c r="F24" s="686"/>
      <c r="G24" s="440"/>
      <c r="H24" s="440"/>
      <c r="I24" s="440"/>
    </row>
    <row r="25" spans="1:9" ht="30" customHeight="1">
      <c r="A25" s="708"/>
      <c r="B25" s="686"/>
      <c r="C25" s="711"/>
      <c r="D25" s="708"/>
      <c r="E25" s="709"/>
      <c r="F25" s="686"/>
      <c r="G25" s="440"/>
      <c r="H25" s="440"/>
      <c r="I25" s="440"/>
    </row>
    <row r="26" spans="1:9" ht="30" customHeight="1">
      <c r="A26" s="708"/>
      <c r="B26" s="686"/>
      <c r="C26" s="711"/>
      <c r="D26" s="708"/>
      <c r="E26" s="709"/>
      <c r="F26" s="686"/>
      <c r="G26" s="440"/>
      <c r="H26" s="440"/>
      <c r="I26" s="440"/>
    </row>
    <row r="27" spans="1:9" ht="18" customHeight="1">
      <c r="A27" s="238" t="s">
        <v>663</v>
      </c>
      <c r="B27" s="238"/>
      <c r="C27" s="238"/>
      <c r="E27" s="1137"/>
      <c r="F27" s="238"/>
      <c r="G27" s="238"/>
      <c r="H27" s="238"/>
      <c r="I27" s="238"/>
    </row>
    <row r="28" spans="1:9" ht="18" customHeight="1">
      <c r="A28" s="238" t="s">
        <v>304</v>
      </c>
      <c r="B28" s="238"/>
      <c r="C28" s="238"/>
      <c r="E28" s="238"/>
      <c r="F28" s="238"/>
      <c r="G28" s="238"/>
      <c r="H28" s="238"/>
      <c r="I28" s="238"/>
    </row>
    <row r="29" spans="1:9" ht="18" customHeight="1">
      <c r="A29" s="238" t="s">
        <v>305</v>
      </c>
      <c r="B29" s="238"/>
      <c r="C29" s="238"/>
      <c r="E29" s="238"/>
      <c r="F29" s="238"/>
      <c r="G29" s="238"/>
      <c r="H29" s="238"/>
      <c r="I29" s="238"/>
    </row>
    <row r="30" spans="1:9" ht="24" customHeight="1">
      <c r="A30" s="545" t="str">
        <f>IF($B$7="","19","")</f>
        <v>19</v>
      </c>
      <c r="B30" s="546"/>
      <c r="C30" s="546"/>
      <c r="D30" s="546"/>
      <c r="E30" s="546"/>
      <c r="F30" s="546"/>
      <c r="G30" s="546"/>
      <c r="H30" s="546"/>
      <c r="I30" s="546"/>
    </row>
  </sheetData>
  <mergeCells count="5">
    <mergeCell ref="A1:I1"/>
    <mergeCell ref="H4:I4"/>
    <mergeCell ref="D5:D6"/>
    <mergeCell ref="E5:E6"/>
    <mergeCell ref="C3:I3"/>
  </mergeCells>
  <phoneticPr fontId="8"/>
  <conditionalFormatting sqref="A2">
    <cfRule type="expression" dxfId="341" priority="1">
      <formula>OR(A2="",A2="　")</formula>
    </cfRule>
  </conditionalFormatting>
  <dataValidations count="2">
    <dataValidation imeMode="hiragana" allowBlank="1" showInputMessage="1" showErrorMessage="1" sqref="A2:I2 C3:I3 C7:C26"/>
    <dataValidation imeMode="off" allowBlank="1" showInputMessage="1" showErrorMessage="1" sqref="B4:F4 H4:I4 A7:B26 D7:F26"/>
  </dataValidations>
  <printOptions horizontalCentered="1"/>
  <pageMargins left="0.59055118110236227" right="0.19685039370078741" top="0.59055118110236227" bottom="0.39370078740157483" header="0.51181102362204722" footer="0.51181102362204722"/>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view="pageBreakPreview" zoomScaleNormal="100" workbookViewId="0">
      <selection activeCell="A2" sqref="A2:C2"/>
    </sheetView>
  </sheetViews>
  <sheetFormatPr defaultRowHeight="24" customHeight="1"/>
  <cols>
    <col min="1" max="1" width="5.75" style="239" customWidth="1"/>
    <col min="2" max="2" width="22.25" style="239" customWidth="1"/>
    <col min="3" max="3" width="31.125" style="239" customWidth="1"/>
    <col min="4" max="4" width="15.625" style="239" customWidth="1"/>
    <col min="5" max="5" width="15" style="239" customWidth="1"/>
    <col min="6" max="16384" width="9" style="239"/>
  </cols>
  <sheetData>
    <row r="1" spans="1:5" ht="39" customHeight="1">
      <c r="A1" s="1737" t="s">
        <v>747</v>
      </c>
      <c r="B1" s="1737"/>
      <c r="C1" s="1737"/>
      <c r="D1" s="1737"/>
      <c r="E1" s="1737"/>
    </row>
    <row r="2" spans="1:5" ht="24" customHeight="1">
      <c r="A2" s="1735" t="s">
        <v>191</v>
      </c>
      <c r="B2" s="1735"/>
      <c r="C2" s="1736"/>
    </row>
    <row r="3" spans="1:5" ht="30.75" customHeight="1">
      <c r="A3" s="240" t="s">
        <v>13</v>
      </c>
      <c r="B3" s="240" t="s">
        <v>306</v>
      </c>
      <c r="C3" s="240" t="s">
        <v>307</v>
      </c>
      <c r="D3" s="240" t="s">
        <v>308</v>
      </c>
      <c r="E3" s="240" t="s">
        <v>309</v>
      </c>
    </row>
    <row r="4" spans="1:5" ht="30.75" customHeight="1">
      <c r="A4" s="240"/>
      <c r="B4" s="712"/>
      <c r="C4" s="712"/>
      <c r="D4" s="687" t="s">
        <v>907</v>
      </c>
      <c r="E4" s="712"/>
    </row>
    <row r="5" spans="1:5" ht="30.75" customHeight="1">
      <c r="A5" s="240"/>
      <c r="B5" s="712"/>
      <c r="C5" s="712"/>
      <c r="D5" s="687"/>
      <c r="E5" s="712"/>
    </row>
    <row r="6" spans="1:5" ht="30.75" customHeight="1">
      <c r="A6" s="240"/>
      <c r="B6" s="712"/>
      <c r="C6" s="712"/>
      <c r="D6" s="687"/>
      <c r="E6" s="712"/>
    </row>
    <row r="7" spans="1:5" ht="30.75" customHeight="1">
      <c r="A7" s="240"/>
      <c r="B7" s="712"/>
      <c r="C7" s="712"/>
      <c r="D7" s="687"/>
      <c r="E7" s="712"/>
    </row>
    <row r="8" spans="1:5" ht="30.75" customHeight="1">
      <c r="A8" s="240"/>
      <c r="B8" s="712"/>
      <c r="C8" s="712"/>
      <c r="D8" s="687"/>
      <c r="E8" s="712"/>
    </row>
    <row r="9" spans="1:5" ht="30.75" customHeight="1">
      <c r="A9" s="240"/>
      <c r="B9" s="712"/>
      <c r="C9" s="712"/>
      <c r="D9" s="687"/>
      <c r="E9" s="712"/>
    </row>
    <row r="10" spans="1:5" ht="30.75" customHeight="1">
      <c r="A10" s="240"/>
      <c r="B10" s="712"/>
      <c r="C10" s="712"/>
      <c r="D10" s="687"/>
      <c r="E10" s="712"/>
    </row>
    <row r="11" spans="1:5" ht="30.75" customHeight="1">
      <c r="A11" s="240"/>
      <c r="B11" s="712"/>
      <c r="C11" s="712"/>
      <c r="D11" s="687"/>
      <c r="E11" s="712"/>
    </row>
    <row r="12" spans="1:5" ht="30.75" customHeight="1">
      <c r="A12" s="240"/>
      <c r="B12" s="712"/>
      <c r="C12" s="712"/>
      <c r="D12" s="687"/>
      <c r="E12" s="712"/>
    </row>
    <row r="13" spans="1:5" ht="30.75" customHeight="1">
      <c r="A13" s="240"/>
      <c r="B13" s="712"/>
      <c r="C13" s="712"/>
      <c r="D13" s="687"/>
      <c r="E13" s="712"/>
    </row>
    <row r="14" spans="1:5" ht="30.75" customHeight="1">
      <c r="A14" s="240"/>
      <c r="B14" s="712"/>
      <c r="C14" s="712"/>
      <c r="D14" s="687"/>
      <c r="E14" s="712"/>
    </row>
    <row r="15" spans="1:5" ht="30.75" customHeight="1">
      <c r="A15" s="240"/>
      <c r="B15" s="712"/>
      <c r="C15" s="712"/>
      <c r="D15" s="687"/>
      <c r="E15" s="712"/>
    </row>
    <row r="16" spans="1:5" ht="30.75" customHeight="1">
      <c r="A16" s="240"/>
      <c r="B16" s="712"/>
      <c r="C16" s="712"/>
      <c r="D16" s="687"/>
      <c r="E16" s="712"/>
    </row>
    <row r="17" spans="1:5" ht="30.75" customHeight="1">
      <c r="A17" s="240"/>
      <c r="B17" s="712"/>
      <c r="C17" s="712"/>
      <c r="D17" s="687"/>
      <c r="E17" s="712"/>
    </row>
    <row r="18" spans="1:5" ht="30.75" customHeight="1">
      <c r="A18" s="240"/>
      <c r="B18" s="712"/>
      <c r="C18" s="712"/>
      <c r="D18" s="687"/>
      <c r="E18" s="712"/>
    </row>
    <row r="19" spans="1:5" ht="30.75" customHeight="1">
      <c r="A19" s="240"/>
      <c r="B19" s="712"/>
      <c r="C19" s="712"/>
      <c r="D19" s="687"/>
      <c r="E19" s="712"/>
    </row>
    <row r="20" spans="1:5" ht="30.75" customHeight="1">
      <c r="A20" s="240"/>
      <c r="B20" s="712"/>
      <c r="C20" s="712"/>
      <c r="D20" s="687"/>
      <c r="E20" s="712"/>
    </row>
    <row r="21" spans="1:5" ht="30.75" customHeight="1">
      <c r="A21" s="240"/>
      <c r="B21" s="712"/>
      <c r="C21" s="712"/>
      <c r="D21" s="687"/>
      <c r="E21" s="712"/>
    </row>
    <row r="22" spans="1:5" ht="30.75" customHeight="1">
      <c r="A22" s="240"/>
      <c r="B22" s="712"/>
      <c r="C22" s="712"/>
      <c r="D22" s="687"/>
      <c r="E22" s="712"/>
    </row>
    <row r="23" spans="1:5" ht="30.75" customHeight="1">
      <c r="A23" s="240"/>
      <c r="B23" s="712"/>
      <c r="C23" s="712"/>
      <c r="D23" s="687"/>
      <c r="E23" s="712"/>
    </row>
    <row r="24" spans="1:5" ht="30.75" customHeight="1">
      <c r="A24" s="240"/>
      <c r="B24" s="712"/>
      <c r="C24" s="712"/>
      <c r="D24" s="687"/>
      <c r="E24" s="712"/>
    </row>
    <row r="25" spans="1:5" ht="30.75" customHeight="1">
      <c r="A25" s="240"/>
      <c r="B25" s="712"/>
      <c r="C25" s="712"/>
      <c r="D25" s="687"/>
      <c r="E25" s="712"/>
    </row>
    <row r="26" spans="1:5" ht="30.75" customHeight="1">
      <c r="A26" s="240"/>
      <c r="B26" s="712"/>
      <c r="C26" s="712"/>
      <c r="D26" s="687"/>
      <c r="E26" s="712"/>
    </row>
    <row r="27" spans="1:5" ht="24" customHeight="1">
      <c r="A27" s="574" t="str">
        <f>IF($D$4="令和　年　月　日","20","")</f>
        <v>20</v>
      </c>
      <c r="B27" s="575"/>
      <c r="C27" s="575"/>
      <c r="D27" s="575"/>
      <c r="E27" s="575"/>
    </row>
  </sheetData>
  <mergeCells count="2">
    <mergeCell ref="A2:C2"/>
    <mergeCell ref="A1:E1"/>
  </mergeCells>
  <phoneticPr fontId="8"/>
  <conditionalFormatting sqref="A2:C2">
    <cfRule type="expression" dxfId="340" priority="1">
      <formula>OR(A2="",A2="　")</formula>
    </cfRule>
  </conditionalFormatting>
  <dataValidations count="2">
    <dataValidation imeMode="hiragana" allowBlank="1" showInputMessage="1" showErrorMessage="1" sqref="A2:C2 B4:C26 E4:E26"/>
    <dataValidation imeMode="off" allowBlank="1" showInputMessage="1" showErrorMessage="1" sqref="A4:A26 D4:D26"/>
  </dataValidations>
  <printOptions horizontalCentered="1"/>
  <pageMargins left="0.78740157480314965" right="0.59055118110236227" top="0.59055118110236227" bottom="0.39370078740157483" header="0.51181102362204722" footer="0.51181102362204722"/>
  <pageSetup paperSize="9" scale="9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view="pageBreakPreview" topLeftCell="A3" zoomScale="90" zoomScaleNormal="100" zoomScaleSheetLayoutView="90" workbookViewId="0">
      <selection activeCell="A24" sqref="A24:B25"/>
    </sheetView>
  </sheetViews>
  <sheetFormatPr defaultRowHeight="14.25"/>
  <cols>
    <col min="1" max="2" width="10.375" style="241" customWidth="1"/>
    <col min="3" max="4" width="9.625" style="241" customWidth="1"/>
    <col min="5" max="5" width="12.125" style="241" customWidth="1"/>
    <col min="6" max="8" width="9.625" style="241" customWidth="1"/>
    <col min="9" max="16384" width="9" style="241"/>
  </cols>
  <sheetData>
    <row r="1" spans="1:9" ht="20.25" customHeight="1">
      <c r="A1" s="386"/>
      <c r="B1" s="386"/>
      <c r="C1" s="386"/>
      <c r="D1" s="386"/>
      <c r="E1" s="386"/>
      <c r="F1" s="732" t="s">
        <v>227</v>
      </c>
      <c r="G1" s="732"/>
      <c r="H1" s="1144"/>
    </row>
    <row r="2" spans="1:9" ht="20.25" customHeight="1">
      <c r="A2" s="386"/>
      <c r="B2" s="386"/>
      <c r="C2" s="386"/>
      <c r="D2" s="386"/>
      <c r="E2" s="386"/>
      <c r="F2" s="731" t="s">
        <v>310</v>
      </c>
      <c r="G2" s="731"/>
      <c r="H2" s="1143"/>
    </row>
    <row r="3" spans="1:9">
      <c r="A3" s="1551" t="s">
        <v>771</v>
      </c>
      <c r="B3" s="1551"/>
      <c r="C3" s="1568"/>
      <c r="D3" s="386"/>
      <c r="E3" s="386"/>
      <c r="F3" s="386"/>
      <c r="G3" s="386"/>
      <c r="H3" s="386"/>
    </row>
    <row r="4" spans="1:9">
      <c r="A4" s="1665">
        <f>'5'!$A$12</f>
        <v>0</v>
      </c>
      <c r="B4" s="1665"/>
      <c r="C4" s="1665"/>
      <c r="D4" s="386"/>
      <c r="E4" s="386"/>
      <c r="F4" s="386"/>
      <c r="G4" s="386"/>
      <c r="H4" s="386"/>
    </row>
    <row r="5" spans="1:9">
      <c r="A5" s="1696">
        <f>'5'!$A$13</f>
        <v>0</v>
      </c>
      <c r="B5" s="1696"/>
      <c r="C5" s="1696"/>
      <c r="D5" s="386" t="s">
        <v>900</v>
      </c>
      <c r="E5" s="386"/>
      <c r="F5" s="1756" t="s">
        <v>907</v>
      </c>
      <c r="G5" s="1756"/>
      <c r="H5" s="1756"/>
    </row>
    <row r="6" spans="1:9">
      <c r="A6" s="386"/>
      <c r="B6" s="386"/>
      <c r="C6" s="939"/>
      <c r="D6" s="386"/>
      <c r="E6" s="386"/>
      <c r="F6" s="386"/>
      <c r="G6" s="386"/>
      <c r="H6" s="386"/>
    </row>
    <row r="7" spans="1:9">
      <c r="A7" s="386"/>
      <c r="B7" s="386"/>
      <c r="C7" s="386"/>
      <c r="D7" s="386"/>
      <c r="E7" s="386"/>
      <c r="F7" s="386"/>
      <c r="G7" s="386"/>
      <c r="H7" s="386"/>
    </row>
    <row r="8" spans="1:9">
      <c r="A8" s="386"/>
      <c r="B8" s="386"/>
      <c r="C8" s="386"/>
      <c r="D8" s="386"/>
      <c r="E8" s="522" t="s">
        <v>683</v>
      </c>
      <c r="F8" s="1758">
        <f>'1'!$G$13</f>
        <v>0</v>
      </c>
      <c r="G8" s="1758"/>
      <c r="H8" s="1758"/>
      <c r="I8" s="242"/>
    </row>
    <row r="9" spans="1:9">
      <c r="A9" s="386"/>
      <c r="B9" s="386"/>
      <c r="C9" s="386"/>
      <c r="D9" s="386"/>
      <c r="E9" s="789"/>
      <c r="F9" s="1757"/>
      <c r="G9" s="1757"/>
      <c r="H9" s="1757"/>
      <c r="I9" s="243"/>
    </row>
    <row r="10" spans="1:9">
      <c r="A10" s="386"/>
      <c r="B10" s="386"/>
      <c r="C10" s="386"/>
      <c r="D10" s="386"/>
      <c r="E10" s="942" t="s">
        <v>584</v>
      </c>
      <c r="F10" s="1761">
        <f>'4'!$C$30</f>
        <v>0</v>
      </c>
      <c r="G10" s="1761"/>
      <c r="H10" s="943" t="s">
        <v>738</v>
      </c>
    </row>
    <row r="11" spans="1:9">
      <c r="A11" s="386"/>
      <c r="B11" s="386"/>
      <c r="C11" s="386"/>
      <c r="D11" s="386"/>
      <c r="E11" s="386"/>
      <c r="F11" s="944"/>
      <c r="G11" s="944"/>
      <c r="H11" s="939"/>
    </row>
    <row r="12" spans="1:9">
      <c r="A12" s="386"/>
      <c r="B12" s="386"/>
      <c r="C12" s="386"/>
      <c r="D12" s="386"/>
      <c r="E12" s="386"/>
      <c r="F12" s="944"/>
      <c r="G12" s="939"/>
      <c r="H12" s="386"/>
    </row>
    <row r="13" spans="1:9">
      <c r="A13" s="386"/>
      <c r="B13" s="386"/>
      <c r="C13" s="386"/>
      <c r="D13" s="386"/>
      <c r="E13" s="386"/>
      <c r="F13" s="386"/>
      <c r="G13" s="939"/>
      <c r="H13" s="386"/>
    </row>
    <row r="14" spans="1:9" ht="24" customHeight="1">
      <c r="A14" s="945" t="s">
        <v>870</v>
      </c>
      <c r="B14" s="945"/>
      <c r="C14" s="945"/>
      <c r="D14" s="945"/>
      <c r="E14" s="945"/>
      <c r="F14" s="945"/>
      <c r="G14" s="945"/>
      <c r="H14" s="945"/>
    </row>
    <row r="15" spans="1:9" ht="14.25" customHeight="1">
      <c r="A15" s="386"/>
      <c r="B15" s="386"/>
      <c r="C15" s="386"/>
      <c r="D15" s="946"/>
      <c r="E15" s="386"/>
      <c r="F15" s="386"/>
      <c r="G15" s="386"/>
      <c r="H15" s="386"/>
    </row>
    <row r="16" spans="1:9" ht="14.25" customHeight="1">
      <c r="A16" s="386"/>
      <c r="B16" s="386"/>
      <c r="C16" s="386"/>
      <c r="D16" s="386"/>
      <c r="E16" s="386"/>
      <c r="F16" s="386"/>
      <c r="G16" s="386"/>
      <c r="H16" s="386"/>
    </row>
    <row r="17" spans="1:8" ht="14.25" customHeight="1">
      <c r="A17" s="942" t="s">
        <v>311</v>
      </c>
      <c r="B17" s="1755" t="str">
        <f>'1'!$C$25</f>
        <v>独立行政法人国立病院機構○○病院</v>
      </c>
      <c r="C17" s="1755"/>
      <c r="D17" s="1755"/>
      <c r="E17" s="1755"/>
      <c r="F17" s="1755"/>
      <c r="G17" s="1755"/>
      <c r="H17" s="1755"/>
    </row>
    <row r="18" spans="1:8" ht="14.25" customHeight="1">
      <c r="A18" s="942"/>
      <c r="B18" s="1755" t="str">
        <f>'1'!$C$26</f>
        <v>○○整備工事</v>
      </c>
      <c r="C18" s="1755"/>
      <c r="D18" s="1755"/>
      <c r="E18" s="1755"/>
      <c r="F18" s="1755"/>
      <c r="G18" s="1755"/>
      <c r="H18" s="1755"/>
    </row>
    <row r="19" spans="1:8" ht="14.25" customHeight="1">
      <c r="A19" s="942"/>
      <c r="B19" s="386"/>
      <c r="C19" s="386"/>
      <c r="D19" s="386"/>
      <c r="E19" s="386"/>
      <c r="F19" s="386"/>
      <c r="G19" s="386"/>
      <c r="H19" s="386"/>
    </row>
    <row r="20" spans="1:8" ht="14.25" customHeight="1">
      <c r="A20" s="1742" t="s">
        <v>312</v>
      </c>
      <c r="B20" s="1742"/>
      <c r="C20" s="1742"/>
      <c r="D20" s="1742"/>
      <c r="E20" s="1742"/>
      <c r="F20" s="1742"/>
      <c r="G20" s="1742"/>
      <c r="H20" s="1742"/>
    </row>
    <row r="21" spans="1:8" ht="14.25" customHeight="1">
      <c r="A21" s="947"/>
      <c r="B21" s="947"/>
      <c r="C21" s="947"/>
      <c r="D21" s="947"/>
      <c r="E21" s="947"/>
      <c r="F21" s="947"/>
      <c r="G21" s="947"/>
      <c r="H21" s="947"/>
    </row>
    <row r="22" spans="1:8" ht="14.25" customHeight="1">
      <c r="A22" s="941" t="s">
        <v>841</v>
      </c>
      <c r="B22" s="941"/>
      <c r="C22" s="941"/>
      <c r="D22" s="941"/>
      <c r="E22" s="941"/>
      <c r="F22" s="941"/>
      <c r="G22" s="941"/>
      <c r="H22" s="941"/>
    </row>
    <row r="23" spans="1:8" ht="14.25" customHeight="1">
      <c r="A23" s="1249" t="s">
        <v>191</v>
      </c>
      <c r="B23" s="1249"/>
      <c r="C23" s="386"/>
      <c r="D23" s="386"/>
      <c r="E23" s="386"/>
      <c r="F23" s="386"/>
      <c r="G23" s="939"/>
      <c r="H23" s="386"/>
    </row>
    <row r="24" spans="1:8" ht="21" customHeight="1">
      <c r="A24" s="1749" t="s">
        <v>313</v>
      </c>
      <c r="B24" s="1750"/>
      <c r="C24" s="1743"/>
      <c r="D24" s="1744"/>
      <c r="E24" s="1744"/>
      <c r="F24" s="1744"/>
      <c r="G24" s="1744"/>
      <c r="H24" s="1745"/>
    </row>
    <row r="25" spans="1:8" ht="21" customHeight="1">
      <c r="A25" s="1751"/>
      <c r="B25" s="1752"/>
      <c r="C25" s="1740"/>
      <c r="D25" s="1740"/>
      <c r="E25" s="1740"/>
      <c r="F25" s="1740"/>
      <c r="G25" s="1740"/>
      <c r="H25" s="1741"/>
    </row>
    <row r="26" spans="1:8" ht="21" customHeight="1">
      <c r="A26" s="1753" t="s">
        <v>314</v>
      </c>
      <c r="B26" s="1754"/>
      <c r="C26" s="1746"/>
      <c r="D26" s="1747"/>
      <c r="E26" s="1747"/>
      <c r="F26" s="1747"/>
      <c r="G26" s="1747"/>
      <c r="H26" s="1748"/>
    </row>
    <row r="27" spans="1:8" ht="21" customHeight="1">
      <c r="A27" s="1749" t="s">
        <v>315</v>
      </c>
      <c r="B27" s="1750"/>
      <c r="C27" s="1760" t="s">
        <v>897</v>
      </c>
      <c r="D27" s="1760"/>
      <c r="E27" s="1760"/>
      <c r="F27" s="1759" t="s">
        <v>898</v>
      </c>
      <c r="G27" s="1759"/>
      <c r="H27" s="523"/>
    </row>
    <row r="28" spans="1:8" ht="21" customHeight="1">
      <c r="A28" s="1751"/>
      <c r="B28" s="1752"/>
      <c r="C28" s="524"/>
      <c r="D28" s="1762" t="s">
        <v>743</v>
      </c>
      <c r="E28" s="1762"/>
      <c r="F28" s="1762"/>
      <c r="G28" s="1763" t="s">
        <v>739</v>
      </c>
      <c r="H28" s="1764"/>
    </row>
    <row r="29" spans="1:8" ht="21" customHeight="1">
      <c r="A29" s="1738"/>
      <c r="B29" s="1739"/>
      <c r="C29" s="1740"/>
      <c r="D29" s="1740"/>
      <c r="E29" s="1740"/>
      <c r="F29" s="1740"/>
      <c r="G29" s="1740"/>
      <c r="H29" s="1741"/>
    </row>
    <row r="30" spans="1:8" ht="21" customHeight="1">
      <c r="A30" s="1774" t="s">
        <v>316</v>
      </c>
      <c r="B30" s="1775"/>
      <c r="C30" s="1765"/>
      <c r="D30" s="1766"/>
      <c r="E30" s="1766"/>
      <c r="F30" s="1766"/>
      <c r="G30" s="1766"/>
      <c r="H30" s="1767"/>
    </row>
    <row r="31" spans="1:8" ht="21" customHeight="1">
      <c r="A31" s="1772"/>
      <c r="B31" s="1773"/>
      <c r="C31" s="1768"/>
      <c r="D31" s="1768"/>
      <c r="E31" s="1768"/>
      <c r="F31" s="1768"/>
      <c r="G31" s="1768"/>
      <c r="H31" s="1769"/>
    </row>
    <row r="32" spans="1:8" ht="21" customHeight="1">
      <c r="A32" s="1749" t="s">
        <v>317</v>
      </c>
      <c r="B32" s="1750"/>
      <c r="C32" s="1743"/>
      <c r="D32" s="1744"/>
      <c r="E32" s="1744"/>
      <c r="F32" s="1744"/>
      <c r="G32" s="1744"/>
      <c r="H32" s="1745"/>
    </row>
    <row r="33" spans="1:8" ht="21" customHeight="1">
      <c r="A33" s="1751"/>
      <c r="B33" s="1752"/>
      <c r="C33" s="1768"/>
      <c r="D33" s="1768"/>
      <c r="E33" s="1768"/>
      <c r="F33" s="1768"/>
      <c r="G33" s="1768"/>
      <c r="H33" s="1769"/>
    </row>
    <row r="34" spans="1:8" ht="21" customHeight="1">
      <c r="A34" s="1753" t="s">
        <v>318</v>
      </c>
      <c r="B34" s="1754"/>
      <c r="C34" s="1770" t="s">
        <v>319</v>
      </c>
      <c r="D34" s="1771"/>
      <c r="E34" s="1771"/>
      <c r="F34" s="1771"/>
      <c r="G34" s="1771"/>
      <c r="H34" s="387" t="s">
        <v>320</v>
      </c>
    </row>
    <row r="35" spans="1:8" ht="21" customHeight="1">
      <c r="A35" s="1751" t="s">
        <v>321</v>
      </c>
      <c r="B35" s="1752"/>
      <c r="C35" s="1770" t="s">
        <v>664</v>
      </c>
      <c r="D35" s="1771"/>
      <c r="E35" s="1771"/>
      <c r="F35" s="1771"/>
      <c r="G35" s="1771"/>
      <c r="H35" s="387" t="s">
        <v>320</v>
      </c>
    </row>
    <row r="36" spans="1:8" ht="21" customHeight="1">
      <c r="A36" s="244" t="s">
        <v>322</v>
      </c>
      <c r="B36" s="245"/>
      <c r="C36" s="245"/>
      <c r="D36" s="245"/>
      <c r="E36" s="245"/>
      <c r="F36" s="245"/>
      <c r="G36" s="245"/>
      <c r="H36" s="246"/>
    </row>
    <row r="37" spans="1:8" ht="21" customHeight="1">
      <c r="A37" s="386"/>
      <c r="B37" s="386"/>
      <c r="C37" s="386"/>
      <c r="D37" s="386"/>
      <c r="E37" s="386"/>
      <c r="F37" s="386"/>
      <c r="G37" s="386"/>
      <c r="H37" s="386"/>
    </row>
    <row r="38" spans="1:8" ht="21" customHeight="1">
      <c r="A38" s="386"/>
      <c r="B38" s="386"/>
      <c r="C38" s="910" t="s">
        <v>625</v>
      </c>
      <c r="D38" s="386"/>
      <c r="E38" s="386"/>
      <c r="F38" s="386"/>
      <c r="G38" s="386"/>
      <c r="H38" s="386"/>
    </row>
    <row r="39" spans="1:8">
      <c r="A39"/>
      <c r="B39"/>
      <c r="C39"/>
      <c r="D39"/>
      <c r="E39"/>
      <c r="F39"/>
      <c r="G39"/>
      <c r="H39"/>
    </row>
    <row r="40" spans="1:8">
      <c r="A40" s="386"/>
      <c r="B40" s="386"/>
      <c r="C40" s="386"/>
      <c r="D40" s="386"/>
      <c r="E40" s="386"/>
      <c r="F40" s="386"/>
      <c r="G40" s="386"/>
      <c r="H40" s="386"/>
    </row>
    <row r="41" spans="1:8">
      <c r="A41" s="940" t="str">
        <f>IF($F$5="令和　年　月　日","21","")</f>
        <v>21</v>
      </c>
      <c r="B41" s="941"/>
      <c r="C41" s="941"/>
      <c r="D41" s="941"/>
      <c r="E41" s="941"/>
      <c r="F41" s="941"/>
      <c r="G41" s="941"/>
      <c r="H41" s="941"/>
    </row>
  </sheetData>
  <mergeCells count="33">
    <mergeCell ref="A35:B35"/>
    <mergeCell ref="C32:H32"/>
    <mergeCell ref="C30:H30"/>
    <mergeCell ref="C31:H31"/>
    <mergeCell ref="A32:B33"/>
    <mergeCell ref="A34:B34"/>
    <mergeCell ref="C35:G35"/>
    <mergeCell ref="C34:G34"/>
    <mergeCell ref="C33:H33"/>
    <mergeCell ref="A31:B31"/>
    <mergeCell ref="A30:B30"/>
    <mergeCell ref="C27:E27"/>
    <mergeCell ref="A5:C5"/>
    <mergeCell ref="A4:C4"/>
    <mergeCell ref="F10:G10"/>
    <mergeCell ref="D28:F28"/>
    <mergeCell ref="G28:H28"/>
    <mergeCell ref="A3:C3"/>
    <mergeCell ref="A29:B29"/>
    <mergeCell ref="C29:H29"/>
    <mergeCell ref="A20:H20"/>
    <mergeCell ref="C24:H24"/>
    <mergeCell ref="C25:H25"/>
    <mergeCell ref="C26:H26"/>
    <mergeCell ref="A24:B25"/>
    <mergeCell ref="A27:B28"/>
    <mergeCell ref="A26:B26"/>
    <mergeCell ref="B17:H17"/>
    <mergeCell ref="F5:H5"/>
    <mergeCell ref="F9:H9"/>
    <mergeCell ref="F8:H8"/>
    <mergeCell ref="B18:H18"/>
    <mergeCell ref="F27:G27"/>
  </mergeCells>
  <phoneticPr fontId="8"/>
  <conditionalFormatting sqref="A23">
    <cfRule type="expression" dxfId="339" priority="2">
      <formula>OR(A23="",A23="　")</formula>
    </cfRule>
  </conditionalFormatting>
  <conditionalFormatting sqref="C27">
    <cfRule type="expression" dxfId="338" priority="15" stopIfTrue="1">
      <formula>AND(C27&gt;=43831,C27&lt;=46752,MONTH(C27)&gt;=10,DAY(C27)&gt;=10)</formula>
    </cfRule>
    <cfRule type="expression" dxfId="337" priority="16" stopIfTrue="1">
      <formula>AND(C27&gt;=43831,C27&lt;=46752,MONTH(C27)&gt;=10,DAY(C27)&lt;10)</formula>
    </cfRule>
    <cfRule type="expression" dxfId="336" priority="17" stopIfTrue="1">
      <formula>AND(C27&gt;=43831,C27&lt;=46752,MONTH(C27)&lt;10,DAY(C27)&gt;=10)</formula>
    </cfRule>
    <cfRule type="expression" dxfId="335" priority="18" stopIfTrue="1">
      <formula>AND(C27&gt;=43831,C27&lt;=46752,MONTH(C27)&lt;10,DAY(C27)&lt;10)</formula>
    </cfRule>
    <cfRule type="expression" dxfId="334" priority="19" stopIfTrue="1">
      <formula>AND(C27&gt;=43586,C27&lt;=43830,MONTH(C27)&gt;=10,DAY(C27)&gt;=10)</formula>
    </cfRule>
    <cfRule type="expression" dxfId="333" priority="20" stopIfTrue="1">
      <formula>AND(C27&gt;=43586,C27&lt;=43830,MONTH(C27)&gt;=10,DAY(C27)&lt;10)</formula>
    </cfRule>
    <cfRule type="expression" dxfId="332" priority="21" stopIfTrue="1">
      <formula>AND(C27&gt;=43586,C27&lt;=43830,MONTH(C27)&lt;10,DAY(C27)&gt;=10)</formula>
    </cfRule>
    <cfRule type="expression" dxfId="331" priority="22" stopIfTrue="1">
      <formula>AND(C27&gt;=43586,C27&lt;=43830,MONTH(C27)&lt;10,DAY(C27)&lt;10)</formula>
    </cfRule>
    <cfRule type="expression" dxfId="330" priority="23" stopIfTrue="1">
      <formula>AND(MONTH(C27)&gt;=10,DAY(C27)&gt;=10)</formula>
    </cfRule>
    <cfRule type="expression" dxfId="329" priority="24" stopIfTrue="1">
      <formula>AND(MONTH(C27)&lt;10,DAY(C27)&gt;=10)</formula>
    </cfRule>
    <cfRule type="expression" dxfId="328" priority="25" stopIfTrue="1">
      <formula>AND(MONTH(C27)&lt;10,DAY(C27)&lt;10)</formula>
    </cfRule>
    <cfRule type="expression" dxfId="327" priority="26" stopIfTrue="1">
      <formula>AND(MONTH(C27)&gt;=10,DAY(C27)&lt;10)</formula>
    </cfRule>
  </conditionalFormatting>
  <conditionalFormatting sqref="D28">
    <cfRule type="expression" dxfId="326" priority="3" stopIfTrue="1">
      <formula>AND(D28&gt;=43831,D28&lt;=46752,MONTH(D28)&gt;=10,DAY(D28)&gt;=10)</formula>
    </cfRule>
    <cfRule type="expression" dxfId="325" priority="4" stopIfTrue="1">
      <formula>AND(D28&gt;=43831,D28&lt;=46752,MONTH(D28)&gt;=10,DAY(D28)&lt;10)</formula>
    </cfRule>
    <cfRule type="expression" dxfId="324" priority="5" stopIfTrue="1">
      <formula>AND(D28&gt;=43831,D28&lt;=46752,MONTH(D28)&lt;10,DAY(D28)&gt;=10)</formula>
    </cfRule>
    <cfRule type="expression" dxfId="323" priority="6" stopIfTrue="1">
      <formula>AND(D28&gt;=43831,D28&lt;=46752,MONTH(D28)&lt;10,DAY(D28)&lt;10)</formula>
    </cfRule>
    <cfRule type="expression" dxfId="322" priority="7" stopIfTrue="1">
      <formula>AND(D28&gt;=43586,D28&lt;=43830,MONTH(D28)&gt;=10,DAY(D28)&gt;=10)</formula>
    </cfRule>
    <cfRule type="expression" dxfId="321" priority="8" stopIfTrue="1">
      <formula>AND(D28&gt;=43586,D28&lt;=43830,MONTH(D28)&gt;=10,DAY(D28)&lt;10)</formula>
    </cfRule>
    <cfRule type="expression" dxfId="320" priority="9" stopIfTrue="1">
      <formula>AND(D28&gt;=43586,D28&lt;=43830,MONTH(D28)&lt;10,DAY(D28)&gt;=10)</formula>
    </cfRule>
    <cfRule type="expression" dxfId="319" priority="10" stopIfTrue="1">
      <formula>AND(D28&gt;=43586,D28&lt;=43830,MONTH(D28)&lt;10,DAY(D28)&lt;10)</formula>
    </cfRule>
    <cfRule type="expression" dxfId="318" priority="11" stopIfTrue="1">
      <formula>AND(MONTH(D28)&gt;=10,DAY(D28)&gt;=10)</formula>
    </cfRule>
    <cfRule type="expression" dxfId="317" priority="12" stopIfTrue="1">
      <formula>AND(MONTH(D28)&lt;10,DAY(D28)&gt;=10)</formula>
    </cfRule>
    <cfRule type="expression" dxfId="316" priority="13" stopIfTrue="1">
      <formula>AND(MONTH(D28)&lt;10,DAY(D28)&lt;10)</formula>
    </cfRule>
    <cfRule type="expression" dxfId="315" priority="14" stopIfTrue="1">
      <formula>AND(MONTH(D28)&gt;=10,DAY(D28)&lt;10)</formula>
    </cfRule>
  </conditionalFormatting>
  <conditionalFormatting sqref="F5:H5">
    <cfRule type="expression" dxfId="314" priority="1">
      <formula>F5="令和　年　月　日"</formula>
    </cfRule>
  </conditionalFormatting>
  <dataValidations count="2">
    <dataValidation imeMode="off" allowBlank="1" showInputMessage="1" showErrorMessage="1" sqref="F5:H5 C27:G27 D28:H28"/>
    <dataValidation imeMode="hiragana" allowBlank="1" showInputMessage="1" showErrorMessage="1" sqref="H27 A4:A5 F10:G10 A23:B23 C24:H26 C29:H33 C28 B17 C34:G35 F8:H9"/>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view="pageBreakPreview" topLeftCell="B1" zoomScale="90" zoomScaleNormal="100" zoomScaleSheetLayoutView="90" workbookViewId="0">
      <selection activeCell="I14" sqref="I14"/>
    </sheetView>
  </sheetViews>
  <sheetFormatPr defaultRowHeight="13.5"/>
  <cols>
    <col min="1" max="1" width="4.625" style="248" customWidth="1"/>
    <col min="2" max="7" width="9.75" style="248" customWidth="1"/>
    <col min="8" max="8" width="18.875" style="248" customWidth="1"/>
    <col min="9" max="9" width="9.75" style="248" customWidth="1"/>
    <col min="10" max="16384" width="9" style="248"/>
  </cols>
  <sheetData>
    <row r="1" spans="1:10" ht="14.25">
      <c r="A1" s="247"/>
      <c r="B1" s="249"/>
      <c r="C1" s="249"/>
      <c r="D1" s="249"/>
      <c r="E1" s="249"/>
      <c r="F1" s="249"/>
      <c r="G1" s="249"/>
      <c r="H1" s="249"/>
      <c r="I1" s="249"/>
      <c r="J1" s="249"/>
    </row>
    <row r="2" spans="1:10" ht="21.75" customHeight="1">
      <c r="A2" s="247"/>
      <c r="B2" s="249"/>
      <c r="C2" s="249"/>
      <c r="D2" s="249"/>
      <c r="E2" s="249"/>
      <c r="F2" s="249"/>
      <c r="G2" s="249"/>
      <c r="H2" s="1778" t="s">
        <v>906</v>
      </c>
      <c r="I2" s="1778"/>
      <c r="J2" s="1778"/>
    </row>
    <row r="3" spans="1:10" ht="21" customHeight="1">
      <c r="A3" s="247"/>
      <c r="B3" s="249"/>
      <c r="C3" s="249"/>
      <c r="D3" s="249"/>
      <c r="E3" s="249"/>
      <c r="F3" s="249"/>
      <c r="G3" s="249"/>
      <c r="H3" s="250"/>
      <c r="I3" s="249"/>
      <c r="J3" s="249"/>
    </row>
    <row r="4" spans="1:10" ht="14.25">
      <c r="A4" s="247"/>
      <c r="B4" s="249"/>
      <c r="C4" s="249"/>
      <c r="D4" s="249"/>
      <c r="E4" s="249"/>
      <c r="F4" s="249"/>
      <c r="G4" s="249"/>
      <c r="H4" s="249"/>
      <c r="I4" s="249"/>
      <c r="J4" s="249"/>
    </row>
    <row r="5" spans="1:10" ht="14.25">
      <c r="A5" s="247"/>
      <c r="B5" s="1788" t="str">
        <f>IF(B8="○○病院","（発注者）","")</f>
        <v>（発注者）</v>
      </c>
      <c r="C5" s="1788" t="str">
        <f>IF(C9="","（発注者）","")</f>
        <v>（発注者）</v>
      </c>
      <c r="D5" s="249"/>
      <c r="E5" s="249"/>
      <c r="F5" s="249"/>
      <c r="G5" s="249"/>
      <c r="H5" s="516"/>
      <c r="I5" s="249"/>
      <c r="J5" s="249"/>
    </row>
    <row r="6" spans="1:10" ht="14.25">
      <c r="A6" s="247"/>
      <c r="B6" s="948" t="s">
        <v>752</v>
      </c>
      <c r="C6" s="949"/>
      <c r="D6" s="249"/>
      <c r="E6" s="249"/>
      <c r="F6" s="249"/>
      <c r="G6" s="249"/>
      <c r="H6" s="516"/>
      <c r="I6" s="249"/>
      <c r="J6" s="249"/>
    </row>
    <row r="7" spans="1:10" ht="14.25">
      <c r="A7" s="247"/>
      <c r="B7" s="249" t="s">
        <v>720</v>
      </c>
      <c r="C7" s="249"/>
      <c r="D7" s="249"/>
      <c r="E7" s="249"/>
      <c r="F7" s="249"/>
      <c r="G7" s="249"/>
      <c r="H7" s="740"/>
      <c r="I7" s="249"/>
      <c r="J7" s="249"/>
    </row>
    <row r="8" spans="1:10" ht="14.25">
      <c r="A8" s="247"/>
      <c r="B8" s="1793" t="str">
        <f>'1'!$A$7</f>
        <v>○○病院</v>
      </c>
      <c r="C8" s="1793"/>
      <c r="D8" s="1793"/>
      <c r="E8" s="249"/>
      <c r="F8" s="249"/>
      <c r="G8" s="249"/>
      <c r="H8" s="740"/>
      <c r="I8" s="249"/>
      <c r="J8" s="249"/>
    </row>
    <row r="9" spans="1:10" ht="14.25">
      <c r="A9" s="247"/>
      <c r="B9" s="249" t="str">
        <f>'1'!$A$8&amp;"　"&amp;'1'!$B$8&amp;"　殿"</f>
        <v>院　長　○　○　○　○　殿</v>
      </c>
      <c r="C9" s="249"/>
      <c r="D9" s="249"/>
      <c r="E9" s="249"/>
      <c r="F9" s="249"/>
      <c r="G9" s="249"/>
      <c r="H9" s="249"/>
      <c r="I9" s="249"/>
      <c r="J9" s="249"/>
    </row>
    <row r="10" spans="1:10" ht="14.25">
      <c r="A10" s="247"/>
      <c r="B10" s="249"/>
      <c r="C10" s="249"/>
      <c r="D10" s="249"/>
      <c r="E10" s="249"/>
      <c r="F10" s="249"/>
      <c r="G10" s="249"/>
      <c r="H10" s="249"/>
      <c r="I10" s="249"/>
      <c r="J10" s="249"/>
    </row>
    <row r="11" spans="1:10" ht="14.25">
      <c r="A11" s="247"/>
      <c r="B11" s="249"/>
      <c r="C11" s="249"/>
      <c r="D11" s="249"/>
      <c r="E11" s="249"/>
      <c r="F11" s="734" t="s">
        <v>687</v>
      </c>
      <c r="G11" s="249"/>
      <c r="H11" s="249"/>
      <c r="I11" s="249"/>
      <c r="J11" s="249"/>
    </row>
    <row r="12" spans="1:10" ht="14.25">
      <c r="A12" s="247"/>
      <c r="B12" s="249"/>
      <c r="C12" s="249"/>
      <c r="D12" s="249"/>
      <c r="E12" s="249"/>
      <c r="F12" s="296"/>
      <c r="G12" s="1795">
        <f>'1'!$G$11</f>
        <v>0</v>
      </c>
      <c r="H12" s="1454"/>
      <c r="I12" s="296"/>
      <c r="J12" s="249"/>
    </row>
    <row r="13" spans="1:10" ht="14.25">
      <c r="A13" s="247"/>
      <c r="B13" s="249"/>
      <c r="C13" s="249"/>
      <c r="D13" s="249"/>
      <c r="E13" s="249"/>
      <c r="F13" s="497" t="str">
        <f>IF(G12=0,"(住所)","")</f>
        <v>(住所)</v>
      </c>
      <c r="G13" s="1454"/>
      <c r="H13" s="1454"/>
      <c r="I13" s="249"/>
      <c r="J13" s="249"/>
    </row>
    <row r="14" spans="1:10" ht="14.25" customHeight="1">
      <c r="A14" s="247"/>
      <c r="B14" s="249"/>
      <c r="C14" s="249"/>
      <c r="D14" s="249"/>
      <c r="E14" s="249"/>
      <c r="F14" s="789" t="str">
        <f>IF(G14=0,"(社名)","")</f>
        <v>(社名)</v>
      </c>
      <c r="G14" s="1790">
        <f>'1'!$G$13</f>
        <v>0</v>
      </c>
      <c r="H14" s="1790"/>
      <c r="I14" s="296"/>
      <c r="J14" s="249"/>
    </row>
    <row r="15" spans="1:10" ht="14.25">
      <c r="A15" s="247"/>
      <c r="B15" s="249"/>
      <c r="C15" s="249"/>
      <c r="D15" s="249"/>
      <c r="E15" s="249"/>
      <c r="F15" s="497" t="str">
        <f>IF(G15=0,"(氏名)","")</f>
        <v>(氏名)</v>
      </c>
      <c r="G15" s="1789">
        <f>'1'!$G$14</f>
        <v>0</v>
      </c>
      <c r="H15" s="1789"/>
      <c r="I15" s="249" t="s">
        <v>740</v>
      </c>
      <c r="J15" s="249"/>
    </row>
    <row r="16" spans="1:10" ht="14.25">
      <c r="A16" s="247"/>
      <c r="B16" s="249"/>
      <c r="C16" s="249"/>
      <c r="D16" s="249"/>
      <c r="E16" s="249"/>
      <c r="F16" s="249"/>
      <c r="G16" s="735"/>
      <c r="H16" s="249"/>
      <c r="I16" s="249"/>
      <c r="J16" s="249"/>
    </row>
    <row r="17" spans="1:10" ht="24">
      <c r="B17" s="668" t="s">
        <v>246</v>
      </c>
      <c r="C17" s="668"/>
      <c r="D17" s="668"/>
      <c r="E17" s="668"/>
      <c r="F17" s="668"/>
      <c r="G17" s="668"/>
      <c r="H17" s="668"/>
      <c r="I17" s="668"/>
      <c r="J17" s="563"/>
    </row>
    <row r="18" spans="1:10" ht="14.25">
      <c r="A18" s="247"/>
      <c r="B18" s="249"/>
      <c r="C18" s="249"/>
      <c r="D18" s="249"/>
      <c r="E18" s="249"/>
      <c r="F18" s="249"/>
      <c r="G18" s="735"/>
      <c r="H18" s="249"/>
      <c r="I18" s="249"/>
      <c r="J18" s="249"/>
    </row>
    <row r="19" spans="1:10" ht="14.25">
      <c r="A19" s="247"/>
      <c r="B19" s="249" t="s">
        <v>555</v>
      </c>
      <c r="C19" s="249"/>
      <c r="D19" s="1794" t="str">
        <f>'1'!$C$25</f>
        <v>独立行政法人国立病院機構○○病院</v>
      </c>
      <c r="E19" s="1794"/>
      <c r="F19" s="1794"/>
      <c r="G19" s="1794"/>
      <c r="H19" s="1794"/>
      <c r="I19" s="1794"/>
      <c r="J19" s="249"/>
    </row>
    <row r="20" spans="1:10" ht="14.25">
      <c r="A20" s="247"/>
      <c r="B20" s="249"/>
      <c r="C20" s="516"/>
      <c r="D20" s="1794" t="str">
        <f>'1'!$C$26</f>
        <v>○○整備工事</v>
      </c>
      <c r="E20" s="1794"/>
      <c r="F20" s="1794"/>
      <c r="G20" s="1794"/>
      <c r="H20" s="1794"/>
      <c r="I20" s="1794"/>
      <c r="J20" s="249"/>
    </row>
    <row r="21" spans="1:10" ht="14.25">
      <c r="A21" s="247"/>
      <c r="B21" s="249"/>
      <c r="C21" s="516"/>
      <c r="D21" s="950"/>
      <c r="E21" s="950"/>
      <c r="F21" s="950"/>
      <c r="G21" s="950"/>
      <c r="H21" s="950"/>
      <c r="I21" s="950"/>
      <c r="J21" s="249"/>
    </row>
    <row r="22" spans="1:10" ht="14.25" customHeight="1">
      <c r="A22" s="247"/>
      <c r="B22" s="1796" t="str">
        <f>"　"&amp;TEXT('4'!$F$4,"ggge年m月d日")&amp;"付けで通知した上記工事（現場代理人・監理技術者・主任技術者・監理技術者補佐・専門技術者）を下記のとおり変更したので、別紙経歴書を添え、工事請負契約書第１０条第１項に基づき通知します。"</f>
        <v>　令和　年　月　日付けで通知した上記工事（現場代理人・監理技術者・主任技術者・監理技術者補佐・専門技術者）を下記のとおり変更したので、別紙経歴書を添え、工事請負契約書第１０条第１項に基づき通知します。</v>
      </c>
      <c r="C22" s="1796"/>
      <c r="D22" s="1796"/>
      <c r="E22" s="1796"/>
      <c r="F22" s="1796"/>
      <c r="G22" s="1796"/>
      <c r="H22" s="1796"/>
      <c r="I22" s="1796"/>
      <c r="J22" s="1796"/>
    </row>
    <row r="23" spans="1:10" ht="14.25">
      <c r="A23" s="247"/>
      <c r="B23" s="1796"/>
      <c r="C23" s="1796"/>
      <c r="D23" s="1796"/>
      <c r="E23" s="1796"/>
      <c r="F23" s="1796"/>
      <c r="G23" s="1796"/>
      <c r="H23" s="1796"/>
      <c r="I23" s="1796"/>
      <c r="J23" s="1796"/>
    </row>
    <row r="24" spans="1:10" ht="14.25">
      <c r="A24" s="247"/>
      <c r="B24" s="1796"/>
      <c r="C24" s="1796"/>
      <c r="D24" s="1796"/>
      <c r="E24" s="1796"/>
      <c r="F24" s="1796"/>
      <c r="G24" s="1796"/>
      <c r="H24" s="1796"/>
      <c r="I24" s="1796"/>
      <c r="J24" s="1796"/>
    </row>
    <row r="25" spans="1:10" ht="14.25" customHeight="1">
      <c r="A25" s="247"/>
      <c r="B25" s="249"/>
      <c r="C25" s="249"/>
      <c r="D25" s="249"/>
      <c r="E25" s="249"/>
      <c r="F25" s="249"/>
      <c r="G25" s="951"/>
      <c r="H25" s="951"/>
      <c r="I25" s="249"/>
      <c r="J25" s="249"/>
    </row>
    <row r="26" spans="1:10" ht="14.25" customHeight="1">
      <c r="A26" s="247"/>
      <c r="B26" s="249"/>
      <c r="C26" s="249"/>
      <c r="D26" s="249"/>
      <c r="E26" s="249"/>
      <c r="F26" s="249"/>
      <c r="G26" s="249"/>
      <c r="H26" s="249"/>
      <c r="I26" s="249"/>
      <c r="J26" s="249"/>
    </row>
    <row r="27" spans="1:10" ht="14.25" customHeight="1">
      <c r="A27" s="247"/>
      <c r="B27" s="952" t="s">
        <v>856</v>
      </c>
      <c r="C27" s="952"/>
      <c r="D27" s="952"/>
      <c r="E27" s="952"/>
      <c r="F27" s="952"/>
      <c r="G27" s="952"/>
      <c r="H27" s="952"/>
      <c r="I27" s="952"/>
      <c r="J27" s="952"/>
    </row>
    <row r="28" spans="1:10" ht="14.25" customHeight="1">
      <c r="A28" s="247"/>
      <c r="B28" s="249"/>
      <c r="C28" s="249"/>
      <c r="D28" s="249"/>
      <c r="E28" s="249"/>
      <c r="F28" s="249"/>
      <c r="G28" s="249"/>
      <c r="H28" s="249"/>
      <c r="I28" s="249"/>
      <c r="J28" s="249"/>
    </row>
    <row r="29" spans="1:10" ht="14.25" customHeight="1">
      <c r="A29" s="247"/>
      <c r="B29" s="250"/>
      <c r="C29" s="249"/>
      <c r="D29" s="249"/>
      <c r="E29" s="249"/>
      <c r="F29" s="249"/>
      <c r="G29" s="249"/>
      <c r="H29" s="249"/>
      <c r="I29" s="249"/>
      <c r="J29" s="249"/>
    </row>
    <row r="30" spans="1:10" ht="14.25" customHeight="1">
      <c r="A30" s="247"/>
      <c r="B30" s="249"/>
      <c r="C30" s="249"/>
      <c r="D30" s="249"/>
      <c r="E30" s="249"/>
      <c r="F30" s="249"/>
      <c r="G30" s="249"/>
      <c r="H30" s="249"/>
      <c r="I30" s="249"/>
      <c r="J30" s="249"/>
    </row>
    <row r="31" spans="1:10" ht="39.950000000000003" customHeight="1">
      <c r="A31" s="247"/>
      <c r="B31" s="1776" t="s">
        <v>247</v>
      </c>
      <c r="C31" s="1776"/>
      <c r="D31" s="1776"/>
      <c r="E31" s="1776"/>
      <c r="F31" s="1777"/>
      <c r="G31" s="1777"/>
      <c r="H31" s="1777"/>
      <c r="I31" s="1777"/>
      <c r="J31" s="1777"/>
    </row>
    <row r="32" spans="1:10" ht="39.950000000000003" customHeight="1">
      <c r="A32" s="247"/>
      <c r="B32" s="1776" t="s">
        <v>248</v>
      </c>
      <c r="C32" s="1776"/>
      <c r="D32" s="1776"/>
      <c r="E32" s="1776"/>
      <c r="F32" s="1776"/>
      <c r="G32" s="1776"/>
      <c r="H32" s="1776"/>
      <c r="I32" s="1776"/>
      <c r="J32" s="1776"/>
    </row>
    <row r="33" spans="1:12" ht="20.100000000000001" customHeight="1">
      <c r="A33" s="247"/>
      <c r="B33" s="250"/>
      <c r="C33" s="250"/>
      <c r="D33" s="250"/>
      <c r="E33" s="250"/>
      <c r="F33" s="250"/>
      <c r="G33" s="250"/>
      <c r="H33" s="250"/>
      <c r="I33" s="250"/>
      <c r="J33" s="250"/>
    </row>
    <row r="34" spans="1:12" ht="39.950000000000003" customHeight="1">
      <c r="A34" s="247"/>
      <c r="B34" s="1776" t="s">
        <v>249</v>
      </c>
      <c r="C34" s="1776"/>
      <c r="D34" s="1776"/>
      <c r="E34" s="1776"/>
      <c r="F34" s="1776"/>
      <c r="G34" s="1776" t="s">
        <v>250</v>
      </c>
      <c r="H34" s="1776"/>
      <c r="I34" s="1776"/>
      <c r="J34" s="1776"/>
    </row>
    <row r="35" spans="1:12" ht="39.950000000000003" customHeight="1">
      <c r="A35" s="247"/>
      <c r="B35" s="1791">
        <f>'4'!$C$30</f>
        <v>0</v>
      </c>
      <c r="C35" s="1792"/>
      <c r="D35" s="1792"/>
      <c r="E35" s="1792"/>
      <c r="F35" s="1792"/>
      <c r="G35" s="1776"/>
      <c r="H35" s="1776"/>
      <c r="I35" s="1776"/>
      <c r="J35" s="1776"/>
    </row>
    <row r="36" spans="1:12" ht="39.950000000000003" customHeight="1">
      <c r="A36" s="247"/>
      <c r="B36" s="1186" t="s">
        <v>251</v>
      </c>
      <c r="C36" s="1187"/>
      <c r="D36" s="1187"/>
      <c r="E36" s="1187"/>
      <c r="F36" s="1187"/>
      <c r="G36" s="1187"/>
      <c r="H36" s="1187"/>
      <c r="I36" s="1187"/>
      <c r="J36" s="1188"/>
    </row>
    <row r="37" spans="1:12" ht="20.100000000000001" customHeight="1">
      <c r="A37" s="247"/>
      <c r="B37" s="1779"/>
      <c r="C37" s="1780"/>
      <c r="D37" s="1780"/>
      <c r="E37" s="1780"/>
      <c r="F37" s="1780"/>
      <c r="G37" s="1780"/>
      <c r="H37" s="1780"/>
      <c r="I37" s="1780"/>
      <c r="J37" s="1781"/>
      <c r="L37" s="250"/>
    </row>
    <row r="38" spans="1:12" ht="20.100000000000001" customHeight="1">
      <c r="A38" s="247"/>
      <c r="B38" s="1782"/>
      <c r="C38" s="1783"/>
      <c r="D38" s="1783"/>
      <c r="E38" s="1783"/>
      <c r="F38" s="1783"/>
      <c r="G38" s="1783"/>
      <c r="H38" s="1783"/>
      <c r="I38" s="1783"/>
      <c r="J38" s="1784"/>
      <c r="L38" s="250"/>
    </row>
    <row r="39" spans="1:12" ht="20.100000000000001" customHeight="1">
      <c r="A39" s="247"/>
      <c r="B39" s="1782"/>
      <c r="C39" s="1783"/>
      <c r="D39" s="1783"/>
      <c r="E39" s="1783"/>
      <c r="F39" s="1783"/>
      <c r="G39" s="1783"/>
      <c r="H39" s="1783"/>
      <c r="I39" s="1783"/>
      <c r="J39" s="1784"/>
      <c r="L39" s="247"/>
    </row>
    <row r="40" spans="1:12" ht="20.100000000000001" customHeight="1">
      <c r="A40" s="247"/>
      <c r="B40" s="1782"/>
      <c r="C40" s="1783"/>
      <c r="D40" s="1783"/>
      <c r="E40" s="1783"/>
      <c r="F40" s="1783"/>
      <c r="G40" s="1783"/>
      <c r="H40" s="1783"/>
      <c r="I40" s="1783"/>
      <c r="J40" s="1784"/>
      <c r="L40" s="247"/>
    </row>
    <row r="41" spans="1:12" ht="20.100000000000001" customHeight="1">
      <c r="A41" s="247"/>
      <c r="B41" s="1782"/>
      <c r="C41" s="1783"/>
      <c r="D41" s="1783"/>
      <c r="E41" s="1783"/>
      <c r="F41" s="1783"/>
      <c r="G41" s="1783"/>
      <c r="H41" s="1783"/>
      <c r="I41" s="1783"/>
      <c r="J41" s="1784"/>
      <c r="L41" s="247"/>
    </row>
    <row r="42" spans="1:12" ht="20.100000000000001" customHeight="1">
      <c r="A42" s="247"/>
      <c r="B42" s="1782"/>
      <c r="C42" s="1783"/>
      <c r="D42" s="1783"/>
      <c r="E42" s="1783"/>
      <c r="F42" s="1783"/>
      <c r="G42" s="1783"/>
      <c r="H42" s="1783"/>
      <c r="I42" s="1783"/>
      <c r="J42" s="1784"/>
    </row>
    <row r="43" spans="1:12" ht="20.100000000000001" customHeight="1">
      <c r="A43" s="247"/>
      <c r="B43" s="1785"/>
      <c r="C43" s="1786"/>
      <c r="D43" s="1786"/>
      <c r="E43" s="1786"/>
      <c r="F43" s="1786"/>
      <c r="G43" s="1786"/>
      <c r="H43" s="1786"/>
      <c r="I43" s="1786"/>
      <c r="J43" s="1787"/>
    </row>
    <row r="44" spans="1:12" ht="20.100000000000001" customHeight="1">
      <c r="A44" s="247"/>
      <c r="B44" s="249" t="s">
        <v>252</v>
      </c>
      <c r="C44" s="249"/>
      <c r="D44" s="249"/>
      <c r="E44" s="249"/>
      <c r="F44" s="249"/>
      <c r="G44" s="249"/>
      <c r="H44" s="249"/>
      <c r="I44" s="249"/>
      <c r="J44" s="249"/>
    </row>
    <row r="45" spans="1:12" ht="20.100000000000001" customHeight="1">
      <c r="A45" s="247"/>
      <c r="B45" s="249" t="s">
        <v>842</v>
      </c>
      <c r="C45" s="249"/>
      <c r="D45" s="249"/>
      <c r="E45" s="249"/>
      <c r="F45" s="249"/>
      <c r="G45" s="249"/>
      <c r="H45" s="249"/>
      <c r="I45" s="249"/>
      <c r="J45" s="249"/>
    </row>
    <row r="46" spans="1:12">
      <c r="B46"/>
      <c r="C46"/>
      <c r="D46"/>
      <c r="E46"/>
      <c r="F46"/>
      <c r="G46"/>
      <c r="H46"/>
      <c r="I46"/>
      <c r="J46"/>
    </row>
    <row r="47" spans="1:12">
      <c r="B47" s="296"/>
      <c r="C47" s="296"/>
      <c r="D47" s="296"/>
      <c r="E47" s="296"/>
      <c r="F47" s="296"/>
      <c r="G47" s="296"/>
      <c r="H47" s="296"/>
      <c r="I47" s="296"/>
      <c r="J47" s="296"/>
    </row>
    <row r="48" spans="1:12">
      <c r="B48" s="296"/>
      <c r="C48" s="296"/>
      <c r="D48" s="296"/>
      <c r="E48" s="296"/>
      <c r="F48" s="296"/>
      <c r="G48" s="296"/>
      <c r="H48" s="296"/>
      <c r="I48" s="296"/>
      <c r="J48" s="296"/>
    </row>
    <row r="49" spans="2:10">
      <c r="B49" s="296"/>
      <c r="C49" s="296"/>
      <c r="D49" s="296"/>
      <c r="E49" s="296"/>
      <c r="F49" s="296"/>
      <c r="G49" s="296"/>
      <c r="H49" s="296"/>
      <c r="I49" s="296"/>
      <c r="J49" s="296"/>
    </row>
    <row r="50" spans="2:10">
      <c r="B50" s="562" t="str">
        <f>IF($H$2="令和　年　月　日","22","")</f>
        <v>22</v>
      </c>
      <c r="C50" s="563"/>
      <c r="D50" s="563"/>
      <c r="E50" s="563"/>
      <c r="F50" s="563"/>
      <c r="G50" s="563"/>
      <c r="H50" s="563"/>
      <c r="I50" s="563"/>
      <c r="J50" s="563"/>
    </row>
  </sheetData>
  <mergeCells count="18">
    <mergeCell ref="H2:J2"/>
    <mergeCell ref="B37:J43"/>
    <mergeCell ref="B5:C5"/>
    <mergeCell ref="G34:J34"/>
    <mergeCell ref="G15:H15"/>
    <mergeCell ref="G14:H14"/>
    <mergeCell ref="B35:F35"/>
    <mergeCell ref="G35:J35"/>
    <mergeCell ref="B8:D8"/>
    <mergeCell ref="D19:I19"/>
    <mergeCell ref="D20:I20"/>
    <mergeCell ref="G12:H13"/>
    <mergeCell ref="B22:J24"/>
    <mergeCell ref="B34:F34"/>
    <mergeCell ref="B31:E31"/>
    <mergeCell ref="B32:E32"/>
    <mergeCell ref="F31:J31"/>
    <mergeCell ref="F32:J32"/>
  </mergeCells>
  <phoneticPr fontId="3"/>
  <conditionalFormatting sqref="H2:J2">
    <cfRule type="expression" dxfId="313" priority="1">
      <formula>H2="令和　年　月　日"</formula>
    </cfRule>
  </conditionalFormatting>
  <dataValidations count="3">
    <dataValidation imeMode="hiragana" allowBlank="1" showInputMessage="1" showErrorMessage="1" sqref="C7:D7 B22 F32:J32 B7:B9 B35:J35 B37:J43 G14:G15 G12 H14:H15"/>
    <dataValidation imeMode="disabled" allowBlank="1" showInputMessage="1" showErrorMessage="1" sqref="H2"/>
    <dataValidation imeMode="off" allowBlank="1" showInputMessage="1" showErrorMessage="1" sqref="F31:J31"/>
  </dataValidations>
  <printOptions horizontalCentered="1"/>
  <pageMargins left="0.78740157480314965" right="0.59055118110236227" top="0.59055118110236227" bottom="0.59055118110236227" header="0.51181102362204722" footer="0.51181102362204722"/>
  <pageSetup paperSize="9" scale="88"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55"/>
  <sheetViews>
    <sheetView showGridLines="0" view="pageBreakPreview" topLeftCell="A27" zoomScale="90" zoomScaleNormal="100" zoomScaleSheetLayoutView="90" workbookViewId="0">
      <selection activeCell="E18" sqref="E18"/>
    </sheetView>
  </sheetViews>
  <sheetFormatPr defaultRowHeight="14.25"/>
  <cols>
    <col min="1" max="1" width="10.375" style="251" customWidth="1"/>
    <col min="2" max="2" width="9.625" style="251" customWidth="1"/>
    <col min="3" max="3" width="9" style="251"/>
    <col min="4" max="4" width="6.5" style="251" customWidth="1"/>
    <col min="5" max="5" width="12.25" style="251" customWidth="1"/>
    <col min="6" max="6" width="11.25" style="251" customWidth="1"/>
    <col min="7" max="7" width="12.5" style="251" customWidth="1"/>
    <col min="8" max="8" width="11" style="251" customWidth="1"/>
    <col min="9" max="9" width="10.625" style="251" customWidth="1"/>
    <col min="10" max="10" width="4.875" style="251" customWidth="1"/>
    <col min="11" max="11" width="3" style="251" customWidth="1"/>
    <col min="12" max="16384" width="9" style="251"/>
  </cols>
  <sheetData>
    <row r="3" spans="1:9">
      <c r="G3" s="626"/>
      <c r="H3" s="1799" t="s">
        <v>908</v>
      </c>
      <c r="I3" s="1799"/>
    </row>
    <row r="6" spans="1:9">
      <c r="A6" s="953" t="str">
        <f>IF(A9="○○病院","（発注者）","")</f>
        <v>（発注者）</v>
      </c>
    </row>
    <row r="7" spans="1:9">
      <c r="A7" s="954" t="s">
        <v>757</v>
      </c>
    </row>
    <row r="8" spans="1:9">
      <c r="A8" s="251" t="s">
        <v>721</v>
      </c>
    </row>
    <row r="9" spans="1:9">
      <c r="A9" s="1800" t="str">
        <f>'1'!$A$7</f>
        <v>○○病院</v>
      </c>
      <c r="B9" s="1800"/>
      <c r="C9" s="1800"/>
    </row>
    <row r="10" spans="1:9">
      <c r="A10" s="251" t="str">
        <f>'1'!$A$8&amp;"　"&amp;'1'!$B$8&amp;"　殿"</f>
        <v>院　長　○　○　○　○　殿</v>
      </c>
    </row>
    <row r="11" spans="1:9">
      <c r="B11" s="498"/>
      <c r="F11" s="955" t="s">
        <v>688</v>
      </c>
    </row>
    <row r="12" spans="1:9">
      <c r="F12" s="733"/>
      <c r="G12" s="1803">
        <f>'1'!$G$11</f>
        <v>0</v>
      </c>
      <c r="H12" s="1454"/>
      <c r="I12" s="1454"/>
    </row>
    <row r="13" spans="1:9">
      <c r="F13" s="956" t="str">
        <f>IF(G12=0,"(住所)","")</f>
        <v>(住所)</v>
      </c>
      <c r="G13" s="1454"/>
      <c r="H13" s="1454"/>
      <c r="I13" s="1454"/>
    </row>
    <row r="14" spans="1:9">
      <c r="F14" s="789" t="str">
        <f>IF(G14=0,"(社名)","")</f>
        <v>(社名)</v>
      </c>
      <c r="G14" s="1802">
        <f>'1'!$G$13</f>
        <v>0</v>
      </c>
      <c r="H14" s="1802"/>
      <c r="I14" s="1802"/>
    </row>
    <row r="15" spans="1:9">
      <c r="F15" s="956" t="str">
        <f>IF(G15=0,"(氏名)","")</f>
        <v>(氏名)</v>
      </c>
      <c r="G15" s="1801">
        <f>'1'!$G$14</f>
        <v>0</v>
      </c>
      <c r="H15" s="1801"/>
      <c r="I15" s="251" t="s">
        <v>740</v>
      </c>
    </row>
    <row r="16" spans="1:9">
      <c r="F16" s="733"/>
      <c r="H16" s="498"/>
      <c r="I16" s="498"/>
    </row>
    <row r="18" spans="1:9">
      <c r="F18" s="733"/>
      <c r="H18" s="498"/>
      <c r="I18" s="498"/>
    </row>
    <row r="19" spans="1:9" ht="24">
      <c r="A19" s="663" t="s">
        <v>745</v>
      </c>
      <c r="B19" s="663"/>
      <c r="C19" s="663"/>
      <c r="D19" s="663"/>
      <c r="E19" s="663"/>
      <c r="F19" s="663"/>
      <c r="G19" s="663"/>
      <c r="H19" s="663"/>
      <c r="I19" s="663"/>
    </row>
    <row r="23" spans="1:9">
      <c r="A23" s="1798" t="s">
        <v>776</v>
      </c>
      <c r="B23" s="1798"/>
      <c r="C23" s="1798"/>
      <c r="D23" s="1798"/>
      <c r="E23" s="1798"/>
      <c r="F23" s="1798"/>
      <c r="G23" s="1798"/>
      <c r="H23" s="1798"/>
      <c r="I23" s="1798"/>
    </row>
    <row r="24" spans="1:9">
      <c r="A24" s="1798"/>
      <c r="B24" s="1798"/>
      <c r="C24" s="1798"/>
      <c r="D24" s="1798"/>
      <c r="E24" s="1798"/>
      <c r="F24" s="1798"/>
      <c r="G24" s="1798"/>
      <c r="H24" s="1798"/>
      <c r="I24" s="1798"/>
    </row>
    <row r="27" spans="1:9">
      <c r="A27" s="550" t="s">
        <v>693</v>
      </c>
      <c r="B27" s="550"/>
      <c r="C27" s="550"/>
      <c r="D27" s="550"/>
      <c r="E27" s="550"/>
      <c r="F27" s="550"/>
      <c r="G27" s="550"/>
      <c r="H27" s="550"/>
      <c r="I27" s="550"/>
    </row>
    <row r="31" spans="1:9">
      <c r="A31" s="957" t="s">
        <v>253</v>
      </c>
      <c r="B31" s="733" t="s">
        <v>703</v>
      </c>
      <c r="D31" s="1797" t="str">
        <f>'1'!$C$25</f>
        <v>独立行政法人国立病院機構○○病院</v>
      </c>
      <c r="E31" s="1797"/>
      <c r="F31" s="1797"/>
      <c r="G31" s="1797"/>
      <c r="H31" s="1797"/>
      <c r="I31" s="1797"/>
    </row>
    <row r="32" spans="1:9">
      <c r="A32" s="957"/>
      <c r="B32" s="733"/>
      <c r="D32" s="1797" t="str">
        <f>'1'!$C$26</f>
        <v>○○整備工事</v>
      </c>
      <c r="E32" s="1797"/>
      <c r="F32" s="1797"/>
      <c r="G32" s="1797"/>
      <c r="H32" s="1797"/>
      <c r="I32" s="1543"/>
    </row>
    <row r="33" spans="1:9">
      <c r="A33" s="958"/>
      <c r="D33" s="498"/>
      <c r="E33" s="498"/>
      <c r="F33" s="498"/>
      <c r="G33" s="498"/>
      <c r="H33" s="498"/>
    </row>
    <row r="34" spans="1:9" ht="14.25" customHeight="1">
      <c r="A34" s="957" t="s">
        <v>254</v>
      </c>
      <c r="B34" s="733" t="s">
        <v>706</v>
      </c>
      <c r="D34" s="1807" t="str">
        <f>TEXT('2-1'!$E$11,"ggge年m月d日")&amp;"　～　"&amp;TEXT('2-1'!$E$13,"ggge年m月d日")</f>
        <v>令和　年　月　日　～　令和　年　月　日</v>
      </c>
      <c r="E34" s="1807"/>
      <c r="F34" s="1807"/>
      <c r="G34" s="1807"/>
      <c r="H34" s="1807"/>
      <c r="I34" s="1807"/>
    </row>
    <row r="35" spans="1:9">
      <c r="A35" s="958"/>
    </row>
    <row r="36" spans="1:9">
      <c r="A36" s="957" t="s">
        <v>255</v>
      </c>
      <c r="B36" s="251" t="s">
        <v>707</v>
      </c>
      <c r="D36" s="1806">
        <f>'2-1'!$B$9</f>
        <v>0</v>
      </c>
      <c r="E36" s="1806"/>
      <c r="F36" s="1806"/>
      <c r="G36" s="1806"/>
      <c r="H36" s="1806"/>
    </row>
    <row r="37" spans="1:9">
      <c r="A37" s="958"/>
    </row>
    <row r="38" spans="1:9">
      <c r="A38" s="957" t="s">
        <v>256</v>
      </c>
      <c r="B38" s="251" t="s">
        <v>705</v>
      </c>
      <c r="D38" s="1805"/>
      <c r="E38" s="1805"/>
      <c r="F38" s="1805"/>
      <c r="G38" s="1805"/>
      <c r="H38" s="1805"/>
    </row>
    <row r="39" spans="1:9">
      <c r="A39" s="958"/>
    </row>
    <row r="40" spans="1:9">
      <c r="A40" s="957" t="s">
        <v>257</v>
      </c>
      <c r="B40" s="251" t="s">
        <v>258</v>
      </c>
    </row>
    <row r="41" spans="1:9">
      <c r="A41" s="958"/>
    </row>
    <row r="42" spans="1:9">
      <c r="A42" s="957" t="s">
        <v>259</v>
      </c>
      <c r="B42" s="251" t="s">
        <v>704</v>
      </c>
    </row>
    <row r="43" spans="1:9">
      <c r="D43" s="1804"/>
      <c r="E43" s="1804"/>
      <c r="F43" s="1804"/>
      <c r="G43" s="1804"/>
      <c r="H43" s="1804"/>
    </row>
    <row r="44" spans="1:9">
      <c r="D44" s="1804"/>
      <c r="E44" s="1804"/>
      <c r="F44" s="1804"/>
      <c r="G44" s="1804"/>
      <c r="H44" s="1804"/>
    </row>
    <row r="45" spans="1:9">
      <c r="D45" s="1804"/>
      <c r="E45" s="1804"/>
      <c r="F45" s="1804"/>
      <c r="G45" s="1804"/>
      <c r="H45" s="1804"/>
    </row>
    <row r="46" spans="1:9">
      <c r="D46" s="1804"/>
      <c r="E46" s="1804"/>
      <c r="F46" s="1804"/>
      <c r="G46" s="1804"/>
      <c r="H46" s="1804"/>
    </row>
    <row r="47" spans="1:9">
      <c r="D47" s="1804"/>
      <c r="E47" s="1804"/>
      <c r="F47" s="1804"/>
      <c r="G47" s="1804"/>
      <c r="H47" s="1804"/>
    </row>
    <row r="49" spans="1:9">
      <c r="A49" s="958" t="s">
        <v>323</v>
      </c>
      <c r="B49" s="1804" t="s">
        <v>915</v>
      </c>
      <c r="C49" s="1804"/>
      <c r="D49" s="1804"/>
      <c r="E49" s="1804"/>
      <c r="F49" s="1804"/>
      <c r="G49" s="1804"/>
      <c r="H49" s="1804"/>
      <c r="I49" s="1804"/>
    </row>
    <row r="50" spans="1:9">
      <c r="B50" s="1804"/>
      <c r="C50" s="1804"/>
      <c r="D50" s="1804"/>
      <c r="E50" s="1804"/>
      <c r="F50" s="1804"/>
      <c r="G50" s="1804"/>
      <c r="H50" s="1804"/>
      <c r="I50" s="1804"/>
    </row>
    <row r="51" spans="1:9">
      <c r="A51" s="549"/>
      <c r="B51" s="550"/>
      <c r="C51" s="550"/>
      <c r="D51" s="550"/>
      <c r="E51" s="550"/>
      <c r="F51" s="550"/>
      <c r="G51" s="550"/>
      <c r="H51" s="550"/>
      <c r="I51" s="550"/>
    </row>
    <row r="55" spans="1:9">
      <c r="A55" s="549" t="str">
        <f>IF($H$3="令和　年　月　日","23","")</f>
        <v>23</v>
      </c>
      <c r="B55" s="550"/>
      <c r="C55" s="550"/>
      <c r="D55" s="550"/>
      <c r="E55" s="550"/>
      <c r="F55" s="550"/>
      <c r="G55" s="550"/>
      <c r="H55" s="550"/>
      <c r="I55" s="550"/>
    </row>
  </sheetData>
  <mergeCells count="13">
    <mergeCell ref="B49:I50"/>
    <mergeCell ref="D38:H38"/>
    <mergeCell ref="D36:H36"/>
    <mergeCell ref="D43:H47"/>
    <mergeCell ref="D34:I34"/>
    <mergeCell ref="D32:I32"/>
    <mergeCell ref="D31:I31"/>
    <mergeCell ref="A23:I24"/>
    <mergeCell ref="H3:I3"/>
    <mergeCell ref="A9:C9"/>
    <mergeCell ref="G15:H15"/>
    <mergeCell ref="G14:I14"/>
    <mergeCell ref="G12:I13"/>
  </mergeCells>
  <phoneticPr fontId="42"/>
  <conditionalFormatting sqref="H3:I3">
    <cfRule type="expression" dxfId="312" priority="1">
      <formula>H3="令和　年　月　日"</formula>
    </cfRule>
  </conditionalFormatting>
  <dataValidations count="2">
    <dataValidation imeMode="hiragana" allowBlank="1" showInputMessage="1" showErrorMessage="1" sqref="B8:C8 D43 G15:H15 D36:H36 D38:H38 D31 A8:A10 D34 G14 G12 H14:I14"/>
    <dataValidation imeMode="off" allowBlank="1" showInputMessage="1" showErrorMessage="1" sqref="H3"/>
  </dataValidations>
  <printOptions horizontalCentered="1"/>
  <pageMargins left="0.78740157480314965" right="0.59055118110236227" top="0.98425196850393704" bottom="0.98425196850393704" header="0.51181102362204722" footer="0.51181102362204722"/>
  <pageSetup paperSize="9" scale="96"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showGridLines="0" view="pageBreakPreview" topLeftCell="A15" zoomScale="90" zoomScaleNormal="100" zoomScaleSheetLayoutView="90" workbookViewId="0">
      <selection activeCell="G12" sqref="G12:I13"/>
    </sheetView>
  </sheetViews>
  <sheetFormatPr defaultRowHeight="13.5"/>
  <cols>
    <col min="1" max="4" width="10.375" style="248" customWidth="1"/>
    <col min="5" max="5" width="11.125" style="248" customWidth="1"/>
    <col min="6" max="6" width="11.25" style="248" customWidth="1"/>
    <col min="7" max="8" width="10.375" style="248" customWidth="1"/>
    <col min="9" max="9" width="9.875" style="248" customWidth="1"/>
    <col min="10" max="16384" width="9" style="248"/>
  </cols>
  <sheetData>
    <row r="1" spans="1:9" ht="14.25" customHeight="1">
      <c r="A1" s="249"/>
      <c r="B1" s="249"/>
      <c r="C1" s="249"/>
      <c r="D1" s="249"/>
      <c r="E1" s="249"/>
      <c r="F1" s="961"/>
      <c r="G1" s="1817" t="s">
        <v>897</v>
      </c>
      <c r="H1" s="1817"/>
      <c r="I1" s="1817"/>
    </row>
    <row r="2" spans="1:9" ht="14.25" customHeight="1">
      <c r="A2" s="249"/>
      <c r="B2" s="249"/>
      <c r="C2" s="249"/>
      <c r="D2" s="249"/>
      <c r="E2" s="249"/>
      <c r="F2" s="249"/>
      <c r="G2" s="249"/>
      <c r="H2" s="962"/>
      <c r="I2" s="249"/>
    </row>
    <row r="3" spans="1:9" ht="14.25" customHeight="1">
      <c r="A3" s="249"/>
      <c r="B3" s="249"/>
      <c r="C3" s="249"/>
      <c r="D3" s="249"/>
      <c r="E3" s="249"/>
      <c r="F3" s="249"/>
      <c r="G3" s="249"/>
      <c r="H3" s="249"/>
      <c r="I3" s="249"/>
    </row>
    <row r="4" spans="1:9" ht="14.25" customHeight="1">
      <c r="A4" s="501" t="str">
        <f>IF(A7="○○病院","（発注者）","")</f>
        <v>（発注者）</v>
      </c>
      <c r="B4" s="249"/>
      <c r="C4" s="249"/>
      <c r="D4" s="249"/>
      <c r="E4" s="249"/>
      <c r="F4" s="249"/>
      <c r="G4" s="249"/>
      <c r="H4" s="249"/>
      <c r="I4" s="249"/>
    </row>
    <row r="5" spans="1:9" ht="14.25" customHeight="1">
      <c r="A5" s="948" t="s">
        <v>752</v>
      </c>
      <c r="B5" s="249"/>
      <c r="C5" s="249"/>
      <c r="D5" s="249"/>
      <c r="E5" s="249"/>
      <c r="F5" s="249"/>
      <c r="G5" s="249"/>
      <c r="H5" s="249"/>
      <c r="I5" s="249"/>
    </row>
    <row r="6" spans="1:9" ht="14.25" customHeight="1">
      <c r="A6" s="249" t="s">
        <v>722</v>
      </c>
      <c r="B6" s="249"/>
      <c r="C6" s="249"/>
      <c r="D6" s="249"/>
      <c r="E6" s="249"/>
      <c r="F6" s="249"/>
      <c r="G6" s="249"/>
      <c r="H6" s="249"/>
      <c r="I6" s="249"/>
    </row>
    <row r="7" spans="1:9" ht="14.25" customHeight="1">
      <c r="A7" s="1809" t="str">
        <f>'1'!$A$7</f>
        <v>○○病院</v>
      </c>
      <c r="B7" s="1809"/>
      <c r="C7" s="1809"/>
      <c r="D7" s="249"/>
      <c r="E7" s="249"/>
      <c r="F7" s="249"/>
      <c r="G7" s="249"/>
      <c r="H7" s="249"/>
      <c r="I7" s="249"/>
    </row>
    <row r="8" spans="1:9" ht="14.25" customHeight="1">
      <c r="A8" s="1821" t="str">
        <f>'1'!$A$8&amp;"　"&amp;'1'!$B$8&amp;"　殿"</f>
        <v>院　長　○　○　○　○　殿</v>
      </c>
      <c r="B8" s="1821"/>
      <c r="C8" s="1821"/>
      <c r="D8" s="249"/>
      <c r="E8" s="249"/>
      <c r="F8" s="249"/>
      <c r="G8" s="249"/>
      <c r="H8" s="249"/>
      <c r="I8" s="249"/>
    </row>
    <row r="9" spans="1:9" ht="14.25" customHeight="1">
      <c r="A9" s="249"/>
      <c r="B9" s="249"/>
      <c r="C9" s="250"/>
      <c r="D9" s="249"/>
      <c r="E9" s="249"/>
      <c r="F9" s="249"/>
      <c r="G9" s="249"/>
      <c r="H9" s="249"/>
      <c r="I9" s="249"/>
    </row>
    <row r="10" spans="1:9" ht="14.25" customHeight="1">
      <c r="A10" s="249"/>
      <c r="B10" s="249"/>
      <c r="C10" s="249"/>
      <c r="D10" s="249"/>
      <c r="E10" s="249"/>
      <c r="F10" s="249"/>
      <c r="G10" s="249"/>
      <c r="H10" s="249"/>
      <c r="I10" s="249"/>
    </row>
    <row r="11" spans="1:9" ht="14.25" customHeight="1">
      <c r="A11" s="249"/>
      <c r="B11" s="250"/>
      <c r="C11" s="249"/>
      <c r="D11" s="249"/>
      <c r="E11" s="735"/>
      <c r="F11" s="734" t="s">
        <v>688</v>
      </c>
      <c r="G11" s="249"/>
      <c r="H11" s="249"/>
      <c r="I11" s="249"/>
    </row>
    <row r="12" spans="1:9" ht="14.25" customHeight="1">
      <c r="A12" s="249"/>
      <c r="B12" s="249"/>
      <c r="C12" s="249"/>
      <c r="D12" s="249"/>
      <c r="E12" s="735"/>
      <c r="F12" s="735"/>
      <c r="G12" s="1795">
        <f>'1'!$G$11</f>
        <v>0</v>
      </c>
      <c r="H12" s="1454"/>
      <c r="I12" s="1454"/>
    </row>
    <row r="13" spans="1:9" ht="14.25" customHeight="1">
      <c r="A13" s="249"/>
      <c r="B13" s="249"/>
      <c r="C13" s="249"/>
      <c r="D13" s="249"/>
      <c r="E13" s="733"/>
      <c r="F13" s="956" t="str">
        <f>IF(G12=0,"(住所)","")</f>
        <v>(住所)</v>
      </c>
      <c r="G13" s="1454"/>
      <c r="H13" s="1454"/>
      <c r="I13" s="1454"/>
    </row>
    <row r="14" spans="1:9" ht="14.25" customHeight="1">
      <c r="A14" s="249"/>
      <c r="B14" s="249"/>
      <c r="C14" s="249"/>
      <c r="D14" s="249"/>
      <c r="E14" s="733"/>
      <c r="F14" s="789" t="str">
        <f>IF(G14=0,"(社名)","")</f>
        <v>(社名)</v>
      </c>
      <c r="G14" s="1790">
        <f>'1'!$G$13</f>
        <v>0</v>
      </c>
      <c r="H14" s="1790"/>
      <c r="I14" s="1790"/>
    </row>
    <row r="15" spans="1:9" ht="14.25" customHeight="1">
      <c r="A15" s="249"/>
      <c r="B15" s="249"/>
      <c r="C15" s="249"/>
      <c r="D15" s="249"/>
      <c r="E15" s="733"/>
      <c r="F15" s="956" t="str">
        <f>IF(G15=0,"(氏名)","")</f>
        <v>(氏名)</v>
      </c>
      <c r="G15" s="1822">
        <f>'1'!$G$14</f>
        <v>0</v>
      </c>
      <c r="H15" s="1822"/>
      <c r="I15" s="959" t="s">
        <v>740</v>
      </c>
    </row>
    <row r="16" spans="1:9" ht="14.25" customHeight="1">
      <c r="A16" s="249"/>
      <c r="B16" s="249"/>
      <c r="C16" s="249"/>
      <c r="D16" s="249"/>
      <c r="E16" s="249"/>
      <c r="F16" s="249"/>
      <c r="G16" s="249"/>
      <c r="H16" s="249"/>
      <c r="I16" s="249"/>
    </row>
    <row r="17" spans="1:10" ht="14.25" customHeight="1">
      <c r="A17" s="249"/>
      <c r="B17" s="249"/>
      <c r="C17" s="249"/>
      <c r="D17" s="249"/>
      <c r="E17" s="249"/>
      <c r="F17" s="249"/>
      <c r="G17" s="249"/>
      <c r="H17" s="249"/>
      <c r="I17" s="249"/>
    </row>
    <row r="18" spans="1:10" ht="14.25" customHeight="1">
      <c r="A18" s="249"/>
      <c r="B18" s="249"/>
      <c r="C18" s="249"/>
      <c r="D18" s="249"/>
      <c r="E18" s="249"/>
      <c r="F18" s="249"/>
      <c r="G18" s="249"/>
      <c r="H18" s="960"/>
      <c r="I18" s="960"/>
    </row>
    <row r="19" spans="1:10" ht="24" customHeight="1">
      <c r="A19" s="668" t="s">
        <v>871</v>
      </c>
      <c r="B19" s="668"/>
      <c r="C19" s="668"/>
      <c r="D19" s="668"/>
      <c r="E19" s="668"/>
      <c r="F19" s="668"/>
      <c r="G19" s="668"/>
      <c r="H19" s="668"/>
      <c r="I19" s="668"/>
    </row>
    <row r="20" spans="1:10" ht="14.25" customHeight="1">
      <c r="A20" s="296"/>
      <c r="B20" s="296"/>
      <c r="C20" s="296"/>
      <c r="D20" s="296"/>
      <c r="E20" s="296"/>
      <c r="F20" s="296"/>
      <c r="G20" s="296"/>
      <c r="H20" s="296"/>
      <c r="I20" s="296"/>
    </row>
    <row r="21" spans="1:10" ht="14.25" customHeight="1">
      <c r="A21" s="296"/>
      <c r="B21" s="296"/>
      <c r="C21" s="296"/>
      <c r="D21" s="296"/>
      <c r="E21" s="296"/>
      <c r="F21" s="296"/>
      <c r="G21" s="296"/>
      <c r="H21" s="296"/>
      <c r="I21" s="296"/>
    </row>
    <row r="22" spans="1:10" ht="14.25" customHeight="1">
      <c r="A22" s="249"/>
      <c r="B22" s="249"/>
      <c r="C22" s="249"/>
      <c r="D22" s="249"/>
      <c r="E22" s="249"/>
      <c r="F22" s="249"/>
      <c r="G22" s="249"/>
      <c r="H22" s="249"/>
      <c r="I22" s="249"/>
    </row>
    <row r="23" spans="1:10" ht="14.25">
      <c r="A23" s="1824" t="s">
        <v>843</v>
      </c>
      <c r="B23" s="1825"/>
      <c r="C23" s="1824"/>
      <c r="D23" s="1824"/>
      <c r="E23" s="1824"/>
      <c r="F23" s="1824"/>
      <c r="G23" s="1824"/>
      <c r="H23" s="1824"/>
      <c r="I23" s="1824"/>
    </row>
    <row r="24" spans="1:10" ht="14.25" customHeight="1">
      <c r="A24" s="249"/>
      <c r="B24" s="249"/>
      <c r="C24" s="249"/>
      <c r="D24" s="249"/>
      <c r="E24" s="249"/>
      <c r="F24" s="249"/>
      <c r="G24" s="249"/>
      <c r="H24" s="249"/>
      <c r="I24" s="249"/>
    </row>
    <row r="25" spans="1:10" ht="14.25" customHeight="1">
      <c r="A25" s="249"/>
      <c r="B25" s="735"/>
      <c r="C25" s="249"/>
      <c r="D25" s="249"/>
      <c r="E25" s="249"/>
      <c r="F25" s="249"/>
      <c r="G25" s="249"/>
      <c r="H25" s="249"/>
      <c r="I25" s="249"/>
    </row>
    <row r="26" spans="1:10" ht="14.25" customHeight="1">
      <c r="A26" s="952" t="s">
        <v>569</v>
      </c>
      <c r="B26" s="952"/>
      <c r="C26" s="952"/>
      <c r="D26" s="952"/>
      <c r="E26" s="952"/>
      <c r="F26" s="952"/>
      <c r="G26" s="952"/>
      <c r="H26" s="952"/>
      <c r="I26" s="952"/>
    </row>
    <row r="27" spans="1:10" ht="14.25" customHeight="1">
      <c r="A27" s="250"/>
      <c r="B27" s="250"/>
      <c r="C27" s="250"/>
      <c r="D27" s="250"/>
      <c r="E27" s="250"/>
      <c r="F27" s="250"/>
      <c r="G27" s="250"/>
      <c r="H27" s="250"/>
      <c r="I27" s="250"/>
    </row>
    <row r="28" spans="1:10" ht="25.5" customHeight="1">
      <c r="A28" s="1776" t="s">
        <v>555</v>
      </c>
      <c r="B28" s="1776"/>
      <c r="C28" s="1823" t="str">
        <f>'1'!$C$25&amp;'1'!$C$26</f>
        <v>独立行政法人国立病院機構○○病院○○整備工事</v>
      </c>
      <c r="D28" s="1823"/>
      <c r="E28" s="1823"/>
      <c r="F28" s="1823"/>
      <c r="G28" s="1823"/>
      <c r="H28" s="1823"/>
      <c r="I28" s="1823"/>
      <c r="J28" s="252"/>
    </row>
    <row r="29" spans="1:10" ht="25.5" customHeight="1">
      <c r="A29" s="1776" t="s">
        <v>260</v>
      </c>
      <c r="B29" s="1776"/>
      <c r="C29" s="1819"/>
      <c r="D29" s="1820"/>
      <c r="E29" s="1818" t="str">
        <f>'4'!$J$18</f>
        <v>令和　年　月　日</v>
      </c>
      <c r="F29" s="1818"/>
      <c r="G29" s="1818"/>
      <c r="H29" s="1146"/>
      <c r="I29" s="1147"/>
      <c r="J29" s="252"/>
    </row>
    <row r="30" spans="1:10" ht="17.100000000000001" customHeight="1">
      <c r="A30" s="1813" t="s">
        <v>261</v>
      </c>
      <c r="B30" s="1814"/>
      <c r="C30" s="1810"/>
      <c r="D30" s="488" t="s">
        <v>694</v>
      </c>
      <c r="E30" s="1760" t="str">
        <f>'2-1'!$E$11</f>
        <v>令和　年　月　日</v>
      </c>
      <c r="F30" s="1760"/>
      <c r="G30" s="1760"/>
      <c r="H30" s="488"/>
      <c r="I30" s="1145"/>
      <c r="J30" s="252"/>
    </row>
    <row r="31" spans="1:10" ht="17.100000000000001" customHeight="1">
      <c r="A31" s="1815"/>
      <c r="B31" s="1816"/>
      <c r="C31" s="1811"/>
      <c r="D31" s="489" t="s">
        <v>695</v>
      </c>
      <c r="E31" s="1762" t="str">
        <f>'2-1'!$E$13</f>
        <v>令和　年　月　日</v>
      </c>
      <c r="F31" s="1762"/>
      <c r="G31" s="1762"/>
      <c r="H31" s="489"/>
      <c r="I31" s="1148"/>
      <c r="J31" s="252"/>
    </row>
    <row r="32" spans="1:10" ht="17.100000000000001" customHeight="1">
      <c r="A32" s="1813" t="s">
        <v>262</v>
      </c>
      <c r="B32" s="1814"/>
      <c r="C32" s="1810"/>
      <c r="D32" s="488" t="s">
        <v>694</v>
      </c>
      <c r="E32" s="1760" t="str">
        <f>'2-1'!$E$11</f>
        <v>令和　年　月　日</v>
      </c>
      <c r="F32" s="1760"/>
      <c r="G32" s="1760"/>
      <c r="H32" s="488"/>
      <c r="I32" s="1145"/>
      <c r="J32" s="252"/>
    </row>
    <row r="33" spans="1:10" ht="17.100000000000001" customHeight="1">
      <c r="A33" s="1815"/>
      <c r="B33" s="1816"/>
      <c r="C33" s="1811"/>
      <c r="D33" s="489" t="s">
        <v>695</v>
      </c>
      <c r="E33" s="1760" t="s">
        <v>844</v>
      </c>
      <c r="F33" s="1760"/>
      <c r="G33" s="1760"/>
      <c r="H33" s="489"/>
      <c r="I33" s="1148"/>
      <c r="J33" s="252"/>
    </row>
    <row r="34" spans="1:10" ht="88.5" customHeight="1">
      <c r="A34" s="1776" t="s">
        <v>263</v>
      </c>
      <c r="B34" s="1776"/>
      <c r="C34" s="1812"/>
      <c r="D34" s="1812"/>
      <c r="E34" s="1812"/>
      <c r="F34" s="1812"/>
      <c r="G34" s="1812"/>
      <c r="H34" s="1812"/>
      <c r="I34" s="1812"/>
      <c r="J34" s="252"/>
    </row>
    <row r="35" spans="1:10" ht="14.25">
      <c r="A35" s="959"/>
      <c r="B35" s="959"/>
      <c r="C35" s="959"/>
      <c r="D35" s="959"/>
      <c r="E35" s="959"/>
      <c r="F35" s="959"/>
      <c r="G35" s="959"/>
      <c r="H35" s="959"/>
      <c r="I35" s="959"/>
      <c r="J35" s="252"/>
    </row>
    <row r="36" spans="1:10" ht="14.25">
      <c r="A36" s="959"/>
      <c r="B36" s="959"/>
      <c r="C36" s="959"/>
      <c r="D36" s="959"/>
      <c r="E36" s="959"/>
      <c r="F36" s="959"/>
      <c r="G36" s="959"/>
      <c r="H36" s="959"/>
      <c r="I36" s="959"/>
      <c r="J36" s="252"/>
    </row>
    <row r="37" spans="1:10" ht="14.25">
      <c r="A37" s="960" t="s">
        <v>223</v>
      </c>
      <c r="B37" s="959" t="s">
        <v>264</v>
      </c>
      <c r="C37" s="959"/>
      <c r="D37" s="959"/>
      <c r="E37" s="959"/>
      <c r="F37" s="959"/>
      <c r="G37" s="959"/>
      <c r="H37" s="959"/>
      <c r="I37" s="959"/>
      <c r="J37" s="252"/>
    </row>
    <row r="38" spans="1:10" ht="15.95" customHeight="1">
      <c r="A38" s="959"/>
      <c r="B38" s="1808" t="s">
        <v>767</v>
      </c>
      <c r="C38" s="1808"/>
      <c r="D38" s="1808"/>
      <c r="E38" s="1808"/>
      <c r="F38" s="1808"/>
      <c r="G38" s="1808"/>
      <c r="H38" s="1808"/>
      <c r="I38" s="1808"/>
      <c r="J38" s="252"/>
    </row>
    <row r="39" spans="1:10" ht="15.95" customHeight="1">
      <c r="A39" s="959"/>
      <c r="B39" s="1808"/>
      <c r="C39" s="1808"/>
      <c r="D39" s="1808"/>
      <c r="E39" s="1808"/>
      <c r="F39" s="1808"/>
      <c r="G39" s="1808"/>
      <c r="H39" s="1808"/>
      <c r="I39" s="1808"/>
      <c r="J39" s="252"/>
    </row>
    <row r="40" spans="1:10" ht="15.95" customHeight="1">
      <c r="A40" s="959"/>
      <c r="B40" s="1808" t="s">
        <v>768</v>
      </c>
      <c r="C40" s="1808"/>
      <c r="D40" s="1808"/>
      <c r="E40" s="1808"/>
      <c r="F40" s="1808"/>
      <c r="G40" s="1808"/>
      <c r="H40" s="1808"/>
      <c r="I40" s="1808"/>
      <c r="J40" s="252"/>
    </row>
    <row r="41" spans="1:10" ht="15.95" customHeight="1">
      <c r="A41" s="959"/>
      <c r="B41" s="1808"/>
      <c r="C41" s="1808"/>
      <c r="D41" s="1808"/>
      <c r="E41" s="1808"/>
      <c r="F41" s="1808"/>
      <c r="G41" s="1808"/>
      <c r="H41" s="1808"/>
      <c r="I41" s="1808"/>
      <c r="J41" s="252"/>
    </row>
    <row r="42" spans="1:10" ht="14.25">
      <c r="A42" s="249"/>
      <c r="B42" s="249" t="s">
        <v>265</v>
      </c>
      <c r="C42" s="249"/>
      <c r="D42" s="249"/>
      <c r="E42" s="249"/>
      <c r="F42" s="249"/>
      <c r="G42" s="249"/>
      <c r="H42" s="249"/>
      <c r="I42" s="249"/>
    </row>
    <row r="43" spans="1:10">
      <c r="A43"/>
      <c r="B43"/>
      <c r="C43"/>
      <c r="D43"/>
      <c r="E43"/>
      <c r="F43"/>
      <c r="G43"/>
      <c r="H43"/>
      <c r="I43"/>
    </row>
    <row r="44" spans="1:10">
      <c r="A44" s="296"/>
      <c r="B44" s="296"/>
      <c r="C44" s="296"/>
      <c r="D44" s="296"/>
      <c r="E44" s="296"/>
      <c r="F44" s="296"/>
      <c r="G44" s="296"/>
      <c r="H44" s="296"/>
      <c r="I44" s="296"/>
    </row>
    <row r="45" spans="1:10">
      <c r="A45" s="296"/>
      <c r="B45" s="296"/>
      <c r="C45" s="296"/>
      <c r="D45" s="296"/>
      <c r="E45" s="296"/>
      <c r="F45" s="296"/>
      <c r="G45" s="296"/>
      <c r="H45" s="296"/>
      <c r="I45" s="296"/>
    </row>
    <row r="46" spans="1:10">
      <c r="A46" s="296"/>
      <c r="B46" s="296"/>
      <c r="C46" s="296"/>
      <c r="D46" s="296"/>
      <c r="E46" s="296"/>
      <c r="F46" s="296"/>
      <c r="G46" s="296"/>
      <c r="H46" s="296"/>
      <c r="I46" s="296"/>
    </row>
    <row r="47" spans="1:10">
      <c r="A47" s="296"/>
      <c r="B47" s="296"/>
      <c r="C47" s="296"/>
      <c r="D47" s="296"/>
      <c r="E47" s="296"/>
      <c r="F47" s="296"/>
      <c r="G47" s="296"/>
      <c r="H47" s="296"/>
      <c r="I47" s="296"/>
    </row>
    <row r="48" spans="1:10">
      <c r="A48" s="296"/>
      <c r="B48" s="296"/>
      <c r="C48" s="296"/>
      <c r="D48" s="296"/>
      <c r="E48" s="296"/>
      <c r="F48" s="296"/>
      <c r="G48" s="296"/>
      <c r="H48" s="296"/>
      <c r="I48" s="296"/>
    </row>
    <row r="49" spans="1:9">
      <c r="A49" s="562" t="str">
        <f>IF($G$1="令和　年　月　日","24","")</f>
        <v>24</v>
      </c>
      <c r="B49" s="563"/>
      <c r="C49" s="563"/>
      <c r="D49" s="563"/>
      <c r="E49" s="563"/>
      <c r="F49" s="563"/>
      <c r="G49" s="563"/>
      <c r="H49" s="563"/>
      <c r="I49" s="563"/>
    </row>
  </sheetData>
  <mergeCells count="24">
    <mergeCell ref="G1:I1"/>
    <mergeCell ref="E29:G29"/>
    <mergeCell ref="C29:D29"/>
    <mergeCell ref="A8:C8"/>
    <mergeCell ref="G15:H15"/>
    <mergeCell ref="G14:I14"/>
    <mergeCell ref="A28:B28"/>
    <mergeCell ref="A29:B29"/>
    <mergeCell ref="C28:I28"/>
    <mergeCell ref="A23:I23"/>
    <mergeCell ref="B38:I39"/>
    <mergeCell ref="B40:I41"/>
    <mergeCell ref="A7:C7"/>
    <mergeCell ref="C32:C33"/>
    <mergeCell ref="C30:C31"/>
    <mergeCell ref="A34:B34"/>
    <mergeCell ref="C34:I34"/>
    <mergeCell ref="A32:B33"/>
    <mergeCell ref="E32:G32"/>
    <mergeCell ref="E33:G33"/>
    <mergeCell ref="A30:B31"/>
    <mergeCell ref="E30:G30"/>
    <mergeCell ref="E31:G31"/>
    <mergeCell ref="G12:I13"/>
  </mergeCells>
  <phoneticPr fontId="8"/>
  <conditionalFormatting sqref="E29:E33">
    <cfRule type="expression" dxfId="311" priority="3" stopIfTrue="1">
      <formula>AND(E29&gt;=43831,E29&lt;=46752,MONTH(E29)&gt;=10,DAY(E29)&gt;=10)</formula>
    </cfRule>
    <cfRule type="expression" dxfId="310" priority="4" stopIfTrue="1">
      <formula>AND(E29&gt;=43831,E29&lt;=46752,MONTH(E29)&gt;=10,DAY(E29)&lt;10)</formula>
    </cfRule>
    <cfRule type="expression" dxfId="309" priority="5" stopIfTrue="1">
      <formula>AND(E29&gt;=43831,E29&lt;=46752,MONTH(E29)&lt;10,DAY(E29)&gt;=10)</formula>
    </cfRule>
    <cfRule type="expression" dxfId="308" priority="6" stopIfTrue="1">
      <formula>AND(E29&gt;=43831,E29&lt;=46752,MONTH(E29)&lt;10,DAY(E29)&lt;10)</formula>
    </cfRule>
    <cfRule type="expression" dxfId="307" priority="7" stopIfTrue="1">
      <formula>AND(E29&gt;=43586,E29&lt;=43830,MONTH(E29)&gt;=10,DAY(E29)&gt;=10)</formula>
    </cfRule>
    <cfRule type="expression" dxfId="306" priority="8" stopIfTrue="1">
      <formula>AND(E29&gt;=43586,E29&lt;=43830,MONTH(E29)&gt;=10,DAY(E29)&lt;10)</formula>
    </cfRule>
    <cfRule type="expression" dxfId="305" priority="9" stopIfTrue="1">
      <formula>AND(E29&gt;=43586,E29&lt;=43830,MONTH(E29)&lt;10,DAY(E29)&gt;=10)</formula>
    </cfRule>
    <cfRule type="expression" dxfId="304" priority="10" stopIfTrue="1">
      <formula>AND(E29&gt;=43586,E29&lt;=43830,MONTH(E29)&lt;10,DAY(E29)&lt;10)</formula>
    </cfRule>
    <cfRule type="expression" dxfId="303" priority="11" stopIfTrue="1">
      <formula>AND(MONTH(E29)&gt;=10,DAY(E29)&gt;=10)</formula>
    </cfRule>
    <cfRule type="expression" dxfId="302" priority="12" stopIfTrue="1">
      <formula>AND(MONTH(E29)&lt;10,DAY(E29)&gt;=10)</formula>
    </cfRule>
    <cfRule type="expression" dxfId="301" priority="13" stopIfTrue="1">
      <formula>AND(MONTH(E29)&lt;10,DAY(E29)&lt;10)</formula>
    </cfRule>
    <cfRule type="expression" dxfId="300" priority="14" stopIfTrue="1">
      <formula>AND(MONTH(E29)&gt;=10,DAY(E29)&lt;10)</formula>
    </cfRule>
  </conditionalFormatting>
  <conditionalFormatting sqref="E33:G33">
    <cfRule type="expression" dxfId="299" priority="2">
      <formula>E33="令和　年　月　日"</formula>
    </cfRule>
  </conditionalFormatting>
  <conditionalFormatting sqref="G1:I1">
    <cfRule type="expression" dxfId="298" priority="1">
      <formula>G1="令和　年　月　日"</formula>
    </cfRule>
  </conditionalFormatting>
  <dataValidations count="2">
    <dataValidation imeMode="hiragana" allowBlank="1" showInputMessage="1" showErrorMessage="1" sqref="H32 B8:C8 G15:H15 C34:I34 D28:G28 D30:D33 C32 C28:C30 I28 H28:H30 A6:A8 B6:C6 G14 G12 H14:I14"/>
    <dataValidation imeMode="off" allowBlank="1" showInputMessage="1" showErrorMessage="1" sqref="E29:G33 G1"/>
  </dataValidations>
  <printOptions horizontalCentered="1"/>
  <pageMargins left="0.78740157480314965" right="0.59055118110236227" top="0.98425196850393704" bottom="0.98425196850393704" header="0.51181102362204722" footer="0.51181102362204722"/>
  <pageSetup paperSize="9" scale="94"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showGridLines="0" view="pageBreakPreview" topLeftCell="A24" zoomScaleNormal="100" zoomScaleSheetLayoutView="100" workbookViewId="0">
      <selection activeCell="B31" sqref="B31:E31"/>
    </sheetView>
  </sheetViews>
  <sheetFormatPr defaultRowHeight="13.5"/>
  <cols>
    <col min="1" max="1" width="13" style="248" customWidth="1"/>
    <col min="2" max="19" width="4.625" style="248" customWidth="1"/>
    <col min="20" max="20" width="4" style="248" customWidth="1"/>
    <col min="21" max="16384" width="9" style="248"/>
  </cols>
  <sheetData>
    <row r="1" spans="1:20" ht="14.25">
      <c r="A1" s="249"/>
      <c r="B1" s="249"/>
      <c r="C1" s="249"/>
      <c r="D1" s="249"/>
      <c r="E1" s="249"/>
      <c r="F1" s="249"/>
      <c r="G1" s="249"/>
      <c r="H1" s="249"/>
      <c r="I1" s="249"/>
      <c r="J1" s="249"/>
      <c r="K1" s="296"/>
      <c r="L1" s="296"/>
      <c r="M1" s="296"/>
      <c r="N1" s="296"/>
      <c r="O1" s="296"/>
      <c r="P1" s="296"/>
      <c r="Q1" s="296"/>
      <c r="R1" s="296"/>
      <c r="S1" s="296"/>
    </row>
    <row r="2" spans="1:20" ht="14.25">
      <c r="A2" s="249"/>
      <c r="B2" s="249"/>
      <c r="C2" s="249"/>
      <c r="D2" s="249"/>
      <c r="E2" s="249"/>
      <c r="F2" s="249"/>
      <c r="G2" s="250"/>
      <c r="H2" s="249"/>
      <c r="I2" s="249"/>
      <c r="J2" s="249"/>
      <c r="K2" s="249"/>
      <c r="L2" s="249"/>
      <c r="M2" s="249"/>
      <c r="N2" s="1866" t="s">
        <v>906</v>
      </c>
      <c r="O2" s="1866"/>
      <c r="P2" s="1866"/>
      <c r="Q2" s="1866"/>
      <c r="R2" s="1866"/>
      <c r="S2" s="1866"/>
    </row>
    <row r="3" spans="1:20" ht="14.25">
      <c r="A3" s="249"/>
      <c r="B3" s="249"/>
      <c r="C3" s="249"/>
      <c r="D3" s="249"/>
      <c r="E3" s="249"/>
      <c r="F3" s="249"/>
      <c r="G3" s="249"/>
      <c r="H3" s="249"/>
      <c r="I3" s="249"/>
      <c r="J3" s="249"/>
      <c r="K3" s="249"/>
      <c r="L3" s="249"/>
      <c r="M3" s="249"/>
      <c r="N3" s="249"/>
      <c r="O3" s="249"/>
      <c r="P3" s="249"/>
      <c r="Q3" s="249"/>
      <c r="R3" s="249"/>
      <c r="S3" s="249"/>
      <c r="T3" s="247"/>
    </row>
    <row r="4" spans="1:20" ht="14.25">
      <c r="A4" s="497" t="str">
        <f>IF(A7="○○病院","（発注者）","")</f>
        <v>（発注者）</v>
      </c>
      <c r="B4" s="249"/>
      <c r="C4" s="249"/>
      <c r="D4" s="249"/>
      <c r="E4" s="249"/>
      <c r="F4" s="249"/>
      <c r="G4" s="249"/>
      <c r="H4" s="249"/>
      <c r="I4" s="249"/>
      <c r="J4" s="249"/>
      <c r="K4" s="249"/>
      <c r="L4" s="249"/>
      <c r="M4" s="249"/>
      <c r="N4" s="249"/>
      <c r="O4" s="249"/>
      <c r="P4" s="249"/>
      <c r="Q4" s="249"/>
      <c r="R4" s="249"/>
      <c r="S4" s="249"/>
      <c r="T4" s="247"/>
    </row>
    <row r="5" spans="1:20" ht="14.25">
      <c r="A5" s="734" t="s">
        <v>752</v>
      </c>
      <c r="B5" s="249"/>
      <c r="C5" s="249"/>
      <c r="D5" s="249"/>
      <c r="E5" s="249"/>
      <c r="F5" s="249"/>
      <c r="G5" s="249"/>
      <c r="H5" s="249"/>
      <c r="I5" s="249"/>
      <c r="J5" s="249"/>
      <c r="K5" s="249"/>
      <c r="L5" s="249"/>
      <c r="M5" s="249"/>
      <c r="N5" s="249"/>
      <c r="O5" s="249"/>
      <c r="P5" s="249"/>
      <c r="Q5" s="249"/>
      <c r="R5" s="249"/>
      <c r="S5" s="249"/>
      <c r="T5" s="247"/>
    </row>
    <row r="6" spans="1:20" ht="14.25" customHeight="1">
      <c r="A6" s="249" t="s">
        <v>723</v>
      </c>
      <c r="B6" s="249"/>
      <c r="C6" s="249"/>
      <c r="D6" s="249"/>
      <c r="E6" s="249"/>
      <c r="F6" s="249"/>
      <c r="G6" s="249"/>
      <c r="H6" s="249"/>
      <c r="I6" s="249"/>
      <c r="J6" s="249"/>
      <c r="K6" s="249"/>
      <c r="L6" s="249"/>
      <c r="M6" s="249"/>
      <c r="N6" s="249"/>
      <c r="O6" s="249"/>
      <c r="P6" s="249"/>
      <c r="Q6" s="249"/>
      <c r="R6" s="249"/>
      <c r="S6" s="249"/>
      <c r="T6" s="247"/>
    </row>
    <row r="7" spans="1:20" ht="14.25" customHeight="1">
      <c r="A7" s="1867" t="str">
        <f>'1'!$A$7</f>
        <v>○○病院</v>
      </c>
      <c r="B7" s="1867"/>
      <c r="C7" s="1867"/>
      <c r="D7" s="1867"/>
      <c r="E7" s="1867"/>
      <c r="F7" s="249"/>
      <c r="G7" s="249"/>
      <c r="H7" s="249"/>
      <c r="I7" s="249"/>
      <c r="J7" s="249"/>
      <c r="K7" s="249"/>
      <c r="L7" s="249"/>
      <c r="M7" s="249"/>
      <c r="N7" s="249"/>
      <c r="O7" s="249"/>
      <c r="P7" s="249"/>
      <c r="Q7" s="249"/>
      <c r="R7" s="249"/>
      <c r="S7" s="249"/>
      <c r="T7" s="247"/>
    </row>
    <row r="8" spans="1:20" ht="14.25" customHeight="1">
      <c r="A8" s="1868" t="str">
        <f>'1'!$A$8&amp;"　"&amp;'1'!$B$8</f>
        <v>院　長　○　○　○　○</v>
      </c>
      <c r="B8" s="1868"/>
      <c r="C8" s="1868"/>
      <c r="D8" s="1868"/>
      <c r="E8" s="1868"/>
      <c r="F8" s="249" t="s">
        <v>899</v>
      </c>
      <c r="G8" s="249"/>
      <c r="H8" s="249"/>
      <c r="I8" s="249"/>
      <c r="J8" s="249"/>
      <c r="K8" s="249"/>
      <c r="L8" s="249"/>
      <c r="M8" s="249"/>
      <c r="N8" s="249"/>
      <c r="O8" s="249"/>
      <c r="P8" s="249"/>
      <c r="Q8" s="249"/>
      <c r="R8" s="249"/>
      <c r="S8" s="249"/>
      <c r="T8" s="247"/>
    </row>
    <row r="9" spans="1:20" ht="14.25">
      <c r="A9" s="1551" t="s">
        <v>770</v>
      </c>
      <c r="B9" s="1551"/>
      <c r="C9" s="1551"/>
      <c r="D9" s="1551"/>
      <c r="E9" s="1551"/>
      <c r="F9" s="249"/>
      <c r="G9" s="516"/>
      <c r="H9" s="249"/>
      <c r="I9" s="249"/>
      <c r="J9" s="249"/>
      <c r="K9" s="249"/>
      <c r="L9" s="249"/>
      <c r="M9" s="249"/>
      <c r="N9" s="249"/>
      <c r="O9" s="249"/>
      <c r="P9" s="249"/>
      <c r="Q9" s="249"/>
      <c r="R9" s="249"/>
      <c r="S9" s="249"/>
      <c r="T9" s="247"/>
    </row>
    <row r="10" spans="1:20" ht="14.25">
      <c r="A10" s="1665">
        <f>'5'!$A$12</f>
        <v>0</v>
      </c>
      <c r="B10" s="1665"/>
      <c r="C10" s="1665"/>
      <c r="D10" s="1665"/>
      <c r="E10" s="249"/>
      <c r="F10" s="249"/>
      <c r="G10" s="249"/>
      <c r="H10" s="963"/>
      <c r="I10" s="249"/>
      <c r="J10" s="249"/>
      <c r="K10" s="249"/>
      <c r="L10" s="249"/>
      <c r="M10" s="249"/>
      <c r="N10" s="249"/>
      <c r="O10" s="249"/>
      <c r="P10" s="249"/>
      <c r="Q10" s="249"/>
      <c r="R10" s="249"/>
      <c r="S10" s="249"/>
      <c r="T10" s="247"/>
    </row>
    <row r="11" spans="1:20" ht="14.25">
      <c r="A11" s="1822">
        <f>'5'!$A$13</f>
        <v>0</v>
      </c>
      <c r="B11" s="1822"/>
      <c r="C11" s="1822"/>
      <c r="D11" s="1822"/>
      <c r="E11" s="1822" t="s">
        <v>899</v>
      </c>
      <c r="F11" s="249" t="s">
        <v>899</v>
      </c>
      <c r="G11" s="740"/>
      <c r="H11" s="249"/>
      <c r="I11" s="249"/>
      <c r="J11" s="249"/>
      <c r="K11" s="249"/>
      <c r="L11" s="249"/>
      <c r="M11" s="249"/>
      <c r="N11" s="249"/>
      <c r="O11" s="249"/>
      <c r="P11" s="249"/>
      <c r="Q11" s="249"/>
      <c r="R11" s="249"/>
      <c r="S11" s="249"/>
      <c r="T11" s="247"/>
    </row>
    <row r="12" spans="1:20" ht="14.25">
      <c r="A12" s="249"/>
      <c r="B12" s="249"/>
      <c r="C12" s="249"/>
      <c r="D12" s="249"/>
      <c r="E12" s="249"/>
      <c r="F12" s="249"/>
      <c r="G12" s="249"/>
      <c r="H12" s="960"/>
      <c r="I12" s="249"/>
      <c r="J12" s="249"/>
      <c r="K12"/>
      <c r="L12"/>
      <c r="M12"/>
      <c r="N12" s="249"/>
      <c r="O12" s="249"/>
      <c r="P12" s="249"/>
      <c r="Q12" s="249"/>
      <c r="R12" s="249"/>
      <c r="S12" s="249"/>
      <c r="T12" s="247"/>
    </row>
    <row r="13" spans="1:20" ht="14.25" customHeight="1">
      <c r="A13" s="249"/>
      <c r="B13" s="249"/>
      <c r="C13" s="249"/>
      <c r="D13" s="249"/>
      <c r="E13" s="249"/>
      <c r="F13" s="249"/>
      <c r="G13" s="249"/>
      <c r="H13" s="249"/>
      <c r="I13" s="249"/>
      <c r="J13" s="249"/>
      <c r="K13"/>
      <c r="L13"/>
      <c r="M13"/>
      <c r="N13" s="249"/>
      <c r="O13" s="249"/>
      <c r="P13" s="249"/>
      <c r="Q13" s="249"/>
      <c r="R13" s="249"/>
      <c r="S13" s="249"/>
      <c r="T13" s="247"/>
    </row>
    <row r="14" spans="1:20" ht="14.25">
      <c r="A14" s="249"/>
      <c r="B14" s="249"/>
      <c r="C14" s="249"/>
      <c r="D14" s="249"/>
      <c r="E14" s="249"/>
      <c r="F14" s="249"/>
      <c r="G14" s="250"/>
      <c r="H14" s="250"/>
      <c r="I14" s="735"/>
      <c r="J14" s="296"/>
      <c r="K14" s="1827" t="s">
        <v>688</v>
      </c>
      <c r="L14" s="1828"/>
      <c r="M14" s="1828"/>
      <c r="N14" s="1826">
        <f>'1'!$G$13</f>
        <v>0</v>
      </c>
      <c r="O14" s="1826"/>
      <c r="P14" s="1826"/>
      <c r="Q14" s="1826"/>
      <c r="R14" s="1826"/>
      <c r="S14" s="1826"/>
      <c r="T14" s="247"/>
    </row>
    <row r="15" spans="1:20" ht="14.25" customHeight="1">
      <c r="A15" s="249"/>
      <c r="B15" s="249"/>
      <c r="C15" s="249"/>
      <c r="D15" s="249"/>
      <c r="E15" s="735"/>
      <c r="F15" s="249"/>
      <c r="G15" s="249"/>
      <c r="H15" s="249"/>
      <c r="I15" s="249"/>
      <c r="J15" s="249"/>
      <c r="K15" s="249"/>
      <c r="L15"/>
      <c r="M15"/>
      <c r="N15"/>
      <c r="O15"/>
      <c r="P15"/>
      <c r="Q15"/>
      <c r="R15"/>
      <c r="S15" s="249"/>
      <c r="T15" s="247"/>
    </row>
    <row r="16" spans="1:20" ht="14.25">
      <c r="A16" s="249"/>
      <c r="B16" s="249"/>
      <c r="C16" s="249"/>
      <c r="D16" s="249"/>
      <c r="E16" s="249"/>
      <c r="F16" s="249"/>
      <c r="G16" s="249"/>
      <c r="H16" s="249"/>
      <c r="I16" s="249"/>
      <c r="J16" s="249"/>
      <c r="K16" s="1829" t="s">
        <v>581</v>
      </c>
      <c r="L16" s="1830"/>
      <c r="M16" s="1830"/>
      <c r="N16" s="1822">
        <f>'4'!$C$30</f>
        <v>0</v>
      </c>
      <c r="O16" s="1822"/>
      <c r="P16" s="1822"/>
      <c r="Q16" s="1822"/>
      <c r="R16" s="1822"/>
      <c r="S16" s="249" t="s">
        <v>740</v>
      </c>
      <c r="T16" s="247"/>
    </row>
    <row r="17" spans="1:21" ht="14.25">
      <c r="A17" s="249"/>
      <c r="B17" s="249"/>
      <c r="C17" s="249"/>
      <c r="D17" s="249"/>
      <c r="E17" s="249"/>
      <c r="F17" s="735"/>
      <c r="G17" s="249"/>
      <c r="H17" s="249"/>
      <c r="I17" s="249"/>
      <c r="J17" s="249"/>
      <c r="K17" s="249"/>
      <c r="L17" s="249"/>
      <c r="M17" s="249"/>
      <c r="N17" s="249"/>
      <c r="O17" s="249"/>
      <c r="P17" s="249"/>
      <c r="Q17" s="249"/>
      <c r="R17" s="249"/>
      <c r="S17" s="249"/>
      <c r="T17" s="247"/>
    </row>
    <row r="18" spans="1:21" ht="14.25">
      <c r="A18" s="249"/>
      <c r="B18" s="249"/>
      <c r="C18" s="249"/>
      <c r="D18" s="249"/>
      <c r="E18" s="249"/>
      <c r="F18" s="735"/>
      <c r="G18" s="249"/>
      <c r="H18" s="249"/>
      <c r="I18" s="249"/>
      <c r="J18" s="249"/>
      <c r="K18" s="296"/>
      <c r="L18" s="296"/>
      <c r="M18" s="296"/>
      <c r="N18" s="296"/>
      <c r="O18" s="296"/>
      <c r="P18" s="296"/>
      <c r="Q18" s="296"/>
      <c r="R18" s="296"/>
      <c r="S18" s="296"/>
    </row>
    <row r="19" spans="1:21" ht="24.75" customHeight="1">
      <c r="A19" s="799" t="s">
        <v>872</v>
      </c>
      <c r="B19" s="964"/>
      <c r="C19" s="964"/>
      <c r="D19" s="964"/>
      <c r="E19" s="964"/>
      <c r="F19" s="964"/>
      <c r="G19" s="964"/>
      <c r="H19" s="964"/>
      <c r="I19" s="964"/>
      <c r="J19" s="964"/>
      <c r="K19" s="964"/>
      <c r="L19" s="964"/>
      <c r="M19" s="964"/>
      <c r="N19" s="964"/>
      <c r="O19" s="964"/>
      <c r="P19" s="964"/>
      <c r="Q19" s="964"/>
      <c r="R19" s="964"/>
      <c r="S19" s="964"/>
      <c r="T19" s="374"/>
      <c r="U19" s="374"/>
    </row>
    <row r="20" spans="1:21" ht="14.25">
      <c r="A20" s="249"/>
      <c r="B20" s="249"/>
      <c r="C20" s="249"/>
      <c r="D20" s="249"/>
      <c r="E20" s="249"/>
      <c r="F20" s="249"/>
      <c r="G20" s="249"/>
      <c r="H20" s="960"/>
      <c r="I20" s="249"/>
      <c r="J20" s="249"/>
      <c r="K20" s="249"/>
      <c r="L20" s="249"/>
      <c r="M20" s="249"/>
      <c r="N20" s="249"/>
      <c r="O20" s="249"/>
      <c r="P20" s="249"/>
      <c r="Q20" s="249"/>
      <c r="R20" s="249"/>
      <c r="S20" s="249"/>
      <c r="T20" s="247"/>
    </row>
    <row r="21" spans="1:21" ht="22.5" customHeight="1">
      <c r="A21" s="1839" t="s">
        <v>555</v>
      </c>
      <c r="B21" s="1853" t="str">
        <f>'1'!$C$25&amp;'1'!$C$26</f>
        <v>独立行政法人国立病院機構○○病院○○整備工事</v>
      </c>
      <c r="C21" s="1854"/>
      <c r="D21" s="1854"/>
      <c r="E21" s="1854"/>
      <c r="F21" s="1854"/>
      <c r="G21" s="1854"/>
      <c r="H21" s="1854"/>
      <c r="I21" s="1854"/>
      <c r="J21" s="1854"/>
      <c r="K21" s="1854"/>
      <c r="L21" s="1854"/>
      <c r="M21" s="1854"/>
      <c r="N21" s="1854"/>
      <c r="O21" s="1854"/>
      <c r="P21" s="1854"/>
      <c r="Q21" s="1854"/>
      <c r="R21" s="1854"/>
      <c r="S21" s="1855"/>
      <c r="T21" s="247"/>
    </row>
    <row r="22" spans="1:21" ht="22.5" customHeight="1">
      <c r="A22" s="1840"/>
      <c r="B22" s="1856"/>
      <c r="C22" s="1857"/>
      <c r="D22" s="1857"/>
      <c r="E22" s="1857"/>
      <c r="F22" s="1857"/>
      <c r="G22" s="1857"/>
      <c r="H22" s="1857"/>
      <c r="I22" s="1857"/>
      <c r="J22" s="1857"/>
      <c r="K22" s="1857"/>
      <c r="L22" s="1857"/>
      <c r="M22" s="1857"/>
      <c r="N22" s="1857"/>
      <c r="O22" s="1857"/>
      <c r="P22" s="1857"/>
      <c r="Q22" s="1857"/>
      <c r="R22" s="1857"/>
      <c r="S22" s="1858"/>
      <c r="T22" s="247"/>
    </row>
    <row r="23" spans="1:21" ht="22.5" customHeight="1">
      <c r="A23" s="1841"/>
      <c r="B23" s="1859"/>
      <c r="C23" s="1860"/>
      <c r="D23" s="1860"/>
      <c r="E23" s="1860"/>
      <c r="F23" s="1860"/>
      <c r="G23" s="1860"/>
      <c r="H23" s="1860"/>
      <c r="I23" s="1860"/>
      <c r="J23" s="1860"/>
      <c r="K23" s="1860"/>
      <c r="L23" s="1860"/>
      <c r="M23" s="1860"/>
      <c r="N23" s="1860"/>
      <c r="O23" s="1860"/>
      <c r="P23" s="1860"/>
      <c r="Q23" s="1860"/>
      <c r="R23" s="1860"/>
      <c r="S23" s="1861"/>
      <c r="T23" s="247"/>
    </row>
    <row r="24" spans="1:21" ht="22.5" customHeight="1">
      <c r="A24" s="1839" t="s">
        <v>266</v>
      </c>
      <c r="B24" s="1842" t="s">
        <v>563</v>
      </c>
      <c r="C24" s="1843"/>
      <c r="D24" s="505"/>
      <c r="E24" s="505" t="str">
        <f>IF($D$24="","",IF(DAY($D$24+COLUMN()-4)=1,$D$24+COLUMN()-4,""))</f>
        <v/>
      </c>
      <c r="F24" s="505" t="str">
        <f t="shared" ref="F24:S24" si="0">IF($D$24="","",IF(DAY($D$24+COLUMN()-4)=1,$D$24+COLUMN()-4,""))</f>
        <v/>
      </c>
      <c r="G24" s="505" t="str">
        <f t="shared" si="0"/>
        <v/>
      </c>
      <c r="H24" s="505" t="str">
        <f t="shared" si="0"/>
        <v/>
      </c>
      <c r="I24" s="505" t="str">
        <f t="shared" si="0"/>
        <v/>
      </c>
      <c r="J24" s="505" t="str">
        <f t="shared" si="0"/>
        <v/>
      </c>
      <c r="K24" s="505" t="str">
        <f t="shared" si="0"/>
        <v/>
      </c>
      <c r="L24" s="505" t="str">
        <f t="shared" si="0"/>
        <v/>
      </c>
      <c r="M24" s="505" t="str">
        <f t="shared" si="0"/>
        <v/>
      </c>
      <c r="N24" s="505" t="str">
        <f t="shared" si="0"/>
        <v/>
      </c>
      <c r="O24" s="505" t="str">
        <f t="shared" si="0"/>
        <v/>
      </c>
      <c r="P24" s="505" t="str">
        <f t="shared" si="0"/>
        <v/>
      </c>
      <c r="Q24" s="505" t="str">
        <f t="shared" si="0"/>
        <v/>
      </c>
      <c r="R24" s="505" t="str">
        <f t="shared" si="0"/>
        <v/>
      </c>
      <c r="S24" s="505" t="str">
        <f t="shared" si="0"/>
        <v/>
      </c>
      <c r="T24" s="247"/>
    </row>
    <row r="25" spans="1:21" ht="22.5" customHeight="1">
      <c r="A25" s="1840"/>
      <c r="B25" s="1842" t="s">
        <v>48</v>
      </c>
      <c r="C25" s="1843"/>
      <c r="D25" s="506" t="str">
        <f>IF($D$24="","",$D$24)</f>
        <v/>
      </c>
      <c r="E25" s="506" t="str">
        <f>IF($D$24="","",$D$24+COLUMN()-4)</f>
        <v/>
      </c>
      <c r="F25" s="506" t="str">
        <f t="shared" ref="F25:S26" si="1">IF($D$24="","",$D$24+COLUMN()-4)</f>
        <v/>
      </c>
      <c r="G25" s="506" t="str">
        <f t="shared" si="1"/>
        <v/>
      </c>
      <c r="H25" s="506" t="str">
        <f t="shared" si="1"/>
        <v/>
      </c>
      <c r="I25" s="506" t="str">
        <f t="shared" si="1"/>
        <v/>
      </c>
      <c r="J25" s="506" t="str">
        <f t="shared" si="1"/>
        <v/>
      </c>
      <c r="K25" s="506" t="str">
        <f t="shared" si="1"/>
        <v/>
      </c>
      <c r="L25" s="506" t="str">
        <f t="shared" si="1"/>
        <v/>
      </c>
      <c r="M25" s="506" t="str">
        <f t="shared" si="1"/>
        <v/>
      </c>
      <c r="N25" s="506" t="str">
        <f t="shared" si="1"/>
        <v/>
      </c>
      <c r="O25" s="506" t="str">
        <f t="shared" si="1"/>
        <v/>
      </c>
      <c r="P25" s="506" t="str">
        <f t="shared" si="1"/>
        <v/>
      </c>
      <c r="Q25" s="506" t="str">
        <f t="shared" si="1"/>
        <v/>
      </c>
      <c r="R25" s="506" t="str">
        <f t="shared" si="1"/>
        <v/>
      </c>
      <c r="S25" s="506" t="str">
        <f t="shared" si="1"/>
        <v/>
      </c>
      <c r="T25" s="247"/>
    </row>
    <row r="26" spans="1:21" ht="22.5" customHeight="1">
      <c r="A26" s="1840"/>
      <c r="B26" s="1842" t="s">
        <v>267</v>
      </c>
      <c r="C26" s="1843"/>
      <c r="D26" s="507" t="str">
        <f>IF($D$24="","",$D$24)</f>
        <v/>
      </c>
      <c r="E26" s="507" t="str">
        <f>IF($D$24="","",$D$24+COLUMN()-4)</f>
        <v/>
      </c>
      <c r="F26" s="507" t="str">
        <f t="shared" si="1"/>
        <v/>
      </c>
      <c r="G26" s="507" t="str">
        <f t="shared" si="1"/>
        <v/>
      </c>
      <c r="H26" s="507" t="str">
        <f t="shared" si="1"/>
        <v/>
      </c>
      <c r="I26" s="507" t="str">
        <f t="shared" si="1"/>
        <v/>
      </c>
      <c r="J26" s="507" t="str">
        <f t="shared" si="1"/>
        <v/>
      </c>
      <c r="K26" s="507" t="str">
        <f t="shared" si="1"/>
        <v/>
      </c>
      <c r="L26" s="507" t="str">
        <f t="shared" si="1"/>
        <v/>
      </c>
      <c r="M26" s="507" t="str">
        <f t="shared" si="1"/>
        <v/>
      </c>
      <c r="N26" s="507" t="str">
        <f t="shared" si="1"/>
        <v/>
      </c>
      <c r="O26" s="507" t="str">
        <f t="shared" si="1"/>
        <v/>
      </c>
      <c r="P26" s="507" t="str">
        <f t="shared" si="1"/>
        <v/>
      </c>
      <c r="Q26" s="507" t="str">
        <f t="shared" si="1"/>
        <v/>
      </c>
      <c r="R26" s="507" t="str">
        <f t="shared" si="1"/>
        <v/>
      </c>
      <c r="S26" s="507" t="str">
        <f t="shared" si="1"/>
        <v/>
      </c>
      <c r="T26" s="247"/>
    </row>
    <row r="27" spans="1:21" ht="22.5" customHeight="1">
      <c r="A27" s="1840"/>
      <c r="B27" s="1842" t="s">
        <v>268</v>
      </c>
      <c r="C27" s="1843"/>
      <c r="D27" s="1831"/>
      <c r="E27" s="1831"/>
      <c r="F27" s="1831"/>
      <c r="G27" s="1831"/>
      <c r="H27" s="1831"/>
      <c r="I27" s="1831"/>
      <c r="J27" s="1831"/>
      <c r="K27" s="1831"/>
      <c r="L27" s="1831"/>
      <c r="M27" s="1831"/>
      <c r="N27" s="1831"/>
      <c r="O27" s="1831"/>
      <c r="P27" s="1831"/>
      <c r="Q27" s="1831"/>
      <c r="R27" s="1831"/>
      <c r="S27" s="1831"/>
      <c r="T27" s="247"/>
    </row>
    <row r="28" spans="1:21" ht="22.5" customHeight="1">
      <c r="A28" s="1840"/>
      <c r="B28" s="1863"/>
      <c r="C28" s="1864"/>
      <c r="D28" s="1776"/>
      <c r="E28" s="1776"/>
      <c r="F28" s="1776"/>
      <c r="G28" s="1776"/>
      <c r="H28" s="1776"/>
      <c r="I28" s="1776"/>
      <c r="J28" s="1776"/>
      <c r="K28" s="1776"/>
      <c r="L28" s="1776"/>
      <c r="M28" s="1776"/>
      <c r="N28" s="1776"/>
      <c r="O28" s="1776"/>
      <c r="P28" s="1776"/>
      <c r="Q28" s="1776"/>
      <c r="R28" s="1776"/>
      <c r="S28" s="1776"/>
      <c r="T28" s="247"/>
    </row>
    <row r="29" spans="1:21" ht="22.5" customHeight="1">
      <c r="A29" s="1841"/>
      <c r="B29" s="1815"/>
      <c r="C29" s="1865"/>
      <c r="D29" s="1776"/>
      <c r="E29" s="1776"/>
      <c r="F29" s="1776"/>
      <c r="G29" s="1776"/>
      <c r="H29" s="1776"/>
      <c r="I29" s="1776"/>
      <c r="J29" s="1776"/>
      <c r="K29" s="1776"/>
      <c r="L29" s="1776"/>
      <c r="M29" s="1776"/>
      <c r="N29" s="1776"/>
      <c r="O29" s="1776"/>
      <c r="P29" s="1776"/>
      <c r="Q29" s="1776"/>
      <c r="R29" s="1776"/>
      <c r="S29" s="1776"/>
      <c r="T29" s="247"/>
    </row>
    <row r="30" spans="1:21" ht="22.5" customHeight="1">
      <c r="A30" s="1836" t="s">
        <v>269</v>
      </c>
      <c r="B30" s="1189" t="s">
        <v>270</v>
      </c>
      <c r="C30" s="1190"/>
      <c r="D30" s="1190"/>
      <c r="E30" s="1190"/>
      <c r="F30" s="1189" t="s">
        <v>271</v>
      </c>
      <c r="G30" s="1190"/>
      <c r="H30" s="1190"/>
      <c r="I30" s="1190"/>
      <c r="J30" s="1190"/>
      <c r="K30" s="1190"/>
      <c r="L30" s="1189" t="s">
        <v>272</v>
      </c>
      <c r="M30" s="1190"/>
      <c r="N30" s="1190"/>
      <c r="O30" s="1190"/>
      <c r="P30" s="1190"/>
      <c r="Q30" s="1190"/>
      <c r="R30" s="1189" t="s">
        <v>211</v>
      </c>
      <c r="S30" s="1190"/>
      <c r="T30" s="247"/>
    </row>
    <row r="31" spans="1:21" ht="22.5" customHeight="1">
      <c r="A31" s="1837"/>
      <c r="B31" s="1832" t="s">
        <v>581</v>
      </c>
      <c r="C31" s="1833"/>
      <c r="D31" s="1833"/>
      <c r="E31" s="1833"/>
      <c r="F31" s="1834">
        <f>'4'!$C$30</f>
        <v>0</v>
      </c>
      <c r="G31" s="1835"/>
      <c r="H31" s="1835"/>
      <c r="I31" s="1835"/>
      <c r="J31" s="1835"/>
      <c r="K31" s="1835"/>
      <c r="L31" s="1832"/>
      <c r="M31" s="1833"/>
      <c r="N31" s="1833"/>
      <c r="O31" s="1833"/>
      <c r="P31" s="1833"/>
      <c r="Q31" s="1833"/>
      <c r="R31" s="1831"/>
      <c r="S31" s="1776"/>
      <c r="T31" s="247"/>
    </row>
    <row r="32" spans="1:21" ht="22.5" customHeight="1">
      <c r="A32" s="1837"/>
      <c r="B32" s="1832" t="s">
        <v>273</v>
      </c>
      <c r="C32" s="1833"/>
      <c r="D32" s="1833"/>
      <c r="E32" s="1833"/>
      <c r="F32" s="1834">
        <f>'4'!$C$33</f>
        <v>0</v>
      </c>
      <c r="G32" s="1835"/>
      <c r="H32" s="1835"/>
      <c r="I32" s="1835"/>
      <c r="J32" s="1835"/>
      <c r="K32" s="1835"/>
      <c r="L32" s="1832"/>
      <c r="M32" s="1833"/>
      <c r="N32" s="1833"/>
      <c r="O32" s="1833"/>
      <c r="P32" s="1833"/>
      <c r="Q32" s="1833"/>
      <c r="R32" s="1831"/>
      <c r="S32" s="1776"/>
      <c r="T32" s="247"/>
    </row>
    <row r="33" spans="1:20" ht="22.5" customHeight="1">
      <c r="A33" s="1837"/>
      <c r="B33" s="1832"/>
      <c r="C33" s="1833"/>
      <c r="D33" s="1833"/>
      <c r="E33" s="1833"/>
      <c r="F33" s="1832"/>
      <c r="G33" s="1833"/>
      <c r="H33" s="1833"/>
      <c r="I33" s="1833"/>
      <c r="J33" s="1833"/>
      <c r="K33" s="1833"/>
      <c r="L33" s="1832"/>
      <c r="M33" s="1833"/>
      <c r="N33" s="1833"/>
      <c r="O33" s="1833"/>
      <c r="P33" s="1833"/>
      <c r="Q33" s="1833"/>
      <c r="R33" s="1831"/>
      <c r="S33" s="1776"/>
      <c r="T33" s="247"/>
    </row>
    <row r="34" spans="1:20" ht="22.5" customHeight="1">
      <c r="A34" s="1837"/>
      <c r="B34" s="1832"/>
      <c r="C34" s="1833"/>
      <c r="D34" s="1833"/>
      <c r="E34" s="1833"/>
      <c r="F34" s="1832"/>
      <c r="G34" s="1833"/>
      <c r="H34" s="1833"/>
      <c r="I34" s="1833"/>
      <c r="J34" s="1833"/>
      <c r="K34" s="1833"/>
      <c r="L34" s="1832"/>
      <c r="M34" s="1833"/>
      <c r="N34" s="1833"/>
      <c r="O34" s="1833"/>
      <c r="P34" s="1833"/>
      <c r="Q34" s="1833"/>
      <c r="R34" s="1831"/>
      <c r="S34" s="1776"/>
      <c r="T34" s="247"/>
    </row>
    <row r="35" spans="1:20" ht="22.5" customHeight="1">
      <c r="A35" s="1838"/>
      <c r="B35" s="1832"/>
      <c r="C35" s="1833"/>
      <c r="D35" s="1833"/>
      <c r="E35" s="1833"/>
      <c r="F35" s="1832"/>
      <c r="G35" s="1833"/>
      <c r="H35" s="1833"/>
      <c r="I35" s="1833"/>
      <c r="J35" s="1833"/>
      <c r="K35" s="1833"/>
      <c r="L35" s="1832"/>
      <c r="M35" s="1833"/>
      <c r="N35" s="1833"/>
      <c r="O35" s="1833"/>
      <c r="P35" s="1833"/>
      <c r="Q35" s="1833"/>
      <c r="R35" s="1831"/>
      <c r="S35" s="1776"/>
      <c r="T35" s="247"/>
    </row>
    <row r="36" spans="1:20" ht="22.5" customHeight="1">
      <c r="A36" s="1862" t="s">
        <v>274</v>
      </c>
      <c r="B36" s="1844"/>
      <c r="C36" s="1845"/>
      <c r="D36" s="1845"/>
      <c r="E36" s="1845"/>
      <c r="F36" s="1845"/>
      <c r="G36" s="1845"/>
      <c r="H36" s="1845"/>
      <c r="I36" s="1845"/>
      <c r="J36" s="1845"/>
      <c r="K36" s="1845"/>
      <c r="L36" s="1845"/>
      <c r="M36" s="1845"/>
      <c r="N36" s="1845"/>
      <c r="O36" s="1845"/>
      <c r="P36" s="1845"/>
      <c r="Q36" s="1845"/>
      <c r="R36" s="1845"/>
      <c r="S36" s="1846"/>
      <c r="T36" s="247"/>
    </row>
    <row r="37" spans="1:20" ht="22.5" customHeight="1">
      <c r="A37" s="1840"/>
      <c r="B37" s="1847"/>
      <c r="C37" s="1848"/>
      <c r="D37" s="1848"/>
      <c r="E37" s="1848"/>
      <c r="F37" s="1848"/>
      <c r="G37" s="1848"/>
      <c r="H37" s="1848"/>
      <c r="I37" s="1848"/>
      <c r="J37" s="1848"/>
      <c r="K37" s="1848"/>
      <c r="L37" s="1848"/>
      <c r="M37" s="1848"/>
      <c r="N37" s="1848"/>
      <c r="O37" s="1848"/>
      <c r="P37" s="1848"/>
      <c r="Q37" s="1848"/>
      <c r="R37" s="1848"/>
      <c r="S37" s="1849"/>
      <c r="T37" s="247"/>
    </row>
    <row r="38" spans="1:20" ht="22.5" customHeight="1">
      <c r="A38" s="1840"/>
      <c r="B38" s="1847"/>
      <c r="C38" s="1848"/>
      <c r="D38" s="1848"/>
      <c r="E38" s="1848"/>
      <c r="F38" s="1848"/>
      <c r="G38" s="1848"/>
      <c r="H38" s="1848"/>
      <c r="I38" s="1848"/>
      <c r="J38" s="1848"/>
      <c r="K38" s="1848"/>
      <c r="L38" s="1848"/>
      <c r="M38" s="1848"/>
      <c r="N38" s="1848"/>
      <c r="O38" s="1848"/>
      <c r="P38" s="1848"/>
      <c r="Q38" s="1848"/>
      <c r="R38" s="1848"/>
      <c r="S38" s="1849"/>
      <c r="T38" s="247"/>
    </row>
    <row r="39" spans="1:20" ht="22.5" customHeight="1">
      <c r="A39" s="1840"/>
      <c r="B39" s="1847"/>
      <c r="C39" s="1848"/>
      <c r="D39" s="1848"/>
      <c r="E39" s="1848"/>
      <c r="F39" s="1848"/>
      <c r="G39" s="1848"/>
      <c r="H39" s="1848"/>
      <c r="I39" s="1848"/>
      <c r="J39" s="1848"/>
      <c r="K39" s="1848"/>
      <c r="L39" s="1848"/>
      <c r="M39" s="1848"/>
      <c r="N39" s="1848"/>
      <c r="O39" s="1848"/>
      <c r="P39" s="1848"/>
      <c r="Q39" s="1848"/>
      <c r="R39" s="1848"/>
      <c r="S39" s="1849"/>
      <c r="T39" s="247"/>
    </row>
    <row r="40" spans="1:20" ht="22.5" customHeight="1">
      <c r="A40" s="1840"/>
      <c r="B40" s="1847"/>
      <c r="C40" s="1848"/>
      <c r="D40" s="1848"/>
      <c r="E40" s="1848"/>
      <c r="F40" s="1848"/>
      <c r="G40" s="1848"/>
      <c r="H40" s="1848"/>
      <c r="I40" s="1848"/>
      <c r="J40" s="1848"/>
      <c r="K40" s="1848"/>
      <c r="L40" s="1848"/>
      <c r="M40" s="1848"/>
      <c r="N40" s="1848"/>
      <c r="O40" s="1848"/>
      <c r="P40" s="1848"/>
      <c r="Q40" s="1848"/>
      <c r="R40" s="1848"/>
      <c r="S40" s="1849"/>
      <c r="T40" s="247"/>
    </row>
    <row r="41" spans="1:20" ht="22.5" customHeight="1">
      <c r="A41" s="1841"/>
      <c r="B41" s="1850"/>
      <c r="C41" s="1851"/>
      <c r="D41" s="1851"/>
      <c r="E41" s="1851"/>
      <c r="F41" s="1851"/>
      <c r="G41" s="1851"/>
      <c r="H41" s="1851"/>
      <c r="I41" s="1851"/>
      <c r="J41" s="1851"/>
      <c r="K41" s="1851"/>
      <c r="L41" s="1851"/>
      <c r="M41" s="1851"/>
      <c r="N41" s="1851"/>
      <c r="O41" s="1851"/>
      <c r="P41" s="1851"/>
      <c r="Q41" s="1851"/>
      <c r="R41" s="1851"/>
      <c r="S41" s="1852"/>
      <c r="T41" s="247"/>
    </row>
    <row r="42" spans="1:20" ht="20.100000000000001" customHeight="1">
      <c r="A42"/>
      <c r="B42"/>
      <c r="C42"/>
      <c r="D42"/>
      <c r="E42"/>
      <c r="F42"/>
      <c r="G42"/>
      <c r="H42"/>
      <c r="I42"/>
      <c r="J42"/>
      <c r="K42"/>
      <c r="L42"/>
      <c r="M42"/>
      <c r="N42"/>
      <c r="O42"/>
      <c r="P42"/>
      <c r="Q42"/>
      <c r="R42"/>
      <c r="S42"/>
      <c r="T42" s="247"/>
    </row>
    <row r="43" spans="1:20" ht="20.100000000000001" customHeight="1"/>
    <row r="44" spans="1:20" ht="20.100000000000001" customHeight="1"/>
    <row r="48" spans="1:20" ht="14.25">
      <c r="A48" s="551" t="str">
        <f>IF($N$2="令和　年　月　日","25","")</f>
        <v>25</v>
      </c>
      <c r="B48" s="548"/>
      <c r="C48" s="548"/>
      <c r="D48" s="548"/>
      <c r="E48" s="548"/>
      <c r="F48" s="548"/>
      <c r="G48" s="548"/>
      <c r="H48" s="548"/>
      <c r="I48" s="548"/>
      <c r="J48" s="548"/>
      <c r="K48" s="548"/>
      <c r="L48" s="548"/>
      <c r="M48" s="548"/>
      <c r="N48" s="548"/>
      <c r="O48" s="548"/>
      <c r="P48" s="548"/>
      <c r="Q48" s="548"/>
      <c r="R48" s="548"/>
      <c r="S48" s="548"/>
    </row>
  </sheetData>
  <mergeCells count="56">
    <mergeCell ref="N2:S2"/>
    <mergeCell ref="A11:E11"/>
    <mergeCell ref="A10:D10"/>
    <mergeCell ref="A7:E7"/>
    <mergeCell ref="A8:E8"/>
    <mergeCell ref="B36:S41"/>
    <mergeCell ref="B21:S23"/>
    <mergeCell ref="A36:A41"/>
    <mergeCell ref="P27:P29"/>
    <mergeCell ref="Q27:Q29"/>
    <mergeCell ref="G27:G29"/>
    <mergeCell ref="H27:H29"/>
    <mergeCell ref="B35:E35"/>
    <mergeCell ref="B25:C25"/>
    <mergeCell ref="B26:C26"/>
    <mergeCell ref="B27:C29"/>
    <mergeCell ref="B31:E31"/>
    <mergeCell ref="B34:E34"/>
    <mergeCell ref="B32:E32"/>
    <mergeCell ref="L35:Q35"/>
    <mergeCell ref="R35:S35"/>
    <mergeCell ref="L33:Q33"/>
    <mergeCell ref="F34:K34"/>
    <mergeCell ref="L34:Q34"/>
    <mergeCell ref="R34:S34"/>
    <mergeCell ref="R33:S33"/>
    <mergeCell ref="R32:S32"/>
    <mergeCell ref="B33:E33"/>
    <mergeCell ref="I27:I29"/>
    <mergeCell ref="A21:A23"/>
    <mergeCell ref="A24:A29"/>
    <mergeCell ref="D27:D29"/>
    <mergeCell ref="S27:S29"/>
    <mergeCell ref="M27:M29"/>
    <mergeCell ref="R27:R29"/>
    <mergeCell ref="B24:C24"/>
    <mergeCell ref="L32:Q32"/>
    <mergeCell ref="F27:F29"/>
    <mergeCell ref="N27:N29"/>
    <mergeCell ref="E27:E29"/>
    <mergeCell ref="O27:O29"/>
    <mergeCell ref="F33:K33"/>
    <mergeCell ref="F32:K32"/>
    <mergeCell ref="A9:E9"/>
    <mergeCell ref="A30:A35"/>
    <mergeCell ref="K27:K29"/>
    <mergeCell ref="F31:K31"/>
    <mergeCell ref="J27:J29"/>
    <mergeCell ref="F35:K35"/>
    <mergeCell ref="N14:S14"/>
    <mergeCell ref="K14:M14"/>
    <mergeCell ref="K16:M16"/>
    <mergeCell ref="N16:R16"/>
    <mergeCell ref="R31:S31"/>
    <mergeCell ref="L27:L29"/>
    <mergeCell ref="L31:Q31"/>
  </mergeCells>
  <phoneticPr fontId="3"/>
  <conditionalFormatting sqref="D24">
    <cfRule type="expression" dxfId="297" priority="2">
      <formula>D24=""</formula>
    </cfRule>
  </conditionalFormatting>
  <conditionalFormatting sqref="N2:S2">
    <cfRule type="expression" dxfId="296" priority="1">
      <formula>N2="令和　年　月　日"</formula>
    </cfRule>
  </conditionalFormatting>
  <dataValidations xWindow="820" yWindow="283" count="4">
    <dataValidation imeMode="hiragana" allowBlank="1" showInputMessage="1" showErrorMessage="1" sqref="A10:A11 R31:S35 D26:S29 B36:S41 B31:K35 B21:S23 A6:A8 N14 N16"/>
    <dataValidation imeMode="disabled" allowBlank="1" showInputMessage="1" showErrorMessage="1" sqref="N2:S2"/>
    <dataValidation imeMode="off" allowBlank="1" showInputMessage="1" showErrorMessage="1" sqref="L31:Q35 E24:S25 D25"/>
    <dataValidation imeMode="off" allowBlank="1" showInputMessage="1" showErrorMessage="1" promptTitle="月" prompt="0000/0/0で日付を入力" sqref="D24"/>
  </dataValidations>
  <printOptions horizontalCentered="1"/>
  <pageMargins left="0.78740157480314965" right="0.59055118110236227" top="0.59055118110236227" bottom="0.59055118110236227" header="0.51181102362204722" footer="0.51181102362204722"/>
  <pageSetup paperSize="9" scale="93"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0"/>
  <sheetViews>
    <sheetView showGridLines="0" view="pageBreakPreview" zoomScaleNormal="100" zoomScaleSheetLayoutView="100" workbookViewId="0">
      <selection activeCell="AJ7" sqref="AJ7:AY15"/>
    </sheetView>
  </sheetViews>
  <sheetFormatPr defaultRowHeight="13.5"/>
  <cols>
    <col min="1" max="4" width="3.375" style="258" customWidth="1"/>
    <col min="5" max="58" width="2.5" style="258" customWidth="1"/>
    <col min="59" max="16384" width="9" style="258"/>
  </cols>
  <sheetData>
    <row r="1" spans="1:51" ht="17.25" customHeight="1">
      <c r="A1" s="254"/>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6"/>
      <c r="AJ1" s="1897" t="s">
        <v>626</v>
      </c>
      <c r="AK1" s="1897"/>
      <c r="AL1" s="1897"/>
      <c r="AM1" s="1897" t="s">
        <v>627</v>
      </c>
      <c r="AN1" s="1897"/>
      <c r="AO1" s="1897"/>
      <c r="AP1" s="1897" t="s">
        <v>581</v>
      </c>
      <c r="AQ1" s="1897"/>
      <c r="AR1" s="1897"/>
      <c r="AS1" s="1885" t="s">
        <v>275</v>
      </c>
      <c r="AT1" s="1886"/>
      <c r="AU1" s="1887"/>
      <c r="AV1" s="1890" t="s">
        <v>276</v>
      </c>
      <c r="AW1" s="1890"/>
      <c r="AX1" s="1890"/>
      <c r="AY1" s="1890"/>
    </row>
    <row r="2" spans="1:51" ht="18" customHeight="1">
      <c r="A2" s="1918" t="s">
        <v>909</v>
      </c>
      <c r="B2" s="1918"/>
      <c r="C2" s="1918"/>
      <c r="D2" s="1918"/>
      <c r="E2" s="259"/>
      <c r="F2" s="260" t="s">
        <v>546</v>
      </c>
      <c r="G2" s="260"/>
      <c r="H2" s="260"/>
      <c r="I2" s="1911" t="str">
        <f>'1'!$C$25&amp;'1'!$C$26</f>
        <v>独立行政法人国立病院機構○○病院○○整備工事</v>
      </c>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2"/>
      <c r="AJ2" s="254"/>
      <c r="AK2" s="255"/>
      <c r="AL2" s="256"/>
      <c r="AM2" s="254"/>
      <c r="AN2" s="255"/>
      <c r="AO2" s="256"/>
      <c r="AP2" s="254"/>
      <c r="AQ2" s="255"/>
      <c r="AR2" s="256"/>
      <c r="AS2" s="254"/>
      <c r="AT2" s="255"/>
      <c r="AU2" s="256"/>
      <c r="AV2" s="1891"/>
      <c r="AW2" s="1892"/>
      <c r="AX2" s="1892"/>
      <c r="AY2" s="1893"/>
    </row>
    <row r="3" spans="1:51" ht="18" customHeight="1">
      <c r="A3" s="1888" t="s">
        <v>277</v>
      </c>
      <c r="B3" s="1888"/>
      <c r="C3" s="1888"/>
      <c r="D3" s="1888"/>
      <c r="E3" s="261"/>
      <c r="F3" s="525" t="s">
        <v>688</v>
      </c>
      <c r="G3" s="525"/>
      <c r="H3" s="262"/>
      <c r="I3" s="1910">
        <f>'1'!$G$13</f>
        <v>0</v>
      </c>
      <c r="J3" s="1910"/>
      <c r="K3" s="1910"/>
      <c r="L3" s="1910"/>
      <c r="M3" s="1910"/>
      <c r="N3" s="1910"/>
      <c r="O3" s="1910"/>
      <c r="P3" s="1910"/>
      <c r="Q3" s="1910"/>
      <c r="R3" s="1910"/>
      <c r="S3" s="1910"/>
      <c r="T3" s="1910"/>
      <c r="U3" s="1910"/>
      <c r="V3" s="262"/>
      <c r="W3" s="262" t="s">
        <v>698</v>
      </c>
      <c r="X3" s="262"/>
      <c r="Y3" s="262"/>
      <c r="Z3" s="1916" t="s">
        <v>906</v>
      </c>
      <c r="AA3" s="1916"/>
      <c r="AB3" s="1916"/>
      <c r="AC3" s="1916"/>
      <c r="AD3" s="1916"/>
      <c r="AE3" s="1916"/>
      <c r="AF3" s="1916"/>
      <c r="AG3" s="1916"/>
      <c r="AH3" s="1916"/>
      <c r="AI3" s="1917"/>
      <c r="AJ3" s="261"/>
      <c r="AK3" s="262"/>
      <c r="AL3" s="264"/>
      <c r="AM3" s="261"/>
      <c r="AN3" s="262"/>
      <c r="AO3" s="264"/>
      <c r="AP3" s="261"/>
      <c r="AQ3" s="262"/>
      <c r="AR3" s="264"/>
      <c r="AS3" s="261"/>
      <c r="AT3" s="262"/>
      <c r="AU3" s="264"/>
      <c r="AV3" s="1894"/>
      <c r="AW3" s="1895"/>
      <c r="AX3" s="1895"/>
      <c r="AY3" s="1896"/>
    </row>
    <row r="4" spans="1:51" ht="18" customHeight="1">
      <c r="A4" s="1888" t="s">
        <v>708</v>
      </c>
      <c r="B4" s="1888"/>
      <c r="C4" s="1888"/>
      <c r="D4" s="257" t="s">
        <v>563</v>
      </c>
      <c r="E4" s="1191" t="str">
        <f>A2</f>
        <v>月度</v>
      </c>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3"/>
      <c r="AJ4" s="254" t="s">
        <v>696</v>
      </c>
      <c r="AK4" s="255"/>
      <c r="AL4" s="255"/>
      <c r="AM4" s="255"/>
      <c r="AN4" s="255"/>
      <c r="AO4" s="1913" t="str">
        <f>'2-1'!$E$11</f>
        <v>令和　年　月　日</v>
      </c>
      <c r="AP4" s="1913"/>
      <c r="AQ4" s="1913"/>
      <c r="AR4" s="1914"/>
      <c r="AS4" s="1914"/>
      <c r="AT4" s="1914"/>
      <c r="AU4" s="1914"/>
      <c r="AV4" s="1914"/>
      <c r="AW4" s="1914"/>
      <c r="AX4" s="1914"/>
      <c r="AY4" s="256"/>
    </row>
    <row r="5" spans="1:51" ht="18" customHeight="1">
      <c r="A5" s="1888"/>
      <c r="B5" s="1888"/>
      <c r="C5" s="1888"/>
      <c r="D5" s="257" t="s">
        <v>21</v>
      </c>
      <c r="E5" s="263">
        <v>1</v>
      </c>
      <c r="F5" s="263">
        <v>2</v>
      </c>
      <c r="G5" s="263">
        <v>3</v>
      </c>
      <c r="H5" s="263">
        <v>4</v>
      </c>
      <c r="I5" s="263">
        <v>5</v>
      </c>
      <c r="J5" s="263">
        <v>6</v>
      </c>
      <c r="K5" s="263">
        <v>7</v>
      </c>
      <c r="L5" s="263">
        <v>8</v>
      </c>
      <c r="M5" s="263">
        <v>9</v>
      </c>
      <c r="N5" s="263">
        <v>10</v>
      </c>
      <c r="O5" s="263">
        <v>11</v>
      </c>
      <c r="P5" s="263">
        <v>12</v>
      </c>
      <c r="Q5" s="263">
        <v>13</v>
      </c>
      <c r="R5" s="263">
        <v>14</v>
      </c>
      <c r="S5" s="263">
        <v>15</v>
      </c>
      <c r="T5" s="263">
        <v>16</v>
      </c>
      <c r="U5" s="263">
        <v>17</v>
      </c>
      <c r="V5" s="263">
        <v>18</v>
      </c>
      <c r="W5" s="263">
        <v>19</v>
      </c>
      <c r="X5" s="263">
        <v>20</v>
      </c>
      <c r="Y5" s="263">
        <v>21</v>
      </c>
      <c r="Z5" s="263">
        <v>22</v>
      </c>
      <c r="AA5" s="263">
        <v>23</v>
      </c>
      <c r="AB5" s="263">
        <v>24</v>
      </c>
      <c r="AC5" s="263">
        <v>25</v>
      </c>
      <c r="AD5" s="263">
        <v>26</v>
      </c>
      <c r="AE5" s="263">
        <v>27</v>
      </c>
      <c r="AF5" s="263">
        <v>28</v>
      </c>
      <c r="AG5" s="263">
        <f>IF($A$2="月度",29,IF(DAY(DATE(YEAR($A$2),MONTH($A$2),29))=29,29,""))</f>
        <v>29</v>
      </c>
      <c r="AH5" s="263">
        <f>IF($A$2="月度",30,IF(DAY(DATE(YEAR($A$2),MONTH($A$2),30))=30,30,""))</f>
        <v>30</v>
      </c>
      <c r="AI5" s="263">
        <f>IF($A$2="月度",31,IF(DAY(DATE(YEAR($A$2),MONTH($A$2),31))=31,31,""))</f>
        <v>31</v>
      </c>
      <c r="AJ5" s="261" t="s">
        <v>697</v>
      </c>
      <c r="AK5" s="262"/>
      <c r="AL5" s="262"/>
      <c r="AM5" s="262"/>
      <c r="AN5" s="262"/>
      <c r="AO5" s="1762" t="str">
        <f>'2-1'!$E$13</f>
        <v>令和　年　月　日</v>
      </c>
      <c r="AP5" s="1762"/>
      <c r="AQ5" s="1762"/>
      <c r="AR5" s="1915"/>
      <c r="AS5" s="1915"/>
      <c r="AT5" s="1915"/>
      <c r="AU5" s="1915"/>
      <c r="AV5" s="1915"/>
      <c r="AW5" s="1915"/>
      <c r="AX5" s="1915"/>
      <c r="AY5" s="264"/>
    </row>
    <row r="6" spans="1:51" ht="18" customHeight="1">
      <c r="A6" s="1888"/>
      <c r="B6" s="1888"/>
      <c r="C6" s="1888"/>
      <c r="D6" s="257" t="s">
        <v>267</v>
      </c>
      <c r="E6" s="504" t="str">
        <f>IF($A$2="月度","",DATE(YEAR($A$2),MONTH($A$2),E5))</f>
        <v/>
      </c>
      <c r="F6" s="504" t="str">
        <f t="shared" ref="F6:AF6" si="0">IF($A$2="月度","",DATE(YEAR($A$2),MONTH($A$2),F5))</f>
        <v/>
      </c>
      <c r="G6" s="504" t="str">
        <f t="shared" si="0"/>
        <v/>
      </c>
      <c r="H6" s="504" t="str">
        <f t="shared" si="0"/>
        <v/>
      </c>
      <c r="I6" s="504" t="str">
        <f t="shared" si="0"/>
        <v/>
      </c>
      <c r="J6" s="504" t="str">
        <f t="shared" si="0"/>
        <v/>
      </c>
      <c r="K6" s="504" t="str">
        <f t="shared" si="0"/>
        <v/>
      </c>
      <c r="L6" s="504" t="str">
        <f t="shared" si="0"/>
        <v/>
      </c>
      <c r="M6" s="504" t="str">
        <f t="shared" si="0"/>
        <v/>
      </c>
      <c r="N6" s="504" t="str">
        <f t="shared" si="0"/>
        <v/>
      </c>
      <c r="O6" s="504" t="str">
        <f t="shared" si="0"/>
        <v/>
      </c>
      <c r="P6" s="504" t="str">
        <f t="shared" si="0"/>
        <v/>
      </c>
      <c r="Q6" s="504" t="str">
        <f t="shared" si="0"/>
        <v/>
      </c>
      <c r="R6" s="504" t="str">
        <f t="shared" si="0"/>
        <v/>
      </c>
      <c r="S6" s="504" t="str">
        <f t="shared" si="0"/>
        <v/>
      </c>
      <c r="T6" s="504" t="str">
        <f t="shared" si="0"/>
        <v/>
      </c>
      <c r="U6" s="504" t="str">
        <f t="shared" si="0"/>
        <v/>
      </c>
      <c r="V6" s="504" t="str">
        <f t="shared" si="0"/>
        <v/>
      </c>
      <c r="W6" s="504" t="str">
        <f t="shared" si="0"/>
        <v/>
      </c>
      <c r="X6" s="504" t="str">
        <f t="shared" si="0"/>
        <v/>
      </c>
      <c r="Y6" s="504" t="str">
        <f t="shared" si="0"/>
        <v/>
      </c>
      <c r="Z6" s="504" t="str">
        <f t="shared" si="0"/>
        <v/>
      </c>
      <c r="AA6" s="504" t="str">
        <f t="shared" si="0"/>
        <v/>
      </c>
      <c r="AB6" s="504" t="str">
        <f t="shared" si="0"/>
        <v/>
      </c>
      <c r="AC6" s="504" t="str">
        <f t="shared" si="0"/>
        <v/>
      </c>
      <c r="AD6" s="504" t="str">
        <f t="shared" si="0"/>
        <v/>
      </c>
      <c r="AE6" s="504" t="str">
        <f t="shared" si="0"/>
        <v/>
      </c>
      <c r="AF6" s="504" t="str">
        <f t="shared" si="0"/>
        <v/>
      </c>
      <c r="AG6" s="504" t="str">
        <f t="shared" ref="AG6:AH6" si="1">IF($A$2="月度","",IF(AG5="","",DATE(YEAR($A$2),MONTH($A$2),AG5)))</f>
        <v/>
      </c>
      <c r="AH6" s="504" t="str">
        <f t="shared" si="1"/>
        <v/>
      </c>
      <c r="AI6" s="504" t="str">
        <f>IF($A$2="月度","",IF(AI5="","",DATE(YEAR($A$2),MONTH($A$2),AI5)))</f>
        <v/>
      </c>
      <c r="AJ6" s="1194" t="s">
        <v>278</v>
      </c>
      <c r="AK6" s="1195"/>
      <c r="AL6" s="1195"/>
      <c r="AM6" s="1195"/>
      <c r="AN6" s="1195"/>
      <c r="AO6" s="1195"/>
      <c r="AP6" s="1195"/>
      <c r="AQ6" s="1195"/>
      <c r="AR6" s="1195"/>
      <c r="AS6" s="1195"/>
      <c r="AT6" s="1195"/>
      <c r="AU6" s="1195"/>
      <c r="AV6" s="1195"/>
      <c r="AW6" s="1195"/>
      <c r="AX6" s="1195"/>
      <c r="AY6" s="1196"/>
    </row>
    <row r="7" spans="1:51" ht="18" customHeight="1">
      <c r="A7" s="1901"/>
      <c r="B7" s="1902"/>
      <c r="C7" s="1902"/>
      <c r="D7" s="1903"/>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1870"/>
      <c r="AK7" s="1871"/>
      <c r="AL7" s="1871"/>
      <c r="AM7" s="1871"/>
      <c r="AN7" s="1871"/>
      <c r="AO7" s="1871"/>
      <c r="AP7" s="1871"/>
      <c r="AQ7" s="1871"/>
      <c r="AR7" s="1871"/>
      <c r="AS7" s="1871"/>
      <c r="AT7" s="1871"/>
      <c r="AU7" s="1871"/>
      <c r="AV7" s="1871"/>
      <c r="AW7" s="1871"/>
      <c r="AX7" s="1871"/>
      <c r="AY7" s="1872"/>
    </row>
    <row r="8" spans="1:51" ht="18" customHeight="1">
      <c r="A8" s="1904"/>
      <c r="B8" s="1905"/>
      <c r="C8" s="1905"/>
      <c r="D8" s="1906"/>
      <c r="E8" s="267"/>
      <c r="F8" s="267"/>
      <c r="G8" s="267"/>
      <c r="H8" s="267"/>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1873"/>
      <c r="AK8" s="1874"/>
      <c r="AL8" s="1874"/>
      <c r="AM8" s="1874"/>
      <c r="AN8" s="1874"/>
      <c r="AO8" s="1874"/>
      <c r="AP8" s="1874"/>
      <c r="AQ8" s="1874"/>
      <c r="AR8" s="1874"/>
      <c r="AS8" s="1874"/>
      <c r="AT8" s="1874"/>
      <c r="AU8" s="1874"/>
      <c r="AV8" s="1874"/>
      <c r="AW8" s="1874"/>
      <c r="AX8" s="1874"/>
      <c r="AY8" s="1875"/>
    </row>
    <row r="9" spans="1:51" ht="18" customHeight="1">
      <c r="A9" s="1904"/>
      <c r="B9" s="1905"/>
      <c r="C9" s="1905"/>
      <c r="D9" s="1906"/>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1873"/>
      <c r="AK9" s="1874"/>
      <c r="AL9" s="1874"/>
      <c r="AM9" s="1874"/>
      <c r="AN9" s="1874"/>
      <c r="AO9" s="1874"/>
      <c r="AP9" s="1874"/>
      <c r="AQ9" s="1874"/>
      <c r="AR9" s="1874"/>
      <c r="AS9" s="1874"/>
      <c r="AT9" s="1874"/>
      <c r="AU9" s="1874"/>
      <c r="AV9" s="1874"/>
      <c r="AW9" s="1874"/>
      <c r="AX9" s="1874"/>
      <c r="AY9" s="1875"/>
    </row>
    <row r="10" spans="1:51" ht="18" customHeight="1">
      <c r="A10" s="1904"/>
      <c r="B10" s="1905"/>
      <c r="C10" s="1905"/>
      <c r="D10" s="1906"/>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1873"/>
      <c r="AK10" s="1874"/>
      <c r="AL10" s="1874"/>
      <c r="AM10" s="1874"/>
      <c r="AN10" s="1874"/>
      <c r="AO10" s="1874"/>
      <c r="AP10" s="1874"/>
      <c r="AQ10" s="1874"/>
      <c r="AR10" s="1874"/>
      <c r="AS10" s="1874"/>
      <c r="AT10" s="1874"/>
      <c r="AU10" s="1874"/>
      <c r="AV10" s="1874"/>
      <c r="AW10" s="1874"/>
      <c r="AX10" s="1874"/>
      <c r="AY10" s="1875"/>
    </row>
    <row r="11" spans="1:51" ht="18" customHeight="1">
      <c r="A11" s="1904"/>
      <c r="B11" s="1905"/>
      <c r="C11" s="1905"/>
      <c r="D11" s="1906"/>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1873"/>
      <c r="AK11" s="1874"/>
      <c r="AL11" s="1874"/>
      <c r="AM11" s="1874"/>
      <c r="AN11" s="1874"/>
      <c r="AO11" s="1874"/>
      <c r="AP11" s="1874"/>
      <c r="AQ11" s="1874"/>
      <c r="AR11" s="1874"/>
      <c r="AS11" s="1874"/>
      <c r="AT11" s="1874"/>
      <c r="AU11" s="1874"/>
      <c r="AV11" s="1874"/>
      <c r="AW11" s="1874"/>
      <c r="AX11" s="1874"/>
      <c r="AY11" s="1875"/>
    </row>
    <row r="12" spans="1:51" ht="18" customHeight="1">
      <c r="A12" s="1904"/>
      <c r="B12" s="1905"/>
      <c r="C12" s="1905"/>
      <c r="D12" s="1906"/>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c r="AJ12" s="1873"/>
      <c r="AK12" s="1874"/>
      <c r="AL12" s="1874"/>
      <c r="AM12" s="1874"/>
      <c r="AN12" s="1874"/>
      <c r="AO12" s="1874"/>
      <c r="AP12" s="1874"/>
      <c r="AQ12" s="1874"/>
      <c r="AR12" s="1874"/>
      <c r="AS12" s="1874"/>
      <c r="AT12" s="1874"/>
      <c r="AU12" s="1874"/>
      <c r="AV12" s="1874"/>
      <c r="AW12" s="1874"/>
      <c r="AX12" s="1874"/>
      <c r="AY12" s="1875"/>
    </row>
    <row r="13" spans="1:51" ht="18" customHeight="1">
      <c r="A13" s="1904"/>
      <c r="B13" s="1905"/>
      <c r="C13" s="1905"/>
      <c r="D13" s="1906"/>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1873"/>
      <c r="AK13" s="1874"/>
      <c r="AL13" s="1874"/>
      <c r="AM13" s="1874"/>
      <c r="AN13" s="1874"/>
      <c r="AO13" s="1874"/>
      <c r="AP13" s="1874"/>
      <c r="AQ13" s="1874"/>
      <c r="AR13" s="1874"/>
      <c r="AS13" s="1874"/>
      <c r="AT13" s="1874"/>
      <c r="AU13" s="1874"/>
      <c r="AV13" s="1874"/>
      <c r="AW13" s="1874"/>
      <c r="AX13" s="1874"/>
      <c r="AY13" s="1875"/>
    </row>
    <row r="14" spans="1:51" ht="18" customHeight="1">
      <c r="A14" s="1904"/>
      <c r="B14" s="1905"/>
      <c r="C14" s="1905"/>
      <c r="D14" s="1906"/>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1873"/>
      <c r="AK14" s="1874"/>
      <c r="AL14" s="1874"/>
      <c r="AM14" s="1874"/>
      <c r="AN14" s="1874"/>
      <c r="AO14" s="1874"/>
      <c r="AP14" s="1874"/>
      <c r="AQ14" s="1874"/>
      <c r="AR14" s="1874"/>
      <c r="AS14" s="1874"/>
      <c r="AT14" s="1874"/>
      <c r="AU14" s="1874"/>
      <c r="AV14" s="1874"/>
      <c r="AW14" s="1874"/>
      <c r="AX14" s="1874"/>
      <c r="AY14" s="1875"/>
    </row>
    <row r="15" spans="1:51" ht="18" customHeight="1">
      <c r="A15" s="1904"/>
      <c r="B15" s="1905"/>
      <c r="C15" s="1905"/>
      <c r="D15" s="1906"/>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1876"/>
      <c r="AK15" s="1877"/>
      <c r="AL15" s="1877"/>
      <c r="AM15" s="1877"/>
      <c r="AN15" s="1877"/>
      <c r="AO15" s="1877"/>
      <c r="AP15" s="1877"/>
      <c r="AQ15" s="1877"/>
      <c r="AR15" s="1877"/>
      <c r="AS15" s="1877"/>
      <c r="AT15" s="1877"/>
      <c r="AU15" s="1877"/>
      <c r="AV15" s="1877"/>
      <c r="AW15" s="1877"/>
      <c r="AX15" s="1877"/>
      <c r="AY15" s="1878"/>
    </row>
    <row r="16" spans="1:51" ht="18" customHeight="1">
      <c r="A16" s="1904"/>
      <c r="B16" s="1905"/>
      <c r="C16" s="1905"/>
      <c r="D16" s="1906"/>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1194" t="s">
        <v>607</v>
      </c>
      <c r="AK16" s="1195"/>
      <c r="AL16" s="1195"/>
      <c r="AM16" s="1195"/>
      <c r="AN16" s="1195"/>
      <c r="AO16" s="1195"/>
      <c r="AP16" s="1195"/>
      <c r="AQ16" s="1195"/>
      <c r="AR16" s="1195"/>
      <c r="AS16" s="1195"/>
      <c r="AT16" s="1195"/>
      <c r="AU16" s="1195"/>
      <c r="AV16" s="1195"/>
      <c r="AW16" s="1195"/>
      <c r="AX16" s="1195"/>
      <c r="AY16" s="1196"/>
    </row>
    <row r="17" spans="1:51" ht="18" customHeight="1">
      <c r="A17" s="1904"/>
      <c r="B17" s="1905"/>
      <c r="C17" s="1905"/>
      <c r="D17" s="1906"/>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c r="AF17" s="267"/>
      <c r="AG17" s="267"/>
      <c r="AH17" s="267"/>
      <c r="AI17" s="267"/>
      <c r="AJ17" s="260"/>
      <c r="AK17" s="260"/>
      <c r="AL17" s="260"/>
      <c r="AM17" s="260"/>
      <c r="AN17" s="260"/>
      <c r="AO17" s="260"/>
      <c r="AP17" s="260"/>
      <c r="AQ17" s="260"/>
      <c r="AR17" s="260"/>
      <c r="AS17" s="260"/>
      <c r="AT17" s="260"/>
      <c r="AU17" s="260"/>
      <c r="AV17" s="260"/>
      <c r="AW17" s="260"/>
      <c r="AX17" s="260"/>
      <c r="AY17" s="266"/>
    </row>
    <row r="18" spans="1:51" ht="18" customHeight="1">
      <c r="A18" s="1904"/>
      <c r="B18" s="1905"/>
      <c r="C18" s="1905"/>
      <c r="D18" s="1906"/>
      <c r="E18" s="267"/>
      <c r="F18" s="267"/>
      <c r="G18" s="267"/>
      <c r="H18" s="267"/>
      <c r="I18" s="267"/>
      <c r="J18" s="267"/>
      <c r="K18" s="267"/>
      <c r="L18" s="267"/>
      <c r="M18" s="267"/>
      <c r="N18" s="267"/>
      <c r="O18" s="267"/>
      <c r="P18" s="267"/>
      <c r="Q18" s="267"/>
      <c r="R18" s="267"/>
      <c r="S18" s="267"/>
      <c r="T18" s="267"/>
      <c r="U18" s="267"/>
      <c r="V18" s="267"/>
      <c r="W18" s="267"/>
      <c r="X18" s="267"/>
      <c r="Y18" s="267"/>
      <c r="Z18" s="267"/>
      <c r="AA18" s="267"/>
      <c r="AB18" s="267"/>
      <c r="AC18" s="267"/>
      <c r="AD18" s="267"/>
      <c r="AE18" s="267"/>
      <c r="AF18" s="267"/>
      <c r="AG18" s="267"/>
      <c r="AH18" s="267"/>
      <c r="AI18" s="267"/>
      <c r="AJ18" s="260"/>
      <c r="AK18" s="260"/>
      <c r="AL18" s="260"/>
      <c r="AM18" s="260"/>
      <c r="AN18" s="260"/>
      <c r="AO18" s="260"/>
      <c r="AP18" s="260"/>
      <c r="AQ18" s="260"/>
      <c r="AR18" s="260"/>
      <c r="AS18" s="260"/>
      <c r="AT18" s="260"/>
      <c r="AU18" s="260"/>
      <c r="AV18" s="260"/>
      <c r="AW18" s="260"/>
      <c r="AX18" s="260"/>
      <c r="AY18" s="266"/>
    </row>
    <row r="19" spans="1:51" ht="18" customHeight="1">
      <c r="A19" s="1904"/>
      <c r="B19" s="1905"/>
      <c r="C19" s="1905"/>
      <c r="D19" s="1906"/>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0"/>
      <c r="AK19" s="260"/>
      <c r="AL19" s="260"/>
      <c r="AM19" s="260"/>
      <c r="AN19" s="260"/>
      <c r="AO19" s="260"/>
      <c r="AP19" s="260"/>
      <c r="AQ19" s="260"/>
      <c r="AR19" s="260"/>
      <c r="AS19" s="260"/>
      <c r="AT19" s="260"/>
      <c r="AU19" s="260"/>
      <c r="AV19" s="260"/>
      <c r="AW19" s="260"/>
      <c r="AX19" s="260"/>
      <c r="AY19" s="266"/>
    </row>
    <row r="20" spans="1:51" ht="18" customHeight="1">
      <c r="A20" s="1904"/>
      <c r="B20" s="1905"/>
      <c r="C20" s="1905"/>
      <c r="D20" s="1906"/>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0"/>
      <c r="AK20" s="260"/>
      <c r="AL20" s="260"/>
      <c r="AM20" s="260"/>
      <c r="AN20" s="260"/>
      <c r="AO20" s="260"/>
      <c r="AP20" s="260"/>
      <c r="AQ20" s="260"/>
      <c r="AR20" s="260"/>
      <c r="AS20" s="260"/>
      <c r="AT20" s="260"/>
      <c r="AU20" s="260"/>
      <c r="AV20" s="260"/>
      <c r="AW20" s="260"/>
      <c r="AX20" s="260"/>
      <c r="AY20" s="266"/>
    </row>
    <row r="21" spans="1:51" ht="18" customHeight="1">
      <c r="A21" s="1904"/>
      <c r="B21" s="1905"/>
      <c r="C21" s="1905"/>
      <c r="D21" s="1906"/>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0"/>
      <c r="AK21" s="260"/>
      <c r="AL21" s="260"/>
      <c r="AM21" s="260"/>
      <c r="AN21" s="260"/>
      <c r="AO21" s="260"/>
      <c r="AP21" s="260"/>
      <c r="AQ21" s="260"/>
      <c r="AR21" s="260"/>
      <c r="AS21" s="260"/>
      <c r="AT21" s="260"/>
      <c r="AU21" s="260"/>
      <c r="AV21" s="260"/>
      <c r="AW21" s="260"/>
      <c r="AX21" s="260"/>
      <c r="AY21" s="266"/>
    </row>
    <row r="22" spans="1:51" ht="18" customHeight="1">
      <c r="A22" s="1904"/>
      <c r="B22" s="1905"/>
      <c r="C22" s="1905"/>
      <c r="D22" s="1906"/>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0"/>
      <c r="AK22" s="260"/>
      <c r="AL22" s="260"/>
      <c r="AM22" s="260"/>
      <c r="AN22" s="260"/>
      <c r="AO22" s="260"/>
      <c r="AP22" s="260"/>
      <c r="AQ22" s="260"/>
      <c r="AR22" s="260"/>
      <c r="AS22" s="260"/>
      <c r="AT22" s="260"/>
      <c r="AU22" s="260"/>
      <c r="AV22" s="260"/>
      <c r="AW22" s="260"/>
      <c r="AX22" s="260"/>
      <c r="AY22" s="266"/>
    </row>
    <row r="23" spans="1:51" ht="18" customHeight="1">
      <c r="A23" s="1904"/>
      <c r="B23" s="1905"/>
      <c r="C23" s="1905"/>
      <c r="D23" s="1906"/>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267"/>
      <c r="AJ23" s="260"/>
      <c r="AK23" s="260"/>
      <c r="AL23" s="260"/>
      <c r="AM23" s="260"/>
      <c r="AN23" s="260"/>
      <c r="AO23" s="260"/>
      <c r="AP23" s="260"/>
      <c r="AQ23" s="260"/>
      <c r="AR23" s="260"/>
      <c r="AS23" s="260"/>
      <c r="AT23" s="260"/>
      <c r="AU23" s="260"/>
      <c r="AV23" s="260"/>
      <c r="AW23" s="260"/>
      <c r="AX23" s="260"/>
      <c r="AY23" s="266"/>
    </row>
    <row r="24" spans="1:51" ht="18" customHeight="1">
      <c r="A24" s="1904"/>
      <c r="B24" s="1905"/>
      <c r="C24" s="1905"/>
      <c r="D24" s="1906"/>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0"/>
      <c r="AK24" s="260"/>
      <c r="AL24" s="260"/>
      <c r="AM24" s="260"/>
      <c r="AN24" s="260"/>
      <c r="AO24" s="260"/>
      <c r="AP24" s="260"/>
      <c r="AQ24" s="260"/>
      <c r="AR24" s="260"/>
      <c r="AS24" s="260"/>
      <c r="AT24" s="260"/>
      <c r="AU24" s="260"/>
      <c r="AV24" s="260"/>
      <c r="AW24" s="260"/>
      <c r="AX24" s="260"/>
      <c r="AY24" s="266"/>
    </row>
    <row r="25" spans="1:51" ht="18" customHeight="1">
      <c r="A25" s="1904"/>
      <c r="B25" s="1905"/>
      <c r="C25" s="1905"/>
      <c r="D25" s="1906"/>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0"/>
      <c r="AK25" s="260"/>
      <c r="AL25" s="260"/>
      <c r="AM25" s="260"/>
      <c r="AN25" s="260"/>
      <c r="AO25" s="260"/>
      <c r="AP25" s="260"/>
      <c r="AQ25" s="260"/>
      <c r="AR25" s="260"/>
      <c r="AS25" s="260"/>
      <c r="AT25" s="260"/>
      <c r="AU25" s="260"/>
      <c r="AV25" s="260"/>
      <c r="AW25" s="260"/>
      <c r="AX25" s="260"/>
      <c r="AY25" s="266"/>
    </row>
    <row r="26" spans="1:51" ht="18" customHeight="1">
      <c r="A26" s="1907"/>
      <c r="B26" s="1908"/>
      <c r="C26" s="1908"/>
      <c r="D26" s="1909"/>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0"/>
      <c r="AK26" s="260"/>
      <c r="AL26" s="260"/>
      <c r="AM26" s="260"/>
      <c r="AN26" s="260"/>
      <c r="AO26" s="260"/>
      <c r="AP26" s="260"/>
      <c r="AQ26" s="260"/>
      <c r="AR26" s="260"/>
      <c r="AS26" s="260"/>
      <c r="AT26" s="260"/>
      <c r="AU26" s="260"/>
      <c r="AV26" s="260"/>
      <c r="AW26" s="260"/>
      <c r="AX26" s="260"/>
      <c r="AY26" s="266"/>
    </row>
    <row r="27" spans="1:51" ht="18" customHeight="1">
      <c r="A27" s="1879" t="s">
        <v>279</v>
      </c>
      <c r="B27" s="1880"/>
      <c r="C27" s="1880"/>
      <c r="D27" s="1881"/>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1888" t="s">
        <v>280</v>
      </c>
      <c r="AK27" s="1888"/>
      <c r="AL27" s="1888"/>
      <c r="AM27" s="1888"/>
      <c r="AN27" s="1888"/>
      <c r="AO27" s="1888"/>
      <c r="AP27" s="1888"/>
      <c r="AQ27" s="1888"/>
      <c r="AR27" s="1888"/>
      <c r="AS27" s="1888"/>
      <c r="AT27" s="1888"/>
      <c r="AU27" s="1888"/>
      <c r="AV27" s="1888"/>
      <c r="AW27" s="1888"/>
      <c r="AX27" s="1888"/>
      <c r="AY27" s="1888"/>
    </row>
    <row r="28" spans="1:51" ht="18" customHeight="1">
      <c r="A28" s="1882" t="s">
        <v>281</v>
      </c>
      <c r="B28" s="1883"/>
      <c r="C28" s="1883"/>
      <c r="D28" s="1884"/>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1889"/>
      <c r="AK28" s="1889"/>
      <c r="AL28" s="1889"/>
      <c r="AM28" s="1889"/>
      <c r="AN28" s="1889" t="s">
        <v>282</v>
      </c>
      <c r="AO28" s="1889"/>
      <c r="AP28" s="1889"/>
      <c r="AQ28" s="1889"/>
      <c r="AR28" s="1889"/>
      <c r="AS28" s="1889"/>
      <c r="AT28" s="1889" t="s">
        <v>283</v>
      </c>
      <c r="AU28" s="1889"/>
      <c r="AV28" s="1889"/>
      <c r="AW28" s="1889"/>
      <c r="AX28" s="1889"/>
      <c r="AY28" s="1889"/>
    </row>
    <row r="29" spans="1:51" ht="18" customHeight="1">
      <c r="A29" s="1879" t="s">
        <v>284</v>
      </c>
      <c r="B29" s="1880"/>
      <c r="C29" s="1880"/>
      <c r="D29" s="1881"/>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1898" t="s">
        <v>285</v>
      </c>
      <c r="AK29" s="1899"/>
      <c r="AL29" s="1899"/>
      <c r="AM29" s="1900"/>
      <c r="AN29" s="1869" t="s">
        <v>608</v>
      </c>
      <c r="AO29" s="1869"/>
      <c r="AP29" s="1869"/>
      <c r="AQ29" s="1869"/>
      <c r="AR29" s="1869"/>
      <c r="AS29" s="1869"/>
      <c r="AT29" s="1869" t="s">
        <v>608</v>
      </c>
      <c r="AU29" s="1869"/>
      <c r="AV29" s="1869"/>
      <c r="AW29" s="1869"/>
      <c r="AX29" s="1869"/>
      <c r="AY29" s="1869"/>
    </row>
    <row r="30" spans="1:51" ht="18" customHeight="1">
      <c r="A30" s="1882"/>
      <c r="B30" s="1883"/>
      <c r="C30" s="1883"/>
      <c r="D30" s="1884"/>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1898" t="s">
        <v>286</v>
      </c>
      <c r="AK30" s="1899"/>
      <c r="AL30" s="1899"/>
      <c r="AM30" s="1900"/>
      <c r="AN30" s="1888" t="s">
        <v>609</v>
      </c>
      <c r="AO30" s="1888"/>
      <c r="AP30" s="1888"/>
      <c r="AQ30" s="1888"/>
      <c r="AR30" s="1888"/>
      <c r="AS30" s="1888"/>
      <c r="AT30" s="1869" t="s">
        <v>608</v>
      </c>
      <c r="AU30" s="1869"/>
      <c r="AV30" s="1869"/>
      <c r="AW30" s="1869"/>
      <c r="AX30" s="1869"/>
      <c r="AY30" s="1869"/>
    </row>
    <row r="31" spans="1:51" ht="18" customHeight="1">
      <c r="A31" s="552" t="str">
        <f>IF($Z$3="令和　年　月　日","26","")</f>
        <v>26</v>
      </c>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P31" s="553"/>
      <c r="AQ31" s="553"/>
      <c r="AR31" s="553"/>
      <c r="AS31" s="553"/>
      <c r="AT31" s="553"/>
      <c r="AU31" s="553"/>
      <c r="AV31" s="553"/>
      <c r="AW31" s="553"/>
      <c r="AX31" s="553"/>
      <c r="AY31" s="553"/>
    </row>
    <row r="32" spans="1:51" ht="18" customHeight="1"/>
    <row r="33" ht="18" customHeight="1"/>
    <row r="34" ht="18" customHeight="1"/>
    <row r="35" ht="18" customHeight="1"/>
    <row r="36" ht="18" customHeight="1"/>
    <row r="37" ht="18" customHeight="1"/>
    <row r="38" ht="18" customHeight="1"/>
    <row r="39" ht="18" customHeight="1"/>
    <row r="40" ht="18" customHeight="1"/>
  </sheetData>
  <mergeCells count="48">
    <mergeCell ref="A23:D23"/>
    <mergeCell ref="A24:D24"/>
    <mergeCell ref="A25:D25"/>
    <mergeCell ref="A2:D2"/>
    <mergeCell ref="A3:D3"/>
    <mergeCell ref="A4:C6"/>
    <mergeCell ref="A9:D9"/>
    <mergeCell ref="A11:D11"/>
    <mergeCell ref="A12:D12"/>
    <mergeCell ref="A21:D21"/>
    <mergeCell ref="A22:D22"/>
    <mergeCell ref="I3:U3"/>
    <mergeCell ref="I2:AI2"/>
    <mergeCell ref="AO4:AX4"/>
    <mergeCell ref="AO5:AX5"/>
    <mergeCell ref="Z3:AI3"/>
    <mergeCell ref="AJ29:AM29"/>
    <mergeCell ref="AN29:AS29"/>
    <mergeCell ref="A27:D27"/>
    <mergeCell ref="A28:D28"/>
    <mergeCell ref="A7:D7"/>
    <mergeCell ref="A8:D8"/>
    <mergeCell ref="A10:D10"/>
    <mergeCell ref="A13:D13"/>
    <mergeCell ref="A14:D14"/>
    <mergeCell ref="A15:D15"/>
    <mergeCell ref="A16:D16"/>
    <mergeCell ref="A17:D17"/>
    <mergeCell ref="A18:D18"/>
    <mergeCell ref="A19:D19"/>
    <mergeCell ref="A20:D20"/>
    <mergeCell ref="A26:D26"/>
    <mergeCell ref="AT29:AY29"/>
    <mergeCell ref="AJ7:AY15"/>
    <mergeCell ref="A29:D30"/>
    <mergeCell ref="AS1:AU1"/>
    <mergeCell ref="AJ27:AY27"/>
    <mergeCell ref="AJ28:AM28"/>
    <mergeCell ref="AN28:AS28"/>
    <mergeCell ref="AT28:AY28"/>
    <mergeCell ref="AV1:AY1"/>
    <mergeCell ref="AV2:AY3"/>
    <mergeCell ref="AJ1:AL1"/>
    <mergeCell ref="AJ30:AM30"/>
    <mergeCell ref="AN30:AS30"/>
    <mergeCell ref="AT30:AY30"/>
    <mergeCell ref="AM1:AO1"/>
    <mergeCell ref="AP1:AR1"/>
  </mergeCells>
  <phoneticPr fontId="3"/>
  <conditionalFormatting sqref="A2:D2">
    <cfRule type="expression" dxfId="295" priority="2">
      <formula>A2="月度"</formula>
    </cfRule>
  </conditionalFormatting>
  <conditionalFormatting sqref="Z3:AI3">
    <cfRule type="expression" dxfId="294" priority="1">
      <formula>Z3="令和　年　月　日"</formula>
    </cfRule>
  </conditionalFormatting>
  <conditionalFormatting sqref="AO4:AO5">
    <cfRule type="expression" dxfId="293" priority="3" stopIfTrue="1">
      <formula>AND(AO4&gt;=43831,AO4&lt;=46752,MONTH(AO4)&gt;=10,DAY(AO4)&gt;=10)</formula>
    </cfRule>
    <cfRule type="expression" dxfId="292" priority="4" stopIfTrue="1">
      <formula>AND(AO4&gt;=43831,AO4&lt;=46752,MONTH(AO4)&gt;=10,DAY(AO4)&lt;10)</formula>
    </cfRule>
    <cfRule type="expression" dxfId="291" priority="5" stopIfTrue="1">
      <formula>AND(AO4&gt;=43831,AO4&lt;=46752,MONTH(AO4)&lt;10,DAY(AO4)&gt;=10)</formula>
    </cfRule>
    <cfRule type="expression" dxfId="290" priority="6" stopIfTrue="1">
      <formula>AND(AO4&gt;=43831,AO4&lt;=46752,MONTH(AO4)&lt;10,DAY(AO4)&lt;10)</formula>
    </cfRule>
    <cfRule type="expression" dxfId="289" priority="7" stopIfTrue="1">
      <formula>AND(AO4&gt;=43586,AO4&lt;=43830,MONTH(AO4)&gt;=10,DAY(AO4)&gt;=10)</formula>
    </cfRule>
    <cfRule type="expression" dxfId="288" priority="8" stopIfTrue="1">
      <formula>AND(AO4&gt;=43586,AO4&lt;=43830,MONTH(AO4)&gt;=10,DAY(AO4)&lt;10)</formula>
    </cfRule>
    <cfRule type="expression" dxfId="287" priority="9" stopIfTrue="1">
      <formula>AND(AO4&gt;=43586,AO4&lt;=43830,MONTH(AO4)&lt;10,DAY(AO4)&gt;=10)</formula>
    </cfRule>
    <cfRule type="expression" dxfId="286" priority="10" stopIfTrue="1">
      <formula>AND(AO4&gt;=43586,AO4&lt;=43830,MONTH(AO4)&lt;10,DAY(AO4)&lt;10)</formula>
    </cfRule>
    <cfRule type="expression" dxfId="285" priority="11" stopIfTrue="1">
      <formula>AND(MONTH(AO4)&gt;=10,DAY(AO4)&gt;=10)</formula>
    </cfRule>
    <cfRule type="expression" dxfId="284" priority="12" stopIfTrue="1">
      <formula>AND(MONTH(AO4)&lt;10,DAY(AO4)&gt;=10)</formula>
    </cfRule>
    <cfRule type="expression" dxfId="283" priority="13" stopIfTrue="1">
      <formula>AND(MONTH(AO4)&lt;10,DAY(AO4)&lt;10)</formula>
    </cfRule>
    <cfRule type="expression" dxfId="282" priority="14" stopIfTrue="1">
      <formula>AND(MONTH(AO4)&gt;=10,DAY(AO4)&lt;10)</formula>
    </cfRule>
  </conditionalFormatting>
  <dataValidations xWindow="1848" yWindow="377" count="3">
    <dataValidation imeMode="hiragana" allowBlank="1" showInputMessage="1" showErrorMessage="1" sqref="I3:U3 I2:AI2 AJ7 A7:A26 E7:AI30"/>
    <dataValidation imeMode="off" allowBlank="1" showInputMessage="1" showErrorMessage="1" sqref="AN29:AY29 E4:AI4 AT30:AY30 Z3:AI3 AO4:AQ5 AR5:AX5"/>
    <dataValidation imeMode="off" allowBlank="1" showInputMessage="1" showErrorMessage="1" promptTitle="月度" prompt="0000/0/0で日付を入力" sqref="A2:D2"/>
  </dataValidations>
  <printOptions horizontalCentered="1"/>
  <pageMargins left="0.59055118110236227" right="0.59055118110236227" top="0.78740157480314965" bottom="0.39370078740157483" header="0.51181102362204722" footer="0.51181102362204722"/>
  <pageSetup paperSize="9" orientation="landscape" blackAndWhite="1" r:id="rId1"/>
  <headerFooter alignWithMargins="0"/>
  <rowBreaks count="1" manualBreakCount="1">
    <brk id="31" max="5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showGridLines="0" view="pageBreakPreview" zoomScaleNormal="100" workbookViewId="0">
      <selection activeCell="B2" sqref="B2"/>
    </sheetView>
  </sheetViews>
  <sheetFormatPr defaultRowHeight="24" customHeight="1"/>
  <cols>
    <col min="1" max="1" width="6.75" style="269" customWidth="1"/>
    <col min="2" max="2" width="23.625" style="269" customWidth="1"/>
    <col min="3" max="5" width="14.125" style="269" customWidth="1"/>
    <col min="6" max="6" width="13.75" style="269" customWidth="1"/>
    <col min="7" max="16384" width="9" style="269"/>
  </cols>
  <sheetData>
    <row r="1" spans="1:6" ht="39" customHeight="1">
      <c r="A1" s="664" t="s">
        <v>748</v>
      </c>
      <c r="B1" s="664"/>
      <c r="C1" s="664"/>
      <c r="D1" s="664"/>
      <c r="E1" s="664"/>
      <c r="F1" s="664"/>
    </row>
    <row r="2" spans="1:6" ht="24" customHeight="1">
      <c r="A2" s="1250" t="s">
        <v>191</v>
      </c>
      <c r="B2" s="1250"/>
      <c r="C2" s="1250"/>
    </row>
    <row r="3" spans="1:6" ht="30.75" customHeight="1">
      <c r="A3" s="270" t="s">
        <v>13</v>
      </c>
      <c r="B3" s="270" t="s">
        <v>325</v>
      </c>
      <c r="C3" s="270" t="s">
        <v>326</v>
      </c>
      <c r="D3" s="270" t="s">
        <v>15</v>
      </c>
      <c r="E3" s="270" t="s">
        <v>327</v>
      </c>
      <c r="F3" s="270" t="s">
        <v>309</v>
      </c>
    </row>
    <row r="4" spans="1:6" ht="30.75" customHeight="1">
      <c r="A4" s="270"/>
      <c r="B4" s="713"/>
      <c r="C4" s="689" t="s">
        <v>907</v>
      </c>
      <c r="D4" s="689" t="s">
        <v>907</v>
      </c>
      <c r="E4" s="689" t="s">
        <v>907</v>
      </c>
      <c r="F4" s="714"/>
    </row>
    <row r="5" spans="1:6" ht="30.75" customHeight="1">
      <c r="A5" s="270"/>
      <c r="B5" s="713"/>
      <c r="C5" s="689"/>
      <c r="D5" s="689"/>
      <c r="E5" s="689"/>
      <c r="F5" s="714"/>
    </row>
    <row r="6" spans="1:6" ht="30.75" customHeight="1">
      <c r="A6" s="270"/>
      <c r="B6" s="713"/>
      <c r="C6" s="689"/>
      <c r="D6" s="689"/>
      <c r="E6" s="689"/>
      <c r="F6" s="714"/>
    </row>
    <row r="7" spans="1:6" ht="30.75" customHeight="1">
      <c r="A7" s="270"/>
      <c r="B7" s="713"/>
      <c r="C7" s="689"/>
      <c r="D7" s="689"/>
      <c r="E7" s="689"/>
      <c r="F7" s="714"/>
    </row>
    <row r="8" spans="1:6" ht="30.75" customHeight="1">
      <c r="A8" s="270"/>
      <c r="B8" s="713"/>
      <c r="C8" s="689"/>
      <c r="D8" s="689"/>
      <c r="E8" s="689"/>
      <c r="F8" s="714"/>
    </row>
    <row r="9" spans="1:6" ht="30.75" customHeight="1">
      <c r="A9" s="270"/>
      <c r="B9" s="713"/>
      <c r="C9" s="689"/>
      <c r="D9" s="689"/>
      <c r="E9" s="689"/>
      <c r="F9" s="714"/>
    </row>
    <row r="10" spans="1:6" ht="30.75" customHeight="1">
      <c r="A10" s="270"/>
      <c r="B10" s="713"/>
      <c r="C10" s="689"/>
      <c r="D10" s="689"/>
      <c r="E10" s="689"/>
      <c r="F10" s="713"/>
    </row>
    <row r="11" spans="1:6" ht="30.75" customHeight="1">
      <c r="A11" s="270"/>
      <c r="B11" s="713"/>
      <c r="C11" s="689"/>
      <c r="D11" s="689"/>
      <c r="E11" s="689"/>
      <c r="F11" s="713"/>
    </row>
    <row r="12" spans="1:6" ht="30.75" customHeight="1">
      <c r="A12" s="270"/>
      <c r="B12" s="713"/>
      <c r="C12" s="689"/>
      <c r="D12" s="689"/>
      <c r="E12" s="689"/>
      <c r="F12" s="713"/>
    </row>
    <row r="13" spans="1:6" ht="30.75" customHeight="1">
      <c r="A13" s="270"/>
      <c r="B13" s="713"/>
      <c r="C13" s="689"/>
      <c r="D13" s="689"/>
      <c r="E13" s="689"/>
      <c r="F13" s="713"/>
    </row>
    <row r="14" spans="1:6" ht="30.75" customHeight="1">
      <c r="A14" s="270"/>
      <c r="B14" s="713"/>
      <c r="C14" s="689"/>
      <c r="D14" s="689"/>
      <c r="E14" s="689"/>
      <c r="F14" s="713"/>
    </row>
    <row r="15" spans="1:6" ht="30.75" customHeight="1">
      <c r="A15" s="270"/>
      <c r="B15" s="713"/>
      <c r="C15" s="689"/>
      <c r="D15" s="689"/>
      <c r="E15" s="689"/>
      <c r="F15" s="713"/>
    </row>
    <row r="16" spans="1:6" ht="30.75" customHeight="1">
      <c r="A16" s="270"/>
      <c r="B16" s="713"/>
      <c r="C16" s="689"/>
      <c r="D16" s="689"/>
      <c r="E16" s="689"/>
      <c r="F16" s="713"/>
    </row>
    <row r="17" spans="1:6" ht="30.75" customHeight="1">
      <c r="A17" s="270"/>
      <c r="B17" s="713"/>
      <c r="C17" s="689"/>
      <c r="D17" s="689"/>
      <c r="E17" s="689"/>
      <c r="F17" s="713"/>
    </row>
    <row r="18" spans="1:6" ht="30.75" customHeight="1">
      <c r="A18" s="270"/>
      <c r="B18" s="713"/>
      <c r="C18" s="689"/>
      <c r="D18" s="689"/>
      <c r="E18" s="689"/>
      <c r="F18" s="713"/>
    </row>
    <row r="19" spans="1:6" ht="30.75" customHeight="1">
      <c r="A19" s="270"/>
      <c r="B19" s="713"/>
      <c r="C19" s="689"/>
      <c r="D19" s="689"/>
      <c r="E19" s="689"/>
      <c r="F19" s="713"/>
    </row>
    <row r="20" spans="1:6" ht="30.75" customHeight="1">
      <c r="A20" s="270"/>
      <c r="B20" s="713"/>
      <c r="C20" s="689"/>
      <c r="D20" s="689"/>
      <c r="E20" s="689"/>
      <c r="F20" s="713"/>
    </row>
    <row r="21" spans="1:6" ht="30.75" customHeight="1">
      <c r="A21" s="270"/>
      <c r="B21" s="713"/>
      <c r="C21" s="689"/>
      <c r="D21" s="689"/>
      <c r="E21" s="689"/>
      <c r="F21" s="713"/>
    </row>
    <row r="22" spans="1:6" ht="30.75" customHeight="1">
      <c r="A22" s="270"/>
      <c r="B22" s="713"/>
      <c r="C22" s="689"/>
      <c r="D22" s="689"/>
      <c r="E22" s="689"/>
      <c r="F22" s="713"/>
    </row>
    <row r="23" spans="1:6" ht="30.75" customHeight="1">
      <c r="A23" s="270"/>
      <c r="B23" s="713"/>
      <c r="C23" s="689"/>
      <c r="D23" s="689"/>
      <c r="E23" s="689"/>
      <c r="F23" s="713"/>
    </row>
    <row r="24" spans="1:6" ht="30.75" customHeight="1">
      <c r="A24" s="270"/>
      <c r="B24" s="713"/>
      <c r="C24" s="689"/>
      <c r="D24" s="689"/>
      <c r="E24" s="689"/>
      <c r="F24" s="713"/>
    </row>
    <row r="25" spans="1:6" ht="30.75" customHeight="1">
      <c r="A25" s="270"/>
      <c r="B25" s="713"/>
      <c r="C25" s="689"/>
      <c r="D25" s="689"/>
      <c r="E25" s="689"/>
      <c r="F25" s="713"/>
    </row>
    <row r="26" spans="1:6" ht="30.75" customHeight="1">
      <c r="A26" s="270"/>
      <c r="B26" s="713"/>
      <c r="C26" s="689"/>
      <c r="D26" s="689"/>
      <c r="E26" s="689"/>
      <c r="F26" s="713"/>
    </row>
    <row r="27" spans="1:6" ht="24" customHeight="1">
      <c r="A27" s="554" t="str">
        <f>IF($C$4="令和　年　月　日","27","")</f>
        <v>27</v>
      </c>
      <c r="B27" s="555"/>
      <c r="C27" s="555"/>
      <c r="D27" s="555"/>
      <c r="E27" s="555"/>
      <c r="F27" s="555"/>
    </row>
  </sheetData>
  <phoneticPr fontId="8"/>
  <conditionalFormatting sqref="A2">
    <cfRule type="expression" dxfId="281" priority="1">
      <formula>OR(A2="",A2="　")</formula>
    </cfRule>
  </conditionalFormatting>
  <dataValidations count="2">
    <dataValidation imeMode="hiragana" allowBlank="1" showInputMessage="1" showErrorMessage="1" sqref="A2:C2 F4:F26 B4:B26"/>
    <dataValidation imeMode="off" allowBlank="1" showInputMessage="1" showErrorMessage="1" sqref="A4:A26 C4:E26"/>
  </dataValidations>
  <printOptions horizontalCentered="1"/>
  <pageMargins left="0.78740157480314965" right="0.59055118110236227" top="0.59055118110236227" bottom="0.39370078740157483"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showGridLines="0" view="pageBreakPreview" topLeftCell="A20" zoomScaleNormal="100" zoomScaleSheetLayoutView="100" workbookViewId="0">
      <selection activeCell="A51" sqref="A51"/>
    </sheetView>
  </sheetViews>
  <sheetFormatPr defaultRowHeight="13.5"/>
  <cols>
    <col min="1" max="1" width="14" style="3" customWidth="1"/>
    <col min="2" max="4" width="9" style="3"/>
    <col min="5" max="5" width="8" style="3" customWidth="1"/>
    <col min="6" max="6" width="9" style="3"/>
    <col min="7" max="7" width="10" style="3" customWidth="1"/>
    <col min="8" max="16384" width="9" style="3"/>
  </cols>
  <sheetData>
    <row r="1" spans="1:15" ht="14.25">
      <c r="A1" s="753"/>
      <c r="B1" s="753"/>
      <c r="C1" s="753"/>
      <c r="D1" s="753"/>
      <c r="E1" s="753"/>
      <c r="F1" s="753"/>
      <c r="G1" s="753"/>
      <c r="H1" s="753"/>
      <c r="I1" s="754"/>
      <c r="J1" s="5"/>
    </row>
    <row r="2" spans="1:15" ht="24">
      <c r="A2" s="755" t="s">
        <v>864</v>
      </c>
      <c r="B2" s="755"/>
      <c r="C2" s="755"/>
      <c r="D2" s="755"/>
      <c r="E2" s="755"/>
      <c r="F2" s="755"/>
      <c r="G2" s="755"/>
      <c r="H2" s="755"/>
      <c r="I2" s="755"/>
      <c r="J2" s="6"/>
      <c r="K2" s="6"/>
    </row>
    <row r="3" spans="1:15" ht="14.25">
      <c r="A3" s="756"/>
      <c r="B3" s="756"/>
      <c r="C3" s="756"/>
      <c r="D3" s="756"/>
      <c r="E3" s="756"/>
      <c r="F3" s="756"/>
      <c r="G3" s="756"/>
      <c r="H3" s="756"/>
      <c r="I3" s="756"/>
    </row>
    <row r="4" spans="1:15" ht="14.25">
      <c r="A4" s="756"/>
      <c r="B4" s="756"/>
      <c r="C4" s="756"/>
      <c r="D4" s="756"/>
      <c r="E4" s="756"/>
      <c r="F4" s="756"/>
      <c r="G4" s="756"/>
      <c r="H4" s="756"/>
      <c r="I4" s="756"/>
    </row>
    <row r="5" spans="1:15" ht="14.25">
      <c r="A5" s="756"/>
      <c r="B5" s="756"/>
      <c r="C5" s="756"/>
      <c r="D5" s="756"/>
      <c r="E5" s="756"/>
      <c r="F5" s="756"/>
      <c r="G5" s="756"/>
      <c r="H5" s="756"/>
      <c r="I5" s="756"/>
    </row>
    <row r="6" spans="1:15" ht="14.25" customHeight="1">
      <c r="A6" s="757" t="s">
        <v>547</v>
      </c>
      <c r="B6" s="1448" t="str">
        <f>'1'!$C$25</f>
        <v>独立行政法人国立病院機構○○病院</v>
      </c>
      <c r="C6" s="1448"/>
      <c r="D6" s="1448"/>
      <c r="E6" s="1448"/>
      <c r="F6" s="1448"/>
      <c r="G6" s="1448"/>
      <c r="H6" s="1448"/>
      <c r="I6" s="1448"/>
      <c r="J6" s="5"/>
      <c r="K6" s="5"/>
    </row>
    <row r="7" spans="1:15" ht="14.25">
      <c r="A7" s="757"/>
      <c r="B7" s="1448" t="str">
        <f>'1'!$C$26</f>
        <v>○○整備工事</v>
      </c>
      <c r="C7" s="1448"/>
      <c r="D7" s="1448"/>
      <c r="E7" s="1448"/>
      <c r="F7" s="1448"/>
      <c r="G7" s="1448"/>
      <c r="H7" s="1448"/>
      <c r="I7" s="1439"/>
      <c r="J7" s="5"/>
      <c r="K7" s="5"/>
    </row>
    <row r="8" spans="1:15" ht="14.25" customHeight="1">
      <c r="A8" s="757"/>
      <c r="B8" s="758"/>
      <c r="C8" s="758"/>
      <c r="D8" s="758"/>
      <c r="E8" s="758"/>
      <c r="F8" s="758"/>
      <c r="G8" s="758"/>
      <c r="H8" s="758"/>
      <c r="I8" s="756"/>
      <c r="J8" s="5"/>
      <c r="K8" s="5"/>
    </row>
    <row r="9" spans="1:15" ht="14.25">
      <c r="A9" s="757" t="s">
        <v>548</v>
      </c>
      <c r="B9" s="1448"/>
      <c r="C9" s="1448"/>
      <c r="D9" s="1448"/>
      <c r="E9" s="1448"/>
      <c r="F9" s="1448"/>
      <c r="G9" s="1448"/>
      <c r="H9" s="1448"/>
      <c r="I9" s="1439"/>
      <c r="J9" s="5"/>
      <c r="K9" s="5"/>
    </row>
    <row r="10" spans="1:15" ht="14.25" customHeight="1">
      <c r="A10" s="757"/>
      <c r="B10" s="757"/>
      <c r="C10" s="756"/>
      <c r="D10" s="756"/>
      <c r="E10" s="756"/>
      <c r="F10" s="756"/>
      <c r="G10" s="756"/>
      <c r="H10" s="756"/>
      <c r="I10" s="756"/>
      <c r="J10" s="5"/>
      <c r="K10" s="5"/>
    </row>
    <row r="11" spans="1:15" ht="14.25">
      <c r="A11" s="757" t="s">
        <v>549</v>
      </c>
      <c r="B11" s="756"/>
      <c r="C11" s="757" t="s">
        <v>550</v>
      </c>
      <c r="D11" s="756"/>
      <c r="E11" s="1446" t="s">
        <v>903</v>
      </c>
      <c r="F11" s="1447"/>
      <c r="G11" s="1447"/>
      <c r="H11" s="756"/>
      <c r="I11" s="756"/>
      <c r="J11" s="5"/>
      <c r="K11" s="5"/>
      <c r="N11" s="4"/>
      <c r="O11" s="5"/>
    </row>
    <row r="12" spans="1:15" ht="14.25" customHeight="1">
      <c r="A12" s="757"/>
      <c r="B12" s="756"/>
      <c r="C12" s="757"/>
      <c r="D12" s="756"/>
      <c r="E12" s="759"/>
      <c r="F12" s="759"/>
      <c r="G12" s="759"/>
      <c r="H12" s="756"/>
      <c r="I12" s="756"/>
      <c r="J12" s="5"/>
      <c r="K12" s="5"/>
    </row>
    <row r="13" spans="1:15" ht="14.25">
      <c r="A13" s="757"/>
      <c r="B13" s="756"/>
      <c r="C13" s="757" t="s">
        <v>551</v>
      </c>
      <c r="D13" s="756"/>
      <c r="E13" s="1446" t="s">
        <v>903</v>
      </c>
      <c r="F13" s="1447"/>
      <c r="G13" s="1447"/>
      <c r="H13" s="756"/>
      <c r="I13" s="756"/>
      <c r="J13" s="5"/>
      <c r="K13" s="5"/>
    </row>
    <row r="14" spans="1:15" ht="14.25">
      <c r="A14" s="757"/>
      <c r="B14" s="756"/>
      <c r="C14" s="760" t="str">
        <f>IF(OR(E14&lt;&gt;"",E14="令和　年　月　日"),"（部分完成","")</f>
        <v>（部分完成</v>
      </c>
      <c r="D14" s="756"/>
      <c r="E14" s="1446" t="s">
        <v>903</v>
      </c>
      <c r="F14" s="1447"/>
      <c r="G14" s="1447"/>
      <c r="H14" s="756" t="str">
        <f>IF(C14="（部分完成","）","")</f>
        <v>）</v>
      </c>
      <c r="I14" s="756"/>
      <c r="J14" s="5"/>
      <c r="K14" s="5"/>
    </row>
    <row r="15" spans="1:15" ht="14.25">
      <c r="A15" s="757"/>
      <c r="B15" s="756"/>
      <c r="C15" s="760" t="str">
        <f>IF(E15&gt;1900,"（部分完成","")</f>
        <v/>
      </c>
      <c r="D15" s="756"/>
      <c r="E15" s="1446"/>
      <c r="F15" s="1447"/>
      <c r="G15" s="1447"/>
      <c r="H15" s="756" t="str">
        <f>IF(E15&gt;1900,"）","")</f>
        <v/>
      </c>
      <c r="I15" s="756"/>
      <c r="J15" s="5"/>
      <c r="K15" s="5"/>
    </row>
    <row r="16" spans="1:15" ht="14.25">
      <c r="A16" s="757"/>
      <c r="B16" s="756"/>
      <c r="C16" s="756"/>
      <c r="D16" s="756"/>
      <c r="E16" s="756"/>
      <c r="F16" s="756"/>
      <c r="G16" s="756"/>
      <c r="H16" s="756"/>
      <c r="I16" s="756"/>
      <c r="J16" s="5"/>
      <c r="K16" s="5"/>
    </row>
    <row r="17" spans="1:11" ht="14.25">
      <c r="A17" s="757" t="s">
        <v>552</v>
      </c>
      <c r="B17" s="756"/>
      <c r="C17" s="1445" t="s">
        <v>904</v>
      </c>
      <c r="D17" s="1445"/>
      <c r="E17" s="1445"/>
      <c r="F17" s="761"/>
      <c r="G17" s="761"/>
      <c r="H17" s="756"/>
      <c r="I17" s="756"/>
      <c r="J17" s="5"/>
      <c r="K17" s="5"/>
    </row>
    <row r="18" spans="1:11" ht="14.25">
      <c r="A18" s="756"/>
      <c r="B18" s="756"/>
      <c r="C18" s="756"/>
      <c r="D18" s="756"/>
      <c r="E18" s="756"/>
      <c r="F18" s="756"/>
      <c r="G18" s="756"/>
      <c r="H18" s="756"/>
      <c r="I18" s="756"/>
      <c r="J18" s="5"/>
      <c r="K18" s="5"/>
    </row>
    <row r="19" spans="1:11" ht="14.25">
      <c r="A19" s="756" t="s">
        <v>553</v>
      </c>
      <c r="B19" s="756"/>
      <c r="C19" s="756"/>
      <c r="D19" s="756"/>
      <c r="E19" s="756"/>
      <c r="F19" s="1445" t="str">
        <f>IF(C17="円","円",C17-ROUNDUP(C17/1.1,0))</f>
        <v>円</v>
      </c>
      <c r="G19" s="1445"/>
      <c r="H19" s="1445"/>
      <c r="I19" s="761"/>
      <c r="J19" s="5"/>
      <c r="K19" s="5"/>
    </row>
    <row r="20" spans="1:11" ht="14.25">
      <c r="A20" s="756"/>
      <c r="B20" s="756"/>
      <c r="C20" s="756"/>
      <c r="D20" s="756"/>
      <c r="E20" s="756"/>
      <c r="F20" s="756"/>
      <c r="G20" s="756"/>
      <c r="H20" s="756"/>
      <c r="I20" s="756"/>
      <c r="J20" s="5"/>
      <c r="K20" s="5"/>
    </row>
    <row r="21" spans="1:11" ht="14.25">
      <c r="A21" s="756" t="s">
        <v>554</v>
      </c>
      <c r="B21" s="756"/>
      <c r="C21" s="756"/>
      <c r="D21" s="756"/>
      <c r="E21" s="756"/>
      <c r="F21" s="756"/>
      <c r="G21" s="756"/>
      <c r="H21" s="756"/>
      <c r="I21" s="756"/>
      <c r="J21" s="5"/>
      <c r="K21" s="5"/>
    </row>
    <row r="22" spans="1:11" ht="14.25">
      <c r="A22" s="756"/>
      <c r="B22" s="756"/>
      <c r="C22" s="756"/>
      <c r="D22" s="756"/>
      <c r="E22" s="756"/>
      <c r="F22" s="756"/>
      <c r="G22" s="756"/>
      <c r="H22" s="756"/>
      <c r="I22" s="756"/>
      <c r="J22" s="5"/>
      <c r="K22" s="5"/>
    </row>
    <row r="23" spans="1:11" ht="14.25">
      <c r="A23" s="756"/>
      <c r="B23" s="756"/>
      <c r="C23" s="756"/>
      <c r="D23" s="756"/>
      <c r="E23" s="756"/>
      <c r="F23" s="756"/>
      <c r="G23" s="756"/>
      <c r="H23" s="756"/>
      <c r="I23" s="756"/>
      <c r="J23" s="5"/>
      <c r="K23" s="5"/>
    </row>
    <row r="24" spans="1:11" ht="14.25">
      <c r="A24" s="756"/>
      <c r="B24" s="756"/>
      <c r="C24" s="756"/>
      <c r="D24" s="756"/>
      <c r="E24" s="756"/>
      <c r="F24" s="756"/>
      <c r="G24" s="756"/>
      <c r="H24" s="756"/>
      <c r="I24" s="756"/>
      <c r="J24" s="5"/>
      <c r="K24" s="5"/>
    </row>
    <row r="25" spans="1:11" ht="14.25">
      <c r="A25" s="756"/>
      <c r="B25" s="756"/>
      <c r="C25" s="756"/>
      <c r="D25" s="756"/>
      <c r="E25" s="756"/>
      <c r="F25" s="756"/>
      <c r="G25" s="1444" t="s">
        <v>903</v>
      </c>
      <c r="H25" s="1444"/>
      <c r="I25" s="1444"/>
      <c r="J25" s="5"/>
      <c r="K25" s="5"/>
    </row>
    <row r="26" spans="1:11" ht="14.25">
      <c r="A26" s="756"/>
      <c r="B26" s="756"/>
      <c r="C26" s="756"/>
      <c r="D26" s="756"/>
      <c r="E26" s="756"/>
      <c r="F26" s="756"/>
      <c r="G26" s="756"/>
      <c r="H26" s="756"/>
      <c r="I26" s="756"/>
      <c r="J26" s="5"/>
      <c r="K26" s="5"/>
    </row>
    <row r="27" spans="1:11" ht="14.25">
      <c r="A27" s="756"/>
      <c r="B27" s="756"/>
      <c r="C27" s="756"/>
      <c r="D27" s="756"/>
      <c r="E27" s="756"/>
      <c r="F27" s="756"/>
      <c r="G27" s="756"/>
      <c r="H27" s="756"/>
      <c r="I27" s="756"/>
      <c r="J27" s="5"/>
      <c r="K27" s="5"/>
    </row>
    <row r="28" spans="1:11" ht="14.25">
      <c r="A28" s="756"/>
      <c r="B28" s="756"/>
      <c r="C28" s="756"/>
      <c r="D28" s="756"/>
      <c r="E28" s="756"/>
      <c r="F28" s="756"/>
      <c r="G28" s="756"/>
      <c r="H28" s="756"/>
      <c r="I28" s="760"/>
      <c r="J28" s="5"/>
      <c r="K28" s="5"/>
    </row>
    <row r="29" spans="1:11" ht="14.25">
      <c r="A29" s="756"/>
      <c r="B29" s="756"/>
      <c r="C29" s="756"/>
      <c r="D29" s="756"/>
      <c r="E29" s="756"/>
      <c r="F29" s="756"/>
      <c r="G29" s="756"/>
      <c r="H29" s="756"/>
      <c r="I29" s="756"/>
      <c r="J29" s="5"/>
    </row>
    <row r="30" spans="1:11" ht="14.25">
      <c r="A30" s="762" t="str">
        <f>IF(A33="○○病院","（発注者）","")</f>
        <v>（発注者）</v>
      </c>
      <c r="B30" s="756"/>
      <c r="C30" s="756"/>
      <c r="D30" s="756"/>
      <c r="E30" s="756"/>
      <c r="F30" s="756"/>
      <c r="G30" s="756"/>
      <c r="H30" s="756"/>
      <c r="I30" s="756"/>
      <c r="J30" s="5"/>
      <c r="K30" s="5"/>
    </row>
    <row r="31" spans="1:11" ht="14.25">
      <c r="A31" s="759" t="s">
        <v>753</v>
      </c>
      <c r="B31" s="756"/>
      <c r="C31" s="756"/>
      <c r="D31" s="756"/>
      <c r="E31" s="756"/>
      <c r="F31" s="756"/>
      <c r="G31" s="756"/>
      <c r="H31" s="756"/>
      <c r="I31" s="756"/>
      <c r="J31" s="5"/>
      <c r="K31" s="5"/>
    </row>
    <row r="32" spans="1:11" ht="14.25">
      <c r="A32" s="743" t="s">
        <v>700</v>
      </c>
      <c r="B32" s="743"/>
      <c r="C32" s="743"/>
      <c r="D32" s="756"/>
      <c r="E32" s="756"/>
      <c r="F32" s="756"/>
      <c r="G32" s="756"/>
      <c r="H32" s="756"/>
      <c r="I32" s="756"/>
      <c r="J32" s="5"/>
      <c r="K32" s="5"/>
    </row>
    <row r="33" spans="1:11" ht="14.25">
      <c r="A33" s="1451" t="str">
        <f>'1'!$A$7</f>
        <v>○○病院</v>
      </c>
      <c r="B33" s="1451"/>
      <c r="C33" s="1451"/>
      <c r="D33" s="756"/>
      <c r="E33" s="756"/>
      <c r="F33" s="756"/>
      <c r="G33" s="756"/>
      <c r="H33" s="756"/>
      <c r="I33" s="756"/>
      <c r="J33" s="5"/>
      <c r="K33" s="5"/>
    </row>
    <row r="34" spans="1:11" ht="14.25">
      <c r="A34" s="1450" t="str">
        <f>'1'!$A$8&amp;"　"&amp;'1'!$B$8&amp;"　殿"</f>
        <v>院　長　○　○　○　○　殿</v>
      </c>
      <c r="B34" s="1450"/>
      <c r="C34" s="1450"/>
      <c r="D34" s="756"/>
      <c r="E34" s="756"/>
      <c r="F34" s="756"/>
      <c r="G34" s="756"/>
      <c r="H34" s="756"/>
      <c r="I34" s="756"/>
      <c r="J34" s="5"/>
      <c r="K34" s="5"/>
    </row>
    <row r="35" spans="1:11" ht="14.25">
      <c r="A35" s="756"/>
      <c r="B35" s="756"/>
      <c r="C35" s="756"/>
      <c r="D35" s="763"/>
      <c r="E35" s="756"/>
      <c r="F35" s="756"/>
      <c r="G35" s="756"/>
      <c r="H35" s="756"/>
      <c r="I35" s="756"/>
      <c r="J35" s="5"/>
      <c r="K35" s="5"/>
    </row>
    <row r="36" spans="1:11" ht="14.25">
      <c r="A36" s="756"/>
      <c r="B36" s="756"/>
      <c r="C36" s="756"/>
      <c r="D36" s="756"/>
      <c r="E36" s="756"/>
      <c r="F36" s="756"/>
      <c r="G36" s="756"/>
      <c r="H36" s="756"/>
      <c r="I36" s="756"/>
      <c r="J36" s="5"/>
      <c r="K36" s="5"/>
    </row>
    <row r="37" spans="1:11" ht="14.25">
      <c r="A37" s="756"/>
      <c r="B37" s="763"/>
      <c r="C37" s="756"/>
      <c r="D37" s="756"/>
      <c r="E37" s="756"/>
      <c r="F37" s="756"/>
      <c r="G37" s="756"/>
      <c r="H37" s="756"/>
      <c r="I37" s="756"/>
      <c r="J37" s="5"/>
      <c r="K37" s="5"/>
    </row>
    <row r="38" spans="1:11" ht="14.25">
      <c r="A38" s="756"/>
      <c r="B38" s="756"/>
      <c r="C38" s="756"/>
      <c r="D38" s="756"/>
      <c r="E38" s="756"/>
      <c r="F38" s="753"/>
      <c r="G38" s="756"/>
      <c r="H38" s="756"/>
      <c r="I38" s="756"/>
      <c r="J38" s="5"/>
      <c r="K38" s="5"/>
    </row>
    <row r="39" spans="1:11" ht="14.25">
      <c r="A39" s="756"/>
      <c r="B39" s="756"/>
      <c r="C39" s="756"/>
      <c r="D39" s="756"/>
      <c r="E39" s="756"/>
      <c r="F39" s="764" t="s">
        <v>682</v>
      </c>
      <c r="G39" s="756"/>
      <c r="H39" s="756"/>
      <c r="I39" s="756"/>
      <c r="J39" s="5"/>
      <c r="K39" s="5"/>
    </row>
    <row r="40" spans="1:11" ht="14.25" customHeight="1">
      <c r="A40" s="756"/>
      <c r="B40" s="756"/>
      <c r="C40" s="756"/>
      <c r="D40" s="756"/>
      <c r="E40" s="756"/>
      <c r="F40" s="765"/>
      <c r="G40" s="1453">
        <f>'1'!$G$11</f>
        <v>0</v>
      </c>
      <c r="H40" s="1454"/>
      <c r="I40" s="1454"/>
      <c r="J40" s="5"/>
      <c r="K40" s="5"/>
    </row>
    <row r="41" spans="1:11" ht="14.25" customHeight="1">
      <c r="A41" s="756"/>
      <c r="B41" s="756"/>
      <c r="C41" s="756"/>
      <c r="D41" s="756"/>
      <c r="E41" s="756"/>
      <c r="F41" s="766" t="str">
        <f>IF(G40=0,"(住所)","")</f>
        <v>(住所)</v>
      </c>
      <c r="G41" s="1454"/>
      <c r="H41" s="1454"/>
      <c r="I41" s="1454"/>
      <c r="J41" s="5"/>
      <c r="K41" s="5"/>
    </row>
    <row r="42" spans="1:11" ht="14.25" customHeight="1">
      <c r="A42" s="756"/>
      <c r="B42" s="756"/>
      <c r="C42" s="756"/>
      <c r="D42" s="756"/>
      <c r="E42" s="756"/>
      <c r="F42" s="766" t="str">
        <f>IF(G42=0,"(社 名)","")</f>
        <v>(社 名)</v>
      </c>
      <c r="G42" s="1452">
        <f>'1'!$G$13</f>
        <v>0</v>
      </c>
      <c r="H42" s="1452"/>
      <c r="I42" s="1452"/>
      <c r="J42" s="5"/>
      <c r="K42" s="5"/>
    </row>
    <row r="43" spans="1:11" ht="14.25" customHeight="1">
      <c r="A43" s="756"/>
      <c r="B43" s="756"/>
      <c r="C43" s="756"/>
      <c r="D43" s="756"/>
      <c r="E43" s="756"/>
      <c r="F43" s="766" t="str">
        <f>IF(G43=0,"(氏名)","")</f>
        <v>(氏名)</v>
      </c>
      <c r="G43" s="1449">
        <f>'1'!$G$14</f>
        <v>0</v>
      </c>
      <c r="H43" s="1449"/>
      <c r="I43" s="756" t="s">
        <v>740</v>
      </c>
      <c r="J43" s="5"/>
      <c r="K43" s="5"/>
    </row>
    <row r="44" spans="1:11" ht="14.25">
      <c r="A44" s="760"/>
      <c r="B44" s="756"/>
      <c r="C44" s="756"/>
      <c r="D44" s="756"/>
      <c r="E44" s="756"/>
      <c r="F44" s="756"/>
      <c r="G44" s="756"/>
      <c r="H44" s="756"/>
      <c r="I44" s="756"/>
      <c r="J44" s="5"/>
      <c r="K44" s="5"/>
    </row>
    <row r="45" spans="1:11" ht="14.25">
      <c r="A45" s="756"/>
      <c r="B45" s="756"/>
      <c r="C45" s="756"/>
      <c r="D45" s="756"/>
      <c r="E45" s="756"/>
      <c r="F45" s="756"/>
      <c r="G45" s="756"/>
      <c r="H45" s="756"/>
      <c r="I45" s="756"/>
      <c r="J45" s="5"/>
    </row>
    <row r="46" spans="1:11" ht="14.25">
      <c r="A46" s="756"/>
      <c r="B46" s="756"/>
      <c r="C46" s="756"/>
      <c r="D46" s="756"/>
      <c r="E46" s="756"/>
      <c r="F46" s="756"/>
      <c r="G46" s="756"/>
      <c r="H46" s="756"/>
      <c r="I46" s="756"/>
      <c r="J46" s="5"/>
    </row>
    <row r="47" spans="1:11" ht="14.25">
      <c r="A47"/>
      <c r="B47"/>
      <c r="C47"/>
      <c r="D47"/>
      <c r="E47"/>
      <c r="F47"/>
      <c r="G47"/>
      <c r="H47"/>
      <c r="I47"/>
      <c r="J47" s="5"/>
    </row>
    <row r="48" spans="1:11" ht="14.25">
      <c r="A48" s="756"/>
      <c r="B48" s="756"/>
      <c r="C48" s="756"/>
      <c r="D48" s="756"/>
      <c r="E48" s="756"/>
      <c r="F48" s="756"/>
      <c r="G48" s="756"/>
      <c r="H48" s="756"/>
      <c r="I48" s="756"/>
      <c r="J48" s="5"/>
    </row>
    <row r="49" spans="1:9">
      <c r="A49" s="753"/>
      <c r="B49" s="753"/>
      <c r="C49" s="753"/>
      <c r="D49" s="753"/>
      <c r="E49" s="753"/>
      <c r="F49" s="753"/>
      <c r="G49" s="753"/>
      <c r="H49" s="753"/>
      <c r="I49" s="753"/>
    </row>
    <row r="50" spans="1:9">
      <c r="A50" s="753"/>
      <c r="B50" s="753"/>
      <c r="C50" s="753"/>
      <c r="D50" s="753"/>
      <c r="E50" s="753"/>
      <c r="F50" s="753"/>
      <c r="G50" s="753"/>
      <c r="H50" s="753"/>
      <c r="I50" s="753"/>
    </row>
    <row r="51" spans="1:9" ht="14.25">
      <c r="A51" s="768" t="str">
        <f>IF($G$25="令和　年　月　日","2-1","")</f>
        <v>2-1</v>
      </c>
      <c r="B51" s="769"/>
      <c r="C51" s="769"/>
      <c r="D51" s="769"/>
      <c r="E51" s="769"/>
      <c r="F51" s="769"/>
      <c r="G51" s="769"/>
      <c r="H51" s="769"/>
      <c r="I51" s="769"/>
    </row>
  </sheetData>
  <mergeCells count="15">
    <mergeCell ref="G43:H43"/>
    <mergeCell ref="A34:C34"/>
    <mergeCell ref="A33:C33"/>
    <mergeCell ref="G42:I42"/>
    <mergeCell ref="G40:I41"/>
    <mergeCell ref="G25:I25"/>
    <mergeCell ref="C17:E17"/>
    <mergeCell ref="E15:G15"/>
    <mergeCell ref="B6:I6"/>
    <mergeCell ref="B7:I7"/>
    <mergeCell ref="B9:I9"/>
    <mergeCell ref="F19:H19"/>
    <mergeCell ref="E11:G11"/>
    <mergeCell ref="E13:G13"/>
    <mergeCell ref="E14:G14"/>
  </mergeCells>
  <phoneticPr fontId="3"/>
  <conditionalFormatting sqref="B9:I9">
    <cfRule type="expression" dxfId="447" priority="8">
      <formula>B9=""</formula>
    </cfRule>
  </conditionalFormatting>
  <conditionalFormatting sqref="C17:E17">
    <cfRule type="expression" dxfId="446" priority="4">
      <formula>C17="円"</formula>
    </cfRule>
  </conditionalFormatting>
  <conditionalFormatting sqref="E11">
    <cfRule type="expression" dxfId="445" priority="45" stopIfTrue="1">
      <formula>AND(E11&gt;=43831,E11&lt;=46752,MONTH(E11)&gt;=10,DAY(E11)&gt;=10)</formula>
    </cfRule>
    <cfRule type="expression" dxfId="444" priority="46" stopIfTrue="1">
      <formula>AND(E11&gt;=43831,E11&lt;=46752,MONTH(E11)&gt;=10,DAY(E11)&lt;10)</formula>
    </cfRule>
    <cfRule type="expression" dxfId="443" priority="47" stopIfTrue="1">
      <formula>AND(E11&gt;=43831,E11&lt;=46752,MONTH(E11)&lt;10,DAY(E11)&gt;=10)</formula>
    </cfRule>
    <cfRule type="expression" dxfId="442" priority="48" stopIfTrue="1">
      <formula>AND(E11&gt;=43831,E11&lt;=46752,MONTH(E11)&lt;10,DAY(E11)&lt;10)</formula>
    </cfRule>
    <cfRule type="expression" dxfId="441" priority="49" stopIfTrue="1">
      <formula>AND(E11&gt;=43586,E11&lt;=43830,MONTH(E11)&gt;=10,DAY(E11)&gt;=10)</formula>
    </cfRule>
    <cfRule type="expression" dxfId="440" priority="50" stopIfTrue="1">
      <formula>AND(E11&gt;=43586,E11&lt;=43830,MONTH(E11)&gt;=10,DAY(E11)&lt;10)</formula>
    </cfRule>
    <cfRule type="expression" dxfId="439" priority="51" stopIfTrue="1">
      <formula>AND(E11&gt;=43586,E11&lt;=43830,MONTH(E11)&lt;10,DAY(E11)&gt;=10)</formula>
    </cfRule>
    <cfRule type="expression" dxfId="438" priority="52" stopIfTrue="1">
      <formula>AND(E11&gt;=43586,E11&lt;=43830,MONTH(E11)&lt;10,DAY(E11)&lt;10)</formula>
    </cfRule>
    <cfRule type="expression" dxfId="437" priority="53" stopIfTrue="1">
      <formula>AND(MONTH(E11)&gt;=10,DAY(E11)&gt;=10)</formula>
    </cfRule>
    <cfRule type="expression" dxfId="436" priority="54" stopIfTrue="1">
      <formula>AND(MONTH(E11)&lt;10,DAY(E11)&gt;=10)</formula>
    </cfRule>
    <cfRule type="expression" dxfId="435" priority="55" stopIfTrue="1">
      <formula>AND(MONTH(E11)&lt;10,DAY(E11)&lt;10)</formula>
    </cfRule>
    <cfRule type="expression" dxfId="434" priority="56" stopIfTrue="1">
      <formula>AND(MONTH(E11)&gt;=10,DAY(E11)&lt;10)</formula>
    </cfRule>
  </conditionalFormatting>
  <conditionalFormatting sqref="E13:E15">
    <cfRule type="expression" dxfId="433" priority="9" stopIfTrue="1">
      <formula>AND(E13&gt;=43831,E13&lt;=46752,MONTH(E13)&gt;=10,DAY(E13)&gt;=10)</formula>
    </cfRule>
    <cfRule type="expression" dxfId="432" priority="10" stopIfTrue="1">
      <formula>AND(E13&gt;=43831,E13&lt;=46752,MONTH(E13)&gt;=10,DAY(E13)&lt;10)</formula>
    </cfRule>
    <cfRule type="expression" dxfId="431" priority="11" stopIfTrue="1">
      <formula>AND(E13&gt;=43831,E13&lt;=46752,MONTH(E13)&lt;10,DAY(E13)&gt;=10)</formula>
    </cfRule>
    <cfRule type="expression" dxfId="430" priority="12" stopIfTrue="1">
      <formula>AND(E13&gt;=43831,E13&lt;=46752,MONTH(E13)&lt;10,DAY(E13)&lt;10)</formula>
    </cfRule>
    <cfRule type="expression" dxfId="429" priority="13" stopIfTrue="1">
      <formula>AND(E13&gt;=43586,E13&lt;=43830,MONTH(E13)&gt;=10,DAY(E13)&gt;=10)</formula>
    </cfRule>
    <cfRule type="expression" dxfId="428" priority="14" stopIfTrue="1">
      <formula>AND(E13&gt;=43586,E13&lt;=43830,MONTH(E13)&gt;=10,DAY(E13)&lt;10)</formula>
    </cfRule>
    <cfRule type="expression" dxfId="427" priority="15" stopIfTrue="1">
      <formula>AND(E13&gt;=43586,E13&lt;=43830,MONTH(E13)&lt;10,DAY(E13)&gt;=10)</formula>
    </cfRule>
    <cfRule type="expression" dxfId="426" priority="16" stopIfTrue="1">
      <formula>AND(E13&gt;=43586,E13&lt;=43830,MONTH(E13)&lt;10,DAY(E13)&lt;10)</formula>
    </cfRule>
    <cfRule type="expression" dxfId="425" priority="17" stopIfTrue="1">
      <formula>AND(MONTH(E13)&gt;=10,DAY(E13)&gt;=10)</formula>
    </cfRule>
    <cfRule type="expression" dxfId="424" priority="18" stopIfTrue="1">
      <formula>AND(MONTH(E13)&lt;10,DAY(E13)&gt;=10)</formula>
    </cfRule>
    <cfRule type="expression" dxfId="423" priority="19" stopIfTrue="1">
      <formula>AND(MONTH(E13)&lt;10,DAY(E13)&lt;10)</formula>
    </cfRule>
    <cfRule type="expression" dxfId="422" priority="20" stopIfTrue="1">
      <formula>AND(MONTH(E13)&gt;=10,DAY(E13)&lt;10)</formula>
    </cfRule>
  </conditionalFormatting>
  <conditionalFormatting sqref="E11:G11">
    <cfRule type="expression" dxfId="421" priority="7">
      <formula>E11="令和　年　月　日"</formula>
    </cfRule>
  </conditionalFormatting>
  <conditionalFormatting sqref="E13:G14">
    <cfRule type="expression" dxfId="420" priority="5">
      <formula>E13="令和　年　月　日"</formula>
    </cfRule>
  </conditionalFormatting>
  <conditionalFormatting sqref="G25:I25">
    <cfRule type="expression" dxfId="419" priority="3">
      <formula>G25="令和　年　月　日"</formula>
    </cfRule>
  </conditionalFormatting>
  <dataValidations count="2">
    <dataValidation imeMode="off" allowBlank="1" showInputMessage="1" showErrorMessage="1" sqref="C17 E13:G14 G17 G25:I25 F19 E11"/>
    <dataValidation imeMode="hiragana" allowBlank="1" showInputMessage="1" showErrorMessage="1" sqref="G43:H43 B9:H9 B6:B7 A32:C34 G42 G40 H42:I42"/>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view="pageBreakPreview" zoomScaleNormal="100" workbookViewId="0">
      <selection activeCell="C4" sqref="A4:XFD4"/>
    </sheetView>
  </sheetViews>
  <sheetFormatPr defaultRowHeight="24" customHeight="1"/>
  <cols>
    <col min="1" max="1" width="7.375" style="271" customWidth="1"/>
    <col min="2" max="2" width="15.625" style="271" customWidth="1"/>
    <col min="3" max="3" width="28" style="271" customWidth="1"/>
    <col min="4" max="4" width="15.625" style="271" customWidth="1"/>
    <col min="5" max="5" width="22.625" style="271" customWidth="1"/>
    <col min="6" max="16384" width="9" style="271"/>
  </cols>
  <sheetData>
    <row r="1" spans="1:5" ht="39" customHeight="1">
      <c r="A1" s="665" t="s">
        <v>749</v>
      </c>
      <c r="B1" s="665"/>
      <c r="C1" s="665"/>
      <c r="D1" s="665"/>
      <c r="E1" s="557"/>
    </row>
    <row r="2" spans="1:5" ht="24" customHeight="1">
      <c r="A2" s="1251" t="s">
        <v>191</v>
      </c>
      <c r="B2" s="1251"/>
      <c r="C2" s="1251"/>
    </row>
    <row r="3" spans="1:5" ht="30.75" customHeight="1">
      <c r="A3" s="1236" t="s">
        <v>13</v>
      </c>
      <c r="B3" s="1236" t="s">
        <v>328</v>
      </c>
      <c r="C3" s="1252" t="s">
        <v>928</v>
      </c>
      <c r="D3" s="1236" t="s">
        <v>329</v>
      </c>
      <c r="E3" s="1236" t="s">
        <v>330</v>
      </c>
    </row>
    <row r="4" spans="1:5" ht="30.75" customHeight="1">
      <c r="A4" s="272"/>
      <c r="B4" s="715"/>
      <c r="C4" s="716"/>
      <c r="D4" s="526" t="s">
        <v>907</v>
      </c>
      <c r="E4" s="715"/>
    </row>
    <row r="5" spans="1:5" ht="30.75" customHeight="1">
      <c r="A5" s="272"/>
      <c r="B5" s="715"/>
      <c r="C5" s="716"/>
      <c r="D5" s="526"/>
      <c r="E5" s="715"/>
    </row>
    <row r="6" spans="1:5" ht="30.75" customHeight="1">
      <c r="A6" s="272"/>
      <c r="B6" s="715"/>
      <c r="C6" s="716"/>
      <c r="D6" s="526"/>
      <c r="E6" s="715"/>
    </row>
    <row r="7" spans="1:5" ht="30.75" customHeight="1">
      <c r="A7" s="272"/>
      <c r="B7" s="715"/>
      <c r="C7" s="716"/>
      <c r="D7" s="526"/>
      <c r="E7" s="715"/>
    </row>
    <row r="8" spans="1:5" ht="30.75" customHeight="1">
      <c r="A8" s="272"/>
      <c r="B8" s="715"/>
      <c r="C8" s="716"/>
      <c r="D8" s="526"/>
      <c r="E8" s="715"/>
    </row>
    <row r="9" spans="1:5" ht="30.75" customHeight="1">
      <c r="A9" s="272"/>
      <c r="B9" s="715"/>
      <c r="C9" s="716"/>
      <c r="D9" s="526"/>
      <c r="E9" s="715"/>
    </row>
    <row r="10" spans="1:5" ht="30.75" customHeight="1">
      <c r="A10" s="272"/>
      <c r="B10" s="715"/>
      <c r="C10" s="715"/>
      <c r="D10" s="526"/>
      <c r="E10" s="715"/>
    </row>
    <row r="11" spans="1:5" ht="30.75" customHeight="1">
      <c r="A11" s="272"/>
      <c r="B11" s="715"/>
      <c r="C11" s="715"/>
      <c r="D11" s="526"/>
      <c r="E11" s="715"/>
    </row>
    <row r="12" spans="1:5" ht="30.75" customHeight="1">
      <c r="A12" s="272"/>
      <c r="B12" s="715"/>
      <c r="C12" s="715"/>
      <c r="D12" s="526"/>
      <c r="E12" s="715"/>
    </row>
    <row r="13" spans="1:5" ht="30.75" customHeight="1">
      <c r="A13" s="272"/>
      <c r="B13" s="715"/>
      <c r="C13" s="715"/>
      <c r="D13" s="526"/>
      <c r="E13" s="715"/>
    </row>
    <row r="14" spans="1:5" ht="30.75" customHeight="1">
      <c r="A14" s="272"/>
      <c r="B14" s="715"/>
      <c r="C14" s="715"/>
      <c r="D14" s="526"/>
      <c r="E14" s="715"/>
    </row>
    <row r="15" spans="1:5" ht="30.75" customHeight="1">
      <c r="A15" s="272"/>
      <c r="B15" s="715"/>
      <c r="C15" s="715"/>
      <c r="D15" s="526"/>
      <c r="E15" s="715"/>
    </row>
    <row r="16" spans="1:5" ht="30.75" customHeight="1">
      <c r="A16" s="272"/>
      <c r="B16" s="715"/>
      <c r="C16" s="715"/>
      <c r="D16" s="526"/>
      <c r="E16" s="715"/>
    </row>
    <row r="17" spans="1:5" ht="30.75" customHeight="1">
      <c r="A17" s="272"/>
      <c r="B17" s="715"/>
      <c r="C17" s="715"/>
      <c r="D17" s="526"/>
      <c r="E17" s="715"/>
    </row>
    <row r="18" spans="1:5" ht="30.75" customHeight="1">
      <c r="A18" s="272"/>
      <c r="B18" s="715"/>
      <c r="C18" s="715"/>
      <c r="D18" s="526"/>
      <c r="E18" s="715"/>
    </row>
    <row r="19" spans="1:5" ht="30.75" customHeight="1">
      <c r="A19" s="272"/>
      <c r="B19" s="715"/>
      <c r="C19" s="715"/>
      <c r="D19" s="526"/>
      <c r="E19" s="715"/>
    </row>
    <row r="20" spans="1:5" ht="30.75" customHeight="1">
      <c r="A20" s="272"/>
      <c r="B20" s="715"/>
      <c r="C20" s="715"/>
      <c r="D20" s="526"/>
      <c r="E20" s="715"/>
    </row>
    <row r="21" spans="1:5" ht="30.75" customHeight="1">
      <c r="A21" s="272"/>
      <c r="B21" s="715"/>
      <c r="C21" s="715"/>
      <c r="D21" s="526"/>
      <c r="E21" s="715"/>
    </row>
    <row r="22" spans="1:5" ht="30.75" customHeight="1">
      <c r="A22" s="272"/>
      <c r="B22" s="715"/>
      <c r="C22" s="715"/>
      <c r="D22" s="526"/>
      <c r="E22" s="715"/>
    </row>
    <row r="23" spans="1:5" ht="30.75" customHeight="1">
      <c r="A23" s="272"/>
      <c r="B23" s="715"/>
      <c r="C23" s="715"/>
      <c r="D23" s="526"/>
      <c r="E23" s="715"/>
    </row>
    <row r="24" spans="1:5" ht="30.75" customHeight="1">
      <c r="A24" s="272"/>
      <c r="B24" s="715"/>
      <c r="C24" s="715"/>
      <c r="D24" s="526"/>
      <c r="E24" s="715"/>
    </row>
    <row r="25" spans="1:5" ht="30.75" customHeight="1">
      <c r="A25" s="272"/>
      <c r="B25" s="715"/>
      <c r="C25" s="715"/>
      <c r="D25" s="526"/>
      <c r="E25" s="715"/>
    </row>
    <row r="26" spans="1:5" ht="30.75" customHeight="1">
      <c r="A26" s="272"/>
      <c r="B26" s="715"/>
      <c r="C26" s="715"/>
      <c r="D26" s="526"/>
      <c r="E26" s="715"/>
    </row>
    <row r="27" spans="1:5" ht="24" customHeight="1">
      <c r="A27" s="556" t="str">
        <f>IF($D$4="令和　年　月　日","28","")</f>
        <v>28</v>
      </c>
      <c r="B27" s="557"/>
      <c r="C27" s="557"/>
      <c r="D27" s="557"/>
      <c r="E27" s="557"/>
    </row>
  </sheetData>
  <phoneticPr fontId="8"/>
  <conditionalFormatting sqref="A2">
    <cfRule type="expression" dxfId="280" priority="1">
      <formula>OR(A2="",A2="　")</formula>
    </cfRule>
  </conditionalFormatting>
  <dataValidations count="2">
    <dataValidation imeMode="hiragana" allowBlank="1" showInputMessage="1" showErrorMessage="1" sqref="A2:C2 B4:C26 E4:E26"/>
    <dataValidation imeMode="off" allowBlank="1" showInputMessage="1" showErrorMessage="1" sqref="A4:A26 D4:D26"/>
  </dataValidations>
  <printOptions horizontalCentered="1"/>
  <pageMargins left="0.78740157480314965" right="0.59055118110236227" top="0.59055118110236227" bottom="0.39370078740157483" header="0.51181102362204722" footer="0.51181102362204722"/>
  <pageSetup paperSize="9"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showGridLines="0" view="pageBreakPreview" topLeftCell="A3" zoomScaleNormal="100" workbookViewId="0">
      <selection activeCell="E30" sqref="E30:F31"/>
    </sheetView>
  </sheetViews>
  <sheetFormatPr defaultRowHeight="14.25"/>
  <cols>
    <col min="1" max="1" width="12.125" style="273" customWidth="1"/>
    <col min="2" max="2" width="12" style="273" customWidth="1"/>
    <col min="3" max="3" width="10.25" style="273" customWidth="1"/>
    <col min="4" max="4" width="16.75" style="273" customWidth="1"/>
    <col min="5" max="5" width="13" style="273" customWidth="1"/>
    <col min="6" max="6" width="8.375" style="273" customWidth="1"/>
    <col min="7" max="7" width="13.75" style="273" customWidth="1"/>
    <col min="8" max="8" width="10.75" style="273" customWidth="1"/>
    <col min="9" max="16384" width="9" style="273"/>
  </cols>
  <sheetData>
    <row r="1" spans="1:9" ht="20.25" customHeight="1">
      <c r="A1" s="388"/>
      <c r="B1" s="388"/>
      <c r="C1" s="388"/>
      <c r="D1" s="388"/>
      <c r="E1" s="1919" t="s">
        <v>227</v>
      </c>
      <c r="F1" s="1920"/>
      <c r="G1" s="1149"/>
      <c r="H1" s="1150"/>
    </row>
    <row r="2" spans="1:9" ht="20.25" customHeight="1">
      <c r="A2" s="388"/>
      <c r="B2" s="388"/>
      <c r="C2" s="388"/>
      <c r="D2" s="388"/>
      <c r="E2" s="1921" t="s">
        <v>310</v>
      </c>
      <c r="F2" s="1922"/>
      <c r="G2" s="1151"/>
      <c r="H2" s="1152"/>
    </row>
    <row r="3" spans="1:9">
      <c r="A3" s="1551" t="s">
        <v>770</v>
      </c>
      <c r="B3" s="1551"/>
      <c r="C3" s="1568"/>
      <c r="D3" s="1568"/>
      <c r="E3" s="388"/>
      <c r="F3" s="388"/>
      <c r="G3" s="388"/>
      <c r="H3" s="388"/>
    </row>
    <row r="4" spans="1:9">
      <c r="A4" s="1665">
        <f>'5'!$A$12</f>
        <v>0</v>
      </c>
      <c r="B4" s="1665"/>
      <c r="C4" s="1665"/>
      <c r="D4" s="388"/>
      <c r="E4" s="388"/>
      <c r="F4" s="388"/>
      <c r="G4" s="388"/>
      <c r="H4" s="388"/>
    </row>
    <row r="5" spans="1:9">
      <c r="A5" s="1696">
        <f>'5'!$A$13</f>
        <v>0</v>
      </c>
      <c r="B5" s="1696"/>
      <c r="C5" s="1696"/>
      <c r="D5" s="388" t="s">
        <v>900</v>
      </c>
      <c r="E5" s="388"/>
      <c r="F5" s="1930" t="s">
        <v>907</v>
      </c>
      <c r="G5" s="1930"/>
      <c r="H5" s="1930"/>
    </row>
    <row r="6" spans="1:9">
      <c r="A6" s="388"/>
      <c r="B6" s="388"/>
      <c r="C6" s="388"/>
      <c r="D6" s="388"/>
      <c r="E6" s="388"/>
      <c r="F6" s="388"/>
      <c r="G6" s="388"/>
      <c r="H6" s="388"/>
    </row>
    <row r="7" spans="1:9">
      <c r="A7" s="388"/>
      <c r="B7" s="388"/>
      <c r="C7" s="388"/>
      <c r="D7" s="388"/>
      <c r="E7" s="388"/>
      <c r="F7" s="388"/>
      <c r="G7" s="388"/>
      <c r="H7" s="388"/>
    </row>
    <row r="8" spans="1:9">
      <c r="A8" s="388"/>
      <c r="B8" s="388"/>
      <c r="C8" s="388"/>
      <c r="D8" s="388"/>
      <c r="E8" s="388"/>
      <c r="F8" s="388"/>
      <c r="G8" s="388"/>
      <c r="H8" s="388"/>
    </row>
    <row r="9" spans="1:9">
      <c r="A9" s="388"/>
      <c r="B9" s="388"/>
      <c r="C9" s="388"/>
      <c r="D9" s="388"/>
      <c r="E9" s="527" t="s">
        <v>689</v>
      </c>
      <c r="F9" s="1926">
        <f>'1'!$G$13</f>
        <v>0</v>
      </c>
      <c r="G9" s="1926"/>
      <c r="H9" s="1926"/>
    </row>
    <row r="10" spans="1:9">
      <c r="A10" s="388"/>
      <c r="B10" s="388"/>
      <c r="C10" s="388"/>
      <c r="D10" s="388"/>
      <c r="E10"/>
      <c r="F10"/>
      <c r="G10"/>
      <c r="H10"/>
      <c r="I10" s="274"/>
    </row>
    <row r="11" spans="1:9">
      <c r="A11" s="388"/>
      <c r="B11" s="388"/>
      <c r="C11" s="388"/>
      <c r="D11" s="388"/>
      <c r="E11" s="968" t="s">
        <v>584</v>
      </c>
      <c r="F11" s="1923">
        <f>'4'!$C$30</f>
        <v>0</v>
      </c>
      <c r="G11" s="1923"/>
      <c r="H11" s="388" t="s">
        <v>738</v>
      </c>
      <c r="I11" s="275"/>
    </row>
    <row r="12" spans="1:9">
      <c r="A12" s="388"/>
      <c r="B12" s="388"/>
      <c r="C12" s="388"/>
      <c r="D12" s="388"/>
      <c r="E12" s="388"/>
      <c r="F12" s="388"/>
      <c r="G12" s="388"/>
      <c r="H12" s="388"/>
    </row>
    <row r="13" spans="1:9">
      <c r="A13" s="388"/>
      <c r="B13" s="388"/>
      <c r="C13" s="388"/>
      <c r="D13" s="388"/>
      <c r="E13" s="388"/>
      <c r="F13" s="388"/>
      <c r="G13" s="388"/>
      <c r="H13" s="388"/>
    </row>
    <row r="14" spans="1:9">
      <c r="A14" s="388"/>
      <c r="B14" s="388"/>
      <c r="C14" s="388"/>
      <c r="D14" s="388"/>
      <c r="E14" s="388"/>
      <c r="F14" s="388"/>
      <c r="G14" s="965"/>
      <c r="H14" s="388"/>
    </row>
    <row r="15" spans="1:9">
      <c r="A15" s="388"/>
      <c r="B15" s="388"/>
      <c r="C15" s="388"/>
      <c r="D15" s="388"/>
      <c r="E15" s="388"/>
      <c r="F15" s="388"/>
      <c r="G15" s="965"/>
      <c r="H15" s="388"/>
    </row>
    <row r="16" spans="1:9" ht="24" customHeight="1">
      <c r="A16" s="969" t="s">
        <v>873</v>
      </c>
      <c r="B16" s="969"/>
      <c r="C16" s="969"/>
      <c r="D16" s="969"/>
      <c r="E16" s="969"/>
      <c r="F16" s="969"/>
      <c r="G16" s="969"/>
      <c r="H16" s="969"/>
    </row>
    <row r="17" spans="1:8">
      <c r="A17" s="388"/>
      <c r="B17" s="388"/>
      <c r="C17" s="388"/>
      <c r="D17" s="388"/>
      <c r="E17" s="388"/>
      <c r="F17" s="388"/>
      <c r="G17" s="388"/>
      <c r="H17" s="388"/>
    </row>
    <row r="18" spans="1:8">
      <c r="A18" s="388"/>
      <c r="B18" s="388"/>
      <c r="C18" s="388"/>
      <c r="D18" s="388"/>
      <c r="E18" s="388"/>
      <c r="F18" s="388"/>
      <c r="G18" s="388"/>
      <c r="H18" s="388"/>
    </row>
    <row r="19" spans="1:8" ht="14.25" customHeight="1">
      <c r="A19" s="388" t="s">
        <v>331</v>
      </c>
      <c r="B19" s="388"/>
      <c r="C19" s="968"/>
      <c r="D19" s="968"/>
      <c r="E19" s="968"/>
      <c r="F19" s="968"/>
      <c r="G19" s="388"/>
      <c r="H19" s="388"/>
    </row>
    <row r="20" spans="1:8" ht="14.25" customHeight="1">
      <c r="A20" s="388"/>
      <c r="B20" s="388"/>
      <c r="C20" s="968"/>
      <c r="D20" s="968"/>
      <c r="E20" s="968"/>
      <c r="F20" s="968"/>
      <c r="G20" s="388"/>
      <c r="H20" s="388"/>
    </row>
    <row r="21" spans="1:8">
      <c r="A21" s="388"/>
      <c r="B21" s="388"/>
      <c r="C21" s="388"/>
      <c r="D21" s="388"/>
      <c r="E21" s="388"/>
      <c r="F21" s="388"/>
      <c r="G21" s="388"/>
      <c r="H21" s="388"/>
    </row>
    <row r="22" spans="1:8">
      <c r="A22" s="967" t="s">
        <v>857</v>
      </c>
      <c r="B22" s="967"/>
      <c r="C22" s="967"/>
      <c r="D22" s="967"/>
      <c r="E22" s="967"/>
      <c r="F22" s="967"/>
      <c r="G22" s="967"/>
      <c r="H22" s="967"/>
    </row>
    <row r="23" spans="1:8">
      <c r="A23" s="388"/>
      <c r="B23" s="388"/>
      <c r="C23" s="388"/>
      <c r="D23" s="388"/>
      <c r="E23" s="388"/>
      <c r="F23" s="388"/>
      <c r="G23" s="388"/>
      <c r="H23" s="388"/>
    </row>
    <row r="24" spans="1:8" ht="14.25" customHeight="1">
      <c r="A24" s="1924" t="s">
        <v>332</v>
      </c>
      <c r="B24" s="1924"/>
      <c r="C24" s="1925" t="str">
        <f>'1'!$C$25</f>
        <v>独立行政法人国立病院機構○○病院</v>
      </c>
      <c r="D24" s="1925"/>
      <c r="E24" s="1925"/>
      <c r="F24" s="1925"/>
      <c r="G24" s="1925"/>
      <c r="H24" s="388"/>
    </row>
    <row r="25" spans="1:8" ht="14.25" customHeight="1">
      <c r="A25" s="965"/>
      <c r="B25" s="965"/>
      <c r="C25" s="1925" t="str">
        <f>'1'!$C$26</f>
        <v>○○整備工事</v>
      </c>
      <c r="D25" s="1925"/>
      <c r="E25" s="1925"/>
      <c r="F25" s="1925"/>
      <c r="G25" s="1925"/>
      <c r="H25" s="965"/>
    </row>
    <row r="26" spans="1:8" ht="14.25" customHeight="1">
      <c r="A26" s="389"/>
      <c r="B26" s="389"/>
      <c r="C26" s="389"/>
      <c r="D26" s="388"/>
      <c r="E26" s="388"/>
      <c r="F26" s="388"/>
      <c r="G26" s="388"/>
      <c r="H26" s="388"/>
    </row>
    <row r="27" spans="1:8" ht="14.25" customHeight="1">
      <c r="A27" s="389"/>
      <c r="B27" s="389"/>
      <c r="C27" s="389"/>
      <c r="D27" s="388"/>
      <c r="E27" s="388"/>
      <c r="F27" s="388"/>
      <c r="G27" s="970" t="s">
        <v>847</v>
      </c>
      <c r="H27" s="970"/>
    </row>
    <row r="28" spans="1:8" ht="7.5" customHeight="1"/>
    <row r="29" spans="1:8" ht="30" customHeight="1">
      <c r="A29" s="1201" t="s">
        <v>328</v>
      </c>
      <c r="B29" s="1940"/>
      <c r="C29" s="1941"/>
      <c r="D29" s="1942"/>
      <c r="E29" s="1202" t="s">
        <v>376</v>
      </c>
      <c r="F29" s="1203"/>
      <c r="G29" s="1943"/>
      <c r="H29" s="1944"/>
    </row>
    <row r="30" spans="1:8" ht="15" customHeight="1">
      <c r="A30" s="1197" t="s">
        <v>845</v>
      </c>
      <c r="B30" s="1198"/>
      <c r="C30" s="1934" t="s">
        <v>191</v>
      </c>
      <c r="D30" s="1935"/>
      <c r="E30" s="1919" t="s">
        <v>333</v>
      </c>
      <c r="F30" s="1920"/>
      <c r="G30" s="1936" t="s">
        <v>191</v>
      </c>
      <c r="H30" s="1938"/>
    </row>
    <row r="31" spans="1:8" ht="15" customHeight="1">
      <c r="A31" s="1199" t="s">
        <v>846</v>
      </c>
      <c r="B31" s="1200"/>
      <c r="C31" s="1936"/>
      <c r="D31" s="1937"/>
      <c r="E31" s="1921"/>
      <c r="F31" s="1922"/>
      <c r="G31" s="1939"/>
      <c r="H31" s="1937"/>
    </row>
    <row r="32" spans="1:8" ht="30" customHeight="1">
      <c r="A32" s="1202" t="s">
        <v>334</v>
      </c>
      <c r="B32" s="1239"/>
      <c r="C32" s="1203"/>
      <c r="D32" s="1240" t="s">
        <v>335</v>
      </c>
      <c r="E32" s="967"/>
      <c r="F32" s="967"/>
      <c r="G32" s="967"/>
      <c r="H32" s="1241"/>
    </row>
    <row r="33" spans="1:8" ht="21" customHeight="1">
      <c r="A33" s="1931" t="s">
        <v>650</v>
      </c>
      <c r="B33" s="1932"/>
      <c r="C33" s="1933"/>
      <c r="D33" s="1931"/>
      <c r="E33" s="1932"/>
      <c r="F33" s="1932"/>
      <c r="G33" s="1932"/>
      <c r="H33" s="1933"/>
    </row>
    <row r="34" spans="1:8" ht="21" customHeight="1">
      <c r="A34" s="1927"/>
      <c r="B34" s="1928"/>
      <c r="C34" s="1929"/>
      <c r="D34" s="1927"/>
      <c r="E34" s="1928"/>
      <c r="F34" s="1928"/>
      <c r="G34" s="1928"/>
      <c r="H34" s="1929"/>
    </row>
    <row r="35" spans="1:8" ht="21" customHeight="1">
      <c r="A35" s="1927"/>
      <c r="B35" s="1928"/>
      <c r="C35" s="1929"/>
      <c r="D35" s="1927"/>
      <c r="E35" s="1928"/>
      <c r="F35" s="1928"/>
      <c r="G35" s="1928"/>
      <c r="H35" s="1929"/>
    </row>
    <row r="36" spans="1:8" ht="21" customHeight="1">
      <c r="A36" s="1927"/>
      <c r="B36" s="1928"/>
      <c r="C36" s="1929"/>
      <c r="D36" s="1927"/>
      <c r="E36" s="1928"/>
      <c r="F36" s="1928"/>
      <c r="G36" s="1928"/>
      <c r="H36" s="1929"/>
    </row>
    <row r="37" spans="1:8" ht="21" customHeight="1">
      <c r="A37" s="1927"/>
      <c r="B37" s="1928"/>
      <c r="C37" s="1929"/>
      <c r="D37" s="1927"/>
      <c r="E37" s="1928"/>
      <c r="F37" s="1928"/>
      <c r="G37" s="1928"/>
      <c r="H37" s="1929"/>
    </row>
    <row r="38" spans="1:8" ht="21" customHeight="1">
      <c r="A38" s="1927"/>
      <c r="B38" s="1928"/>
      <c r="C38" s="1929"/>
      <c r="D38" s="1927"/>
      <c r="E38" s="1928"/>
      <c r="F38" s="1928"/>
      <c r="G38" s="1928"/>
      <c r="H38" s="1929"/>
    </row>
    <row r="39" spans="1:8" ht="21" customHeight="1">
      <c r="A39" s="1927"/>
      <c r="B39" s="1928"/>
      <c r="C39" s="1929"/>
      <c r="D39" s="1927"/>
      <c r="E39" s="1928"/>
      <c r="F39" s="1928"/>
      <c r="G39" s="1928"/>
      <c r="H39" s="1929"/>
    </row>
    <row r="40" spans="1:8" ht="21" customHeight="1">
      <c r="A40" s="1927"/>
      <c r="B40" s="1928"/>
      <c r="C40" s="1929"/>
      <c r="D40" s="1927"/>
      <c r="E40" s="1928"/>
      <c r="F40" s="1928"/>
      <c r="G40" s="1928"/>
      <c r="H40" s="1929"/>
    </row>
    <row r="41" spans="1:8" ht="21" customHeight="1">
      <c r="A41" s="1927"/>
      <c r="B41" s="1928"/>
      <c r="C41" s="1929"/>
      <c r="D41" s="1927"/>
      <c r="E41" s="1928"/>
      <c r="F41" s="1928"/>
      <c r="G41" s="1928"/>
      <c r="H41" s="1929"/>
    </row>
    <row r="42" spans="1:8" ht="21" customHeight="1">
      <c r="A42" s="1927"/>
      <c r="B42" s="1928"/>
      <c r="C42" s="1929"/>
      <c r="D42" s="1927"/>
      <c r="E42" s="1928"/>
      <c r="F42" s="1928"/>
      <c r="G42" s="1928"/>
      <c r="H42" s="1929"/>
    </row>
    <row r="43" spans="1:8" ht="21" customHeight="1">
      <c r="A43" s="1945"/>
      <c r="B43" s="1946"/>
      <c r="C43" s="1947"/>
      <c r="D43" s="1945"/>
      <c r="E43" s="1946"/>
      <c r="F43" s="1946"/>
      <c r="G43" s="1946"/>
      <c r="H43" s="1947"/>
    </row>
    <row r="44" spans="1:8" ht="21" customHeight="1">
      <c r="A44" s="388"/>
      <c r="B44" s="388"/>
      <c r="C44" s="388"/>
      <c r="D44" s="388"/>
      <c r="E44" s="388"/>
      <c r="F44" s="388"/>
      <c r="G44" s="388"/>
      <c r="H44" s="388"/>
    </row>
    <row r="45" spans="1:8" ht="14.25" customHeight="1">
      <c r="A45" s="388"/>
      <c r="B45" s="388" t="s">
        <v>336</v>
      </c>
      <c r="C45" s="388"/>
      <c r="D45" s="388"/>
      <c r="E45" s="965"/>
      <c r="F45" s="965"/>
      <c r="G45" s="388"/>
      <c r="H45" s="388"/>
    </row>
    <row r="46" spans="1:8" ht="14.25" customHeight="1">
      <c r="A46" s="388"/>
      <c r="B46" s="388" t="s">
        <v>603</v>
      </c>
      <c r="C46" s="388"/>
      <c r="D46" s="388"/>
      <c r="E46" s="965"/>
      <c r="F46" s="965"/>
      <c r="G46" s="388"/>
      <c r="H46" s="388"/>
    </row>
    <row r="47" spans="1:8">
      <c r="A47" s="388"/>
      <c r="B47" s="910" t="s">
        <v>625</v>
      </c>
      <c r="C47" s="388"/>
      <c r="D47" s="388"/>
      <c r="E47" s="388"/>
      <c r="F47" s="388"/>
      <c r="G47" s="388"/>
      <c r="H47" s="388"/>
    </row>
    <row r="48" spans="1:8">
      <c r="A48"/>
      <c r="B48"/>
      <c r="C48"/>
      <c r="D48"/>
      <c r="E48"/>
      <c r="F48"/>
      <c r="G48"/>
      <c r="H48"/>
    </row>
    <row r="49" spans="1:8">
      <c r="A49" s="388"/>
      <c r="B49" s="388"/>
      <c r="C49" s="388"/>
      <c r="D49" s="388"/>
      <c r="E49" s="388"/>
      <c r="F49" s="388"/>
      <c r="G49" s="388"/>
      <c r="H49" s="388"/>
    </row>
    <row r="50" spans="1:8">
      <c r="A50" s="966" t="str">
        <f>IF($F$5="令和　年　月　日","29","")</f>
        <v>29</v>
      </c>
      <c r="B50" s="967"/>
      <c r="C50" s="967"/>
      <c r="D50" s="967"/>
      <c r="E50" s="967"/>
      <c r="F50" s="967"/>
      <c r="G50" s="967"/>
      <c r="H50" s="967"/>
    </row>
  </sheetData>
  <mergeCells count="38">
    <mergeCell ref="A41:C41"/>
    <mergeCell ref="A42:C42"/>
    <mergeCell ref="A43:C43"/>
    <mergeCell ref="D33:H33"/>
    <mergeCell ref="D34:H34"/>
    <mergeCell ref="D35:H35"/>
    <mergeCell ref="D36:H36"/>
    <mergeCell ref="D37:H37"/>
    <mergeCell ref="D38:H38"/>
    <mergeCell ref="D39:H39"/>
    <mergeCell ref="D40:H40"/>
    <mergeCell ref="D41:H41"/>
    <mergeCell ref="D42:H42"/>
    <mergeCell ref="D43:H43"/>
    <mergeCell ref="A36:C36"/>
    <mergeCell ref="A37:C37"/>
    <mergeCell ref="A38:C38"/>
    <mergeCell ref="A39:C39"/>
    <mergeCell ref="A40:C40"/>
    <mergeCell ref="F5:H5"/>
    <mergeCell ref="A33:C33"/>
    <mergeCell ref="A34:C34"/>
    <mergeCell ref="A35:C35"/>
    <mergeCell ref="C25:G25"/>
    <mergeCell ref="C30:D31"/>
    <mergeCell ref="E30:F31"/>
    <mergeCell ref="G30:H31"/>
    <mergeCell ref="B29:D29"/>
    <mergeCell ref="G29:H29"/>
    <mergeCell ref="E1:F1"/>
    <mergeCell ref="E2:F2"/>
    <mergeCell ref="A3:D3"/>
    <mergeCell ref="F11:G11"/>
    <mergeCell ref="A24:B24"/>
    <mergeCell ref="C24:G24"/>
    <mergeCell ref="A5:C5"/>
    <mergeCell ref="A4:C4"/>
    <mergeCell ref="F9:H9"/>
  </mergeCells>
  <phoneticPr fontId="8"/>
  <conditionalFormatting sqref="F5:H5">
    <cfRule type="expression" dxfId="279" priority="2">
      <formula>F5="令和　年　月　日"</formula>
    </cfRule>
  </conditionalFormatting>
  <conditionalFormatting sqref="H27">
    <cfRule type="expression" dxfId="278" priority="1">
      <formula>H27=""</formula>
    </cfRule>
  </conditionalFormatting>
  <dataValidations count="2">
    <dataValidation imeMode="hiragana" allowBlank="1" showInputMessage="1" showErrorMessage="1" sqref="A33:A43 A4:A5 F11:G11 D33:D43 G30 F9:H9 C30 B29"/>
    <dataValidation imeMode="off" allowBlank="1" showInputMessage="1" showErrorMessage="1" sqref="F5:H5 H27"/>
  </dataValidations>
  <printOptions horizontalCentered="1"/>
  <pageMargins left="0.78740157480314965" right="0.59055118110236227" top="0.98425196850393704" bottom="0.98425196850393704" header="0.51181102362204722" footer="0.51181102362204722"/>
  <pageSetup paperSize="9" scale="92" orientation="portrait" blackAndWhite="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showGridLines="0" view="pageBreakPreview" topLeftCell="A5" zoomScaleNormal="100" workbookViewId="0">
      <selection activeCell="A42" sqref="A42:G45"/>
    </sheetView>
  </sheetViews>
  <sheetFormatPr defaultRowHeight="14.25"/>
  <cols>
    <col min="1" max="1" width="13.125" style="276" customWidth="1"/>
    <col min="2" max="2" width="15.625" style="276" customWidth="1"/>
    <col min="3" max="3" width="11.25" style="276" customWidth="1"/>
    <col min="4" max="4" width="13.125" style="276" customWidth="1"/>
    <col min="5" max="5" width="8" style="276" customWidth="1"/>
    <col min="6" max="6" width="13.625" style="276" customWidth="1"/>
    <col min="7" max="7" width="8.875" style="276" customWidth="1"/>
    <col min="8" max="8" width="11.75" style="276" customWidth="1"/>
    <col min="9" max="16384" width="9" style="276"/>
  </cols>
  <sheetData>
    <row r="1" spans="1:7" ht="20.100000000000001" customHeight="1">
      <c r="A1" s="918"/>
      <c r="B1" s="917"/>
      <c r="C1" s="919"/>
      <c r="D1" s="277" t="s">
        <v>227</v>
      </c>
      <c r="E1" s="630"/>
      <c r="F1" s="631"/>
      <c r="G1" s="632"/>
    </row>
    <row r="2" spans="1:7" ht="20.100000000000001" customHeight="1">
      <c r="A2" s="917"/>
      <c r="B2" s="918"/>
      <c r="C2" s="917"/>
      <c r="D2" s="278" t="s">
        <v>337</v>
      </c>
      <c r="E2" s="633"/>
      <c r="F2" s="634"/>
      <c r="G2" s="635"/>
    </row>
    <row r="3" spans="1:7" ht="14.25" customHeight="1">
      <c r="A3" s="917"/>
      <c r="B3" s="918"/>
      <c r="C3" s="917"/>
      <c r="D3" s="681"/>
      <c r="E3" s="681"/>
      <c r="F3" s="681"/>
      <c r="G3" s="681"/>
    </row>
    <row r="4" spans="1:7" ht="14.25" customHeight="1">
      <c r="A4" s="1551" t="s">
        <v>770</v>
      </c>
      <c r="B4" s="1551"/>
      <c r="C4" s="1568"/>
      <c r="D4" s="1568"/>
      <c r="E4" s="917"/>
      <c r="F4" s="1949"/>
      <c r="G4" s="1950"/>
    </row>
    <row r="5" spans="1:7">
      <c r="A5" s="1665">
        <f>'5'!$A$12</f>
        <v>0</v>
      </c>
      <c r="B5" s="1665"/>
      <c r="C5" s="919"/>
      <c r="D5" s="917"/>
      <c r="E5" s="917"/>
      <c r="F5" s="919"/>
      <c r="G5" s="971"/>
    </row>
    <row r="6" spans="1:7">
      <c r="A6" s="1673">
        <f>'5'!$A$13</f>
        <v>0</v>
      </c>
      <c r="B6" s="1673"/>
      <c r="C6" s="972" t="s">
        <v>545</v>
      </c>
      <c r="D6" s="917"/>
      <c r="E6" s="1953" t="s">
        <v>907</v>
      </c>
      <c r="F6" s="1953"/>
      <c r="G6" s="1953"/>
    </row>
    <row r="7" spans="1:7">
      <c r="A7" s="917"/>
      <c r="B7" s="917"/>
      <c r="C7" s="917"/>
      <c r="D7" s="917"/>
      <c r="E7" s="917"/>
      <c r="F7" s="917"/>
      <c r="G7" s="917"/>
    </row>
    <row r="8" spans="1:7">
      <c r="A8" s="917"/>
      <c r="B8" s="917"/>
      <c r="C8" s="917"/>
      <c r="D8" s="917"/>
      <c r="E8" s="917"/>
      <c r="F8" s="917"/>
      <c r="G8" s="917"/>
    </row>
    <row r="9" spans="1:7">
      <c r="A9" s="917"/>
      <c r="B9" s="917"/>
      <c r="C9" s="917"/>
      <c r="D9" s="528" t="s">
        <v>689</v>
      </c>
      <c r="E9" s="1951">
        <f>'1'!$G$13</f>
        <v>0</v>
      </c>
      <c r="F9" s="1951"/>
      <c r="G9" s="1951"/>
    </row>
    <row r="10" spans="1:7">
      <c r="A10" s="917"/>
      <c r="B10" s="917"/>
      <c r="C10" s="917"/>
      <c r="D10"/>
      <c r="E10"/>
      <c r="F10"/>
      <c r="G10"/>
    </row>
    <row r="11" spans="1:7">
      <c r="A11" s="917"/>
      <c r="B11" s="917"/>
      <c r="C11" s="917"/>
      <c r="D11" s="279" t="s">
        <v>584</v>
      </c>
      <c r="E11" s="1957">
        <f>'4'!$C$30</f>
        <v>0</v>
      </c>
      <c r="F11" s="1957"/>
      <c r="G11" s="917" t="s">
        <v>738</v>
      </c>
    </row>
    <row r="12" spans="1:7">
      <c r="A12" s="917"/>
      <c r="B12" s="917"/>
      <c r="C12" s="917"/>
      <c r="D12" s="917"/>
      <c r="E12" s="917"/>
      <c r="F12" s="917"/>
      <c r="G12" s="917"/>
    </row>
    <row r="13" spans="1:7">
      <c r="A13" s="917"/>
      <c r="B13" s="917"/>
      <c r="C13" s="917"/>
      <c r="D13" s="917"/>
      <c r="E13" s="919"/>
      <c r="F13" s="919"/>
      <c r="G13" s="917"/>
    </row>
    <row r="14" spans="1:7">
      <c r="A14" s="917"/>
      <c r="B14" s="917"/>
      <c r="C14" s="917"/>
      <c r="D14" s="917"/>
      <c r="E14" s="919"/>
      <c r="F14" s="917"/>
      <c r="G14" s="973"/>
    </row>
    <row r="15" spans="1:7">
      <c r="A15" s="917"/>
      <c r="B15" s="917"/>
      <c r="C15" s="917"/>
      <c r="D15" s="917"/>
      <c r="E15" s="917"/>
      <c r="F15" s="918"/>
      <c r="G15" s="917"/>
    </row>
    <row r="16" spans="1:7">
      <c r="A16" s="917"/>
      <c r="B16" s="917"/>
      <c r="C16" s="917"/>
      <c r="D16" s="917"/>
      <c r="E16" s="917"/>
      <c r="F16" s="917"/>
      <c r="G16" s="917"/>
    </row>
    <row r="17" spans="1:7" ht="24">
      <c r="A17" s="974" t="s">
        <v>338</v>
      </c>
      <c r="B17" s="964"/>
      <c r="C17" s="964"/>
      <c r="D17" s="964"/>
      <c r="E17" s="964"/>
      <c r="F17" s="964"/>
      <c r="G17" s="964"/>
    </row>
    <row r="18" spans="1:7">
      <c r="A18" s="917"/>
      <c r="B18" s="917"/>
      <c r="C18" s="917"/>
      <c r="D18" s="917"/>
      <c r="E18" s="917"/>
      <c r="F18" s="917"/>
      <c r="G18" s="917"/>
    </row>
    <row r="19" spans="1:7">
      <c r="A19" s="917"/>
      <c r="B19" s="917"/>
      <c r="C19" s="917"/>
      <c r="D19" s="917"/>
      <c r="E19" s="917"/>
      <c r="F19" s="917"/>
      <c r="G19" s="917"/>
    </row>
    <row r="20" spans="1:7">
      <c r="A20" s="917"/>
      <c r="B20" s="917"/>
      <c r="C20" s="917"/>
      <c r="D20" s="917"/>
      <c r="E20" s="917"/>
      <c r="F20" s="917"/>
      <c r="G20" s="917"/>
    </row>
    <row r="21" spans="1:7">
      <c r="A21" s="917"/>
      <c r="B21" s="917"/>
      <c r="C21" s="917"/>
      <c r="D21" s="917"/>
      <c r="E21" s="917"/>
      <c r="F21" s="917"/>
      <c r="G21" s="917"/>
    </row>
    <row r="22" spans="1:7" ht="14.25" customHeight="1">
      <c r="A22" s="917"/>
      <c r="B22"/>
      <c r="C22"/>
      <c r="D22"/>
      <c r="E22"/>
      <c r="F22" s="917"/>
      <c r="G22" s="917"/>
    </row>
    <row r="23" spans="1:7">
      <c r="A23" s="917"/>
      <c r="B23" s="917"/>
      <c r="C23" s="917"/>
      <c r="D23" s="917"/>
      <c r="E23" s="917"/>
      <c r="F23" s="917"/>
      <c r="G23" s="917"/>
    </row>
    <row r="24" spans="1:7">
      <c r="A24" s="279" t="s">
        <v>16</v>
      </c>
      <c r="B24" s="1954" t="str">
        <f>'1'!$C$25</f>
        <v>独立行政法人国立病院機構○○病院</v>
      </c>
      <c r="C24" s="1954"/>
      <c r="D24" s="1954"/>
      <c r="E24" s="1954"/>
      <c r="F24" s="1954"/>
      <c r="G24" s="1954"/>
    </row>
    <row r="25" spans="1:7">
      <c r="A25" s="917"/>
      <c r="B25" s="1954" t="str">
        <f>'1'!$C$26</f>
        <v>○○整備工事</v>
      </c>
      <c r="C25" s="1954"/>
      <c r="D25" s="1954"/>
      <c r="E25" s="1954"/>
      <c r="F25" s="1954"/>
      <c r="G25" s="917"/>
    </row>
    <row r="26" spans="1:7">
      <c r="A26" s="917"/>
      <c r="B26" s="917"/>
      <c r="C26" s="917"/>
      <c r="D26" s="917"/>
      <c r="E26" s="917"/>
      <c r="F26" s="917"/>
      <c r="G26" s="917"/>
    </row>
    <row r="27" spans="1:7">
      <c r="A27" s="279" t="s">
        <v>339</v>
      </c>
      <c r="B27" s="1954"/>
      <c r="C27" s="1954"/>
      <c r="D27" s="1954"/>
      <c r="E27" s="1954"/>
      <c r="F27" s="1954"/>
      <c r="G27" s="917"/>
    </row>
    <row r="28" spans="1:7">
      <c r="A28" s="917"/>
      <c r="B28" s="917"/>
      <c r="C28" s="917"/>
      <c r="D28" s="917"/>
      <c r="E28" s="917"/>
      <c r="F28" s="917"/>
      <c r="G28" s="917"/>
    </row>
    <row r="29" spans="1:7">
      <c r="A29" s="917"/>
      <c r="B29" s="917"/>
      <c r="C29" s="917"/>
      <c r="D29" s="917"/>
      <c r="E29" s="917"/>
      <c r="F29" s="917"/>
      <c r="G29" s="917"/>
    </row>
    <row r="30" spans="1:7">
      <c r="A30" s="1948" t="s">
        <v>777</v>
      </c>
      <c r="B30" s="1948"/>
      <c r="C30" s="1948"/>
      <c r="D30" s="1948"/>
      <c r="E30" s="1948"/>
      <c r="F30" s="1948"/>
      <c r="G30" s="1948"/>
    </row>
    <row r="31" spans="1:7">
      <c r="A31" s="1948"/>
      <c r="B31" s="1948"/>
      <c r="C31" s="1948"/>
      <c r="D31" s="1948"/>
      <c r="E31" s="1948"/>
      <c r="F31" s="1948"/>
      <c r="G31" s="1948"/>
    </row>
    <row r="32" spans="1:7">
      <c r="A32" s="917"/>
      <c r="B32" s="917"/>
      <c r="C32" s="917"/>
      <c r="D32" s="917"/>
      <c r="E32" s="917"/>
      <c r="F32" s="917"/>
      <c r="G32" s="917"/>
    </row>
    <row r="33" spans="1:7">
      <c r="A33" s="917"/>
      <c r="B33" s="917"/>
      <c r="C33" s="917"/>
      <c r="D33" s="917"/>
      <c r="E33" s="917"/>
      <c r="F33" s="917"/>
      <c r="G33" s="917"/>
    </row>
    <row r="34" spans="1:7">
      <c r="A34" s="975"/>
      <c r="B34" s="975"/>
      <c r="C34" s="975"/>
      <c r="D34" s="975"/>
      <c r="E34" s="975"/>
      <c r="F34" s="975"/>
      <c r="G34" s="975"/>
    </row>
    <row r="35" spans="1:7">
      <c r="A35" s="917"/>
      <c r="B35" s="917"/>
      <c r="C35" s="918"/>
      <c r="D35" s="918"/>
      <c r="E35" s="917"/>
      <c r="F35" s="917"/>
      <c r="G35" s="917"/>
    </row>
    <row r="36" spans="1:7">
      <c r="A36" s="917"/>
      <c r="B36" s="917"/>
      <c r="C36" s="917"/>
      <c r="D36" s="917"/>
      <c r="E36" s="917"/>
      <c r="F36" s="917"/>
      <c r="G36" s="917"/>
    </row>
    <row r="37" spans="1:7">
      <c r="A37" s="917"/>
      <c r="B37" s="917"/>
      <c r="C37" s="917"/>
      <c r="D37" s="917"/>
      <c r="E37" s="917"/>
      <c r="F37" s="917"/>
      <c r="G37" s="917"/>
    </row>
    <row r="38" spans="1:7">
      <c r="A38" s="1959" t="s">
        <v>340</v>
      </c>
      <c r="B38" s="1959"/>
      <c r="C38" s="1958"/>
      <c r="D38" s="1958"/>
      <c r="E38" s="917"/>
      <c r="F38" s="917"/>
      <c r="G38" s="917"/>
    </row>
    <row r="39" spans="1:7">
      <c r="A39" s="917"/>
      <c r="B39" s="917"/>
      <c r="C39" s="917"/>
      <c r="D39" s="917"/>
      <c r="E39" s="917"/>
      <c r="F39" s="917"/>
      <c r="G39" s="917"/>
    </row>
    <row r="40" spans="1:7">
      <c r="A40" s="917"/>
      <c r="B40" s="917"/>
      <c r="C40" s="917"/>
      <c r="D40" s="917"/>
      <c r="E40" s="917"/>
      <c r="F40" s="917"/>
      <c r="G40" s="917"/>
    </row>
    <row r="41" spans="1:7">
      <c r="A41" s="917"/>
      <c r="B41" s="1955"/>
      <c r="C41" s="1955"/>
      <c r="D41" s="1956"/>
      <c r="E41" s="1956"/>
      <c r="F41" s="917"/>
      <c r="G41" s="917"/>
    </row>
    <row r="42" spans="1:7" ht="14.25" customHeight="1">
      <c r="A42" s="1952" t="s">
        <v>604</v>
      </c>
      <c r="B42" s="1952"/>
      <c r="C42" s="1952"/>
      <c r="D42" s="1952"/>
      <c r="E42" s="1952"/>
      <c r="F42" s="1952"/>
      <c r="G42" s="1952"/>
    </row>
    <row r="43" spans="1:7">
      <c r="A43" s="1952"/>
      <c r="B43" s="1952"/>
      <c r="C43" s="1952"/>
      <c r="D43" s="1952"/>
      <c r="E43" s="1952"/>
      <c r="F43" s="1952"/>
      <c r="G43" s="1952"/>
    </row>
    <row r="44" spans="1:7">
      <c r="A44" s="1952"/>
      <c r="B44" s="1952"/>
      <c r="C44" s="1952"/>
      <c r="D44" s="1952"/>
      <c r="E44" s="1952"/>
      <c r="F44" s="1952"/>
      <c r="G44" s="1952"/>
    </row>
    <row r="45" spans="1:7">
      <c r="A45" s="1952"/>
      <c r="B45" s="1952"/>
      <c r="C45" s="1952"/>
      <c r="D45" s="1952"/>
      <c r="E45" s="1952"/>
      <c r="F45" s="1952"/>
      <c r="G45" s="1952"/>
    </row>
    <row r="46" spans="1:7">
      <c r="A46" s="279"/>
      <c r="B46" s="917"/>
      <c r="C46" s="917"/>
      <c r="D46" s="919"/>
      <c r="E46" s="918"/>
      <c r="F46" s="919"/>
      <c r="G46" s="919"/>
    </row>
    <row r="47" spans="1:7">
      <c r="A47" s="976"/>
      <c r="B47" s="976"/>
      <c r="C47" s="976"/>
      <c r="D47" s="976"/>
      <c r="E47" s="976"/>
      <c r="F47" s="976"/>
      <c r="G47" s="976"/>
    </row>
    <row r="48" spans="1:7" ht="19.5" customHeight="1">
      <c r="A48" s="918"/>
      <c r="B48" s="917"/>
      <c r="C48" s="917"/>
      <c r="D48" s="917"/>
      <c r="E48" s="919"/>
      <c r="F48" s="277" t="s">
        <v>591</v>
      </c>
      <c r="G48" s="1153"/>
    </row>
    <row r="49" spans="1:7" ht="19.5" customHeight="1">
      <c r="A49" s="917"/>
      <c r="B49" s="918"/>
      <c r="C49" s="917"/>
      <c r="D49" s="917"/>
      <c r="E49" s="919"/>
      <c r="F49" s="278" t="s">
        <v>592</v>
      </c>
      <c r="G49" s="1154"/>
    </row>
    <row r="50" spans="1:7" ht="20.25" customHeight="1">
      <c r="A50" s="917"/>
      <c r="B50" s="910" t="s">
        <v>625</v>
      </c>
      <c r="C50" s="917"/>
      <c r="D50" s="917"/>
      <c r="E50" s="917"/>
      <c r="F50" s="1204" t="s">
        <v>593</v>
      </c>
      <c r="G50" s="1205"/>
    </row>
    <row r="51" spans="1:7">
      <c r="A51" s="920" t="str">
        <f>IF($E$6="令和　年　月　日","30","")</f>
        <v>30</v>
      </c>
      <c r="B51" s="975"/>
      <c r="C51" s="975"/>
      <c r="D51" s="975"/>
      <c r="E51" s="975"/>
      <c r="F51" s="975"/>
      <c r="G51" s="975"/>
    </row>
    <row r="53" spans="1:7">
      <c r="A53" s="280"/>
    </row>
    <row r="55" spans="1:7">
      <c r="A55" s="280"/>
    </row>
    <row r="56" spans="1:7">
      <c r="A56" s="280"/>
    </row>
    <row r="57" spans="1:7">
      <c r="A57" s="280"/>
    </row>
    <row r="58" spans="1:7">
      <c r="A58" s="280"/>
    </row>
    <row r="59" spans="1:7">
      <c r="A59" s="280"/>
    </row>
    <row r="61" spans="1:7">
      <c r="A61" s="280"/>
    </row>
    <row r="62" spans="1:7">
      <c r="A62" s="280"/>
    </row>
    <row r="63" spans="1:7">
      <c r="A63" s="280"/>
    </row>
    <row r="65" spans="1:1">
      <c r="A65" s="280"/>
    </row>
    <row r="66" spans="1:1">
      <c r="A66" s="280"/>
    </row>
    <row r="67" spans="1:1">
      <c r="A67" s="280"/>
    </row>
    <row r="69" spans="1:1">
      <c r="A69" s="280"/>
    </row>
    <row r="70" spans="1:1">
      <c r="A70" s="280"/>
    </row>
    <row r="73" spans="1:1">
      <c r="A73" s="280"/>
    </row>
  </sheetData>
  <mergeCells count="16">
    <mergeCell ref="A30:G31"/>
    <mergeCell ref="F4:G4"/>
    <mergeCell ref="A4:D4"/>
    <mergeCell ref="E9:G9"/>
    <mergeCell ref="A42:G45"/>
    <mergeCell ref="A5:B5"/>
    <mergeCell ref="E6:G6"/>
    <mergeCell ref="B24:G24"/>
    <mergeCell ref="B27:F27"/>
    <mergeCell ref="B41:C41"/>
    <mergeCell ref="D41:E41"/>
    <mergeCell ref="E11:F11"/>
    <mergeCell ref="A6:B6"/>
    <mergeCell ref="C38:D38"/>
    <mergeCell ref="B25:F25"/>
    <mergeCell ref="A38:B38"/>
  </mergeCells>
  <phoneticPr fontId="8"/>
  <conditionalFormatting sqref="B27:F27">
    <cfRule type="expression" dxfId="277" priority="1">
      <formula>B27=""</formula>
    </cfRule>
  </conditionalFormatting>
  <conditionalFormatting sqref="E6:G6">
    <cfRule type="expression" dxfId="276" priority="2">
      <formula>E6="令和　年　月　日"</formula>
    </cfRule>
  </conditionalFormatting>
  <dataValidations count="2">
    <dataValidation imeMode="hiragana" allowBlank="1" showInputMessage="1" showErrorMessage="1" sqref="A5:B6 B24 E11:F11 C38:D38 B27:F27 E9:G9"/>
    <dataValidation imeMode="off" allowBlank="1" showInputMessage="1" showErrorMessage="1" sqref="E6:G6"/>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view="pageBreakPreview" topLeftCell="A9" zoomScaleNormal="100" workbookViewId="0">
      <selection activeCell="J35" sqref="J35"/>
    </sheetView>
  </sheetViews>
  <sheetFormatPr defaultRowHeight="14.25"/>
  <cols>
    <col min="1" max="1" width="12.375" style="281" customWidth="1"/>
    <col min="2" max="2" width="15.625" style="281" customWidth="1"/>
    <col min="3" max="3" width="21.25" style="281" customWidth="1"/>
    <col min="4" max="4" width="13.125" style="281" customWidth="1"/>
    <col min="5" max="5" width="12.625" style="281" customWidth="1"/>
    <col min="6" max="6" width="12.875" style="281" customWidth="1"/>
    <col min="7" max="16384" width="9" style="281"/>
  </cols>
  <sheetData>
    <row r="1" spans="1:7" ht="20.25" customHeight="1">
      <c r="A1" s="978"/>
      <c r="B1" s="978"/>
      <c r="C1" s="978"/>
      <c r="D1" s="978"/>
      <c r="E1" s="736" t="s">
        <v>227</v>
      </c>
      <c r="F1" s="282"/>
    </row>
    <row r="2" spans="1:7" ht="20.25" customHeight="1">
      <c r="A2" s="978"/>
      <c r="B2" s="978"/>
      <c r="C2" s="978"/>
      <c r="D2" s="978"/>
      <c r="E2" s="737" t="s">
        <v>310</v>
      </c>
      <c r="F2" s="982"/>
    </row>
    <row r="3" spans="1:7">
      <c r="A3" s="1551" t="s">
        <v>770</v>
      </c>
      <c r="B3" s="1551"/>
      <c r="C3" s="1568"/>
      <c r="D3" s="978"/>
      <c r="E3" s="978"/>
      <c r="F3" s="978"/>
    </row>
    <row r="4" spans="1:7">
      <c r="A4" s="1665">
        <f>'5'!$A$12</f>
        <v>0</v>
      </c>
      <c r="B4" s="1665"/>
      <c r="C4" s="390"/>
      <c r="D4" s="978"/>
      <c r="E4" s="978"/>
      <c r="F4" s="978"/>
    </row>
    <row r="5" spans="1:7">
      <c r="A5" s="1696">
        <f>'5'!$A$13</f>
        <v>0</v>
      </c>
      <c r="B5" s="1696"/>
      <c r="C5" s="978" t="s">
        <v>900</v>
      </c>
      <c r="D5" s="2004" t="s">
        <v>907</v>
      </c>
      <c r="E5" s="2004"/>
      <c r="F5" s="2004"/>
    </row>
    <row r="6" spans="1:7">
      <c r="A6" s="978"/>
      <c r="B6" s="978"/>
      <c r="C6" s="390"/>
      <c r="D6" s="978"/>
      <c r="E6" s="978"/>
      <c r="F6" s="978"/>
    </row>
    <row r="7" spans="1:7">
      <c r="A7" s="978"/>
      <c r="B7" s="978"/>
      <c r="C7" s="978"/>
      <c r="D7" s="978"/>
      <c r="E7" s="978"/>
      <c r="F7" s="978"/>
    </row>
    <row r="8" spans="1:7">
      <c r="A8" s="978"/>
      <c r="B8" s="978"/>
      <c r="C8" s="978"/>
      <c r="D8" s="978"/>
      <c r="E8" s="978"/>
      <c r="F8" s="978"/>
    </row>
    <row r="9" spans="1:7">
      <c r="A9" s="978"/>
      <c r="B9" s="978"/>
      <c r="C9" s="978"/>
      <c r="D9" s="529" t="s">
        <v>689</v>
      </c>
      <c r="E9" s="2005">
        <f>'1'!$G$13</f>
        <v>0</v>
      </c>
      <c r="F9" s="2005"/>
    </row>
    <row r="10" spans="1:7">
      <c r="A10" s="978"/>
      <c r="B10" s="978"/>
      <c r="C10" s="978"/>
      <c r="D10"/>
      <c r="E10"/>
      <c r="F10"/>
      <c r="G10" s="283"/>
    </row>
    <row r="11" spans="1:7">
      <c r="A11" s="978"/>
      <c r="B11" s="978"/>
      <c r="C11" s="978"/>
      <c r="D11" s="983" t="s">
        <v>584</v>
      </c>
      <c r="E11" s="1121">
        <f>'4'!$C$30</f>
        <v>0</v>
      </c>
      <c r="F11" s="978" t="s">
        <v>738</v>
      </c>
      <c r="G11" s="284"/>
    </row>
    <row r="12" spans="1:7">
      <c r="A12" s="978"/>
      <c r="B12" s="978"/>
      <c r="C12" s="978"/>
      <c r="D12" s="978"/>
      <c r="E12" s="978"/>
      <c r="F12" s="978"/>
    </row>
    <row r="13" spans="1:7">
      <c r="A13" s="978"/>
      <c r="B13" s="978"/>
      <c r="C13" s="978"/>
      <c r="D13" s="984"/>
      <c r="E13" s="984"/>
      <c r="F13" s="978"/>
    </row>
    <row r="14" spans="1:7">
      <c r="A14" s="978"/>
      <c r="B14" s="978"/>
      <c r="C14" s="978"/>
      <c r="D14" s="978"/>
      <c r="E14" s="390"/>
      <c r="F14" s="978"/>
    </row>
    <row r="15" spans="1:7" ht="24">
      <c r="A15" s="2006" t="s">
        <v>850</v>
      </c>
      <c r="B15" s="2006"/>
      <c r="C15" s="2006"/>
      <c r="D15" s="2006"/>
      <c r="E15" s="2006"/>
      <c r="F15" s="2006"/>
    </row>
    <row r="16" spans="1:7">
      <c r="A16" s="978"/>
      <c r="B16" s="978"/>
      <c r="C16" s="978"/>
      <c r="D16" s="978"/>
      <c r="E16" s="978"/>
      <c r="F16" s="978"/>
    </row>
    <row r="17" spans="1:6">
      <c r="A17" s="978"/>
      <c r="B17" s="978"/>
      <c r="C17" s="978"/>
      <c r="D17" s="978"/>
      <c r="E17" s="978"/>
      <c r="F17" s="978"/>
    </row>
    <row r="18" spans="1:6" ht="14.25" customHeight="1">
      <c r="A18" s="978" t="s">
        <v>848</v>
      </c>
      <c r="B18" s="978"/>
      <c r="C18" s="983"/>
      <c r="D18" s="983"/>
      <c r="E18" s="978"/>
      <c r="F18" s="978"/>
    </row>
    <row r="19" spans="1:6" ht="14.25" customHeight="1">
      <c r="A19" s="978"/>
      <c r="B19" s="978"/>
      <c r="C19" s="983"/>
      <c r="D19" s="983"/>
      <c r="E19" s="978"/>
      <c r="F19" s="978"/>
    </row>
    <row r="20" spans="1:6" ht="14.25" customHeight="1">
      <c r="A20" s="981" t="s">
        <v>857</v>
      </c>
      <c r="B20" s="981"/>
      <c r="C20" s="981"/>
      <c r="D20" s="981"/>
      <c r="E20" s="981"/>
      <c r="F20" s="981"/>
    </row>
    <row r="21" spans="1:6">
      <c r="A21" s="978"/>
      <c r="B21" s="978"/>
      <c r="C21" s="978"/>
      <c r="D21" s="978"/>
      <c r="E21" s="978"/>
      <c r="F21" s="978"/>
    </row>
    <row r="22" spans="1:6" ht="21" customHeight="1">
      <c r="A22" s="1965" t="s">
        <v>874</v>
      </c>
      <c r="B22" s="1966"/>
      <c r="C22" s="2001" t="s">
        <v>851</v>
      </c>
      <c r="D22" s="2002"/>
      <c r="E22" s="2002"/>
      <c r="F22" s="2003"/>
    </row>
    <row r="23" spans="1:6" ht="21" customHeight="1">
      <c r="A23" s="1992" t="s">
        <v>875</v>
      </c>
      <c r="B23" s="1993"/>
      <c r="C23" s="1976" t="s">
        <v>341</v>
      </c>
      <c r="D23" s="1977"/>
      <c r="E23" s="1977"/>
      <c r="F23" s="1978"/>
    </row>
    <row r="24" spans="1:6" ht="21" customHeight="1">
      <c r="A24" s="1994"/>
      <c r="B24" s="1995"/>
      <c r="C24" s="1979" t="s">
        <v>342</v>
      </c>
      <c r="D24" s="1979"/>
      <c r="E24" s="1979"/>
      <c r="F24" s="1980"/>
    </row>
    <row r="25" spans="1:6" ht="21" customHeight="1">
      <c r="A25" s="1965" t="s">
        <v>876</v>
      </c>
      <c r="B25" s="1966"/>
      <c r="C25" s="1981" t="s">
        <v>759</v>
      </c>
      <c r="D25" s="1982"/>
      <c r="E25" s="1982"/>
      <c r="F25" s="1983"/>
    </row>
    <row r="26" spans="1:6" ht="21" customHeight="1">
      <c r="A26" s="1992" t="s">
        <v>849</v>
      </c>
      <c r="B26" s="1993"/>
      <c r="C26" s="1998"/>
      <c r="D26" s="1999"/>
      <c r="E26" s="1999"/>
      <c r="F26" s="2000"/>
    </row>
    <row r="27" spans="1:6" ht="21" customHeight="1">
      <c r="A27" s="1996"/>
      <c r="B27" s="1997"/>
      <c r="C27" s="1984"/>
      <c r="D27" s="1984"/>
      <c r="E27" s="1984"/>
      <c r="F27" s="1985"/>
    </row>
    <row r="28" spans="1:6" ht="21" customHeight="1">
      <c r="A28" s="1996"/>
      <c r="B28" s="1997"/>
      <c r="C28" s="1960"/>
      <c r="D28" s="1961"/>
      <c r="E28" s="1961"/>
      <c r="F28" s="1962"/>
    </row>
    <row r="29" spans="1:6" ht="21" customHeight="1">
      <c r="A29" s="1996"/>
      <c r="B29" s="1997"/>
      <c r="C29" s="1960"/>
      <c r="D29" s="1961"/>
      <c r="E29" s="1961"/>
      <c r="F29" s="1962"/>
    </row>
    <row r="30" spans="1:6" ht="21" customHeight="1">
      <c r="A30" s="1996"/>
      <c r="B30" s="1997"/>
      <c r="C30" s="1960"/>
      <c r="D30" s="1961"/>
      <c r="E30" s="1961"/>
      <c r="F30" s="1962"/>
    </row>
    <row r="31" spans="1:6" ht="21" customHeight="1">
      <c r="A31" s="1996"/>
      <c r="B31" s="1997"/>
      <c r="C31" s="1960"/>
      <c r="D31" s="1961"/>
      <c r="E31" s="1961"/>
      <c r="F31" s="1962"/>
    </row>
    <row r="32" spans="1:6" ht="21" customHeight="1">
      <c r="A32" s="1996"/>
      <c r="B32" s="1997"/>
      <c r="C32" s="1960"/>
      <c r="D32" s="1961"/>
      <c r="E32" s="1961"/>
      <c r="F32" s="1962"/>
    </row>
    <row r="33" spans="1:6" ht="21" customHeight="1">
      <c r="A33" s="1996"/>
      <c r="B33" s="1997"/>
      <c r="C33" s="1960"/>
      <c r="D33" s="1961"/>
      <c r="E33" s="1961"/>
      <c r="F33" s="1962"/>
    </row>
    <row r="34" spans="1:6" ht="21" customHeight="1">
      <c r="A34" s="1994"/>
      <c r="B34" s="1995"/>
      <c r="C34" s="1990"/>
      <c r="D34" s="1990"/>
      <c r="E34" s="1990"/>
      <c r="F34" s="1991"/>
    </row>
    <row r="35" spans="1:6" ht="15" customHeight="1">
      <c r="A35" s="1986" t="s">
        <v>343</v>
      </c>
      <c r="B35" s="1987"/>
      <c r="C35" s="1970">
        <f>'30'!$C$38</f>
        <v>0</v>
      </c>
      <c r="D35" s="1971"/>
      <c r="E35" s="1971"/>
      <c r="F35" s="1972"/>
    </row>
    <row r="36" spans="1:6" ht="15" customHeight="1">
      <c r="A36" s="1988"/>
      <c r="B36" s="1989"/>
      <c r="C36" s="1973"/>
      <c r="D36" s="1974"/>
      <c r="E36" s="1974"/>
      <c r="F36" s="1975"/>
    </row>
    <row r="37" spans="1:6" ht="30" customHeight="1">
      <c r="A37" s="1965" t="s">
        <v>344</v>
      </c>
      <c r="B37" s="1966"/>
      <c r="C37" s="1967"/>
      <c r="D37" s="1968"/>
      <c r="E37" s="1968"/>
      <c r="F37" s="1969"/>
    </row>
    <row r="38" spans="1:6" ht="27.6" customHeight="1">
      <c r="A38" s="977" t="s">
        <v>295</v>
      </c>
      <c r="B38" s="978" t="s">
        <v>345</v>
      </c>
      <c r="C38" s="978"/>
      <c r="D38" s="978"/>
      <c r="E38" s="978"/>
      <c r="F38" s="978"/>
    </row>
    <row r="39" spans="1:6" ht="14.25" customHeight="1">
      <c r="A39" s="979"/>
      <c r="B39" s="979"/>
      <c r="C39" s="979"/>
      <c r="D39" s="979"/>
      <c r="E39" s="979"/>
      <c r="F39" s="979"/>
    </row>
    <row r="40" spans="1:6" s="276" customFormat="1" ht="19.5" customHeight="1">
      <c r="A40" s="917"/>
      <c r="B40" s="918"/>
      <c r="C40" s="917"/>
      <c r="D40" s="919"/>
      <c r="E40" s="277" t="s">
        <v>591</v>
      </c>
      <c r="F40" s="1153"/>
    </row>
    <row r="41" spans="1:6" s="276" customFormat="1" ht="19.5" customHeight="1">
      <c r="A41" s="917"/>
      <c r="B41" s="917"/>
      <c r="C41" s="918"/>
      <c r="D41" s="919"/>
      <c r="E41" s="278" t="s">
        <v>592</v>
      </c>
      <c r="F41" s="1154"/>
    </row>
    <row r="42" spans="1:6" s="276" customFormat="1" ht="20.25" customHeight="1">
      <c r="A42" s="917"/>
      <c r="B42" s="917"/>
      <c r="C42" s="1963" t="s">
        <v>625</v>
      </c>
      <c r="D42" s="1964"/>
      <c r="E42" s="1204" t="s">
        <v>593</v>
      </c>
      <c r="F42" s="1205"/>
    </row>
    <row r="43" spans="1:6">
      <c r="A43" s="980" t="str">
        <f>IF($D$5="令和　年　月　日","31","")</f>
        <v>31</v>
      </c>
      <c r="B43" s="981"/>
      <c r="C43" s="981"/>
      <c r="D43" s="981"/>
      <c r="E43" s="981"/>
      <c r="F43" s="981"/>
    </row>
  </sheetData>
  <mergeCells count="28">
    <mergeCell ref="A3:C3"/>
    <mergeCell ref="C33:F33"/>
    <mergeCell ref="A35:B36"/>
    <mergeCell ref="C34:F34"/>
    <mergeCell ref="A22:B22"/>
    <mergeCell ref="A25:B25"/>
    <mergeCell ref="A23:B24"/>
    <mergeCell ref="A26:B34"/>
    <mergeCell ref="C26:F26"/>
    <mergeCell ref="C31:F31"/>
    <mergeCell ref="C22:F22"/>
    <mergeCell ref="D5:F5"/>
    <mergeCell ref="A5:B5"/>
    <mergeCell ref="A4:B4"/>
    <mergeCell ref="E9:F9"/>
    <mergeCell ref="A15:F15"/>
    <mergeCell ref="C23:F23"/>
    <mergeCell ref="C24:F24"/>
    <mergeCell ref="C25:F25"/>
    <mergeCell ref="C27:F27"/>
    <mergeCell ref="C28:F28"/>
    <mergeCell ref="C30:F30"/>
    <mergeCell ref="C42:D42"/>
    <mergeCell ref="A37:B37"/>
    <mergeCell ref="C37:F37"/>
    <mergeCell ref="C29:F29"/>
    <mergeCell ref="C32:F32"/>
    <mergeCell ref="C35:F36"/>
  </mergeCells>
  <phoneticPr fontId="8"/>
  <conditionalFormatting sqref="D5:F5">
    <cfRule type="expression" dxfId="275" priority="1">
      <formula>D5="令和　年　月　日"</formula>
    </cfRule>
  </conditionalFormatting>
  <dataValidations count="2">
    <dataValidation imeMode="off" allowBlank="1" showInputMessage="1" showErrorMessage="1" sqref="D5:F5"/>
    <dataValidation imeMode="hiragana" allowBlank="1" showInputMessage="1" showErrorMessage="1" sqref="A4:B5 C22:F37 E11 E9:F9"/>
  </dataValidations>
  <printOptions horizontalCentered="1"/>
  <pageMargins left="0.78740157480314965" right="0.59055118110236227" top="0.98425196850393704" bottom="0.78740157480314965" header="0.51181102362204722" footer="0.51181102362204722"/>
  <pageSetup paperSize="9"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showGridLines="0" view="pageBreakPreview" zoomScaleNormal="100" workbookViewId="0">
      <selection activeCell="A2" sqref="A2:C2"/>
    </sheetView>
  </sheetViews>
  <sheetFormatPr defaultRowHeight="24" customHeight="1"/>
  <cols>
    <col min="1" max="1" width="4.625" style="285" customWidth="1"/>
    <col min="2" max="2" width="9.875" style="285" customWidth="1"/>
    <col min="3" max="3" width="24.875" style="285" customWidth="1"/>
    <col min="4" max="6" width="16.625" style="285" customWidth="1"/>
    <col min="7" max="16384" width="9" style="285"/>
  </cols>
  <sheetData>
    <row r="1" spans="1:6" ht="39" customHeight="1">
      <c r="A1" s="666" t="s">
        <v>750</v>
      </c>
      <c r="B1" s="666"/>
      <c r="C1" s="666"/>
      <c r="D1" s="666"/>
      <c r="E1" s="666"/>
      <c r="F1" s="559"/>
    </row>
    <row r="2" spans="1:6" ht="24" customHeight="1">
      <c r="A2" s="1253" t="s">
        <v>191</v>
      </c>
      <c r="B2" s="1253"/>
      <c r="C2" s="1253"/>
    </row>
    <row r="3" spans="1:6" ht="30.75" customHeight="1">
      <c r="A3" s="1237" t="s">
        <v>13</v>
      </c>
      <c r="B3" s="1237" t="s">
        <v>328</v>
      </c>
      <c r="C3" s="1246" t="s">
        <v>927</v>
      </c>
      <c r="D3" s="1237" t="s">
        <v>376</v>
      </c>
      <c r="E3" s="1237" t="s">
        <v>329</v>
      </c>
      <c r="F3" s="1237" t="s">
        <v>925</v>
      </c>
    </row>
    <row r="4" spans="1:6" ht="30.75" customHeight="1">
      <c r="A4" s="286"/>
      <c r="B4" s="717"/>
      <c r="C4" s="718"/>
      <c r="D4" s="526" t="s">
        <v>907</v>
      </c>
      <c r="E4" s="526" t="s">
        <v>907</v>
      </c>
      <c r="F4" s="719"/>
    </row>
    <row r="5" spans="1:6" ht="30.75" customHeight="1">
      <c r="A5" s="286"/>
      <c r="B5" s="717"/>
      <c r="C5" s="718"/>
      <c r="D5" s="526"/>
      <c r="E5" s="526"/>
      <c r="F5" s="719"/>
    </row>
    <row r="6" spans="1:6" ht="30.75" customHeight="1">
      <c r="A6" s="286"/>
      <c r="B6" s="717"/>
      <c r="C6" s="718"/>
      <c r="D6" s="526"/>
      <c r="E6" s="526"/>
      <c r="F6" s="719"/>
    </row>
    <row r="7" spans="1:6" ht="30.75" customHeight="1">
      <c r="A7" s="286"/>
      <c r="B7" s="717"/>
      <c r="C7" s="718"/>
      <c r="D7" s="526"/>
      <c r="E7" s="526"/>
      <c r="F7" s="719"/>
    </row>
    <row r="8" spans="1:6" ht="30.75" customHeight="1">
      <c r="A8" s="286"/>
      <c r="B8" s="717"/>
      <c r="C8" s="718"/>
      <c r="D8" s="526"/>
      <c r="E8" s="526"/>
      <c r="F8" s="719"/>
    </row>
    <row r="9" spans="1:6" ht="30.75" customHeight="1">
      <c r="A9" s="286"/>
      <c r="B9" s="717"/>
      <c r="C9" s="718"/>
      <c r="D9" s="526"/>
      <c r="E9" s="526"/>
      <c r="F9" s="719"/>
    </row>
    <row r="10" spans="1:6" ht="30.75" customHeight="1">
      <c r="A10" s="286"/>
      <c r="B10" s="717"/>
      <c r="C10" s="718"/>
      <c r="D10" s="526"/>
      <c r="E10" s="526"/>
      <c r="F10" s="719"/>
    </row>
    <row r="11" spans="1:6" ht="30.75" customHeight="1">
      <c r="A11" s="286"/>
      <c r="B11" s="717"/>
      <c r="C11" s="718"/>
      <c r="D11" s="526"/>
      <c r="E11" s="526"/>
      <c r="F11" s="719"/>
    </row>
    <row r="12" spans="1:6" ht="30.75" customHeight="1">
      <c r="A12" s="286"/>
      <c r="B12" s="717"/>
      <c r="C12" s="719"/>
      <c r="D12" s="526"/>
      <c r="E12" s="526"/>
      <c r="F12" s="719"/>
    </row>
    <row r="13" spans="1:6" ht="30.75" customHeight="1">
      <c r="A13" s="286"/>
      <c r="B13" s="717"/>
      <c r="C13" s="719"/>
      <c r="D13" s="526"/>
      <c r="E13" s="526"/>
      <c r="F13" s="719"/>
    </row>
    <row r="14" spans="1:6" ht="30.75" customHeight="1">
      <c r="A14" s="286"/>
      <c r="B14" s="717"/>
      <c r="C14" s="719"/>
      <c r="D14" s="526"/>
      <c r="E14" s="526"/>
      <c r="F14" s="719"/>
    </row>
    <row r="15" spans="1:6" ht="30.75" customHeight="1">
      <c r="A15" s="286"/>
      <c r="B15" s="717"/>
      <c r="C15" s="719"/>
      <c r="D15" s="526"/>
      <c r="E15" s="526"/>
      <c r="F15" s="719"/>
    </row>
    <row r="16" spans="1:6" ht="30.75" customHeight="1">
      <c r="A16" s="286"/>
      <c r="B16" s="717"/>
      <c r="C16" s="719"/>
      <c r="D16" s="526"/>
      <c r="E16" s="526"/>
      <c r="F16" s="719"/>
    </row>
    <row r="17" spans="1:6" ht="30.75" customHeight="1">
      <c r="A17" s="286"/>
      <c r="B17" s="717"/>
      <c r="C17" s="719"/>
      <c r="D17" s="526"/>
      <c r="E17" s="526"/>
      <c r="F17" s="719"/>
    </row>
    <row r="18" spans="1:6" ht="30.75" customHeight="1">
      <c r="A18" s="286"/>
      <c r="B18" s="717"/>
      <c r="C18" s="719"/>
      <c r="D18" s="526"/>
      <c r="E18" s="526"/>
      <c r="F18" s="719"/>
    </row>
    <row r="19" spans="1:6" ht="30.75" customHeight="1">
      <c r="A19" s="286"/>
      <c r="B19" s="717"/>
      <c r="C19" s="719"/>
      <c r="D19" s="526"/>
      <c r="E19" s="526"/>
      <c r="F19" s="719"/>
    </row>
    <row r="20" spans="1:6" ht="30.75" customHeight="1">
      <c r="A20" s="286"/>
      <c r="B20" s="717"/>
      <c r="C20" s="719"/>
      <c r="D20" s="526"/>
      <c r="E20" s="526"/>
      <c r="F20" s="719"/>
    </row>
    <row r="21" spans="1:6" ht="30.75" customHeight="1">
      <c r="A21" s="286"/>
      <c r="B21" s="717"/>
      <c r="C21" s="719"/>
      <c r="D21" s="526"/>
      <c r="E21" s="526"/>
      <c r="F21" s="719"/>
    </row>
    <row r="22" spans="1:6" ht="30.75" customHeight="1">
      <c r="A22" s="286"/>
      <c r="B22" s="717"/>
      <c r="C22" s="719"/>
      <c r="D22" s="526"/>
      <c r="E22" s="526"/>
      <c r="F22" s="719"/>
    </row>
    <row r="23" spans="1:6" ht="30.75" customHeight="1">
      <c r="A23" s="286"/>
      <c r="B23" s="717"/>
      <c r="C23" s="719"/>
      <c r="D23" s="526"/>
      <c r="E23" s="526"/>
      <c r="F23" s="719"/>
    </row>
    <row r="24" spans="1:6" ht="30.75" customHeight="1">
      <c r="A24" s="286"/>
      <c r="B24" s="717"/>
      <c r="C24" s="719"/>
      <c r="D24" s="526"/>
      <c r="E24" s="526"/>
      <c r="F24" s="719"/>
    </row>
    <row r="25" spans="1:6" ht="30.75" customHeight="1">
      <c r="A25" s="286"/>
      <c r="B25" s="717"/>
      <c r="C25" s="719"/>
      <c r="D25" s="526"/>
      <c r="E25" s="526"/>
      <c r="F25" s="719"/>
    </row>
    <row r="26" spans="1:6" ht="30.75" customHeight="1">
      <c r="A26" s="286"/>
      <c r="B26" s="717"/>
      <c r="C26" s="719"/>
      <c r="D26" s="526"/>
      <c r="E26" s="526"/>
      <c r="F26" s="719"/>
    </row>
    <row r="27" spans="1:6" ht="24" customHeight="1">
      <c r="A27" s="558" t="str">
        <f>IF($D$4="令和　年　月　日","32","")</f>
        <v>32</v>
      </c>
      <c r="B27" s="559"/>
      <c r="C27" s="559"/>
      <c r="D27" s="559"/>
      <c r="E27" s="559"/>
      <c r="F27" s="559"/>
    </row>
  </sheetData>
  <phoneticPr fontId="8"/>
  <conditionalFormatting sqref="A2">
    <cfRule type="expression" dxfId="274" priority="1">
      <formula>OR(A2="",A2="　")</formula>
    </cfRule>
  </conditionalFormatting>
  <dataValidations count="2">
    <dataValidation imeMode="hiragana" allowBlank="1" showInputMessage="1" showErrorMessage="1" sqref="A2:C2 F4:F26 B4:C26"/>
    <dataValidation imeMode="off" allowBlank="1" showInputMessage="1" showErrorMessage="1" sqref="D4:E26 A4:A26"/>
  </dataValidations>
  <printOptions horizontalCentered="1"/>
  <pageMargins left="0.78740157480314965" right="0.59055118110236227" top="0.59055118110236227" bottom="0.39370078740157483" header="0.51181102362204722" footer="0.35433070866141736"/>
  <pageSetup paperSize="9"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view="pageBreakPreview" zoomScaleNormal="100" workbookViewId="0">
      <selection activeCell="E14" sqref="E14:F15"/>
    </sheetView>
  </sheetViews>
  <sheetFormatPr defaultRowHeight="14.25"/>
  <cols>
    <col min="1" max="1" width="10.875" style="287" customWidth="1"/>
    <col min="2" max="2" width="15.875" style="287" customWidth="1"/>
    <col min="3" max="3" width="10.875" style="287" customWidth="1"/>
    <col min="4" max="4" width="16.125" style="287" customWidth="1"/>
    <col min="5" max="5" width="10.625" style="287" customWidth="1"/>
    <col min="6" max="6" width="13.625" style="287" customWidth="1"/>
    <col min="7" max="7" width="10.875" style="287" customWidth="1"/>
    <col min="8" max="16384" width="9" style="287"/>
  </cols>
  <sheetData>
    <row r="1" spans="1:8" ht="20.25" customHeight="1">
      <c r="A1" s="738"/>
      <c r="B1" s="738"/>
      <c r="C1" s="738"/>
      <c r="D1" s="738"/>
      <c r="E1" s="738"/>
      <c r="F1" s="288" t="s">
        <v>227</v>
      </c>
      <c r="G1" s="289"/>
    </row>
    <row r="2" spans="1:8" ht="20.25" customHeight="1">
      <c r="A2" s="738"/>
      <c r="B2" s="738"/>
      <c r="C2" s="738"/>
      <c r="D2" s="738"/>
      <c r="E2" s="738"/>
      <c r="F2" s="985" t="s">
        <v>310</v>
      </c>
      <c r="G2" s="986"/>
    </row>
    <row r="3" spans="1:8" ht="14.25" customHeight="1">
      <c r="A3" s="738"/>
      <c r="B3" s="738"/>
      <c r="C3" s="738"/>
      <c r="D3" s="738"/>
      <c r="E3" s="738"/>
      <c r="F3" s="987"/>
      <c r="G3" s="738"/>
    </row>
    <row r="4" spans="1:8">
      <c r="A4" s="1551" t="s">
        <v>770</v>
      </c>
      <c r="B4" s="1551"/>
      <c r="C4" s="1551"/>
      <c r="D4" s="816"/>
      <c r="E4" s="738"/>
      <c r="F4" s="738"/>
      <c r="G4" s="738"/>
    </row>
    <row r="5" spans="1:8">
      <c r="A5" s="1665">
        <f>'5'!$A$12</f>
        <v>0</v>
      </c>
      <c r="B5" s="1665"/>
      <c r="C5" s="738"/>
      <c r="D5" s="738"/>
      <c r="E5" s="738"/>
      <c r="F5" s="738"/>
      <c r="G5" s="738"/>
    </row>
    <row r="6" spans="1:8">
      <c r="A6" s="1696">
        <f>'5'!$A$13</f>
        <v>0</v>
      </c>
      <c r="B6" s="1696"/>
      <c r="C6" s="738" t="s">
        <v>900</v>
      </c>
      <c r="D6" s="738"/>
      <c r="E6" s="2007" t="s">
        <v>907</v>
      </c>
      <c r="F6" s="2007"/>
      <c r="G6" s="2007"/>
    </row>
    <row r="7" spans="1:8">
      <c r="A7" s="738"/>
      <c r="B7" s="738"/>
      <c r="C7" s="738"/>
      <c r="D7" s="738"/>
      <c r="E7" s="738"/>
      <c r="F7" s="738"/>
      <c r="G7" s="738"/>
    </row>
    <row r="8" spans="1:8">
      <c r="A8" s="738"/>
      <c r="B8" s="738"/>
      <c r="C8" s="738"/>
      <c r="D8" s="738"/>
      <c r="E8" s="738"/>
      <c r="F8" s="738"/>
      <c r="G8" s="738"/>
    </row>
    <row r="9" spans="1:8">
      <c r="A9" s="738"/>
      <c r="B9" s="738"/>
      <c r="C9" s="738"/>
      <c r="D9" s="738"/>
      <c r="E9" s="738"/>
      <c r="F9" s="738"/>
      <c r="G9" s="738"/>
    </row>
    <row r="10" spans="1:8">
      <c r="A10" s="738"/>
      <c r="B10" s="738"/>
      <c r="C10" s="738"/>
      <c r="D10" s="530" t="s">
        <v>689</v>
      </c>
      <c r="E10" s="2014">
        <f>'1'!$G$13</f>
        <v>0</v>
      </c>
      <c r="F10" s="2014"/>
      <c r="G10" s="2014"/>
    </row>
    <row r="11" spans="1:8">
      <c r="A11" s="738"/>
      <c r="B11" s="738"/>
      <c r="C11" s="987"/>
      <c r="D11"/>
      <c r="E11"/>
      <c r="F11"/>
      <c r="G11"/>
      <c r="H11" s="290"/>
    </row>
    <row r="12" spans="1:8">
      <c r="A12" s="738"/>
      <c r="B12" s="738"/>
      <c r="C12" s="738"/>
      <c r="D12" s="988" t="s">
        <v>584</v>
      </c>
      <c r="E12" s="2009">
        <f>'4'!$C$30</f>
        <v>0</v>
      </c>
      <c r="F12" s="2009"/>
      <c r="G12" s="738" t="s">
        <v>738</v>
      </c>
      <c r="H12" s="291"/>
    </row>
    <row r="13" spans="1:8">
      <c r="A13" s="738"/>
      <c r="B13" s="738"/>
      <c r="C13" s="738"/>
      <c r="D13" s="988"/>
      <c r="E13" s="2008"/>
      <c r="F13" s="2008"/>
      <c r="G13" s="738"/>
    </row>
    <row r="14" spans="1:8" ht="14.25" customHeight="1">
      <c r="A14" s="738"/>
      <c r="B14" s="738"/>
      <c r="C14" s="738"/>
      <c r="D14" s="988" t="s">
        <v>346</v>
      </c>
      <c r="E14" s="2013"/>
      <c r="F14" s="2013"/>
      <c r="G14" s="2008" t="s">
        <v>738</v>
      </c>
    </row>
    <row r="15" spans="1:8" ht="14.25" customHeight="1">
      <c r="A15" s="738"/>
      <c r="B15" s="738"/>
      <c r="C15" s="738"/>
      <c r="D15" s="988" t="s">
        <v>378</v>
      </c>
      <c r="E15" s="2013"/>
      <c r="F15" s="2013"/>
      <c r="G15" s="2008"/>
    </row>
    <row r="16" spans="1:8">
      <c r="A16" s="738"/>
      <c r="B16" s="738"/>
      <c r="C16" s="738"/>
      <c r="D16" s="738"/>
      <c r="E16" s="738"/>
      <c r="F16" s="987"/>
      <c r="G16" s="738"/>
    </row>
    <row r="17" spans="1:8">
      <c r="A17" s="738"/>
      <c r="B17" s="738"/>
      <c r="C17" s="738"/>
      <c r="D17" s="738"/>
      <c r="E17" s="738"/>
      <c r="F17" s="987"/>
      <c r="G17" s="738"/>
    </row>
    <row r="18" spans="1:8" ht="24" customHeight="1">
      <c r="A18" s="667" t="s">
        <v>877</v>
      </c>
      <c r="B18" s="667"/>
      <c r="C18" s="667"/>
      <c r="D18" s="667"/>
      <c r="E18" s="667"/>
      <c r="F18" s="667"/>
      <c r="G18" s="667"/>
      <c r="H18" s="392"/>
    </row>
    <row r="19" spans="1:8" ht="21" customHeight="1">
      <c r="A19" s="738"/>
      <c r="B19" s="738"/>
      <c r="C19" s="738"/>
      <c r="D19" s="738"/>
      <c r="E19" s="738"/>
      <c r="F19" s="738"/>
      <c r="G19" s="738"/>
    </row>
    <row r="20" spans="1:8" ht="21" customHeight="1">
      <c r="A20" s="738"/>
      <c r="B20" s="738"/>
      <c r="C20" s="738"/>
      <c r="D20" s="738"/>
      <c r="E20" s="738"/>
      <c r="F20" s="738"/>
      <c r="G20" s="738"/>
    </row>
    <row r="21" spans="1:8" ht="21" customHeight="1">
      <c r="A21" s="988" t="s">
        <v>311</v>
      </c>
      <c r="B21" s="2012" t="str">
        <f>'1'!$C$25</f>
        <v>独立行政法人国立病院機構○○病院</v>
      </c>
      <c r="C21" s="2012"/>
      <c r="D21" s="2012"/>
      <c r="E21" s="2012"/>
      <c r="F21" s="2012"/>
      <c r="G21" s="738"/>
    </row>
    <row r="22" spans="1:8" ht="21" customHeight="1">
      <c r="A22" s="988"/>
      <c r="B22" s="2012" t="str">
        <f>'1'!$C$26</f>
        <v>○○整備工事</v>
      </c>
      <c r="C22" s="2012"/>
      <c r="D22" s="2012"/>
      <c r="E22" s="2012"/>
      <c r="F22" s="2012"/>
      <c r="G22" s="738"/>
    </row>
    <row r="23" spans="1:8" ht="21" customHeight="1">
      <c r="A23" s="988"/>
      <c r="B23" s="738"/>
      <c r="C23" s="738"/>
      <c r="D23" s="738"/>
      <c r="E23" s="738"/>
      <c r="F23" s="738"/>
      <c r="G23" s="738"/>
    </row>
    <row r="24" spans="1:8" ht="21" customHeight="1">
      <c r="A24" s="988" t="s">
        <v>379</v>
      </c>
      <c r="B24" s="2011"/>
      <c r="C24" s="2011"/>
      <c r="D24" s="2011"/>
      <c r="E24" s="2011"/>
      <c r="F24" s="2011"/>
      <c r="G24" s="738"/>
    </row>
    <row r="25" spans="1:8" ht="21" customHeight="1">
      <c r="A25" s="987"/>
      <c r="B25" s="987"/>
      <c r="C25" s="987"/>
      <c r="D25" s="987"/>
      <c r="E25" s="987"/>
      <c r="F25" s="987"/>
      <c r="G25" s="987"/>
    </row>
    <row r="26" spans="1:8" ht="21" customHeight="1">
      <c r="A26" s="738"/>
      <c r="B26" s="738"/>
      <c r="C26" s="738"/>
      <c r="D26" s="738"/>
      <c r="E26" s="738"/>
      <c r="F26" s="738"/>
      <c r="G26" s="738"/>
    </row>
    <row r="27" spans="1:8" ht="21" customHeight="1">
      <c r="A27" s="2010" t="str">
        <f>"　上記工事について、"&amp;TEXT(E6,"ggge年m月d日")&amp;"設計図書等に基づき正確、確実に施工完了したので、その記録等参考資料を添えて報告します。"</f>
        <v>　上記工事について、令和　年　月　日設計図書等に基づき正確、確実に施工完了したので、その記録等参考資料を添えて報告します。</v>
      </c>
      <c r="B27" s="2010"/>
      <c r="C27" s="2010"/>
      <c r="D27" s="2010"/>
      <c r="E27" s="2010"/>
      <c r="F27" s="2010"/>
      <c r="G27" s="738"/>
    </row>
    <row r="28" spans="1:8" ht="21" customHeight="1">
      <c r="A28" s="2010"/>
      <c r="B28" s="2010"/>
      <c r="C28" s="2010"/>
      <c r="D28" s="2010"/>
      <c r="E28" s="2010"/>
      <c r="F28" s="2010"/>
      <c r="G28" s="738"/>
    </row>
    <row r="29" spans="1:8" ht="21" customHeight="1">
      <c r="A29" s="738"/>
      <c r="B29" s="738"/>
      <c r="C29" s="738"/>
      <c r="D29" s="738"/>
      <c r="E29" s="738"/>
      <c r="F29" s="738"/>
      <c r="G29" s="738"/>
    </row>
    <row r="30" spans="1:8" ht="21" customHeight="1">
      <c r="A30" s="738"/>
      <c r="B30" s="738"/>
      <c r="C30" s="738"/>
      <c r="D30" s="738"/>
      <c r="E30" s="738"/>
      <c r="F30" s="738"/>
      <c r="G30" s="738"/>
    </row>
    <row r="31" spans="1:8" ht="21" customHeight="1">
      <c r="A31" s="987"/>
      <c r="B31" s="987"/>
      <c r="C31" s="738"/>
      <c r="D31" s="738"/>
      <c r="E31" s="738"/>
      <c r="F31" s="738"/>
      <c r="G31" s="738"/>
    </row>
    <row r="32" spans="1:8" ht="21" customHeight="1">
      <c r="A32" s="987"/>
      <c r="B32" s="987"/>
      <c r="C32" s="738"/>
      <c r="D32" s="738"/>
      <c r="E32" s="738"/>
      <c r="F32" s="738"/>
      <c r="G32" s="738"/>
    </row>
    <row r="33" spans="1:8" ht="21" customHeight="1">
      <c r="A33" s="987"/>
      <c r="B33" s="987"/>
      <c r="C33" s="738"/>
      <c r="D33" s="987"/>
      <c r="E33" s="987"/>
      <c r="F33" s="989"/>
      <c r="G33" s="989"/>
    </row>
    <row r="34" spans="1:8" ht="21" customHeight="1">
      <c r="A34" s="987"/>
      <c r="B34" s="987"/>
      <c r="C34" s="738"/>
      <c r="D34" s="738"/>
      <c r="E34" s="738"/>
      <c r="F34" s="738"/>
      <c r="G34" s="738"/>
    </row>
    <row r="35" spans="1:8" ht="21" customHeight="1">
      <c r="A35" s="738" t="s">
        <v>380</v>
      </c>
      <c r="B35" s="738"/>
      <c r="C35" s="738" t="s">
        <v>381</v>
      </c>
      <c r="D35" s="738"/>
      <c r="E35" s="987"/>
      <c r="F35" s="987"/>
      <c r="G35" s="987"/>
    </row>
    <row r="36" spans="1:8" ht="21" customHeight="1">
      <c r="A36" s="990"/>
      <c r="B36" s="990"/>
      <c r="C36" s="990"/>
      <c r="D36" s="990"/>
      <c r="E36" s="990"/>
      <c r="F36" s="990"/>
      <c r="G36" s="990"/>
    </row>
    <row r="37" spans="1:8" ht="21" customHeight="1">
      <c r="A37" s="738"/>
      <c r="B37" s="738"/>
      <c r="C37" s="738"/>
      <c r="D37" s="738"/>
      <c r="E37" s="738"/>
      <c r="F37" s="738"/>
      <c r="G37" s="738"/>
    </row>
    <row r="38" spans="1:8" s="281" customFormat="1" ht="14.25" customHeight="1">
      <c r="A38" s="979"/>
      <c r="B38" s="979"/>
      <c r="C38" s="979"/>
      <c r="D38" s="979"/>
      <c r="E38" s="979"/>
      <c r="F38" s="979"/>
      <c r="G38" s="979"/>
    </row>
    <row r="39" spans="1:8" s="276" customFormat="1" ht="19.5" customHeight="1">
      <c r="A39" s="917"/>
      <c r="B39" s="918"/>
      <c r="C39" s="917"/>
      <c r="D39" s="917"/>
      <c r="E39" s="917"/>
      <c r="F39" s="393" t="s">
        <v>591</v>
      </c>
      <c r="G39" s="1140"/>
      <c r="H39" s="373"/>
    </row>
    <row r="40" spans="1:8" s="276" customFormat="1" ht="19.5" customHeight="1">
      <c r="A40" s="917"/>
      <c r="B40" s="917"/>
      <c r="C40" s="918"/>
      <c r="D40" s="917"/>
      <c r="E40" s="917"/>
      <c r="F40" s="394" t="s">
        <v>592</v>
      </c>
      <c r="G40" s="1141"/>
      <c r="H40" s="373"/>
    </row>
    <row r="41" spans="1:8" s="276" customFormat="1" ht="20.25" customHeight="1">
      <c r="A41" s="917"/>
      <c r="B41" s="910" t="s">
        <v>625</v>
      </c>
      <c r="C41" s="910"/>
      <c r="D41" s="917"/>
      <c r="E41" s="917"/>
      <c r="F41" s="1204" t="s">
        <v>593</v>
      </c>
      <c r="G41" s="1205"/>
    </row>
    <row r="42" spans="1:8">
      <c r="A42" s="991" t="str">
        <f>IF($E$6="令和　年　月　日","33-1","")</f>
        <v>33-1</v>
      </c>
      <c r="B42" s="992"/>
      <c r="C42" s="992"/>
      <c r="D42" s="992"/>
      <c r="E42" s="992"/>
      <c r="F42" s="992"/>
      <c r="G42" s="992"/>
    </row>
  </sheetData>
  <mergeCells count="13">
    <mergeCell ref="A27:F28"/>
    <mergeCell ref="B24:F24"/>
    <mergeCell ref="B21:F21"/>
    <mergeCell ref="E14:F15"/>
    <mergeCell ref="E10:G10"/>
    <mergeCell ref="B22:F22"/>
    <mergeCell ref="G14:G15"/>
    <mergeCell ref="A4:C4"/>
    <mergeCell ref="E6:G6"/>
    <mergeCell ref="E13:F13"/>
    <mergeCell ref="E12:F12"/>
    <mergeCell ref="A6:B6"/>
    <mergeCell ref="A5:B5"/>
  </mergeCells>
  <phoneticPr fontId="8"/>
  <conditionalFormatting sqref="B24:F24">
    <cfRule type="expression" dxfId="273" priority="1">
      <formula>B24=""</formula>
    </cfRule>
  </conditionalFormatting>
  <conditionalFormatting sqref="E6:G6">
    <cfRule type="expression" dxfId="272" priority="2">
      <formula>E6="令和　年　月　日"</formula>
    </cfRule>
  </conditionalFormatting>
  <dataValidations count="2">
    <dataValidation imeMode="hiragana" allowBlank="1" showInputMessage="1" showErrorMessage="1" sqref="A27:F28 B24:F24 A5:B6 E12:F13 B21 E14 E10:G10"/>
    <dataValidation imeMode="off" allowBlank="1" showInputMessage="1" showErrorMessage="1" sqref="E6:G6"/>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view="pageBreakPreview" zoomScaleNormal="100" zoomScaleSheetLayoutView="100" workbookViewId="0">
      <selection activeCell="A10" sqref="A10:F10"/>
    </sheetView>
  </sheetViews>
  <sheetFormatPr defaultRowHeight="14.25"/>
  <cols>
    <col min="1" max="1" width="12.125" style="273" customWidth="1"/>
    <col min="2" max="2" width="5.75" style="273" customWidth="1"/>
    <col min="3" max="3" width="3" style="273" customWidth="1"/>
    <col min="4" max="4" width="21.125" style="273" customWidth="1"/>
    <col min="5" max="5" width="22.875" style="273" customWidth="1"/>
    <col min="6" max="6" width="22" style="273" customWidth="1"/>
    <col min="7" max="16384" width="9" style="273"/>
  </cols>
  <sheetData>
    <row r="1" spans="1:12">
      <c r="A1" s="388"/>
      <c r="B1" s="388"/>
      <c r="C1" s="388"/>
      <c r="D1" s="388"/>
      <c r="E1" s="388"/>
      <c r="F1" s="965"/>
    </row>
    <row r="2" spans="1:12" ht="24">
      <c r="A2" s="969" t="s">
        <v>653</v>
      </c>
      <c r="B2" s="969"/>
      <c r="C2" s="969"/>
      <c r="D2" s="969"/>
      <c r="E2" s="969"/>
      <c r="F2" s="969"/>
    </row>
    <row r="3" spans="1:12">
      <c r="A3" s="388"/>
      <c r="B3" s="388"/>
      <c r="C3" s="388"/>
      <c r="D3" s="388"/>
      <c r="E3" s="388"/>
      <c r="F3" s="388"/>
    </row>
    <row r="4" spans="1:12" ht="14.25" customHeight="1">
      <c r="A4" s="389"/>
      <c r="B4" s="389"/>
      <c r="C4" s="389"/>
      <c r="D4" s="388"/>
      <c r="E4" s="388"/>
      <c r="F4" s="388"/>
    </row>
    <row r="5" spans="1:12" ht="14.25" customHeight="1">
      <c r="A5" s="389"/>
      <c r="B5" s="389"/>
      <c r="C5" s="389"/>
      <c r="D5" s="388"/>
      <c r="E5" s="388"/>
      <c r="F5" s="993">
        <v>0</v>
      </c>
    </row>
    <row r="6" spans="1:12" ht="7.5" customHeight="1"/>
    <row r="7" spans="1:12" ht="29.25" customHeight="1">
      <c r="A7" s="739" t="s">
        <v>328</v>
      </c>
      <c r="B7" s="2018"/>
      <c r="C7" s="2018"/>
      <c r="D7" s="2018"/>
      <c r="E7" s="739" t="s">
        <v>376</v>
      </c>
      <c r="F7" s="690"/>
      <c r="H7" s="658"/>
      <c r="I7" s="658"/>
      <c r="J7" s="486"/>
      <c r="K7" s="658"/>
      <c r="L7" s="658"/>
    </row>
    <row r="8" spans="1:12" ht="29.25" customHeight="1">
      <c r="A8" s="1206" t="s">
        <v>878</v>
      </c>
      <c r="B8" s="1206"/>
      <c r="C8" s="2019" t="s">
        <v>191</v>
      </c>
      <c r="D8" s="2019"/>
      <c r="E8" s="739" t="s">
        <v>333</v>
      </c>
      <c r="F8" s="1242" t="s">
        <v>191</v>
      </c>
    </row>
    <row r="9" spans="1:12" ht="29.25" customHeight="1">
      <c r="A9" s="1207" t="s">
        <v>918</v>
      </c>
      <c r="B9" s="1207"/>
      <c r="C9" s="1207"/>
      <c r="D9" s="1207" t="s">
        <v>335</v>
      </c>
      <c r="E9" s="1207"/>
      <c r="F9" s="1207"/>
    </row>
    <row r="10" spans="1:12" ht="21" customHeight="1">
      <c r="A10" s="2020" t="s">
        <v>650</v>
      </c>
      <c r="B10" s="2021"/>
      <c r="C10" s="2021"/>
      <c r="D10" s="2021"/>
      <c r="E10" s="2021"/>
      <c r="F10" s="2022"/>
    </row>
    <row r="11" spans="1:12" ht="21" customHeight="1">
      <c r="A11" s="2015"/>
      <c r="B11" s="2016"/>
      <c r="C11" s="2017"/>
      <c r="D11" s="2015"/>
      <c r="E11" s="2016"/>
      <c r="F11" s="2017"/>
    </row>
    <row r="12" spans="1:12" ht="21" customHeight="1">
      <c r="A12" s="2015"/>
      <c r="B12" s="2016"/>
      <c r="C12" s="2017"/>
      <c r="D12" s="2015"/>
      <c r="E12" s="2016"/>
      <c r="F12" s="2017"/>
    </row>
    <row r="13" spans="1:12" ht="21" customHeight="1">
      <c r="A13" s="2015"/>
      <c r="B13" s="2016"/>
      <c r="C13" s="2017"/>
      <c r="D13" s="2015"/>
      <c r="E13" s="2016"/>
      <c r="F13" s="2017"/>
    </row>
    <row r="14" spans="1:12" ht="21" customHeight="1">
      <c r="A14" s="2015"/>
      <c r="B14" s="2016"/>
      <c r="C14" s="2017"/>
      <c r="D14" s="2015"/>
      <c r="E14" s="2016"/>
      <c r="F14" s="2017"/>
    </row>
    <row r="15" spans="1:12" ht="21" customHeight="1">
      <c r="A15" s="2015"/>
      <c r="B15" s="2016"/>
      <c r="C15" s="2017"/>
      <c r="D15" s="2015"/>
      <c r="E15" s="2016"/>
      <c r="F15" s="2017"/>
    </row>
    <row r="16" spans="1:12" ht="21" customHeight="1">
      <c r="A16" s="2015"/>
      <c r="B16" s="2016"/>
      <c r="C16" s="2017"/>
      <c r="D16" s="2015"/>
      <c r="E16" s="2016"/>
      <c r="F16" s="2017"/>
    </row>
    <row r="17" spans="1:6" ht="21" customHeight="1">
      <c r="A17" s="2015"/>
      <c r="B17" s="2016"/>
      <c r="C17" s="2017"/>
      <c r="D17" s="2015"/>
      <c r="E17" s="2016"/>
      <c r="F17" s="2017"/>
    </row>
    <row r="18" spans="1:6" ht="21" customHeight="1">
      <c r="A18" s="2015"/>
      <c r="B18" s="2016"/>
      <c r="C18" s="2017"/>
      <c r="D18" s="2015"/>
      <c r="E18" s="2016"/>
      <c r="F18" s="2017"/>
    </row>
    <row r="19" spans="1:6" ht="21" customHeight="1">
      <c r="A19" s="2015"/>
      <c r="B19" s="2016"/>
      <c r="C19" s="2017"/>
      <c r="D19" s="2015"/>
      <c r="E19" s="2016"/>
      <c r="F19" s="2017"/>
    </row>
    <row r="20" spans="1:6" ht="21" customHeight="1">
      <c r="A20" s="2015"/>
      <c r="B20" s="2016"/>
      <c r="C20" s="2017"/>
      <c r="D20" s="2015"/>
      <c r="E20" s="2016"/>
      <c r="F20" s="2017"/>
    </row>
    <row r="21" spans="1:6" ht="21" customHeight="1">
      <c r="A21" s="2015"/>
      <c r="B21" s="2016"/>
      <c r="C21" s="2017"/>
      <c r="D21" s="2015"/>
      <c r="E21" s="2016"/>
      <c r="F21" s="2017"/>
    </row>
    <row r="22" spans="1:6" ht="21" customHeight="1">
      <c r="A22" s="2015"/>
      <c r="B22" s="2016"/>
      <c r="C22" s="2017"/>
      <c r="D22" s="2015"/>
      <c r="E22" s="2016"/>
      <c r="F22" s="2017"/>
    </row>
    <row r="23" spans="1:6" ht="21" customHeight="1">
      <c r="A23" s="2015"/>
      <c r="B23" s="2016"/>
      <c r="C23" s="2017"/>
      <c r="D23" s="2015"/>
      <c r="E23" s="2016"/>
      <c r="F23" s="2017"/>
    </row>
    <row r="24" spans="1:6" ht="21" customHeight="1">
      <c r="A24" s="2015"/>
      <c r="B24" s="2016"/>
      <c r="C24" s="2017"/>
      <c r="D24" s="2015"/>
      <c r="E24" s="2016"/>
      <c r="F24" s="2017"/>
    </row>
    <row r="25" spans="1:6" ht="21" customHeight="1">
      <c r="A25" s="2015"/>
      <c r="B25" s="2016"/>
      <c r="C25" s="2017"/>
      <c r="D25" s="2015"/>
      <c r="E25" s="2016"/>
      <c r="F25" s="2017"/>
    </row>
    <row r="26" spans="1:6" ht="21" customHeight="1">
      <c r="A26" s="2015"/>
      <c r="B26" s="2016"/>
      <c r="C26" s="2017"/>
      <c r="D26" s="2015"/>
      <c r="E26" s="2016"/>
      <c r="F26" s="2017"/>
    </row>
    <row r="27" spans="1:6" ht="21" customHeight="1">
      <c r="A27" s="2015"/>
      <c r="B27" s="2016"/>
      <c r="C27" s="2017"/>
      <c r="D27" s="2015"/>
      <c r="E27" s="2016"/>
      <c r="F27" s="2017"/>
    </row>
    <row r="28" spans="1:6" ht="21" customHeight="1">
      <c r="A28" s="2015"/>
      <c r="B28" s="2016"/>
      <c r="C28" s="2017"/>
      <c r="D28" s="2015"/>
      <c r="E28" s="2016"/>
      <c r="F28" s="2017"/>
    </row>
    <row r="29" spans="1:6" ht="21" customHeight="1">
      <c r="A29" s="2015"/>
      <c r="B29" s="2016"/>
      <c r="C29" s="2017"/>
      <c r="D29" s="2015"/>
      <c r="E29" s="2016"/>
      <c r="F29" s="2017"/>
    </row>
    <row r="30" spans="1:6" ht="21" customHeight="1">
      <c r="A30" s="2015"/>
      <c r="B30" s="2016"/>
      <c r="C30" s="2017"/>
      <c r="D30" s="2015"/>
      <c r="E30" s="2016"/>
      <c r="F30" s="2017"/>
    </row>
    <row r="31" spans="1:6" ht="21" customHeight="1">
      <c r="A31" s="2015"/>
      <c r="B31" s="2016"/>
      <c r="C31" s="2017"/>
      <c r="D31" s="2015"/>
      <c r="E31" s="2016"/>
      <c r="F31" s="2017"/>
    </row>
    <row r="32" spans="1:6" ht="21" customHeight="1">
      <c r="A32" s="2015"/>
      <c r="B32" s="2016"/>
      <c r="C32" s="2017"/>
      <c r="D32" s="2015"/>
      <c r="E32" s="2016"/>
      <c r="F32" s="2017"/>
    </row>
    <row r="33" spans="1:6" ht="21" customHeight="1">
      <c r="A33" s="2015"/>
      <c r="B33" s="2016"/>
      <c r="C33" s="2017"/>
      <c r="D33" s="2015"/>
      <c r="E33" s="2016"/>
      <c r="F33" s="2017"/>
    </row>
    <row r="34" spans="1:6" ht="21" customHeight="1">
      <c r="A34" s="2015"/>
      <c r="B34" s="2016"/>
      <c r="C34" s="2017"/>
      <c r="D34" s="2015"/>
      <c r="E34" s="2016"/>
      <c r="F34" s="2017"/>
    </row>
    <row r="35" spans="1:6" ht="21" customHeight="1">
      <c r="A35" s="2015"/>
      <c r="B35" s="2016"/>
      <c r="C35" s="2017"/>
      <c r="D35" s="2015"/>
      <c r="E35" s="2016"/>
      <c r="F35" s="2017"/>
    </row>
    <row r="36" spans="1:6" ht="21" customHeight="1">
      <c r="A36" s="2015"/>
      <c r="B36" s="2016"/>
      <c r="C36" s="2017"/>
      <c r="D36" s="2015"/>
      <c r="E36" s="2016"/>
      <c r="F36" s="2017"/>
    </row>
    <row r="37" spans="1:6" ht="21" customHeight="1">
      <c r="A37" s="2023"/>
      <c r="B37" s="2024"/>
      <c r="C37" s="2025"/>
      <c r="D37" s="2023"/>
      <c r="E37" s="2024"/>
      <c r="F37" s="2025"/>
    </row>
    <row r="38" spans="1:6" ht="14.25" customHeight="1">
      <c r="A38" s="388"/>
      <c r="B38" s="388" t="s">
        <v>654</v>
      </c>
      <c r="C38" s="388"/>
      <c r="D38" s="388"/>
      <c r="E38" s="965"/>
      <c r="F38" s="388"/>
    </row>
    <row r="39" spans="1:6" ht="14.25" customHeight="1">
      <c r="A39" s="388"/>
      <c r="B39" s="388" t="s">
        <v>655</v>
      </c>
      <c r="C39" s="388"/>
      <c r="D39" s="388"/>
      <c r="E39" s="965"/>
      <c r="F39" s="388"/>
    </row>
    <row r="40" spans="1:6">
      <c r="A40" s="388"/>
      <c r="B40" s="910" t="s">
        <v>625</v>
      </c>
      <c r="C40" s="388"/>
      <c r="D40" s="388"/>
      <c r="E40" s="388"/>
      <c r="F40" s="388"/>
    </row>
    <row r="41" spans="1:6">
      <c r="A41" s="966" t="str">
        <f>IF($F$7="","33-2","")</f>
        <v>33-2</v>
      </c>
      <c r="B41" s="967"/>
      <c r="C41" s="967"/>
      <c r="D41" s="967"/>
      <c r="E41" s="967"/>
      <c r="F41" s="967"/>
    </row>
  </sheetData>
  <mergeCells count="57">
    <mergeCell ref="D37:F37"/>
    <mergeCell ref="D28:F28"/>
    <mergeCell ref="D32:F32"/>
    <mergeCell ref="D33:F33"/>
    <mergeCell ref="D34:F34"/>
    <mergeCell ref="D36:F36"/>
    <mergeCell ref="D29:F29"/>
    <mergeCell ref="D30:F30"/>
    <mergeCell ref="D31:F31"/>
    <mergeCell ref="D23:F23"/>
    <mergeCell ref="D24:F24"/>
    <mergeCell ref="D25:F25"/>
    <mergeCell ref="D26:F26"/>
    <mergeCell ref="D27:F27"/>
    <mergeCell ref="A33:C33"/>
    <mergeCell ref="A34:C34"/>
    <mergeCell ref="A36:C36"/>
    <mergeCell ref="A37:C37"/>
    <mergeCell ref="D11:F11"/>
    <mergeCell ref="D12:F12"/>
    <mergeCell ref="D13:F13"/>
    <mergeCell ref="D14:F14"/>
    <mergeCell ref="D15:F15"/>
    <mergeCell ref="D16:F16"/>
    <mergeCell ref="D17:F17"/>
    <mergeCell ref="D18:F18"/>
    <mergeCell ref="D19:F19"/>
    <mergeCell ref="D20:F20"/>
    <mergeCell ref="D21:F21"/>
    <mergeCell ref="D22:F22"/>
    <mergeCell ref="A27:C27"/>
    <mergeCell ref="A28:C28"/>
    <mergeCell ref="A32:C32"/>
    <mergeCell ref="A29:C29"/>
    <mergeCell ref="A30:C30"/>
    <mergeCell ref="A31:C31"/>
    <mergeCell ref="A22:C22"/>
    <mergeCell ref="A23:C23"/>
    <mergeCell ref="A24:C24"/>
    <mergeCell ref="A25:C25"/>
    <mergeCell ref="A26:C26"/>
    <mergeCell ref="A35:C35"/>
    <mergeCell ref="D35:F35"/>
    <mergeCell ref="B7:D7"/>
    <mergeCell ref="C8:D8"/>
    <mergeCell ref="A10:F10"/>
    <mergeCell ref="A11:C11"/>
    <mergeCell ref="A12:C12"/>
    <mergeCell ref="A13:C13"/>
    <mergeCell ref="A14:C14"/>
    <mergeCell ref="A15:C15"/>
    <mergeCell ref="A16:C16"/>
    <mergeCell ref="A17:C17"/>
    <mergeCell ref="A18:C18"/>
    <mergeCell ref="A19:C19"/>
    <mergeCell ref="A20:C20"/>
    <mergeCell ref="A21:C21"/>
  </mergeCells>
  <phoneticPr fontId="3"/>
  <conditionalFormatting sqref="F5">
    <cfRule type="expression" dxfId="271" priority="1">
      <formula>F5&lt;1</formula>
    </cfRule>
  </conditionalFormatting>
  <dataValidations count="2">
    <dataValidation imeMode="off" allowBlank="1" showInputMessage="1" showErrorMessage="1" sqref="F7"/>
    <dataValidation imeMode="hiragana" allowBlank="1" showInputMessage="1" showErrorMessage="1" sqref="F8 B7:D7 C8 A11:F37"/>
  </dataValidations>
  <printOptions horizontalCentered="1"/>
  <pageMargins left="0.70866141732283472" right="0.70866141732283472" top="0.74803149606299213" bottom="0.55118110236220474" header="0.31496062992125984" footer="0.31496062992125984"/>
  <pageSetup paperSize="9" orientation="portrait" blackAndWhite="1" r:id="rId1"/>
  <headerFooter scaleWithDoc="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6"/>
  <sheetViews>
    <sheetView showGridLines="0" showZeros="0" view="pageBreakPreview" zoomScale="130" zoomScaleNormal="75" zoomScaleSheetLayoutView="130" workbookViewId="0">
      <selection activeCell="E9" sqref="E9:E10"/>
    </sheetView>
  </sheetViews>
  <sheetFormatPr defaultColWidth="4.125" defaultRowHeight="21" customHeight="1"/>
  <cols>
    <col min="1" max="1" width="8.75" style="315" customWidth="1"/>
    <col min="2" max="5" width="4.75" style="315" customWidth="1"/>
    <col min="6" max="39" width="3.625" style="315" customWidth="1"/>
    <col min="40" max="45" width="4.75" style="315" customWidth="1"/>
    <col min="46" max="16384" width="4.125" style="315"/>
  </cols>
  <sheetData>
    <row r="1" spans="1:45" ht="21" customHeight="1">
      <c r="E1" s="569"/>
      <c r="N1" s="569"/>
      <c r="AM1" s="570" t="str">
        <f>IF($D$3="（令和　年　月　日現在）","中規模又は中（大）規模","")</f>
        <v>中規模又は中（大）規模</v>
      </c>
    </row>
    <row r="2" spans="1:45" s="292" customFormat="1" ht="30" customHeight="1">
      <c r="A2" s="668" t="s">
        <v>879</v>
      </c>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490"/>
      <c r="AO2" s="490"/>
      <c r="AP2" s="490"/>
      <c r="AQ2" s="490"/>
      <c r="AR2" s="490"/>
      <c r="AS2" s="490"/>
    </row>
    <row r="3" spans="1:45" s="292" customFormat="1" ht="22.15" customHeight="1">
      <c r="B3" s="2055">
        <v>1</v>
      </c>
      <c r="C3" s="2055"/>
      <c r="D3" s="2056" t="s">
        <v>910</v>
      </c>
      <c r="E3" s="2056"/>
      <c r="F3" s="2056"/>
      <c r="G3" s="2056"/>
      <c r="H3" s="2056"/>
      <c r="I3" s="2056"/>
      <c r="J3" s="2056"/>
      <c r="K3" s="2056"/>
      <c r="L3" s="295"/>
      <c r="M3" s="295"/>
      <c r="N3" s="294"/>
      <c r="P3" s="294"/>
      <c r="Q3" s="294"/>
      <c r="R3" s="294"/>
      <c r="S3" s="491"/>
      <c r="T3" s="491"/>
      <c r="U3" s="491"/>
      <c r="V3" s="491"/>
      <c r="W3" s="298"/>
      <c r="X3" s="295"/>
      <c r="Y3" s="295"/>
      <c r="Z3" s="295"/>
      <c r="AA3" s="295"/>
      <c r="AB3" s="295"/>
      <c r="AC3" s="295"/>
      <c r="AD3" s="294"/>
      <c r="AF3" s="296"/>
      <c r="AG3" s="296"/>
      <c r="AH3" s="296"/>
      <c r="AI3" s="295"/>
      <c r="AJ3" s="294"/>
      <c r="AL3" s="296"/>
      <c r="AM3" s="296"/>
      <c r="AN3" s="296"/>
      <c r="AO3" s="297"/>
      <c r="AP3" s="297"/>
      <c r="AQ3" s="297"/>
      <c r="AR3" s="297"/>
      <c r="AS3" s="298"/>
    </row>
    <row r="4" spans="1:45" s="293" customFormat="1" ht="24" customHeight="1">
      <c r="A4" s="299" t="s">
        <v>711</v>
      </c>
      <c r="B4" s="300"/>
      <c r="C4" s="2064" t="str">
        <f>'1'!$C$25</f>
        <v>独立行政法人国立病院機構○○病院</v>
      </c>
      <c r="D4" s="2065"/>
      <c r="E4" s="2065"/>
      <c r="F4" s="2065"/>
      <c r="G4" s="2065"/>
      <c r="H4" s="2065"/>
      <c r="I4" s="2065"/>
      <c r="J4" s="2065"/>
      <c r="K4" s="2065"/>
      <c r="L4" s="2065"/>
      <c r="M4" s="2066"/>
      <c r="N4" s="2078" t="s">
        <v>612</v>
      </c>
      <c r="O4" s="2079"/>
      <c r="P4" s="2079"/>
      <c r="Q4" s="2080"/>
      <c r="R4" s="2072" t="str">
        <f>'1'!$C$26</f>
        <v>○○整備工事</v>
      </c>
      <c r="S4" s="2073"/>
      <c r="T4" s="2073"/>
      <c r="U4" s="2073"/>
      <c r="V4" s="2073"/>
      <c r="W4" s="2073"/>
      <c r="X4" s="2073"/>
      <c r="Y4" s="2073"/>
      <c r="Z4" s="2074"/>
      <c r="AA4" s="301"/>
      <c r="AB4" s="302"/>
      <c r="AC4" s="303"/>
      <c r="AD4" s="301"/>
      <c r="AE4" s="2068" t="s">
        <v>613</v>
      </c>
      <c r="AF4" s="2069"/>
      <c r="AG4" s="2069"/>
      <c r="AH4" s="2069"/>
      <c r="AI4" s="2069"/>
      <c r="AJ4" s="2069"/>
      <c r="AK4" s="2069"/>
      <c r="AL4" s="2070"/>
      <c r="AM4" s="297"/>
    </row>
    <row r="5" spans="1:45" s="293" customFormat="1" ht="24" customHeight="1">
      <c r="A5" s="299" t="s">
        <v>1</v>
      </c>
      <c r="B5" s="300"/>
      <c r="C5" s="2067" t="str">
        <f>'2-1'!$C$17</f>
        <v>円</v>
      </c>
      <c r="D5" s="2067"/>
      <c r="E5" s="2067"/>
      <c r="F5" s="2067"/>
      <c r="G5" s="2067"/>
      <c r="H5" s="2067"/>
      <c r="I5" s="2067"/>
      <c r="J5" s="2067"/>
      <c r="K5" s="2067"/>
      <c r="L5" s="2067"/>
      <c r="M5" s="2067"/>
      <c r="N5" s="2081" t="s">
        <v>690</v>
      </c>
      <c r="O5" s="2082"/>
      <c r="P5" s="2082"/>
      <c r="Q5" s="2083"/>
      <c r="R5" s="2075">
        <f>'1'!$G$13</f>
        <v>0</v>
      </c>
      <c r="S5" s="2076"/>
      <c r="T5" s="2076"/>
      <c r="U5" s="2076"/>
      <c r="V5" s="2076"/>
      <c r="W5" s="2076"/>
      <c r="X5" s="2076"/>
      <c r="Y5" s="2076"/>
      <c r="Z5" s="2077"/>
      <c r="AB5" s="302"/>
      <c r="AC5" s="303"/>
      <c r="AD5" s="304"/>
      <c r="AE5" s="2029">
        <f>'4'!$C$30</f>
        <v>0</v>
      </c>
      <c r="AF5" s="2071"/>
      <c r="AG5" s="2071"/>
      <c r="AH5" s="2071"/>
      <c r="AI5" s="2071"/>
      <c r="AJ5" s="2071"/>
      <c r="AK5" s="2071"/>
      <c r="AL5" s="305" t="s">
        <v>347</v>
      </c>
    </row>
    <row r="6" spans="1:45" s="293" customFormat="1" ht="24" customHeight="1">
      <c r="A6" s="2027" t="s">
        <v>348</v>
      </c>
      <c r="B6" s="2028"/>
      <c r="C6" s="2037" t="s">
        <v>349</v>
      </c>
      <c r="D6" s="2037"/>
      <c r="E6" s="2053" t="str">
        <f>'2-1'!$E$11</f>
        <v>令和　年　月　日</v>
      </c>
      <c r="F6" s="2054"/>
      <c r="G6" s="2054"/>
      <c r="H6" s="2054"/>
      <c r="I6" s="2054"/>
      <c r="J6" s="2037" t="s">
        <v>559</v>
      </c>
      <c r="K6" s="2037"/>
      <c r="L6" s="2037"/>
      <c r="M6" s="2053" t="str">
        <f>'2-1'!$E$13</f>
        <v>令和　年　月　日</v>
      </c>
      <c r="N6" s="2054"/>
      <c r="O6" s="2054"/>
      <c r="P6" s="2054"/>
      <c r="Q6" s="2054"/>
      <c r="R6" s="2057"/>
      <c r="S6" s="2050" t="s">
        <v>914</v>
      </c>
      <c r="T6" s="2051"/>
      <c r="U6" s="2051"/>
      <c r="V6" s="2051"/>
      <c r="W6" s="2051"/>
      <c r="X6" s="2051"/>
      <c r="Y6" s="2051"/>
      <c r="Z6" s="2052"/>
    </row>
    <row r="7" spans="1:45" s="293" customFormat="1" ht="24" customHeight="1">
      <c r="A7" s="2029"/>
      <c r="B7" s="2030"/>
      <c r="C7" s="2037" t="s">
        <v>610</v>
      </c>
      <c r="D7" s="2037"/>
      <c r="E7" s="2053" t="str">
        <f>'2-1'!$E$14</f>
        <v>令和　年　月　日</v>
      </c>
      <c r="F7" s="2054"/>
      <c r="G7" s="2054"/>
      <c r="H7" s="2054"/>
      <c r="I7" s="2054"/>
      <c r="J7" s="2058" t="s">
        <v>382</v>
      </c>
      <c r="K7" s="2059"/>
      <c r="L7" s="2060"/>
      <c r="M7" s="2046" t="str">
        <f>IF(D3="（令和　年　月　日現在）","日",M6-D3  )</f>
        <v>日</v>
      </c>
      <c r="N7" s="2046"/>
      <c r="O7" s="2046"/>
      <c r="P7" s="2046"/>
      <c r="Q7" s="2046"/>
      <c r="R7" s="2046"/>
      <c r="S7" s="2049" t="s">
        <v>926</v>
      </c>
      <c r="T7" s="2049"/>
      <c r="U7" s="2049"/>
      <c r="V7" s="2049"/>
      <c r="W7" s="2049"/>
      <c r="X7" s="2049"/>
      <c r="Y7" s="2049"/>
      <c r="Z7" s="2049"/>
      <c r="AC7" s="1244"/>
      <c r="AD7" s="1243"/>
    </row>
    <row r="8" spans="1:45" s="293" customFormat="1" ht="41.25" customHeight="1">
      <c r="A8" s="2034" t="s">
        <v>855</v>
      </c>
      <c r="B8" s="2038" t="s">
        <v>614</v>
      </c>
      <c r="C8" s="2039"/>
      <c r="D8" s="2039"/>
      <c r="E8" s="2039"/>
      <c r="F8" s="2039"/>
      <c r="G8" s="2040"/>
      <c r="H8" s="502" t="str">
        <f>IF($E$6="令和　年　月　日","",IF($E$6&gt;=CEILING(DATE(YEAR($E$6),MONTH($E$6),6),7)-5,CEILING(DATE(YEAR($E$6),MONTH($E$6)+1,6),7)-5,CEILING(DATE(YEAR($E$6),MONTH($E$6),6),7)-5))</f>
        <v/>
      </c>
      <c r="I8" s="502" t="str">
        <f>IF(H8="","",IF(AND($M$6&lt;CEILING(DATE(YEAR(H8),MONTH(H8)+1,6),7)-5,$S$6&lt;CEILING(DATE(YEAR(H8),MONTH(H8)+1,6),7)-5),"",IF(AND($M$6&lt;CEILING(DATE(YEAR(H8),MONTH(H8)+1,6),7)-5,OR($S$6="（変更     令和　　年　　月　　日）",$S$6="")),"",CEILING(DATE(YEAR(H8),MONTH(H8)+1,6),7)-5)))</f>
        <v/>
      </c>
      <c r="J8" s="502" t="str">
        <f t="shared" ref="J8:AM8" si="0">IF(I8="","",IF(AND($M$6&lt;CEILING(DATE(YEAR(I8),MONTH(I8)+1,6),7)-5,$S$6&lt;CEILING(DATE(YEAR(I8),MONTH(I8)+1,6),7)-5),"",IF(AND($M$6&lt;CEILING(DATE(YEAR(I8),MONTH(I8)+1,6),7)-5,OR($S$6="（変更     令和　　年　　月　　日）",$S$6="")),"",CEILING(DATE(YEAR(I8),MONTH(I8)+1,6),7)-5)))</f>
        <v/>
      </c>
      <c r="K8" s="502" t="str">
        <f t="shared" si="0"/>
        <v/>
      </c>
      <c r="L8" s="502" t="str">
        <f t="shared" si="0"/>
        <v/>
      </c>
      <c r="M8" s="502" t="str">
        <f t="shared" si="0"/>
        <v/>
      </c>
      <c r="N8" s="502" t="str">
        <f t="shared" si="0"/>
        <v/>
      </c>
      <c r="O8" s="502" t="str">
        <f t="shared" si="0"/>
        <v/>
      </c>
      <c r="P8" s="502" t="str">
        <f t="shared" si="0"/>
        <v/>
      </c>
      <c r="Q8" s="502" t="str">
        <f t="shared" si="0"/>
        <v/>
      </c>
      <c r="R8" s="502" t="str">
        <f t="shared" si="0"/>
        <v/>
      </c>
      <c r="S8" s="502" t="str">
        <f t="shared" si="0"/>
        <v/>
      </c>
      <c r="T8" s="502" t="str">
        <f t="shared" si="0"/>
        <v/>
      </c>
      <c r="U8" s="502" t="str">
        <f t="shared" si="0"/>
        <v/>
      </c>
      <c r="V8" s="502" t="str">
        <f t="shared" si="0"/>
        <v/>
      </c>
      <c r="W8" s="502" t="str">
        <f t="shared" si="0"/>
        <v/>
      </c>
      <c r="X8" s="502" t="str">
        <f t="shared" si="0"/>
        <v/>
      </c>
      <c r="Y8" s="502" t="str">
        <f t="shared" si="0"/>
        <v/>
      </c>
      <c r="Z8" s="502" t="str">
        <f t="shared" si="0"/>
        <v/>
      </c>
      <c r="AA8" s="502" t="str">
        <f t="shared" si="0"/>
        <v/>
      </c>
      <c r="AB8" s="502" t="str">
        <f t="shared" si="0"/>
        <v/>
      </c>
      <c r="AC8" s="502" t="str">
        <f t="shared" si="0"/>
        <v/>
      </c>
      <c r="AD8" s="502" t="str">
        <f t="shared" si="0"/>
        <v/>
      </c>
      <c r="AE8" s="502" t="str">
        <f t="shared" si="0"/>
        <v/>
      </c>
      <c r="AF8" s="502" t="str">
        <f t="shared" si="0"/>
        <v/>
      </c>
      <c r="AG8" s="502" t="str">
        <f t="shared" si="0"/>
        <v/>
      </c>
      <c r="AH8" s="502" t="str">
        <f t="shared" si="0"/>
        <v/>
      </c>
      <c r="AI8" s="502" t="str">
        <f t="shared" si="0"/>
        <v/>
      </c>
      <c r="AJ8" s="502" t="str">
        <f t="shared" si="0"/>
        <v/>
      </c>
      <c r="AK8" s="502" t="str">
        <f t="shared" si="0"/>
        <v/>
      </c>
      <c r="AL8" s="502" t="str">
        <f t="shared" si="0"/>
        <v/>
      </c>
      <c r="AM8" s="503" t="str">
        <f t="shared" si="0"/>
        <v/>
      </c>
      <c r="AN8" s="306"/>
      <c r="AO8" s="306"/>
      <c r="AP8" s="306"/>
      <c r="AQ8" s="306"/>
      <c r="AR8" s="306"/>
      <c r="AS8" s="306"/>
    </row>
    <row r="9" spans="1:45" s="306" customFormat="1" ht="24" customHeight="1">
      <c r="A9" s="2034"/>
      <c r="B9" s="2036" t="s">
        <v>350</v>
      </c>
      <c r="C9" s="2037"/>
      <c r="D9" s="307" t="s">
        <v>268</v>
      </c>
      <c r="E9" s="2041" t="s">
        <v>351</v>
      </c>
      <c r="F9" s="308"/>
      <c r="G9" s="308"/>
      <c r="H9" s="308"/>
      <c r="I9" s="308"/>
      <c r="J9" s="308"/>
      <c r="K9" s="308"/>
      <c r="L9" s="308"/>
      <c r="M9" s="308"/>
      <c r="N9" s="308"/>
      <c r="O9" s="308"/>
      <c r="P9" s="308"/>
      <c r="Q9" s="308"/>
      <c r="R9" s="308"/>
      <c r="S9" s="308"/>
      <c r="T9" s="308"/>
      <c r="U9" s="309"/>
      <c r="V9" s="308"/>
      <c r="W9" s="308"/>
      <c r="X9" s="308"/>
      <c r="Y9" s="308"/>
      <c r="Z9" s="308"/>
      <c r="AA9" s="308"/>
      <c r="AB9" s="308"/>
      <c r="AC9" s="308"/>
      <c r="AD9" s="308"/>
      <c r="AE9" s="308"/>
      <c r="AF9" s="308"/>
      <c r="AG9" s="308"/>
      <c r="AH9" s="308"/>
      <c r="AI9" s="308"/>
      <c r="AJ9" s="308"/>
      <c r="AK9" s="309"/>
      <c r="AL9" s="309"/>
      <c r="AM9" s="308"/>
      <c r="AN9" s="310"/>
      <c r="AO9" s="310"/>
      <c r="AP9" s="310"/>
      <c r="AQ9" s="310"/>
    </row>
    <row r="10" spans="1:45" s="306" customFormat="1" ht="24" customHeight="1">
      <c r="A10" s="2034"/>
      <c r="B10" s="2037"/>
      <c r="C10" s="2037"/>
      <c r="D10" s="2043" t="s">
        <v>352</v>
      </c>
      <c r="E10" s="2042"/>
      <c r="F10" s="308"/>
      <c r="G10" s="308"/>
      <c r="H10" s="308"/>
      <c r="I10" s="308"/>
      <c r="J10" s="308"/>
      <c r="K10" s="308"/>
      <c r="L10" s="308"/>
      <c r="M10" s="308"/>
      <c r="N10" s="308"/>
      <c r="O10" s="308"/>
      <c r="P10" s="308"/>
      <c r="Q10" s="308"/>
      <c r="R10" s="308"/>
      <c r="S10" s="308"/>
      <c r="T10" s="308"/>
      <c r="U10" s="309"/>
      <c r="V10" s="308"/>
      <c r="W10" s="308"/>
      <c r="X10" s="308"/>
      <c r="Y10" s="308"/>
      <c r="Z10" s="308"/>
      <c r="AA10" s="308"/>
      <c r="AB10" s="308"/>
      <c r="AC10" s="308"/>
      <c r="AD10" s="308"/>
      <c r="AE10" s="308"/>
      <c r="AF10" s="308"/>
      <c r="AG10" s="308"/>
      <c r="AH10" s="308"/>
      <c r="AI10" s="308"/>
      <c r="AJ10" s="308"/>
      <c r="AK10" s="309"/>
      <c r="AL10" s="309"/>
      <c r="AM10" s="308"/>
      <c r="AN10" s="310"/>
      <c r="AO10" s="310"/>
      <c r="AP10" s="310"/>
      <c r="AQ10" s="310"/>
    </row>
    <row r="11" spans="1:45" s="293" customFormat="1" ht="24" customHeight="1">
      <c r="A11" s="2034"/>
      <c r="B11" s="2037"/>
      <c r="C11" s="2037"/>
      <c r="D11" s="2044"/>
      <c r="E11" s="312" t="s">
        <v>353</v>
      </c>
      <c r="F11" s="308"/>
      <c r="G11" s="308"/>
      <c r="H11" s="308"/>
      <c r="I11" s="308"/>
      <c r="J11" s="308"/>
      <c r="K11" s="308"/>
      <c r="L11" s="308"/>
      <c r="M11" s="308"/>
      <c r="N11" s="308"/>
      <c r="O11" s="308"/>
      <c r="P11" s="308"/>
      <c r="Q11" s="308"/>
      <c r="R11" s="308"/>
      <c r="S11" s="308"/>
      <c r="T11" s="308"/>
      <c r="U11" s="309"/>
      <c r="V11" s="308"/>
      <c r="W11" s="308"/>
      <c r="X11" s="308"/>
      <c r="Y11" s="308"/>
      <c r="Z11" s="308"/>
      <c r="AA11" s="308"/>
      <c r="AB11" s="308"/>
      <c r="AC11" s="308"/>
      <c r="AD11" s="308"/>
      <c r="AE11" s="308"/>
      <c r="AF11" s="308"/>
      <c r="AG11" s="308"/>
      <c r="AH11" s="308"/>
      <c r="AI11" s="308"/>
      <c r="AJ11" s="308"/>
      <c r="AK11" s="309"/>
      <c r="AL11" s="309"/>
      <c r="AM11" s="308"/>
      <c r="AN11" s="310"/>
      <c r="AO11" s="310"/>
      <c r="AP11" s="310"/>
      <c r="AQ11" s="310"/>
    </row>
    <row r="12" spans="1:45" s="293" customFormat="1" ht="24" customHeight="1">
      <c r="A12" s="2034"/>
      <c r="B12" s="2037"/>
      <c r="C12" s="2037"/>
      <c r="D12" s="2045"/>
      <c r="E12" s="312" t="s">
        <v>354</v>
      </c>
      <c r="F12" s="308"/>
      <c r="G12" s="308"/>
      <c r="H12" s="308"/>
      <c r="I12" s="308"/>
      <c r="J12" s="308"/>
      <c r="K12" s="308"/>
      <c r="L12" s="308"/>
      <c r="M12" s="308"/>
      <c r="N12" s="308"/>
      <c r="O12" s="308"/>
      <c r="P12" s="308"/>
      <c r="Q12" s="308"/>
      <c r="R12" s="308"/>
      <c r="S12" s="308"/>
      <c r="T12" s="308"/>
      <c r="U12" s="309"/>
      <c r="V12" s="308"/>
      <c r="W12" s="308"/>
      <c r="X12" s="308"/>
      <c r="Y12" s="308"/>
      <c r="Z12" s="308"/>
      <c r="AA12" s="308"/>
      <c r="AB12" s="308"/>
      <c r="AC12" s="308"/>
      <c r="AD12" s="308"/>
      <c r="AE12" s="308"/>
      <c r="AF12" s="308"/>
      <c r="AG12" s="308"/>
      <c r="AH12" s="308"/>
      <c r="AI12" s="308"/>
      <c r="AJ12" s="308"/>
      <c r="AK12" s="309"/>
      <c r="AL12" s="309"/>
      <c r="AM12" s="308"/>
      <c r="AN12" s="310"/>
      <c r="AO12" s="310"/>
      <c r="AP12" s="310"/>
      <c r="AQ12" s="310"/>
    </row>
    <row r="13" spans="1:45" s="306" customFormat="1" ht="24" customHeight="1">
      <c r="A13" s="2034"/>
      <c r="B13" s="2036" t="s">
        <v>355</v>
      </c>
      <c r="C13" s="2037"/>
      <c r="D13" s="307" t="s">
        <v>268</v>
      </c>
      <c r="E13" s="2041" t="s">
        <v>351</v>
      </c>
      <c r="F13" s="308"/>
      <c r="G13" s="308"/>
      <c r="H13" s="308"/>
      <c r="I13" s="308"/>
      <c r="J13" s="308"/>
      <c r="K13" s="308"/>
      <c r="L13" s="308"/>
      <c r="M13" s="308"/>
      <c r="N13" s="308"/>
      <c r="O13" s="308"/>
      <c r="P13" s="308"/>
      <c r="Q13" s="308"/>
      <c r="R13" s="308"/>
      <c r="S13" s="308"/>
      <c r="T13" s="308"/>
      <c r="U13" s="309"/>
      <c r="V13" s="308"/>
      <c r="W13" s="308"/>
      <c r="X13" s="308"/>
      <c r="Y13" s="308"/>
      <c r="Z13" s="308"/>
      <c r="AA13" s="308"/>
      <c r="AB13" s="308"/>
      <c r="AC13" s="308"/>
      <c r="AD13" s="308"/>
      <c r="AE13" s="308"/>
      <c r="AF13" s="308"/>
      <c r="AG13" s="308"/>
      <c r="AH13" s="308"/>
      <c r="AI13" s="308"/>
      <c r="AJ13" s="308"/>
      <c r="AK13" s="309"/>
      <c r="AL13" s="309"/>
      <c r="AM13" s="308"/>
      <c r="AN13" s="310"/>
      <c r="AO13" s="310"/>
      <c r="AP13" s="310"/>
      <c r="AQ13" s="310"/>
    </row>
    <row r="14" spans="1:45" s="306" customFormat="1" ht="24" customHeight="1">
      <c r="A14" s="2034"/>
      <c r="B14" s="2037"/>
      <c r="C14" s="2037"/>
      <c r="D14" s="311" t="s">
        <v>352</v>
      </c>
      <c r="E14" s="2042"/>
      <c r="F14" s="308"/>
      <c r="G14" s="308"/>
      <c r="H14" s="308"/>
      <c r="I14" s="308"/>
      <c r="J14" s="308"/>
      <c r="K14" s="308"/>
      <c r="L14" s="308"/>
      <c r="M14" s="308"/>
      <c r="N14" s="308"/>
      <c r="O14" s="308"/>
      <c r="P14" s="308"/>
      <c r="Q14" s="308"/>
      <c r="R14" s="308"/>
      <c r="S14" s="308"/>
      <c r="T14" s="308"/>
      <c r="U14" s="309"/>
      <c r="V14" s="308"/>
      <c r="W14" s="308"/>
      <c r="X14" s="308"/>
      <c r="Y14" s="308"/>
      <c r="Z14" s="308"/>
      <c r="AA14" s="308"/>
      <c r="AB14" s="308"/>
      <c r="AC14" s="308"/>
      <c r="AD14" s="308"/>
      <c r="AE14" s="308"/>
      <c r="AF14" s="308"/>
      <c r="AG14" s="308"/>
      <c r="AH14" s="308"/>
      <c r="AI14" s="308"/>
      <c r="AJ14" s="308"/>
      <c r="AK14" s="309"/>
      <c r="AL14" s="309"/>
      <c r="AM14" s="308"/>
      <c r="AN14" s="310"/>
      <c r="AO14" s="310"/>
      <c r="AP14" s="310"/>
      <c r="AQ14" s="310"/>
    </row>
    <row r="15" spans="1:45" s="306" customFormat="1" ht="24" customHeight="1">
      <c r="A15" s="2034"/>
      <c r="B15" s="2036" t="s">
        <v>356</v>
      </c>
      <c r="C15" s="2037"/>
      <c r="D15" s="307" t="s">
        <v>268</v>
      </c>
      <c r="E15" s="2041" t="s">
        <v>351</v>
      </c>
      <c r="F15" s="308"/>
      <c r="G15" s="308"/>
      <c r="H15" s="308"/>
      <c r="I15" s="308"/>
      <c r="J15" s="308"/>
      <c r="K15" s="308"/>
      <c r="L15" s="308"/>
      <c r="M15" s="308"/>
      <c r="N15" s="308"/>
      <c r="O15" s="308"/>
      <c r="P15" s="308"/>
      <c r="Q15" s="308"/>
      <c r="R15" s="308"/>
      <c r="S15" s="308"/>
      <c r="T15" s="308"/>
      <c r="U15" s="309"/>
      <c r="V15" s="308"/>
      <c r="W15" s="308"/>
      <c r="X15" s="308"/>
      <c r="Y15" s="308"/>
      <c r="Z15" s="308"/>
      <c r="AA15" s="308"/>
      <c r="AB15" s="308"/>
      <c r="AC15" s="308"/>
      <c r="AD15" s="308"/>
      <c r="AE15" s="308"/>
      <c r="AF15" s="308"/>
      <c r="AG15" s="308"/>
      <c r="AH15" s="308"/>
      <c r="AI15" s="308"/>
      <c r="AJ15" s="308"/>
      <c r="AK15" s="309"/>
      <c r="AL15" s="309"/>
      <c r="AM15" s="308"/>
      <c r="AN15" s="310"/>
      <c r="AO15" s="310"/>
      <c r="AP15" s="310"/>
      <c r="AQ15" s="310"/>
    </row>
    <row r="16" spans="1:45" s="306" customFormat="1" ht="24" customHeight="1">
      <c r="A16" s="2034"/>
      <c r="B16" s="2037"/>
      <c r="C16" s="2037"/>
      <c r="D16" s="311" t="s">
        <v>352</v>
      </c>
      <c r="E16" s="2042"/>
      <c r="F16" s="308"/>
      <c r="G16" s="308"/>
      <c r="H16" s="308"/>
      <c r="I16" s="308"/>
      <c r="J16" s="308"/>
      <c r="K16" s="308"/>
      <c r="L16" s="308"/>
      <c r="M16" s="308"/>
      <c r="N16" s="308"/>
      <c r="O16" s="308"/>
      <c r="P16" s="308"/>
      <c r="Q16" s="308"/>
      <c r="R16" s="308"/>
      <c r="S16" s="308"/>
      <c r="T16" s="308"/>
      <c r="U16" s="309"/>
      <c r="V16" s="308"/>
      <c r="W16" s="308"/>
      <c r="X16" s="308"/>
      <c r="Y16" s="308"/>
      <c r="Z16" s="308"/>
      <c r="AA16" s="308"/>
      <c r="AB16" s="308"/>
      <c r="AC16" s="308"/>
      <c r="AD16" s="308"/>
      <c r="AE16" s="308"/>
      <c r="AF16" s="308"/>
      <c r="AG16" s="308"/>
      <c r="AH16" s="308"/>
      <c r="AI16" s="308"/>
      <c r="AJ16" s="308"/>
      <c r="AK16" s="309"/>
      <c r="AL16" s="309"/>
      <c r="AM16" s="308"/>
      <c r="AN16" s="310"/>
      <c r="AO16" s="310"/>
      <c r="AP16" s="310"/>
      <c r="AQ16" s="310"/>
    </row>
    <row r="17" spans="1:45" s="293" customFormat="1" ht="24" customHeight="1">
      <c r="A17" s="2034"/>
      <c r="B17" s="299" t="s">
        <v>615</v>
      </c>
      <c r="C17" s="1208"/>
      <c r="D17" s="1209"/>
      <c r="E17" s="31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row>
    <row r="18" spans="1:45" s="293" customFormat="1" ht="24" customHeight="1">
      <c r="A18" s="2035" t="s">
        <v>357</v>
      </c>
      <c r="B18" s="299" t="s">
        <v>358</v>
      </c>
      <c r="C18" s="1208"/>
      <c r="D18" s="1209"/>
      <c r="E18" s="1210" t="s">
        <v>359</v>
      </c>
      <c r="F18" s="1210"/>
      <c r="G18" s="1210"/>
      <c r="H18" s="1210"/>
      <c r="I18" s="1210"/>
      <c r="J18" s="1211" t="s">
        <v>360</v>
      </c>
      <c r="K18" s="1212"/>
      <c r="L18" s="1212"/>
      <c r="M18" s="1212"/>
      <c r="N18" s="1212"/>
      <c r="O18" s="1213"/>
      <c r="P18" s="299" t="s">
        <v>854</v>
      </c>
      <c r="Q18" s="1208"/>
      <c r="R18" s="1209"/>
      <c r="S18" s="299" t="s">
        <v>361</v>
      </c>
      <c r="T18" s="1208"/>
      <c r="U18" s="1208"/>
      <c r="V18" s="1209"/>
      <c r="AG18" s="314"/>
      <c r="AH18" s="314"/>
      <c r="AI18" s="314"/>
      <c r="AJ18" s="314"/>
      <c r="AK18" s="314"/>
      <c r="AL18" s="314"/>
      <c r="AM18" s="314"/>
    </row>
    <row r="19" spans="1:45" s="293" customFormat="1" ht="24" customHeight="1">
      <c r="A19" s="2034"/>
      <c r="B19" s="2037"/>
      <c r="C19" s="2037"/>
      <c r="D19" s="2037"/>
      <c r="E19" s="2026" t="s">
        <v>906</v>
      </c>
      <c r="F19" s="2026"/>
      <c r="G19" s="2026"/>
      <c r="H19" s="2026"/>
      <c r="I19" s="2026"/>
      <c r="J19" s="2031"/>
      <c r="K19" s="2032"/>
      <c r="L19" s="2032"/>
      <c r="M19" s="2032"/>
      <c r="N19" s="2032"/>
      <c r="O19" s="2033"/>
      <c r="P19" s="2061" t="s">
        <v>616</v>
      </c>
      <c r="Q19" s="2062"/>
      <c r="R19" s="2063"/>
      <c r="S19" s="2047" t="s">
        <v>2</v>
      </c>
      <c r="T19" s="2048"/>
      <c r="U19" s="2048"/>
      <c r="V19" s="2048"/>
      <c r="AG19" s="296"/>
      <c r="AH19" s="296"/>
      <c r="AI19" s="296"/>
      <c r="AJ19" s="296"/>
      <c r="AK19" s="296"/>
      <c r="AL19" s="296"/>
      <c r="AM19" s="296"/>
    </row>
    <row r="20" spans="1:45" ht="24" customHeight="1">
      <c r="A20" s="2034"/>
      <c r="B20" s="2037"/>
      <c r="C20" s="2037"/>
      <c r="D20" s="2037"/>
      <c r="E20" s="2026" t="s">
        <v>760</v>
      </c>
      <c r="F20" s="2026"/>
      <c r="G20" s="2026"/>
      <c r="H20" s="2026"/>
      <c r="I20" s="2026"/>
      <c r="J20" s="2031"/>
      <c r="K20" s="2032"/>
      <c r="L20" s="2032"/>
      <c r="M20" s="2032"/>
      <c r="N20" s="2032"/>
      <c r="O20" s="2033"/>
      <c r="P20" s="2061" t="s">
        <v>616</v>
      </c>
      <c r="Q20" s="2062"/>
      <c r="R20" s="2063"/>
      <c r="S20" s="2047" t="s">
        <v>2</v>
      </c>
      <c r="T20" s="2048"/>
      <c r="U20" s="2048"/>
      <c r="V20" s="2048"/>
      <c r="AG20" s="296"/>
      <c r="AH20" s="296"/>
      <c r="AI20" s="296"/>
      <c r="AJ20" s="296"/>
      <c r="AK20" s="296"/>
      <c r="AL20" s="296"/>
      <c r="AM20" s="296"/>
    </row>
    <row r="21" spans="1:45" ht="24" customHeight="1">
      <c r="A21" s="2034"/>
      <c r="B21" s="2037"/>
      <c r="C21" s="2037"/>
      <c r="D21" s="2037"/>
      <c r="E21" s="2026" t="s">
        <v>760</v>
      </c>
      <c r="F21" s="2026"/>
      <c r="G21" s="2026"/>
      <c r="H21" s="2026"/>
      <c r="I21" s="2026"/>
      <c r="J21" s="2031"/>
      <c r="K21" s="2032"/>
      <c r="L21" s="2032"/>
      <c r="M21" s="2032"/>
      <c r="N21" s="2032"/>
      <c r="O21" s="2033"/>
      <c r="P21" s="2061" t="s">
        <v>616</v>
      </c>
      <c r="Q21" s="2062"/>
      <c r="R21" s="2063"/>
      <c r="S21" s="2047" t="s">
        <v>2</v>
      </c>
      <c r="T21" s="2048"/>
      <c r="U21" s="2048"/>
      <c r="V21" s="2048"/>
      <c r="AG21" s="293"/>
      <c r="AH21" s="293"/>
      <c r="AI21" s="293"/>
      <c r="AJ21" s="293"/>
      <c r="AK21" s="293"/>
      <c r="AL21" s="293"/>
      <c r="AM21" s="293"/>
    </row>
    <row r="22" spans="1:45" ht="24" customHeight="1">
      <c r="A22" s="2034"/>
      <c r="B22" s="2037"/>
      <c r="C22" s="2037"/>
      <c r="D22" s="2037"/>
      <c r="E22" s="2026" t="s">
        <v>760</v>
      </c>
      <c r="F22" s="2026"/>
      <c r="G22" s="2026"/>
      <c r="H22" s="2026"/>
      <c r="I22" s="2026"/>
      <c r="J22" s="2031"/>
      <c r="K22" s="2032"/>
      <c r="L22" s="2032"/>
      <c r="M22" s="2032"/>
      <c r="N22" s="2032"/>
      <c r="O22" s="2033"/>
      <c r="P22" s="2061" t="s">
        <v>616</v>
      </c>
      <c r="Q22" s="2062"/>
      <c r="R22" s="2063"/>
      <c r="S22" s="2047" t="s">
        <v>2</v>
      </c>
      <c r="T22" s="2048"/>
      <c r="U22" s="2048"/>
      <c r="V22" s="2048"/>
      <c r="AG22" s="298"/>
      <c r="AH22" s="298"/>
      <c r="AI22" s="298"/>
      <c r="AJ22" s="298"/>
      <c r="AK22" s="298"/>
      <c r="AL22" s="298"/>
      <c r="AM22" s="298"/>
    </row>
    <row r="23" spans="1:45" ht="21" customHeight="1">
      <c r="B23" s="316"/>
      <c r="C23" s="317" t="s">
        <v>617</v>
      </c>
      <c r="D23" s="316" t="s">
        <v>362</v>
      </c>
      <c r="E23" s="316"/>
      <c r="F23" s="316"/>
      <c r="G23" s="316"/>
      <c r="H23" s="316"/>
      <c r="I23" s="316"/>
      <c r="J23" s="316"/>
      <c r="K23" s="316"/>
      <c r="L23" s="316"/>
      <c r="M23" s="316"/>
      <c r="N23" s="316"/>
      <c r="O23" s="316"/>
      <c r="P23" s="316"/>
      <c r="Q23" s="316"/>
      <c r="R23" s="316"/>
      <c r="S23" s="298"/>
      <c r="T23" s="298"/>
      <c r="U23" s="298"/>
      <c r="V23" s="298"/>
      <c r="W23" s="298"/>
      <c r="X23" s="298"/>
      <c r="Y23" s="298"/>
      <c r="Z23" s="298"/>
      <c r="AA23" s="298"/>
      <c r="AB23" s="298"/>
      <c r="AC23" s="298"/>
      <c r="AD23" s="298"/>
      <c r="AE23" s="298"/>
      <c r="AF23" s="298"/>
      <c r="AG23" s="298"/>
      <c r="AH23" s="298"/>
      <c r="AI23" s="298"/>
      <c r="AJ23" s="298"/>
      <c r="AK23" s="298"/>
      <c r="AL23" s="298"/>
      <c r="AM23" s="298"/>
      <c r="AN23" s="293"/>
      <c r="AO23" s="293"/>
      <c r="AP23" s="293"/>
      <c r="AQ23" s="293"/>
      <c r="AR23" s="293"/>
      <c r="AS23" s="298"/>
    </row>
    <row r="24" spans="1:45" ht="21" customHeight="1">
      <c r="C24" s="318" t="s">
        <v>617</v>
      </c>
      <c r="D24" s="293" t="s">
        <v>363</v>
      </c>
    </row>
    <row r="25" spans="1:45" ht="21" customHeight="1">
      <c r="C25" s="318" t="s">
        <v>617</v>
      </c>
      <c r="D25" s="293" t="s">
        <v>364</v>
      </c>
    </row>
    <row r="26" spans="1:45" ht="21" customHeight="1">
      <c r="A26" s="560" t="str">
        <f>IF($D$3="（令和　年　月　日現在）","34","")</f>
        <v>34</v>
      </c>
      <c r="B26" s="561"/>
      <c r="C26" s="561"/>
      <c r="D26" s="561"/>
      <c r="E26" s="561"/>
      <c r="F26" s="561"/>
      <c r="G26" s="561"/>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row>
  </sheetData>
  <mergeCells count="51">
    <mergeCell ref="AE4:AL4"/>
    <mergeCell ref="AE5:AK5"/>
    <mergeCell ref="R4:Z4"/>
    <mergeCell ref="R5:Z5"/>
    <mergeCell ref="N4:Q4"/>
    <mergeCell ref="N5:Q5"/>
    <mergeCell ref="B3:C3"/>
    <mergeCell ref="D3:K3"/>
    <mergeCell ref="S21:V21"/>
    <mergeCell ref="S22:V22"/>
    <mergeCell ref="M6:R6"/>
    <mergeCell ref="J6:L6"/>
    <mergeCell ref="J7:L7"/>
    <mergeCell ref="P22:R22"/>
    <mergeCell ref="P19:R19"/>
    <mergeCell ref="P21:R21"/>
    <mergeCell ref="P20:R20"/>
    <mergeCell ref="C4:M4"/>
    <mergeCell ref="C5:M5"/>
    <mergeCell ref="S19:V19"/>
    <mergeCell ref="E19:I19"/>
    <mergeCell ref="B19:D19"/>
    <mergeCell ref="C6:D6"/>
    <mergeCell ref="C7:D7"/>
    <mergeCell ref="M7:R7"/>
    <mergeCell ref="S20:V20"/>
    <mergeCell ref="E20:I20"/>
    <mergeCell ref="J19:O19"/>
    <mergeCell ref="J20:O20"/>
    <mergeCell ref="B20:D20"/>
    <mergeCell ref="E13:E14"/>
    <mergeCell ref="S7:Z7"/>
    <mergeCell ref="S6:Z6"/>
    <mergeCell ref="E6:I6"/>
    <mergeCell ref="E7:I7"/>
    <mergeCell ref="E22:I22"/>
    <mergeCell ref="A6:B7"/>
    <mergeCell ref="J21:O21"/>
    <mergeCell ref="J22:O22"/>
    <mergeCell ref="E21:I21"/>
    <mergeCell ref="A8:A17"/>
    <mergeCell ref="A18:A22"/>
    <mergeCell ref="B9:C12"/>
    <mergeCell ref="B13:C14"/>
    <mergeCell ref="B15:C16"/>
    <mergeCell ref="B21:D21"/>
    <mergeCell ref="B22:D22"/>
    <mergeCell ref="B8:G8"/>
    <mergeCell ref="E15:E16"/>
    <mergeCell ref="E9:E10"/>
    <mergeCell ref="D10:D12"/>
  </mergeCells>
  <phoneticPr fontId="3"/>
  <conditionalFormatting sqref="D3:K3">
    <cfRule type="expression" dxfId="270" priority="2">
      <formula>D3="（令和　年　月　日現在）"</formula>
    </cfRule>
  </conditionalFormatting>
  <conditionalFormatting sqref="E6:E7">
    <cfRule type="expression" dxfId="269" priority="15" stopIfTrue="1">
      <formula>AND(E6&gt;=43831,E6&lt;=46752,MONTH(E6)&gt;=10,DAY(E6)&gt;=10)</formula>
    </cfRule>
    <cfRule type="expression" dxfId="268" priority="16" stopIfTrue="1">
      <formula>AND(E6&gt;=43831,E6&lt;=46752,MONTH(E6)&gt;=10,DAY(E6)&lt;10)</formula>
    </cfRule>
    <cfRule type="expression" dxfId="267" priority="17" stopIfTrue="1">
      <formula>AND(E6&gt;=43831,E6&lt;=46752,MONTH(E6)&lt;10,DAY(E6)&gt;=10)</formula>
    </cfRule>
    <cfRule type="expression" dxfId="266" priority="18" stopIfTrue="1">
      <formula>AND(E6&gt;=43831,E6&lt;=46752,MONTH(E6)&lt;10,DAY(E6)&lt;10)</formula>
    </cfRule>
    <cfRule type="expression" dxfId="265" priority="19" stopIfTrue="1">
      <formula>AND(E6&gt;=43586,E6&lt;=43830,MONTH(E6)&gt;=10,DAY(E6)&gt;=10)</formula>
    </cfRule>
    <cfRule type="expression" dxfId="264" priority="20" stopIfTrue="1">
      <formula>AND(E6&gt;=43586,E6&lt;=43830,MONTH(E6)&gt;=10,DAY(E6)&lt;10)</formula>
    </cfRule>
    <cfRule type="expression" dxfId="263" priority="21" stopIfTrue="1">
      <formula>AND(E6&gt;=43586,E6&lt;=43830,MONTH(E6)&lt;10,DAY(E6)&gt;=10)</formula>
    </cfRule>
    <cfRule type="expression" dxfId="262" priority="22" stopIfTrue="1">
      <formula>AND(E6&gt;=43586,E6&lt;=43830,MONTH(E6)&lt;10,DAY(E6)&lt;10)</formula>
    </cfRule>
    <cfRule type="expression" dxfId="261" priority="23" stopIfTrue="1">
      <formula>AND(MONTH(E6)&gt;=10,DAY(E6)&gt;=10)</formula>
    </cfRule>
    <cfRule type="expression" dxfId="260" priority="24" stopIfTrue="1">
      <formula>AND(MONTH(E6)&lt;10,DAY(E6)&gt;=10)</formula>
    </cfRule>
    <cfRule type="expression" dxfId="259" priority="25" stopIfTrue="1">
      <formula>AND(MONTH(E6)&lt;10,DAY(E6)&lt;10)</formula>
    </cfRule>
    <cfRule type="expression" dxfId="258" priority="26" stopIfTrue="1">
      <formula>AND(MONTH(E6)&gt;=10,DAY(E6)&lt;10)</formula>
    </cfRule>
  </conditionalFormatting>
  <conditionalFormatting sqref="M6">
    <cfRule type="expression" dxfId="257" priority="3" stopIfTrue="1">
      <formula>AND(M6&gt;=43831,M6&lt;=46752,MONTH(M6)&gt;=10,DAY(M6)&gt;=10)</formula>
    </cfRule>
    <cfRule type="expression" dxfId="256" priority="4" stopIfTrue="1">
      <formula>AND(M6&gt;=43831,M6&lt;=46752,MONTH(M6)&gt;=10,DAY(M6)&lt;10)</formula>
    </cfRule>
    <cfRule type="expression" dxfId="255" priority="5" stopIfTrue="1">
      <formula>AND(M6&gt;=43831,M6&lt;=46752,MONTH(M6)&lt;10,DAY(M6)&gt;=10)</formula>
    </cfRule>
    <cfRule type="expression" dxfId="254" priority="6" stopIfTrue="1">
      <formula>AND(M6&gt;=43831,M6&lt;=46752,MONTH(M6)&lt;10,DAY(M6)&lt;10)</formula>
    </cfRule>
    <cfRule type="expression" dxfId="253" priority="7" stopIfTrue="1">
      <formula>AND(M6&gt;=43586,M6&lt;=43830,MONTH(M6)&gt;=10,DAY(M6)&gt;=10)</formula>
    </cfRule>
    <cfRule type="expression" dxfId="252" priority="8" stopIfTrue="1">
      <formula>AND(M6&gt;=43586,M6&lt;=43830,MONTH(M6)&gt;=10,DAY(M6)&lt;10)</formula>
    </cfRule>
    <cfRule type="expression" dxfId="251" priority="9" stopIfTrue="1">
      <formula>AND(M6&gt;=43586,M6&lt;=43830,MONTH(M6)&lt;10,DAY(M6)&gt;=10)</formula>
    </cfRule>
    <cfRule type="expression" dxfId="250" priority="10" stopIfTrue="1">
      <formula>AND(M6&gt;=43586,M6&lt;=43830,MONTH(M6)&lt;10,DAY(M6)&lt;10)</formula>
    </cfRule>
    <cfRule type="expression" dxfId="249" priority="11" stopIfTrue="1">
      <formula>AND(MONTH(M6)&gt;=10,DAY(M6)&gt;=10)</formula>
    </cfRule>
    <cfRule type="expression" dxfId="248" priority="12" stopIfTrue="1">
      <formula>AND(MONTH(M6)&lt;10,DAY(M6)&gt;=10)</formula>
    </cfRule>
    <cfRule type="expression" dxfId="247" priority="13" stopIfTrue="1">
      <formula>AND(MONTH(M6)&lt;10,DAY(M6)&lt;10)</formula>
    </cfRule>
    <cfRule type="expression" dxfId="246" priority="14" stopIfTrue="1">
      <formula>AND(MONTH(M6)&gt;=10,DAY(M6)&lt;10)</formula>
    </cfRule>
  </conditionalFormatting>
  <conditionalFormatting sqref="S7:Z7">
    <cfRule type="expression" dxfId="245" priority="1">
      <formula>OR(S7="",S7=" ")</formula>
    </cfRule>
  </conditionalFormatting>
  <dataValidations count="3">
    <dataValidation imeMode="off" allowBlank="1" showInputMessage="1" showErrorMessage="1" sqref="B3:K3 C5:M5 S6:Z6 F9:AM17 E19:I22 P19:V22 H8:AM8 S7:Z7"/>
    <dataValidation imeMode="hiragana" allowBlank="1" showInputMessage="1" showErrorMessage="1" sqref="C4:M4 R4:Z5 B9:C16 J19:O22"/>
    <dataValidation type="list" imeMode="hiragana" allowBlank="1" showInputMessage="1" showErrorMessage="1" sqref="B19:D22">
      <formula1>"既済部分,部分完成"</formula1>
    </dataValidation>
  </dataValidations>
  <printOptions horizontalCentered="1"/>
  <pageMargins left="0.39370078740157483" right="0.39370078740157483" top="0.78740157480314965" bottom="0.39370078740157483" header="0.51181102362204722" footer="0.51181102362204722"/>
  <pageSetup paperSize="9" scale="89" orientation="landscape"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6"/>
  <sheetViews>
    <sheetView showGridLines="0" showZeros="0" view="pageBreakPreview" zoomScale="130" zoomScaleNormal="75" zoomScaleSheetLayoutView="130" workbookViewId="0">
      <selection activeCell="A26" sqref="A26"/>
    </sheetView>
  </sheetViews>
  <sheetFormatPr defaultColWidth="4.125" defaultRowHeight="21" customHeight="1"/>
  <cols>
    <col min="1" max="1" width="8.75" style="315" customWidth="1"/>
    <col min="2" max="5" width="4.75" style="315" customWidth="1"/>
    <col min="6" max="39" width="3.625" style="315" customWidth="1"/>
    <col min="40" max="45" width="4.75" style="315" customWidth="1"/>
    <col min="46" max="16384" width="4.125" style="315"/>
  </cols>
  <sheetData>
    <row r="1" spans="1:45" ht="21" customHeight="1">
      <c r="E1" s="569"/>
      <c r="N1" s="569"/>
      <c r="AM1" s="570" t="str">
        <f>IF($D$3="（令和　年　月　日現在）","建替整備","")</f>
        <v>建替整備</v>
      </c>
    </row>
    <row r="2" spans="1:45" s="292" customFormat="1" ht="30" customHeight="1">
      <c r="A2" s="668" t="s">
        <v>879</v>
      </c>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490"/>
      <c r="AO2" s="490"/>
      <c r="AP2" s="490"/>
      <c r="AQ2" s="490"/>
      <c r="AR2" s="490"/>
      <c r="AS2" s="490"/>
    </row>
    <row r="3" spans="1:45" s="292" customFormat="1" ht="22.15" customHeight="1">
      <c r="B3" s="2055">
        <v>1</v>
      </c>
      <c r="C3" s="2055"/>
      <c r="D3" s="2056" t="s">
        <v>910</v>
      </c>
      <c r="E3" s="2056"/>
      <c r="F3" s="2056"/>
      <c r="G3" s="2056"/>
      <c r="H3" s="2056"/>
      <c r="I3" s="2056"/>
      <c r="J3" s="2056"/>
      <c r="K3" s="2056"/>
      <c r="L3" s="295"/>
      <c r="M3" s="295"/>
      <c r="N3" s="294"/>
      <c r="P3" s="294"/>
      <c r="Q3" s="294"/>
      <c r="R3" s="294"/>
      <c r="S3" s="491"/>
      <c r="T3" s="491"/>
      <c r="U3" s="491"/>
      <c r="V3" s="491"/>
      <c r="W3" s="298"/>
      <c r="X3" s="295"/>
      <c r="Y3" s="295"/>
      <c r="Z3" s="295"/>
      <c r="AA3" s="295"/>
      <c r="AB3" s="295"/>
      <c r="AC3" s="295"/>
      <c r="AD3" s="294"/>
      <c r="AF3" s="296"/>
      <c r="AG3" s="296"/>
      <c r="AH3" s="296"/>
      <c r="AI3" s="295"/>
      <c r="AJ3" s="294"/>
      <c r="AL3" s="296"/>
      <c r="AM3" s="296"/>
      <c r="AN3" s="296"/>
      <c r="AO3" s="297"/>
      <c r="AP3" s="297"/>
      <c r="AQ3" s="297"/>
      <c r="AR3" s="297"/>
      <c r="AS3" s="298"/>
    </row>
    <row r="4" spans="1:45" s="293" customFormat="1" ht="24" customHeight="1">
      <c r="A4" s="299" t="s">
        <v>711</v>
      </c>
      <c r="B4" s="300"/>
      <c r="C4" s="2085" t="str">
        <f>'1'!$C$25</f>
        <v>独立行政法人国立病院機構○○病院</v>
      </c>
      <c r="D4" s="2085"/>
      <c r="E4" s="2085"/>
      <c r="F4" s="2085"/>
      <c r="G4" s="2085"/>
      <c r="H4" s="2085"/>
      <c r="I4" s="2085"/>
      <c r="J4" s="2085"/>
      <c r="K4" s="2085"/>
      <c r="L4" s="2085"/>
      <c r="M4" s="2085"/>
      <c r="N4" s="2078" t="s">
        <v>612</v>
      </c>
      <c r="O4" s="2079"/>
      <c r="P4" s="2079"/>
      <c r="Q4" s="2080"/>
      <c r="R4" s="2072" t="str">
        <f>'1'!$C$26</f>
        <v>○○整備工事</v>
      </c>
      <c r="S4" s="2073"/>
      <c r="T4" s="2073"/>
      <c r="U4" s="2073"/>
      <c r="V4" s="2073"/>
      <c r="W4" s="2073"/>
      <c r="X4" s="2073"/>
      <c r="Y4" s="2073"/>
      <c r="Z4" s="2074"/>
      <c r="AA4" s="301"/>
      <c r="AB4" s="302"/>
      <c r="AC4" s="303"/>
      <c r="AD4" s="301"/>
      <c r="AE4" s="2068" t="s">
        <v>613</v>
      </c>
      <c r="AF4" s="2069"/>
      <c r="AG4" s="2069"/>
      <c r="AH4" s="2069"/>
      <c r="AI4" s="2069"/>
      <c r="AJ4" s="2069"/>
      <c r="AK4" s="2069"/>
      <c r="AL4" s="2070"/>
      <c r="AM4" s="297"/>
    </row>
    <row r="5" spans="1:45" s="293" customFormat="1" ht="24" customHeight="1">
      <c r="A5" s="299" t="s">
        <v>1</v>
      </c>
      <c r="B5" s="300"/>
      <c r="C5" s="2067" t="str">
        <f>'2-1'!$C$17</f>
        <v>円</v>
      </c>
      <c r="D5" s="2067"/>
      <c r="E5" s="2067"/>
      <c r="F5" s="2067"/>
      <c r="G5" s="2067"/>
      <c r="H5" s="2067"/>
      <c r="I5" s="2067"/>
      <c r="J5" s="2067"/>
      <c r="K5" s="2067"/>
      <c r="L5" s="2067"/>
      <c r="M5" s="2067"/>
      <c r="N5" s="2081" t="s">
        <v>690</v>
      </c>
      <c r="O5" s="2082"/>
      <c r="P5" s="2082"/>
      <c r="Q5" s="2083"/>
      <c r="R5" s="2075">
        <f>'1'!$G$13</f>
        <v>0</v>
      </c>
      <c r="S5" s="2076"/>
      <c r="T5" s="2076"/>
      <c r="U5" s="2076"/>
      <c r="V5" s="2076"/>
      <c r="W5" s="2076"/>
      <c r="X5" s="2076"/>
      <c r="Y5" s="2076"/>
      <c r="Z5" s="2077"/>
      <c r="AB5" s="302"/>
      <c r="AC5" s="303"/>
      <c r="AD5" s="304"/>
      <c r="AE5" s="2029">
        <f>'4'!$C$30</f>
        <v>0</v>
      </c>
      <c r="AF5" s="2071"/>
      <c r="AG5" s="2071"/>
      <c r="AH5" s="2071"/>
      <c r="AI5" s="2071"/>
      <c r="AJ5" s="2071"/>
      <c r="AK5" s="2071"/>
      <c r="AL5" s="305" t="s">
        <v>347</v>
      </c>
    </row>
    <row r="6" spans="1:45" s="293" customFormat="1" ht="24" customHeight="1">
      <c r="A6" s="2027" t="s">
        <v>348</v>
      </c>
      <c r="B6" s="2028"/>
      <c r="C6" s="2037" t="s">
        <v>349</v>
      </c>
      <c r="D6" s="2037"/>
      <c r="E6" s="2053" t="str">
        <f>'2-1'!$E$11</f>
        <v>令和　年　月　日</v>
      </c>
      <c r="F6" s="2054"/>
      <c r="G6" s="2054"/>
      <c r="H6" s="2054"/>
      <c r="I6" s="2054"/>
      <c r="J6" s="2037" t="s">
        <v>559</v>
      </c>
      <c r="K6" s="2037"/>
      <c r="L6" s="2037"/>
      <c r="M6" s="2053" t="str">
        <f>'2-1'!$E$13</f>
        <v>令和　年　月　日</v>
      </c>
      <c r="N6" s="2054"/>
      <c r="O6" s="2054"/>
      <c r="P6" s="2054"/>
      <c r="Q6" s="2054"/>
      <c r="R6" s="2057"/>
      <c r="S6" s="2050" t="s">
        <v>772</v>
      </c>
      <c r="T6" s="2051"/>
      <c r="U6" s="2051"/>
      <c r="V6" s="2051"/>
      <c r="W6" s="2051"/>
      <c r="X6" s="2051"/>
      <c r="Y6" s="2051"/>
      <c r="Z6" s="2052"/>
    </row>
    <row r="7" spans="1:45" s="293" customFormat="1" ht="24" customHeight="1">
      <c r="A7" s="2029"/>
      <c r="B7" s="2030"/>
      <c r="C7" s="2037" t="s">
        <v>610</v>
      </c>
      <c r="D7" s="2037"/>
      <c r="E7" s="2053" t="str">
        <f>'2-1'!$E$14</f>
        <v>令和　年　月　日</v>
      </c>
      <c r="F7" s="2054"/>
      <c r="G7" s="2054"/>
      <c r="H7" s="2054"/>
      <c r="I7" s="2054"/>
      <c r="J7" s="2058" t="s">
        <v>382</v>
      </c>
      <c r="K7" s="2059"/>
      <c r="L7" s="2060"/>
      <c r="M7" s="2046" t="str">
        <f>IF(D3="（令和　年　月　日現在）","日",M6-D3  )</f>
        <v>日</v>
      </c>
      <c r="N7" s="2046"/>
      <c r="O7" s="2046"/>
      <c r="P7" s="2046"/>
      <c r="Q7" s="2046"/>
      <c r="R7" s="2046"/>
      <c r="S7" s="2049" t="s">
        <v>926</v>
      </c>
      <c r="T7" s="2049"/>
      <c r="U7" s="2049"/>
      <c r="V7" s="2049"/>
      <c r="W7" s="2049"/>
      <c r="X7" s="2049"/>
      <c r="Y7" s="2049"/>
      <c r="Z7" s="2049"/>
    </row>
    <row r="8" spans="1:45" s="293" customFormat="1" ht="41.25" customHeight="1">
      <c r="A8" s="2034" t="s">
        <v>855</v>
      </c>
      <c r="B8" s="2038" t="s">
        <v>614</v>
      </c>
      <c r="C8" s="2039"/>
      <c r="D8" s="2039"/>
      <c r="E8" s="2039"/>
      <c r="F8" s="2039"/>
      <c r="G8" s="2040"/>
      <c r="H8" s="502" t="str">
        <f>IF($E$6="令和　年　月　日","",IF($E$6&lt;CEILING(DATE(YEAR($E$6),MONTH($E$6),6),7)-5,CEILING(DATE(YEAR($E$6),MONTH($E$6),6),7)-5,IF(AND($E$6&gt;CEILING(DATE(YEAR($E$6),MONTH($E$6),6),7)-5,$E$6&lt;CEILING(DATE(YEAR($E$6),MONTH($E$6),6),7)+9),CEILING(DATE(YEAR($E$6),MONTH($E$6),6),7)+9,CEILING(DATE(YEAR($E$6),MONTH($E$6)+1,6),7)-5)))</f>
        <v/>
      </c>
      <c r="I8" s="502" t="str">
        <f t="shared" ref="I8:AM8" si="0">IF(H8="","",IF(AND($M$6&lt;IF(AND($M$6&lt;IF(H8=CEILING(DATE(YEAR(H8),MONTH(H8),6),7)-5,CEILING(DATE(YEAR(H8),MONTH(H8),6),7)+9,IF(H8=CEILING(DATE(YEAR(H8),MONTH(H8),6),7)+9,CEILING(DATE(YEAR(H8),MONTH(H8)+1,6),7)-5)),$S$6&lt;IF(H8=CEILING(DATE(YEAR(H8),MONTH(H8),6),7)-5,CEILING(DATE(YEAR(H8),MONTH(H8),6),7)+9,IF(H8=CEILING(DATE(YEAR(H8),MONTH(H8),6),7)+9,CEILING(DATE(YEAR(H8),MONTH(H8)+1,6),7)-5))),"",IF(H8=CEILING(DATE(YEAR(H8),MONTH(H8),6),7)-5,CEILING(DATE(YEAR(H8),MONTH(H8),6),7)+9,IF(H8=CEILING(DATE(YEAR(H8),MONTH(H8),6),7)+9,CEILING(DATE(YEAR(H8),MONTH(H8)+1,6),7)-5))),$S$6&lt;IF(AND($M$6&lt;IF(H8=CEILING(DATE(YEAR(H8),MONTH(H8),6),7)-5,CEILING(DATE(YEAR(H8),MONTH(H8),6),7)+9,IF(H8=CEILING(DATE(YEAR(H8),MONTH(H8),6),7)+9,CEILING(DATE(YEAR(H8),MONTH(H8)+1,6),7)-5)),$S$6&lt;IF(H8=CEILING(DATE(YEAR(H8),MONTH(H8),6),7)-5,CEILING(DATE(YEAR(H8),MONTH(H8),6),7)+9,IF(H8=CEILING(DATE(YEAR(H8),MONTH(H8),6),7)+9,CEILING(DATE(YEAR(H8),MONTH(H8)+1,6),7)-5))),"",IF(H8=CEILING(DATE(YEAR(H8),MONTH(H8),6),7)-5,CEILING(DATE(YEAR(H8),MONTH(H8),6),7)+9,IF(H8=CEILING(DATE(YEAR(H8),MONTH(H8),6),7)+9,CEILING(DATE(YEAR(H8),MONTH(H8)+1,6),7)-5)))),"",IF(AND($M$6&lt;IF(AND($M$6&lt;IF(H8=CEILING(DATE(YEAR(H8),MONTH(H8),6),7)-5,CEILING(DATE(YEAR(H8),MONTH(H8),6),7)+9,IF(H8=CEILING(DATE(YEAR(H8),MONTH(H8),6),7)+9,CEILING(DATE(YEAR(H8),MONTH(H8)+1,6),7)-5)),$S$6&lt;IF(H8=CEILING(DATE(YEAR(H8),MONTH(H8),6),7)-5,CEILING(DATE(YEAR(H8),MONTH(H8),6),7)+9,IF(H8=CEILING(DATE(YEAR(H8),MONTH(H8),6),7)+9,CEILING(DATE(YEAR(H8),MONTH(H8)+1,6),7)-5))),"",IF(H8=CEILING(DATE(YEAR(H8),MONTH(H8),6),7)-5,CEILING(DATE(YEAR(H8),MONTH(H8),6),7)+9,IF(H8=CEILING(DATE(YEAR(H8),MONTH(H8),6),7)+9,CEILING(DATE(YEAR(H8),MONTH(H8)+1,6),7)-5))),OR($S$6="（変更     令和　年　月　日）",$S$6="")),"",IF(AND($M$6&lt;IF(H8=CEILING(DATE(YEAR(H8),MONTH(H8),6),7)-5,CEILING(DATE(YEAR(H8),MONTH(H8),6),7)+9,IF(H8=CEILING(DATE(YEAR(H8),MONTH(H8),6),7)+9,CEILING(DATE(YEAR(H8),MONTH(H8)+1,6),7)-5)),$S$6&lt;IF(H8=CEILING(DATE(YEAR(H8),MONTH(H8),6),7)-5,CEILING(DATE(YEAR(H8),MONTH(H8),6),7)+9,IF(H8=CEILING(DATE(YEAR(H8),MONTH(H8),6),7)+9,CEILING(DATE(YEAR(H8),MONTH(H8)+1,6),7)-5))),"",IF(H8=CEILING(DATE(YEAR(H8),MONTH(H8),6),7)-5,CEILING(DATE(YEAR(H8),MONTH(H8),6),7)+9,IF(H8=CEILING(DATE(YEAR(H8),MONTH(H8),6),7)+9,CEILING(DATE(YEAR(H8),MONTH(H8)+1,6),7)-5))))))</f>
        <v/>
      </c>
      <c r="J8" s="502" t="str">
        <f t="shared" si="0"/>
        <v/>
      </c>
      <c r="K8" s="502" t="str">
        <f t="shared" si="0"/>
        <v/>
      </c>
      <c r="L8" s="502" t="str">
        <f t="shared" si="0"/>
        <v/>
      </c>
      <c r="M8" s="502" t="str">
        <f t="shared" si="0"/>
        <v/>
      </c>
      <c r="N8" s="502" t="str">
        <f t="shared" si="0"/>
        <v/>
      </c>
      <c r="O8" s="502" t="str">
        <f t="shared" si="0"/>
        <v/>
      </c>
      <c r="P8" s="502" t="str">
        <f t="shared" si="0"/>
        <v/>
      </c>
      <c r="Q8" s="502" t="str">
        <f t="shared" si="0"/>
        <v/>
      </c>
      <c r="R8" s="502" t="str">
        <f t="shared" si="0"/>
        <v/>
      </c>
      <c r="S8" s="502" t="str">
        <f t="shared" si="0"/>
        <v/>
      </c>
      <c r="T8" s="502" t="str">
        <f t="shared" si="0"/>
        <v/>
      </c>
      <c r="U8" s="502" t="str">
        <f t="shared" si="0"/>
        <v/>
      </c>
      <c r="V8" s="502" t="str">
        <f t="shared" si="0"/>
        <v/>
      </c>
      <c r="W8" s="502" t="str">
        <f t="shared" si="0"/>
        <v/>
      </c>
      <c r="X8" s="502" t="str">
        <f t="shared" si="0"/>
        <v/>
      </c>
      <c r="Y8" s="502" t="str">
        <f t="shared" si="0"/>
        <v/>
      </c>
      <c r="Z8" s="502" t="str">
        <f t="shared" si="0"/>
        <v/>
      </c>
      <c r="AA8" s="502" t="str">
        <f t="shared" si="0"/>
        <v/>
      </c>
      <c r="AB8" s="502" t="str">
        <f t="shared" si="0"/>
        <v/>
      </c>
      <c r="AC8" s="502" t="str">
        <f t="shared" si="0"/>
        <v/>
      </c>
      <c r="AD8" s="502" t="str">
        <f t="shared" si="0"/>
        <v/>
      </c>
      <c r="AE8" s="502" t="str">
        <f t="shared" si="0"/>
        <v/>
      </c>
      <c r="AF8" s="502" t="str">
        <f t="shared" si="0"/>
        <v/>
      </c>
      <c r="AG8" s="502" t="str">
        <f t="shared" si="0"/>
        <v/>
      </c>
      <c r="AH8" s="502" t="str">
        <f t="shared" si="0"/>
        <v/>
      </c>
      <c r="AI8" s="502" t="str">
        <f t="shared" si="0"/>
        <v/>
      </c>
      <c r="AJ8" s="502" t="str">
        <f t="shared" si="0"/>
        <v/>
      </c>
      <c r="AK8" s="502" t="str">
        <f t="shared" si="0"/>
        <v/>
      </c>
      <c r="AL8" s="502" t="str">
        <f t="shared" si="0"/>
        <v/>
      </c>
      <c r="AM8" s="503" t="str">
        <f t="shared" si="0"/>
        <v/>
      </c>
      <c r="AN8" s="306"/>
      <c r="AO8" s="306"/>
      <c r="AP8" s="306"/>
      <c r="AQ8" s="306"/>
      <c r="AR8" s="306"/>
      <c r="AS8" s="306"/>
    </row>
    <row r="9" spans="1:45" s="306" customFormat="1" ht="24" customHeight="1">
      <c r="A9" s="2034"/>
      <c r="B9" s="2084" t="s">
        <v>350</v>
      </c>
      <c r="C9" s="2084"/>
      <c r="D9" s="307" t="s">
        <v>268</v>
      </c>
      <c r="E9" s="2041" t="s">
        <v>351</v>
      </c>
      <c r="F9" s="308"/>
      <c r="G9" s="308"/>
      <c r="H9" s="308"/>
      <c r="I9" s="308"/>
      <c r="J9" s="308"/>
      <c r="K9" s="308"/>
      <c r="L9" s="308"/>
      <c r="M9" s="308"/>
      <c r="N9" s="308"/>
      <c r="O9" s="308"/>
      <c r="P9" s="308"/>
      <c r="Q9" s="308"/>
      <c r="R9" s="308"/>
      <c r="S9" s="308"/>
      <c r="T9" s="308"/>
      <c r="U9" s="309"/>
      <c r="V9" s="308"/>
      <c r="W9" s="308"/>
      <c r="X9" s="308"/>
      <c r="Y9" s="308"/>
      <c r="Z9" s="308"/>
      <c r="AA9" s="308"/>
      <c r="AB9" s="308"/>
      <c r="AC9" s="308"/>
      <c r="AD9" s="308"/>
      <c r="AE9" s="308"/>
      <c r="AF9" s="308"/>
      <c r="AG9" s="308"/>
      <c r="AH9" s="308"/>
      <c r="AI9" s="308"/>
      <c r="AJ9" s="308"/>
      <c r="AK9" s="309"/>
      <c r="AL9" s="309"/>
      <c r="AM9" s="308"/>
      <c r="AN9" s="310"/>
      <c r="AO9" s="310"/>
      <c r="AP9" s="310"/>
      <c r="AQ9" s="310"/>
    </row>
    <row r="10" spans="1:45" s="306" customFormat="1" ht="24" customHeight="1">
      <c r="A10" s="2034"/>
      <c r="B10" s="2084"/>
      <c r="C10" s="2084"/>
      <c r="D10" s="2043" t="s">
        <v>352</v>
      </c>
      <c r="E10" s="2042"/>
      <c r="F10" s="308"/>
      <c r="G10" s="308"/>
      <c r="H10" s="308"/>
      <c r="I10" s="308"/>
      <c r="J10" s="308"/>
      <c r="K10" s="308"/>
      <c r="L10" s="308"/>
      <c r="M10" s="308"/>
      <c r="N10" s="308"/>
      <c r="O10" s="308"/>
      <c r="P10" s="308"/>
      <c r="Q10" s="308"/>
      <c r="R10" s="308"/>
      <c r="S10" s="308"/>
      <c r="T10" s="308"/>
      <c r="U10" s="309"/>
      <c r="V10" s="308"/>
      <c r="W10" s="308"/>
      <c r="X10" s="308"/>
      <c r="Y10" s="308"/>
      <c r="Z10" s="308"/>
      <c r="AA10" s="308"/>
      <c r="AB10" s="308"/>
      <c r="AC10" s="308"/>
      <c r="AD10" s="308"/>
      <c r="AE10" s="308"/>
      <c r="AF10" s="308"/>
      <c r="AG10" s="308"/>
      <c r="AH10" s="308"/>
      <c r="AI10" s="308"/>
      <c r="AJ10" s="308"/>
      <c r="AK10" s="309"/>
      <c r="AL10" s="309"/>
      <c r="AM10" s="308"/>
      <c r="AN10" s="310"/>
      <c r="AO10" s="310"/>
      <c r="AP10" s="310"/>
      <c r="AQ10" s="310"/>
    </row>
    <row r="11" spans="1:45" s="293" customFormat="1" ht="24" customHeight="1">
      <c r="A11" s="2034"/>
      <c r="B11" s="2084"/>
      <c r="C11" s="2084"/>
      <c r="D11" s="2044"/>
      <c r="E11" s="312" t="s">
        <v>353</v>
      </c>
      <c r="F11" s="308"/>
      <c r="G11" s="308"/>
      <c r="H11" s="308"/>
      <c r="I11" s="308"/>
      <c r="J11" s="308"/>
      <c r="K11" s="308"/>
      <c r="L11" s="308"/>
      <c r="M11" s="308"/>
      <c r="N11" s="308"/>
      <c r="O11" s="308"/>
      <c r="P11" s="308"/>
      <c r="Q11" s="308"/>
      <c r="R11" s="308"/>
      <c r="S11" s="308"/>
      <c r="T11" s="308"/>
      <c r="U11" s="309"/>
      <c r="V11" s="308"/>
      <c r="W11" s="308"/>
      <c r="X11" s="308"/>
      <c r="Y11" s="308"/>
      <c r="Z11" s="308"/>
      <c r="AA11" s="308"/>
      <c r="AB11" s="308"/>
      <c r="AC11" s="308"/>
      <c r="AD11" s="308"/>
      <c r="AE11" s="308"/>
      <c r="AF11" s="308"/>
      <c r="AG11" s="308"/>
      <c r="AH11" s="308"/>
      <c r="AI11" s="308"/>
      <c r="AJ11" s="308"/>
      <c r="AK11" s="309"/>
      <c r="AL11" s="309"/>
      <c r="AM11" s="308"/>
      <c r="AN11" s="310"/>
      <c r="AO11" s="310"/>
      <c r="AP11" s="310"/>
      <c r="AQ11" s="310"/>
    </row>
    <row r="12" spans="1:45" s="293" customFormat="1" ht="24" customHeight="1">
      <c r="A12" s="2034"/>
      <c r="B12" s="2084"/>
      <c r="C12" s="2084"/>
      <c r="D12" s="2045"/>
      <c r="E12" s="312" t="s">
        <v>354</v>
      </c>
      <c r="F12" s="308"/>
      <c r="G12" s="308"/>
      <c r="H12" s="308"/>
      <c r="I12" s="308"/>
      <c r="J12" s="308"/>
      <c r="K12" s="308"/>
      <c r="L12" s="308"/>
      <c r="M12" s="308"/>
      <c r="N12" s="308"/>
      <c r="O12" s="308"/>
      <c r="P12" s="308"/>
      <c r="Q12" s="308"/>
      <c r="R12" s="308"/>
      <c r="S12" s="308"/>
      <c r="T12" s="308"/>
      <c r="U12" s="309"/>
      <c r="V12" s="308"/>
      <c r="W12" s="308"/>
      <c r="X12" s="308"/>
      <c r="Y12" s="308"/>
      <c r="Z12" s="308"/>
      <c r="AA12" s="308"/>
      <c r="AB12" s="308"/>
      <c r="AC12" s="308"/>
      <c r="AD12" s="308"/>
      <c r="AE12" s="308"/>
      <c r="AF12" s="308"/>
      <c r="AG12" s="308"/>
      <c r="AH12" s="308"/>
      <c r="AI12" s="308"/>
      <c r="AJ12" s="308"/>
      <c r="AK12" s="309"/>
      <c r="AL12" s="309"/>
      <c r="AM12" s="308"/>
      <c r="AN12" s="310"/>
      <c r="AO12" s="310"/>
      <c r="AP12" s="310"/>
      <c r="AQ12" s="310"/>
    </row>
    <row r="13" spans="1:45" s="306" customFormat="1" ht="24" customHeight="1">
      <c r="A13" s="2034"/>
      <c r="B13" s="2084" t="s">
        <v>355</v>
      </c>
      <c r="C13" s="2084"/>
      <c r="D13" s="307" t="s">
        <v>268</v>
      </c>
      <c r="E13" s="2041" t="s">
        <v>351</v>
      </c>
      <c r="F13" s="308"/>
      <c r="G13" s="308"/>
      <c r="H13" s="308"/>
      <c r="I13" s="308"/>
      <c r="J13" s="308"/>
      <c r="K13" s="308"/>
      <c r="L13" s="308"/>
      <c r="M13" s="308"/>
      <c r="N13" s="308"/>
      <c r="O13" s="308"/>
      <c r="P13" s="308"/>
      <c r="Q13" s="308"/>
      <c r="R13" s="308"/>
      <c r="S13" s="308"/>
      <c r="T13" s="308"/>
      <c r="U13" s="309"/>
      <c r="V13" s="308"/>
      <c r="W13" s="308"/>
      <c r="X13" s="308"/>
      <c r="Y13" s="308"/>
      <c r="Z13" s="308"/>
      <c r="AA13" s="308"/>
      <c r="AB13" s="308"/>
      <c r="AC13" s="308"/>
      <c r="AD13" s="308"/>
      <c r="AE13" s="308"/>
      <c r="AF13" s="308"/>
      <c r="AG13" s="308"/>
      <c r="AH13" s="308"/>
      <c r="AI13" s="308"/>
      <c r="AJ13" s="308"/>
      <c r="AK13" s="309"/>
      <c r="AL13" s="309"/>
      <c r="AM13" s="308"/>
      <c r="AN13" s="310"/>
      <c r="AO13" s="310"/>
      <c r="AP13" s="310"/>
      <c r="AQ13" s="310"/>
    </row>
    <row r="14" spans="1:45" s="306" customFormat="1" ht="24" customHeight="1">
      <c r="A14" s="2034"/>
      <c r="B14" s="2084"/>
      <c r="C14" s="2084"/>
      <c r="D14" s="311" t="s">
        <v>352</v>
      </c>
      <c r="E14" s="2042"/>
      <c r="F14" s="308"/>
      <c r="G14" s="308"/>
      <c r="H14" s="308"/>
      <c r="I14" s="308"/>
      <c r="J14" s="308"/>
      <c r="K14" s="308"/>
      <c r="L14" s="308"/>
      <c r="M14" s="308"/>
      <c r="N14" s="308"/>
      <c r="O14" s="308"/>
      <c r="P14" s="308"/>
      <c r="Q14" s="308"/>
      <c r="R14" s="308"/>
      <c r="S14" s="308"/>
      <c r="T14" s="308"/>
      <c r="U14" s="309"/>
      <c r="V14" s="308"/>
      <c r="W14" s="308"/>
      <c r="X14" s="308"/>
      <c r="Y14" s="308"/>
      <c r="Z14" s="308"/>
      <c r="AA14" s="308"/>
      <c r="AB14" s="308"/>
      <c r="AC14" s="308"/>
      <c r="AD14" s="308"/>
      <c r="AE14" s="308"/>
      <c r="AF14" s="308"/>
      <c r="AG14" s="308"/>
      <c r="AH14" s="308"/>
      <c r="AI14" s="308"/>
      <c r="AJ14" s="308"/>
      <c r="AK14" s="309"/>
      <c r="AL14" s="309"/>
      <c r="AM14" s="308"/>
      <c r="AN14" s="310"/>
      <c r="AO14" s="310"/>
      <c r="AP14" s="310"/>
      <c r="AQ14" s="310"/>
    </row>
    <row r="15" spans="1:45" s="306" customFormat="1" ht="24" customHeight="1">
      <c r="A15" s="2034"/>
      <c r="B15" s="2084" t="s">
        <v>356</v>
      </c>
      <c r="C15" s="2084"/>
      <c r="D15" s="307" t="s">
        <v>268</v>
      </c>
      <c r="E15" s="2041" t="s">
        <v>351</v>
      </c>
      <c r="F15" s="308"/>
      <c r="G15" s="308"/>
      <c r="H15" s="308"/>
      <c r="I15" s="308"/>
      <c r="J15" s="308"/>
      <c r="K15" s="308"/>
      <c r="L15" s="308"/>
      <c r="M15" s="308"/>
      <c r="N15" s="308"/>
      <c r="O15" s="308"/>
      <c r="P15" s="308"/>
      <c r="Q15" s="308"/>
      <c r="R15" s="308"/>
      <c r="S15" s="308"/>
      <c r="T15" s="308"/>
      <c r="U15" s="309"/>
      <c r="V15" s="308"/>
      <c r="W15" s="308"/>
      <c r="X15" s="308"/>
      <c r="Y15" s="308"/>
      <c r="Z15" s="308"/>
      <c r="AA15" s="308"/>
      <c r="AB15" s="308"/>
      <c r="AC15" s="308"/>
      <c r="AD15" s="308"/>
      <c r="AE15" s="308"/>
      <c r="AF15" s="308"/>
      <c r="AG15" s="308"/>
      <c r="AH15" s="308"/>
      <c r="AI15" s="308"/>
      <c r="AJ15" s="308"/>
      <c r="AK15" s="309"/>
      <c r="AL15" s="309"/>
      <c r="AM15" s="308"/>
      <c r="AN15" s="310"/>
      <c r="AO15" s="310"/>
      <c r="AP15" s="310"/>
      <c r="AQ15" s="310"/>
    </row>
    <row r="16" spans="1:45" s="306" customFormat="1" ht="24" customHeight="1">
      <c r="A16" s="2034"/>
      <c r="B16" s="2084"/>
      <c r="C16" s="2084"/>
      <c r="D16" s="311" t="s">
        <v>352</v>
      </c>
      <c r="E16" s="2042"/>
      <c r="F16" s="308"/>
      <c r="G16" s="308"/>
      <c r="H16" s="308"/>
      <c r="I16" s="308"/>
      <c r="J16" s="308"/>
      <c r="K16" s="308"/>
      <c r="L16" s="308"/>
      <c r="M16" s="308"/>
      <c r="N16" s="308"/>
      <c r="O16" s="308"/>
      <c r="P16" s="308"/>
      <c r="Q16" s="308"/>
      <c r="R16" s="308"/>
      <c r="S16" s="308"/>
      <c r="T16" s="308"/>
      <c r="U16" s="309"/>
      <c r="V16" s="308"/>
      <c r="W16" s="308"/>
      <c r="X16" s="308"/>
      <c r="Y16" s="308"/>
      <c r="Z16" s="308"/>
      <c r="AA16" s="308"/>
      <c r="AB16" s="308"/>
      <c r="AC16" s="308"/>
      <c r="AD16" s="308"/>
      <c r="AE16" s="308"/>
      <c r="AF16" s="308"/>
      <c r="AG16" s="308"/>
      <c r="AH16" s="308"/>
      <c r="AI16" s="308"/>
      <c r="AJ16" s="308"/>
      <c r="AK16" s="309"/>
      <c r="AL16" s="309"/>
      <c r="AM16" s="308"/>
      <c r="AN16" s="310"/>
      <c r="AO16" s="310"/>
      <c r="AP16" s="310"/>
      <c r="AQ16" s="310"/>
    </row>
    <row r="17" spans="1:45" s="293" customFormat="1" ht="24" customHeight="1">
      <c r="A17" s="2034"/>
      <c r="B17" s="299" t="s">
        <v>615</v>
      </c>
      <c r="C17" s="1208"/>
      <c r="D17" s="1209"/>
      <c r="E17" s="31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row>
    <row r="18" spans="1:45" s="293" customFormat="1" ht="24" customHeight="1">
      <c r="A18" s="2035" t="s">
        <v>357</v>
      </c>
      <c r="B18" s="299" t="s">
        <v>358</v>
      </c>
      <c r="C18" s="1208"/>
      <c r="D18" s="1209"/>
      <c r="E18" s="1210" t="s">
        <v>359</v>
      </c>
      <c r="F18" s="1210"/>
      <c r="G18" s="1210"/>
      <c r="H18" s="1210"/>
      <c r="I18" s="1210"/>
      <c r="J18" s="1211" t="s">
        <v>360</v>
      </c>
      <c r="K18" s="1212"/>
      <c r="L18" s="1212"/>
      <c r="M18" s="1212"/>
      <c r="N18" s="1212"/>
      <c r="O18" s="1213"/>
      <c r="P18" s="299" t="s">
        <v>854</v>
      </c>
      <c r="Q18" s="1208"/>
      <c r="R18" s="1209"/>
      <c r="S18" s="299" t="s">
        <v>361</v>
      </c>
      <c r="T18" s="1208"/>
      <c r="U18" s="1208"/>
      <c r="V18" s="1209"/>
      <c r="AG18" s="314"/>
      <c r="AH18" s="314"/>
      <c r="AI18" s="314"/>
      <c r="AJ18" s="314"/>
      <c r="AK18" s="314"/>
      <c r="AL18" s="314"/>
      <c r="AM18" s="314"/>
    </row>
    <row r="19" spans="1:45" s="293" customFormat="1" ht="24" customHeight="1">
      <c r="A19" s="2034"/>
      <c r="B19" s="2037"/>
      <c r="C19" s="2037"/>
      <c r="D19" s="2037"/>
      <c r="E19" s="2026" t="s">
        <v>760</v>
      </c>
      <c r="F19" s="2026"/>
      <c r="G19" s="2026"/>
      <c r="H19" s="2026"/>
      <c r="I19" s="2026"/>
      <c r="J19" s="2031"/>
      <c r="K19" s="2032"/>
      <c r="L19" s="2032"/>
      <c r="M19" s="2032"/>
      <c r="N19" s="2032"/>
      <c r="O19" s="2033"/>
      <c r="P19" s="2061" t="s">
        <v>616</v>
      </c>
      <c r="Q19" s="2062"/>
      <c r="R19" s="2063"/>
      <c r="S19" s="2047" t="s">
        <v>2</v>
      </c>
      <c r="T19" s="2048"/>
      <c r="U19" s="2048"/>
      <c r="V19" s="2048"/>
      <c r="AG19" s="296"/>
      <c r="AH19" s="296"/>
      <c r="AI19" s="296"/>
      <c r="AJ19" s="296"/>
      <c r="AK19" s="296"/>
      <c r="AL19" s="296"/>
      <c r="AM19" s="296"/>
    </row>
    <row r="20" spans="1:45" ht="24" customHeight="1">
      <c r="A20" s="2034"/>
      <c r="B20" s="2037"/>
      <c r="C20" s="2037"/>
      <c r="D20" s="2037"/>
      <c r="E20" s="2026" t="s">
        <v>760</v>
      </c>
      <c r="F20" s="2026"/>
      <c r="G20" s="2026"/>
      <c r="H20" s="2026"/>
      <c r="I20" s="2026"/>
      <c r="J20" s="2031"/>
      <c r="K20" s="2032"/>
      <c r="L20" s="2032"/>
      <c r="M20" s="2032"/>
      <c r="N20" s="2032"/>
      <c r="O20" s="2033"/>
      <c r="P20" s="2061" t="s">
        <v>616</v>
      </c>
      <c r="Q20" s="2062"/>
      <c r="R20" s="2063"/>
      <c r="S20" s="2047" t="s">
        <v>2</v>
      </c>
      <c r="T20" s="2048"/>
      <c r="U20" s="2048"/>
      <c r="V20" s="2048"/>
      <c r="AG20" s="296"/>
      <c r="AH20" s="296"/>
      <c r="AI20" s="296"/>
      <c r="AJ20" s="296"/>
      <c r="AK20" s="296"/>
      <c r="AL20" s="296"/>
      <c r="AM20" s="296"/>
    </row>
    <row r="21" spans="1:45" ht="24" customHeight="1">
      <c r="A21" s="2034"/>
      <c r="B21" s="2037"/>
      <c r="C21" s="2037"/>
      <c r="D21" s="2037"/>
      <c r="E21" s="2026" t="s">
        <v>760</v>
      </c>
      <c r="F21" s="2026"/>
      <c r="G21" s="2026"/>
      <c r="H21" s="2026"/>
      <c r="I21" s="2026"/>
      <c r="J21" s="2031"/>
      <c r="K21" s="2032"/>
      <c r="L21" s="2032"/>
      <c r="M21" s="2032"/>
      <c r="N21" s="2032"/>
      <c r="O21" s="2033"/>
      <c r="P21" s="2061" t="s">
        <v>616</v>
      </c>
      <c r="Q21" s="2062"/>
      <c r="R21" s="2063"/>
      <c r="S21" s="2047" t="s">
        <v>2</v>
      </c>
      <c r="T21" s="2048"/>
      <c r="U21" s="2048"/>
      <c r="V21" s="2048"/>
      <c r="AG21" s="293"/>
      <c r="AH21" s="293"/>
      <c r="AI21" s="293"/>
      <c r="AJ21" s="293"/>
      <c r="AK21" s="293"/>
      <c r="AL21" s="293"/>
      <c r="AM21" s="293"/>
    </row>
    <row r="22" spans="1:45" ht="24" customHeight="1">
      <c r="A22" s="2034"/>
      <c r="B22" s="2037"/>
      <c r="C22" s="2037"/>
      <c r="D22" s="2037"/>
      <c r="E22" s="2026" t="s">
        <v>760</v>
      </c>
      <c r="F22" s="2026"/>
      <c r="G22" s="2026"/>
      <c r="H22" s="2026"/>
      <c r="I22" s="2026"/>
      <c r="J22" s="2031"/>
      <c r="K22" s="2032"/>
      <c r="L22" s="2032"/>
      <c r="M22" s="2032"/>
      <c r="N22" s="2032"/>
      <c r="O22" s="2033"/>
      <c r="P22" s="2061" t="s">
        <v>616</v>
      </c>
      <c r="Q22" s="2062"/>
      <c r="R22" s="2063"/>
      <c r="S22" s="2047" t="s">
        <v>2</v>
      </c>
      <c r="T22" s="2048"/>
      <c r="U22" s="2048"/>
      <c r="V22" s="2048"/>
      <c r="AG22" s="298"/>
      <c r="AH22" s="298"/>
      <c r="AI22" s="298"/>
      <c r="AJ22" s="298"/>
      <c r="AK22" s="298"/>
      <c r="AL22" s="298"/>
      <c r="AM22" s="298"/>
    </row>
    <row r="23" spans="1:45" ht="21" customHeight="1">
      <c r="B23" s="316"/>
      <c r="C23" s="317" t="s">
        <v>617</v>
      </c>
      <c r="D23" s="316" t="s">
        <v>362</v>
      </c>
      <c r="E23" s="316"/>
      <c r="F23" s="316"/>
      <c r="G23" s="316"/>
      <c r="H23" s="316"/>
      <c r="I23" s="316"/>
      <c r="J23" s="316"/>
      <c r="K23" s="316"/>
      <c r="L23" s="316"/>
      <c r="M23" s="316"/>
      <c r="N23" s="316"/>
      <c r="O23" s="316"/>
      <c r="P23" s="316"/>
      <c r="Q23" s="316"/>
      <c r="R23" s="316"/>
      <c r="S23" s="298"/>
      <c r="T23" s="298"/>
      <c r="U23" s="298"/>
      <c r="V23" s="298"/>
      <c r="W23" s="298"/>
      <c r="X23" s="298"/>
      <c r="Y23" s="298"/>
      <c r="Z23" s="298"/>
      <c r="AA23" s="298"/>
      <c r="AB23" s="298"/>
      <c r="AC23" s="298"/>
      <c r="AD23" s="298"/>
      <c r="AE23" s="298"/>
      <c r="AF23" s="298"/>
      <c r="AG23" s="298"/>
      <c r="AH23" s="298"/>
      <c r="AI23" s="298"/>
      <c r="AJ23" s="298"/>
      <c r="AK23" s="298"/>
      <c r="AL23" s="298"/>
      <c r="AM23" s="298"/>
      <c r="AN23" s="293"/>
      <c r="AO23" s="293"/>
      <c r="AP23" s="293"/>
      <c r="AQ23" s="293"/>
      <c r="AR23" s="293"/>
      <c r="AS23" s="298"/>
    </row>
    <row r="24" spans="1:45" ht="21" customHeight="1">
      <c r="C24" s="318" t="s">
        <v>617</v>
      </c>
      <c r="D24" s="293" t="s">
        <v>363</v>
      </c>
    </row>
    <row r="25" spans="1:45" ht="21" customHeight="1">
      <c r="C25" s="318" t="s">
        <v>617</v>
      </c>
      <c r="D25" s="293" t="s">
        <v>364</v>
      </c>
    </row>
    <row r="26" spans="1:45" ht="21" customHeight="1">
      <c r="A26" s="560" t="str">
        <f>IF($D$3="（令和　年　月　日現在）","34","")</f>
        <v>34</v>
      </c>
      <c r="B26" s="561"/>
      <c r="C26" s="561"/>
      <c r="D26" s="561"/>
      <c r="E26" s="561"/>
      <c r="F26" s="561"/>
      <c r="G26" s="561"/>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row>
  </sheetData>
  <mergeCells count="51">
    <mergeCell ref="AE4:AL4"/>
    <mergeCell ref="B3:C3"/>
    <mergeCell ref="D3:K3"/>
    <mergeCell ref="C4:M4"/>
    <mergeCell ref="N4:Q4"/>
    <mergeCell ref="R4:Z4"/>
    <mergeCell ref="C5:M5"/>
    <mergeCell ref="N5:Q5"/>
    <mergeCell ref="R5:Z5"/>
    <mergeCell ref="AE5:AK5"/>
    <mergeCell ref="A6:B7"/>
    <mergeCell ref="C6:D6"/>
    <mergeCell ref="E6:I6"/>
    <mergeCell ref="J6:L6"/>
    <mergeCell ref="M6:R6"/>
    <mergeCell ref="S6:Z6"/>
    <mergeCell ref="C7:D7"/>
    <mergeCell ref="E7:I7"/>
    <mergeCell ref="J7:L7"/>
    <mergeCell ref="M7:R7"/>
    <mergeCell ref="S7:Z7"/>
    <mergeCell ref="A8:A17"/>
    <mergeCell ref="B8:G8"/>
    <mergeCell ref="B9:C12"/>
    <mergeCell ref="E9:E10"/>
    <mergeCell ref="D10:D12"/>
    <mergeCell ref="B13:C14"/>
    <mergeCell ref="E13:E14"/>
    <mergeCell ref="B15:C16"/>
    <mergeCell ref="E15:E16"/>
    <mergeCell ref="A18:A22"/>
    <mergeCell ref="B20:D20"/>
    <mergeCell ref="E20:I20"/>
    <mergeCell ref="B22:D22"/>
    <mergeCell ref="E22:I22"/>
    <mergeCell ref="B21:D21"/>
    <mergeCell ref="E21:I21"/>
    <mergeCell ref="B19:D19"/>
    <mergeCell ref="E19:I19"/>
    <mergeCell ref="J22:O22"/>
    <mergeCell ref="P22:R22"/>
    <mergeCell ref="S22:V22"/>
    <mergeCell ref="J21:O21"/>
    <mergeCell ref="P21:R21"/>
    <mergeCell ref="S21:V21"/>
    <mergeCell ref="J20:O20"/>
    <mergeCell ref="P20:R20"/>
    <mergeCell ref="S20:V20"/>
    <mergeCell ref="J19:O19"/>
    <mergeCell ref="P19:R19"/>
    <mergeCell ref="S19:V19"/>
  </mergeCells>
  <phoneticPr fontId="3"/>
  <conditionalFormatting sqref="D3:K3">
    <cfRule type="expression" dxfId="244" priority="1">
      <formula>D3="（令和　年　月　日現在）"</formula>
    </cfRule>
  </conditionalFormatting>
  <conditionalFormatting sqref="E6:E7">
    <cfRule type="expression" dxfId="243" priority="15" stopIfTrue="1">
      <formula>AND(E6&gt;=43831,E6&lt;=46752,MONTH(E6)&gt;=10,DAY(E6)&gt;=10)</formula>
    </cfRule>
    <cfRule type="expression" dxfId="242" priority="16" stopIfTrue="1">
      <formula>AND(E6&gt;=43831,E6&lt;=46752,MONTH(E6)&gt;=10,DAY(E6)&lt;10)</formula>
    </cfRule>
    <cfRule type="expression" dxfId="241" priority="17" stopIfTrue="1">
      <formula>AND(E6&gt;=43831,E6&lt;=46752,MONTH(E6)&lt;10,DAY(E6)&gt;=10)</formula>
    </cfRule>
    <cfRule type="expression" dxfId="240" priority="18" stopIfTrue="1">
      <formula>AND(E6&gt;=43831,E6&lt;=46752,MONTH(E6)&lt;10,DAY(E6)&lt;10)</formula>
    </cfRule>
    <cfRule type="expression" dxfId="239" priority="19" stopIfTrue="1">
      <formula>AND(E6&gt;=43586,E6&lt;=43830,MONTH(E6)&gt;=10,DAY(E6)&gt;=10)</formula>
    </cfRule>
    <cfRule type="expression" dxfId="238" priority="20" stopIfTrue="1">
      <formula>AND(E6&gt;=43586,E6&lt;=43830,MONTH(E6)&gt;=10,DAY(E6)&lt;10)</formula>
    </cfRule>
    <cfRule type="expression" dxfId="237" priority="21" stopIfTrue="1">
      <formula>AND(E6&gt;=43586,E6&lt;=43830,MONTH(E6)&lt;10,DAY(E6)&gt;=10)</formula>
    </cfRule>
    <cfRule type="expression" dxfId="236" priority="22" stopIfTrue="1">
      <formula>AND(E6&gt;=43586,E6&lt;=43830,MONTH(E6)&lt;10,DAY(E6)&lt;10)</formula>
    </cfRule>
    <cfRule type="expression" dxfId="235" priority="23" stopIfTrue="1">
      <formula>AND(MONTH(E6)&gt;=10,DAY(E6)&gt;=10)</formula>
    </cfRule>
    <cfRule type="expression" dxfId="234" priority="24" stopIfTrue="1">
      <formula>AND(MONTH(E6)&lt;10,DAY(E6)&gt;=10)</formula>
    </cfRule>
    <cfRule type="expression" dxfId="233" priority="25" stopIfTrue="1">
      <formula>AND(MONTH(E6)&lt;10,DAY(E6)&lt;10)</formula>
    </cfRule>
    <cfRule type="expression" dxfId="232" priority="26" stopIfTrue="1">
      <formula>AND(MONTH(E6)&gt;=10,DAY(E6)&lt;10)</formula>
    </cfRule>
  </conditionalFormatting>
  <conditionalFormatting sqref="M6">
    <cfRule type="expression" dxfId="231" priority="3" stopIfTrue="1">
      <formula>AND(M6&gt;=43831,M6&lt;=46752,MONTH(M6)&gt;=10,DAY(M6)&gt;=10)</formula>
    </cfRule>
    <cfRule type="expression" dxfId="230" priority="4" stopIfTrue="1">
      <formula>AND(M6&gt;=43831,M6&lt;=46752,MONTH(M6)&gt;=10,DAY(M6)&lt;10)</formula>
    </cfRule>
    <cfRule type="expression" dxfId="229" priority="5" stopIfTrue="1">
      <formula>AND(M6&gt;=43831,M6&lt;=46752,MONTH(M6)&lt;10,DAY(M6)&gt;=10)</formula>
    </cfRule>
    <cfRule type="expression" dxfId="228" priority="6" stopIfTrue="1">
      <formula>AND(M6&gt;=43831,M6&lt;=46752,MONTH(M6)&lt;10,DAY(M6)&lt;10)</formula>
    </cfRule>
    <cfRule type="expression" dxfId="227" priority="7" stopIfTrue="1">
      <formula>AND(M6&gt;=43586,M6&lt;=43830,MONTH(M6)&gt;=10,DAY(M6)&gt;=10)</formula>
    </cfRule>
    <cfRule type="expression" dxfId="226" priority="8" stopIfTrue="1">
      <formula>AND(M6&gt;=43586,M6&lt;=43830,MONTH(M6)&gt;=10,DAY(M6)&lt;10)</formula>
    </cfRule>
    <cfRule type="expression" dxfId="225" priority="9" stopIfTrue="1">
      <formula>AND(M6&gt;=43586,M6&lt;=43830,MONTH(M6)&lt;10,DAY(M6)&gt;=10)</formula>
    </cfRule>
    <cfRule type="expression" dxfId="224" priority="10" stopIfTrue="1">
      <formula>AND(M6&gt;=43586,M6&lt;=43830,MONTH(M6)&lt;10,DAY(M6)&lt;10)</formula>
    </cfRule>
    <cfRule type="expression" dxfId="223" priority="11" stopIfTrue="1">
      <formula>AND(MONTH(M6)&gt;=10,DAY(M6)&gt;=10)</formula>
    </cfRule>
    <cfRule type="expression" dxfId="222" priority="12" stopIfTrue="1">
      <formula>AND(MONTH(M6)&lt;10,DAY(M6)&gt;=10)</formula>
    </cfRule>
    <cfRule type="expression" dxfId="221" priority="13" stopIfTrue="1">
      <formula>AND(MONTH(M6)&lt;10,DAY(M6)&lt;10)</formula>
    </cfRule>
    <cfRule type="expression" dxfId="220" priority="14" stopIfTrue="1">
      <formula>AND(MONTH(M6)&gt;=10,DAY(M6)&lt;10)</formula>
    </cfRule>
  </conditionalFormatting>
  <conditionalFormatting sqref="S7:Z7">
    <cfRule type="expression" dxfId="219" priority="2">
      <formula>OR(S7="",S7=" ")</formula>
    </cfRule>
  </conditionalFormatting>
  <dataValidations count="3">
    <dataValidation imeMode="hiragana" allowBlank="1" showInputMessage="1" showErrorMessage="1" sqref="C4:M4 R4:Z5 B9:C16 J19:O22"/>
    <dataValidation imeMode="off" allowBlank="1" showInputMessage="1" showErrorMessage="1" sqref="H8:AM8 C5:M5 S6:Z7 F9:AM17 E19:I22 P19:V22 B3:K3"/>
    <dataValidation type="list" imeMode="hiragana" allowBlank="1" showInputMessage="1" showErrorMessage="1" sqref="B19:D22">
      <formula1>"既済部分,部分完成"</formula1>
    </dataValidation>
  </dataValidations>
  <printOptions horizontalCentered="1"/>
  <pageMargins left="0.78740157480314965" right="0.39370078740157483" top="0.70866141732283472" bottom="0.39370078740157483" header="0.51181102362204722" footer="0.51181102362204722"/>
  <pageSetup paperSize="9" scale="90" orientation="landscape"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view="pageBreakPreview" topLeftCell="A25" zoomScale="106" zoomScaleNormal="100" zoomScaleSheetLayoutView="106" workbookViewId="0">
      <selection activeCell="A37" sqref="A37"/>
    </sheetView>
  </sheetViews>
  <sheetFormatPr defaultRowHeight="13.5"/>
  <cols>
    <col min="1" max="1" width="11.25" style="296" bestFit="1" customWidth="1"/>
    <col min="2" max="2" width="15.375" style="296" bestFit="1" customWidth="1"/>
    <col min="3" max="3" width="58.625" style="296" customWidth="1"/>
    <col min="4" max="16384" width="9" style="296"/>
  </cols>
  <sheetData>
    <row r="1" spans="1:3" ht="17.25" customHeight="1">
      <c r="A1" s="669" t="s">
        <v>880</v>
      </c>
      <c r="B1" s="669"/>
      <c r="C1" s="669"/>
    </row>
    <row r="2" spans="1:3">
      <c r="A2" s="294"/>
      <c r="B2" s="294"/>
      <c r="C2" s="494" t="s">
        <v>384</v>
      </c>
    </row>
    <row r="3" spans="1:3" ht="6.75" customHeight="1"/>
    <row r="4" spans="1:3" ht="23.25" customHeight="1">
      <c r="A4" s="639" t="s">
        <v>555</v>
      </c>
      <c r="B4" s="2093" t="str">
        <f>'1'!$C$25&amp;'1'!$C$26</f>
        <v>独立行政法人国立病院機構○○病院○○整備工事</v>
      </c>
      <c r="C4" s="2094"/>
    </row>
    <row r="5" spans="1:3" ht="23.25" customHeight="1">
      <c r="A5" s="639" t="s">
        <v>365</v>
      </c>
      <c r="B5" s="2095" t="s">
        <v>761</v>
      </c>
      <c r="C5" s="2096"/>
    </row>
    <row r="6" spans="1:3" ht="23.25" customHeight="1">
      <c r="A6" s="639" t="s">
        <v>366</v>
      </c>
      <c r="B6" s="2097"/>
      <c r="C6" s="2098"/>
    </row>
    <row r="7" spans="1:3" ht="23.25" customHeight="1">
      <c r="A7" s="2101" t="s">
        <v>367</v>
      </c>
      <c r="B7" s="639" t="s">
        <v>368</v>
      </c>
      <c r="C7" s="720"/>
    </row>
    <row r="8" spans="1:3" ht="23.25" customHeight="1">
      <c r="A8" s="2101"/>
      <c r="B8" s="639" t="s">
        <v>369</v>
      </c>
      <c r="C8" s="720"/>
    </row>
    <row r="9" spans="1:3" ht="23.25" customHeight="1" thickBot="1">
      <c r="A9" s="2102"/>
      <c r="B9" s="640" t="s">
        <v>686</v>
      </c>
      <c r="C9" s="721"/>
    </row>
    <row r="10" spans="1:3" ht="16.5" customHeight="1" thickTop="1">
      <c r="A10" s="1216" t="s">
        <v>370</v>
      </c>
      <c r="B10" s="1217"/>
      <c r="C10" s="2103" t="s">
        <v>371</v>
      </c>
    </row>
    <row r="11" spans="1:3" ht="16.5" customHeight="1">
      <c r="A11" s="1214" t="s">
        <v>385</v>
      </c>
      <c r="B11" s="1215"/>
      <c r="C11" s="2088"/>
    </row>
    <row r="12" spans="1:3" ht="24.75" customHeight="1">
      <c r="A12" s="2099"/>
      <c r="B12" s="2100"/>
      <c r="C12" s="722"/>
    </row>
    <row r="13" spans="1:3" ht="24.75" customHeight="1">
      <c r="A13" s="2089"/>
      <c r="B13" s="2090"/>
      <c r="C13" s="723"/>
    </row>
    <row r="14" spans="1:3" ht="24.75" customHeight="1">
      <c r="A14" s="2089"/>
      <c r="B14" s="2090"/>
      <c r="C14" s="723"/>
    </row>
    <row r="15" spans="1:3" ht="24.75" customHeight="1">
      <c r="A15" s="2089"/>
      <c r="B15" s="2090"/>
      <c r="C15" s="723"/>
    </row>
    <row r="16" spans="1:3" ht="24.75" customHeight="1">
      <c r="A16" s="2089"/>
      <c r="B16" s="2090"/>
      <c r="C16" s="723"/>
    </row>
    <row r="17" spans="1:3" ht="24.75" customHeight="1">
      <c r="A17" s="2089"/>
      <c r="B17" s="2090"/>
      <c r="C17" s="723"/>
    </row>
    <row r="18" spans="1:3" ht="24.75" customHeight="1">
      <c r="A18" s="2089"/>
      <c r="B18" s="2090"/>
      <c r="C18" s="723"/>
    </row>
    <row r="19" spans="1:3" ht="24.75" customHeight="1">
      <c r="A19" s="2089"/>
      <c r="B19" s="2090"/>
      <c r="C19" s="723"/>
    </row>
    <row r="20" spans="1:3" ht="24.75" customHeight="1">
      <c r="A20" s="2089"/>
      <c r="B20" s="2090"/>
      <c r="C20" s="723"/>
    </row>
    <row r="21" spans="1:3" ht="24.75" customHeight="1">
      <c r="A21" s="2089"/>
      <c r="B21" s="2090"/>
      <c r="C21" s="723"/>
    </row>
    <row r="22" spans="1:3" ht="24.75" customHeight="1">
      <c r="A22" s="2089"/>
      <c r="B22" s="2090"/>
      <c r="C22" s="723"/>
    </row>
    <row r="23" spans="1:3" ht="24.75" customHeight="1">
      <c r="A23" s="2089"/>
      <c r="B23" s="2090"/>
      <c r="C23" s="723"/>
    </row>
    <row r="24" spans="1:3" ht="24.75" customHeight="1">
      <c r="A24" s="2089"/>
      <c r="B24" s="2090"/>
      <c r="C24" s="723"/>
    </row>
    <row r="25" spans="1:3" ht="24.75" customHeight="1">
      <c r="A25" s="2089"/>
      <c r="B25" s="2090"/>
      <c r="C25" s="723"/>
    </row>
    <row r="26" spans="1:3" ht="24.75" customHeight="1">
      <c r="A26" s="2089"/>
      <c r="B26" s="2090"/>
      <c r="C26" s="723"/>
    </row>
    <row r="27" spans="1:3" ht="24.75" customHeight="1">
      <c r="A27" s="2089"/>
      <c r="B27" s="2090"/>
      <c r="C27" s="723"/>
    </row>
    <row r="28" spans="1:3" ht="24.75" customHeight="1">
      <c r="A28" s="2089"/>
      <c r="B28" s="2090"/>
      <c r="C28" s="723"/>
    </row>
    <row r="29" spans="1:3" ht="24.75" customHeight="1">
      <c r="A29" s="2091"/>
      <c r="B29" s="2092"/>
      <c r="C29" s="724"/>
    </row>
    <row r="30" spans="1:3">
      <c r="A30" s="2086" t="s">
        <v>372</v>
      </c>
      <c r="B30" s="1218" t="s">
        <v>368</v>
      </c>
      <c r="C30" s="1219"/>
    </row>
    <row r="31" spans="1:3" ht="33" customHeight="1">
      <c r="A31" s="2087"/>
      <c r="B31" s="1157"/>
      <c r="C31" s="1158"/>
    </row>
    <row r="32" spans="1:3">
      <c r="A32" s="2087"/>
      <c r="B32" s="1218" t="s">
        <v>369</v>
      </c>
      <c r="C32" s="1219"/>
    </row>
    <row r="33" spans="1:3" ht="33" customHeight="1">
      <c r="A33" s="2087"/>
      <c r="B33" s="1156"/>
      <c r="C33" s="1155"/>
    </row>
    <row r="34" spans="1:3">
      <c r="A34" s="2087"/>
      <c r="B34" s="1218" t="s">
        <v>686</v>
      </c>
      <c r="C34" s="1219"/>
    </row>
    <row r="35" spans="1:3" ht="33" customHeight="1">
      <c r="A35" s="2088"/>
      <c r="B35" s="1157"/>
      <c r="C35" s="1158"/>
    </row>
    <row r="36" spans="1:3" ht="22.5" customHeight="1">
      <c r="A36" s="319" t="s">
        <v>383</v>
      </c>
      <c r="B36" s="320" t="s">
        <v>611</v>
      </c>
      <c r="C36" s="294"/>
    </row>
    <row r="37" spans="1:3" ht="22.5" customHeight="1">
      <c r="A37" s="562" t="str">
        <f>IF($B$6="","35","")</f>
        <v>35</v>
      </c>
      <c r="B37" s="563"/>
      <c r="C37" s="563"/>
    </row>
  </sheetData>
  <mergeCells count="24">
    <mergeCell ref="A25:B25"/>
    <mergeCell ref="B4:C4"/>
    <mergeCell ref="B5:C5"/>
    <mergeCell ref="B6:C6"/>
    <mergeCell ref="A13:B13"/>
    <mergeCell ref="A12:B12"/>
    <mergeCell ref="A7:A9"/>
    <mergeCell ref="C10:C11"/>
    <mergeCell ref="A30:A35"/>
    <mergeCell ref="A28:B28"/>
    <mergeCell ref="A22:B22"/>
    <mergeCell ref="A23:B23"/>
    <mergeCell ref="A14:B14"/>
    <mergeCell ref="A19:B19"/>
    <mergeCell ref="A18:B18"/>
    <mergeCell ref="A21:B21"/>
    <mergeCell ref="A20:B20"/>
    <mergeCell ref="A17:B17"/>
    <mergeCell ref="A16:B16"/>
    <mergeCell ref="A15:B15"/>
    <mergeCell ref="A27:B27"/>
    <mergeCell ref="A26:B26"/>
    <mergeCell ref="A24:B24"/>
    <mergeCell ref="A29:B29"/>
  </mergeCells>
  <phoneticPr fontId="3"/>
  <conditionalFormatting sqref="C2">
    <cfRule type="expression" dxfId="218" priority="1">
      <formula>OR(C2="",C2="No.　　　")</formula>
    </cfRule>
  </conditionalFormatting>
  <dataValidations count="2">
    <dataValidation imeMode="off" allowBlank="1" showInputMessage="1" showErrorMessage="1" sqref="C2"/>
    <dataValidation imeMode="hiragana" allowBlank="1" showInputMessage="1" showErrorMessage="1" sqref="B4:C6 C7:C9 A12:C29"/>
  </dataValidations>
  <printOptions horizontalCentered="1"/>
  <pageMargins left="0.78740157480314965" right="0.59055118110236227" top="0.6692913385826772" bottom="0.31496062992125984" header="0.51181102362204722" footer="0.51181102362204722"/>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9"/>
  <sheetViews>
    <sheetView showGridLines="0" view="pageBreakPreview" topLeftCell="A22" zoomScaleNormal="100" zoomScaleSheetLayoutView="100" workbookViewId="0">
      <selection activeCell="Y27" sqref="Y27"/>
    </sheetView>
  </sheetViews>
  <sheetFormatPr defaultRowHeight="13.5"/>
  <cols>
    <col min="1" max="33" width="2.625" style="3" customWidth="1"/>
    <col min="34" max="256" width="9" style="3"/>
    <col min="257" max="289" width="2.625" style="3" customWidth="1"/>
    <col min="290" max="512" width="9" style="3"/>
    <col min="513" max="545" width="2.625" style="3" customWidth="1"/>
    <col min="546" max="768" width="9" style="3"/>
    <col min="769" max="801" width="2.625" style="3" customWidth="1"/>
    <col min="802" max="1024" width="9" style="3"/>
    <col min="1025" max="1057" width="2.625" style="3" customWidth="1"/>
    <col min="1058" max="1280" width="9" style="3"/>
    <col min="1281" max="1313" width="2.625" style="3" customWidth="1"/>
    <col min="1314" max="1536" width="9" style="3"/>
    <col min="1537" max="1569" width="2.625" style="3" customWidth="1"/>
    <col min="1570" max="1792" width="9" style="3"/>
    <col min="1793" max="1825" width="2.625" style="3" customWidth="1"/>
    <col min="1826" max="2048" width="9" style="3"/>
    <col min="2049" max="2081" width="2.625" style="3" customWidth="1"/>
    <col min="2082" max="2304" width="9" style="3"/>
    <col min="2305" max="2337" width="2.625" style="3" customWidth="1"/>
    <col min="2338" max="2560" width="9" style="3"/>
    <col min="2561" max="2593" width="2.625" style="3" customWidth="1"/>
    <col min="2594" max="2816" width="9" style="3"/>
    <col min="2817" max="2849" width="2.625" style="3" customWidth="1"/>
    <col min="2850" max="3072" width="9" style="3"/>
    <col min="3073" max="3105" width="2.625" style="3" customWidth="1"/>
    <col min="3106" max="3328" width="9" style="3"/>
    <col min="3329" max="3361" width="2.625" style="3" customWidth="1"/>
    <col min="3362" max="3584" width="9" style="3"/>
    <col min="3585" max="3617" width="2.625" style="3" customWidth="1"/>
    <col min="3618" max="3840" width="9" style="3"/>
    <col min="3841" max="3873" width="2.625" style="3" customWidth="1"/>
    <col min="3874" max="4096" width="9" style="3"/>
    <col min="4097" max="4129" width="2.625" style="3" customWidth="1"/>
    <col min="4130" max="4352" width="9" style="3"/>
    <col min="4353" max="4385" width="2.625" style="3" customWidth="1"/>
    <col min="4386" max="4608" width="9" style="3"/>
    <col min="4609" max="4641" width="2.625" style="3" customWidth="1"/>
    <col min="4642" max="4864" width="9" style="3"/>
    <col min="4865" max="4897" width="2.625" style="3" customWidth="1"/>
    <col min="4898" max="5120" width="9" style="3"/>
    <col min="5121" max="5153" width="2.625" style="3" customWidth="1"/>
    <col min="5154" max="5376" width="9" style="3"/>
    <col min="5377" max="5409" width="2.625" style="3" customWidth="1"/>
    <col min="5410" max="5632" width="9" style="3"/>
    <col min="5633" max="5665" width="2.625" style="3" customWidth="1"/>
    <col min="5666" max="5888" width="9" style="3"/>
    <col min="5889" max="5921" width="2.625" style="3" customWidth="1"/>
    <col min="5922" max="6144" width="9" style="3"/>
    <col min="6145" max="6177" width="2.625" style="3" customWidth="1"/>
    <col min="6178" max="6400" width="9" style="3"/>
    <col min="6401" max="6433" width="2.625" style="3" customWidth="1"/>
    <col min="6434" max="6656" width="9" style="3"/>
    <col min="6657" max="6689" width="2.625" style="3" customWidth="1"/>
    <col min="6690" max="6912" width="9" style="3"/>
    <col min="6913" max="6945" width="2.625" style="3" customWidth="1"/>
    <col min="6946" max="7168" width="9" style="3"/>
    <col min="7169" max="7201" width="2.625" style="3" customWidth="1"/>
    <col min="7202" max="7424" width="9" style="3"/>
    <col min="7425" max="7457" width="2.625" style="3" customWidth="1"/>
    <col min="7458" max="7680" width="9" style="3"/>
    <col min="7681" max="7713" width="2.625" style="3" customWidth="1"/>
    <col min="7714" max="7936" width="9" style="3"/>
    <col min="7937" max="7969" width="2.625" style="3" customWidth="1"/>
    <col min="7970" max="8192" width="9" style="3"/>
    <col min="8193" max="8225" width="2.625" style="3" customWidth="1"/>
    <col min="8226" max="8448" width="9" style="3"/>
    <col min="8449" max="8481" width="2.625" style="3" customWidth="1"/>
    <col min="8482" max="8704" width="9" style="3"/>
    <col min="8705" max="8737" width="2.625" style="3" customWidth="1"/>
    <col min="8738" max="8960" width="9" style="3"/>
    <col min="8961" max="8993" width="2.625" style="3" customWidth="1"/>
    <col min="8994" max="9216" width="9" style="3"/>
    <col min="9217" max="9249" width="2.625" style="3" customWidth="1"/>
    <col min="9250" max="9472" width="9" style="3"/>
    <col min="9473" max="9505" width="2.625" style="3" customWidth="1"/>
    <col min="9506" max="9728" width="9" style="3"/>
    <col min="9729" max="9761" width="2.625" style="3" customWidth="1"/>
    <col min="9762" max="9984" width="9" style="3"/>
    <col min="9985" max="10017" width="2.625" style="3" customWidth="1"/>
    <col min="10018" max="10240" width="9" style="3"/>
    <col min="10241" max="10273" width="2.625" style="3" customWidth="1"/>
    <col min="10274" max="10496" width="9" style="3"/>
    <col min="10497" max="10529" width="2.625" style="3" customWidth="1"/>
    <col min="10530" max="10752" width="9" style="3"/>
    <col min="10753" max="10785" width="2.625" style="3" customWidth="1"/>
    <col min="10786" max="11008" width="9" style="3"/>
    <col min="11009" max="11041" width="2.625" style="3" customWidth="1"/>
    <col min="11042" max="11264" width="9" style="3"/>
    <col min="11265" max="11297" width="2.625" style="3" customWidth="1"/>
    <col min="11298" max="11520" width="9" style="3"/>
    <col min="11521" max="11553" width="2.625" style="3" customWidth="1"/>
    <col min="11554" max="11776" width="9" style="3"/>
    <col min="11777" max="11809" width="2.625" style="3" customWidth="1"/>
    <col min="11810" max="12032" width="9" style="3"/>
    <col min="12033" max="12065" width="2.625" style="3" customWidth="1"/>
    <col min="12066" max="12288" width="9" style="3"/>
    <col min="12289" max="12321" width="2.625" style="3" customWidth="1"/>
    <col min="12322" max="12544" width="9" style="3"/>
    <col min="12545" max="12577" width="2.625" style="3" customWidth="1"/>
    <col min="12578" max="12800" width="9" style="3"/>
    <col min="12801" max="12833" width="2.625" style="3" customWidth="1"/>
    <col min="12834" max="13056" width="9" style="3"/>
    <col min="13057" max="13089" width="2.625" style="3" customWidth="1"/>
    <col min="13090" max="13312" width="9" style="3"/>
    <col min="13313" max="13345" width="2.625" style="3" customWidth="1"/>
    <col min="13346" max="13568" width="9" style="3"/>
    <col min="13569" max="13601" width="2.625" style="3" customWidth="1"/>
    <col min="13602" max="13824" width="9" style="3"/>
    <col min="13825" max="13857" width="2.625" style="3" customWidth="1"/>
    <col min="13858" max="14080" width="9" style="3"/>
    <col min="14081" max="14113" width="2.625" style="3" customWidth="1"/>
    <col min="14114" max="14336" width="9" style="3"/>
    <col min="14337" max="14369" width="2.625" style="3" customWidth="1"/>
    <col min="14370" max="14592" width="9" style="3"/>
    <col min="14593" max="14625" width="2.625" style="3" customWidth="1"/>
    <col min="14626" max="14848" width="9" style="3"/>
    <col min="14849" max="14881" width="2.625" style="3" customWidth="1"/>
    <col min="14882" max="15104" width="9" style="3"/>
    <col min="15105" max="15137" width="2.625" style="3" customWidth="1"/>
    <col min="15138" max="15360" width="9" style="3"/>
    <col min="15361" max="15393" width="2.625" style="3" customWidth="1"/>
    <col min="15394" max="15616" width="9" style="3"/>
    <col min="15617" max="15649" width="2.625" style="3" customWidth="1"/>
    <col min="15650" max="15872" width="9" style="3"/>
    <col min="15873" max="15905" width="2.625" style="3" customWidth="1"/>
    <col min="15906" max="16128" width="9" style="3"/>
    <col min="16129" max="16161" width="2.625" style="3" customWidth="1"/>
    <col min="16162" max="16384" width="9" style="3"/>
  </cols>
  <sheetData>
    <row r="1" spans="1:41" ht="18" customHeight="1">
      <c r="A1" s="753"/>
      <c r="B1" s="753"/>
      <c r="C1" s="753"/>
      <c r="D1" s="753"/>
      <c r="E1" s="753"/>
      <c r="F1" s="753"/>
      <c r="G1" s="753"/>
      <c r="H1" s="753"/>
      <c r="I1" s="753"/>
      <c r="J1" s="753"/>
      <c r="K1" s="753"/>
      <c r="L1" s="754"/>
      <c r="M1" s="756"/>
      <c r="N1" s="753"/>
      <c r="O1" s="753"/>
      <c r="P1" s="753"/>
      <c r="Q1" s="753"/>
      <c r="R1" s="753"/>
      <c r="S1" s="753"/>
      <c r="T1" s="753"/>
      <c r="U1" s="753"/>
      <c r="V1" s="753"/>
      <c r="W1" s="753"/>
      <c r="X1" s="753"/>
      <c r="Y1" s="753"/>
      <c r="Z1" s="753"/>
      <c r="AA1" s="753"/>
      <c r="AB1" s="753"/>
      <c r="AC1" s="753"/>
      <c r="AD1" s="753"/>
      <c r="AE1" s="753"/>
      <c r="AF1" s="753"/>
      <c r="AG1" s="753"/>
    </row>
    <row r="2" spans="1:41" ht="24.95" customHeight="1">
      <c r="A2" s="755" t="s">
        <v>861</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row>
    <row r="3" spans="1:41" ht="18" customHeight="1">
      <c r="A3" s="756"/>
      <c r="B3" s="756"/>
      <c r="C3" s="756"/>
      <c r="D3" s="756"/>
      <c r="E3" s="756"/>
      <c r="F3" s="756"/>
      <c r="G3" s="756"/>
      <c r="H3" s="756"/>
      <c r="I3" s="756"/>
      <c r="J3" s="756"/>
      <c r="K3" s="756"/>
      <c r="L3" s="756"/>
      <c r="M3" s="753"/>
      <c r="N3" s="753"/>
      <c r="O3" s="753"/>
      <c r="P3" s="753"/>
      <c r="Q3" s="753"/>
      <c r="R3" s="753"/>
      <c r="S3" s="753"/>
      <c r="T3" s="753"/>
      <c r="U3" s="753"/>
      <c r="V3" s="753"/>
      <c r="W3" s="753"/>
      <c r="X3" s="753"/>
      <c r="Y3" s="753"/>
      <c r="Z3" s="753"/>
      <c r="AA3" s="753"/>
      <c r="AB3" s="753"/>
      <c r="AC3" s="753"/>
      <c r="AD3" s="753"/>
      <c r="AE3" s="753"/>
      <c r="AF3" s="753"/>
      <c r="AG3" s="753"/>
    </row>
    <row r="4" spans="1:41" ht="18" customHeight="1">
      <c r="A4" s="756"/>
      <c r="B4" s="756"/>
      <c r="C4" s="756"/>
      <c r="D4" s="756"/>
      <c r="E4" s="756"/>
      <c r="F4" s="756"/>
      <c r="G4" s="756"/>
      <c r="H4" s="756"/>
      <c r="I4" s="756"/>
      <c r="J4" s="756"/>
      <c r="K4" s="756"/>
      <c r="L4" s="756"/>
      <c r="M4" s="753"/>
      <c r="N4" s="753"/>
      <c r="O4" s="753"/>
      <c r="P4" s="753"/>
      <c r="Q4" s="753"/>
      <c r="R4" s="753"/>
      <c r="S4" s="753"/>
      <c r="T4" s="753"/>
      <c r="U4" s="753"/>
      <c r="V4" s="753"/>
      <c r="W4" s="753"/>
      <c r="X4" s="753"/>
      <c r="Y4" s="753"/>
      <c r="Z4" s="753"/>
      <c r="AA4" s="753"/>
      <c r="AB4" s="753"/>
      <c r="AC4" s="753"/>
      <c r="AD4" s="753"/>
      <c r="AE4" s="753"/>
      <c r="AF4" s="753"/>
      <c r="AG4" s="753"/>
    </row>
    <row r="5" spans="1:41" ht="18" customHeight="1">
      <c r="A5" s="756"/>
      <c r="B5" s="756"/>
      <c r="C5" s="756"/>
      <c r="D5" s="756"/>
      <c r="E5" s="756"/>
      <c r="F5" s="756"/>
      <c r="G5" s="756"/>
      <c r="H5" s="756"/>
      <c r="I5" s="756"/>
      <c r="J5" s="756"/>
      <c r="K5" s="756"/>
      <c r="L5" s="756"/>
      <c r="M5" s="753"/>
      <c r="N5" s="753"/>
      <c r="O5" s="753"/>
      <c r="P5" s="753"/>
      <c r="Q5" s="753"/>
      <c r="R5" s="753"/>
      <c r="S5" s="753"/>
      <c r="T5" s="753"/>
      <c r="U5" s="753"/>
      <c r="V5" s="753"/>
      <c r="W5" s="753"/>
      <c r="X5" s="753"/>
      <c r="Y5" s="753"/>
      <c r="Z5" s="753"/>
      <c r="AA5" s="753"/>
      <c r="AB5" s="753"/>
      <c r="AC5" s="753"/>
      <c r="AD5" s="753"/>
      <c r="AE5" s="753"/>
      <c r="AF5" s="753"/>
      <c r="AG5" s="753"/>
    </row>
    <row r="6" spans="1:41" ht="18" customHeight="1">
      <c r="A6" s="1490" t="s">
        <v>547</v>
      </c>
      <c r="B6" s="1490"/>
      <c r="C6" s="1490"/>
      <c r="D6" s="1490"/>
      <c r="E6" s="756"/>
      <c r="F6" s="756"/>
      <c r="G6" s="756"/>
      <c r="H6" s="1491" t="str">
        <f>'1'!$C$25</f>
        <v>独立行政法人国立病院機構○○病院</v>
      </c>
      <c r="I6" s="1491"/>
      <c r="J6" s="1491"/>
      <c r="K6" s="1491"/>
      <c r="L6" s="1491"/>
      <c r="M6" s="1491"/>
      <c r="N6" s="1491"/>
      <c r="O6" s="1491"/>
      <c r="P6" s="1491"/>
      <c r="Q6" s="1491"/>
      <c r="R6" s="1491"/>
      <c r="S6" s="1491"/>
      <c r="T6" s="1491"/>
      <c r="U6" s="1491"/>
      <c r="V6" s="1491"/>
      <c r="W6" s="1491"/>
      <c r="X6" s="1491"/>
      <c r="Y6" s="1491"/>
      <c r="Z6" s="1491"/>
      <c r="AA6" s="1491"/>
      <c r="AB6" s="1491"/>
      <c r="AC6" s="1491"/>
      <c r="AD6" s="1491"/>
      <c r="AE6" s="1491"/>
      <c r="AF6" s="1491"/>
      <c r="AG6" s="1491"/>
    </row>
    <row r="7" spans="1:41" ht="18" customHeight="1">
      <c r="A7" s="757"/>
      <c r="B7" s="757"/>
      <c r="C7" s="757"/>
      <c r="D7" s="757"/>
      <c r="E7" s="756"/>
      <c r="F7" s="756"/>
      <c r="G7" s="756"/>
      <c r="H7" s="1491" t="str">
        <f>'1'!$C$26</f>
        <v>○○整備工事</v>
      </c>
      <c r="I7" s="1491"/>
      <c r="J7" s="1491"/>
      <c r="K7" s="1491"/>
      <c r="L7" s="1491"/>
      <c r="M7" s="1491"/>
      <c r="N7" s="1491"/>
      <c r="O7" s="1491"/>
      <c r="P7" s="1491"/>
      <c r="Q7" s="1491"/>
      <c r="R7" s="1491"/>
      <c r="S7" s="1491"/>
      <c r="T7" s="1491"/>
      <c r="U7" s="1491"/>
      <c r="V7" s="1491"/>
      <c r="W7" s="1491"/>
      <c r="X7" s="1491"/>
      <c r="Y7" s="1491"/>
      <c r="Z7" s="1491"/>
      <c r="AA7" s="1491"/>
      <c r="AB7" s="1491"/>
      <c r="AC7" s="1491"/>
      <c r="AD7" s="1491"/>
      <c r="AE7" s="1491"/>
      <c r="AF7" s="1491"/>
      <c r="AG7" s="1491"/>
    </row>
    <row r="8" spans="1:41" ht="18" customHeight="1">
      <c r="A8" s="757"/>
      <c r="B8" s="753"/>
      <c r="C8" s="753"/>
      <c r="D8" s="753"/>
      <c r="E8" s="753"/>
      <c r="F8" s="753"/>
      <c r="G8" s="753"/>
      <c r="H8" s="753"/>
      <c r="I8" s="753"/>
      <c r="J8" s="753"/>
      <c r="K8" s="753"/>
      <c r="L8" s="753"/>
      <c r="M8" s="757"/>
      <c r="N8" s="770"/>
      <c r="O8" s="756"/>
      <c r="P8" s="756"/>
      <c r="Q8" s="756"/>
      <c r="R8" s="756"/>
      <c r="S8" s="756"/>
      <c r="T8" s="756"/>
      <c r="U8" s="756"/>
      <c r="V8" s="756"/>
      <c r="W8" s="753"/>
      <c r="X8" s="753"/>
      <c r="Y8" s="753"/>
      <c r="Z8" s="753"/>
      <c r="AA8" s="753"/>
      <c r="AB8" s="753"/>
      <c r="AC8" s="753"/>
      <c r="AD8" s="753"/>
      <c r="AE8" s="753"/>
      <c r="AF8" s="753"/>
      <c r="AG8" s="753"/>
    </row>
    <row r="9" spans="1:41" ht="18" customHeight="1">
      <c r="A9" s="1490" t="s">
        <v>549</v>
      </c>
      <c r="B9" s="1490"/>
      <c r="C9" s="1490"/>
      <c r="D9" s="1490"/>
      <c r="E9" s="753"/>
      <c r="F9" s="753"/>
      <c r="G9" s="753"/>
      <c r="H9" s="1489" t="s">
        <v>349</v>
      </c>
      <c r="I9" s="1489"/>
      <c r="J9" s="1489"/>
      <c r="K9" s="1489"/>
      <c r="L9" s="753"/>
      <c r="M9" s="753"/>
      <c r="N9" s="753"/>
      <c r="O9" s="1446" t="str">
        <f>'2-1'!$E$11</f>
        <v>令和　年　月　日</v>
      </c>
      <c r="P9" s="1446"/>
      <c r="Q9" s="1446"/>
      <c r="R9" s="1446"/>
      <c r="S9" s="1446"/>
      <c r="T9" s="1446"/>
      <c r="U9" s="1446"/>
      <c r="V9" s="1446"/>
      <c r="W9" s="1446"/>
      <c r="X9" s="1446"/>
      <c r="Y9" s="1446"/>
      <c r="Z9" s="753"/>
      <c r="AA9" s="753"/>
      <c r="AB9" s="753"/>
      <c r="AC9" s="753"/>
      <c r="AD9" s="753"/>
      <c r="AE9" s="753"/>
      <c r="AF9" s="753"/>
      <c r="AG9" s="754"/>
      <c r="AH9" s="5"/>
    </row>
    <row r="10" spans="1:41" ht="18" customHeight="1">
      <c r="A10" s="757"/>
      <c r="B10" s="753"/>
      <c r="C10" s="753"/>
      <c r="D10" s="753"/>
      <c r="E10" s="753"/>
      <c r="F10" s="753"/>
      <c r="G10" s="753"/>
      <c r="H10" s="753"/>
      <c r="I10" s="753"/>
      <c r="J10" s="753"/>
      <c r="K10" s="753"/>
      <c r="L10" s="753"/>
      <c r="M10" s="753"/>
      <c r="N10" s="753"/>
      <c r="O10" s="771"/>
      <c r="P10" s="772"/>
      <c r="Q10" s="759"/>
      <c r="R10" s="759"/>
      <c r="S10" s="759"/>
      <c r="T10" s="759"/>
      <c r="U10" s="759"/>
      <c r="V10" s="759"/>
      <c r="W10" s="759"/>
      <c r="X10" s="759"/>
      <c r="Y10" s="773"/>
      <c r="Z10" s="753"/>
      <c r="AA10" s="753"/>
      <c r="AB10" s="753"/>
      <c r="AC10" s="753"/>
      <c r="AD10" s="753"/>
      <c r="AE10" s="753"/>
      <c r="AF10" s="753"/>
      <c r="AG10" s="753"/>
    </row>
    <row r="11" spans="1:41" ht="18" customHeight="1">
      <c r="A11" s="757"/>
      <c r="B11" s="753"/>
      <c r="C11" s="753"/>
      <c r="D11" s="753"/>
      <c r="E11" s="753"/>
      <c r="F11" s="753"/>
      <c r="G11" s="753"/>
      <c r="H11" s="1489" t="s">
        <v>559</v>
      </c>
      <c r="I11" s="1489"/>
      <c r="J11" s="1489"/>
      <c r="K11" s="1489"/>
      <c r="L11" s="753"/>
      <c r="M11" s="753"/>
      <c r="N11" s="753"/>
      <c r="O11" s="1446" t="str">
        <f>'2-1'!$E$13</f>
        <v>令和　年　月　日</v>
      </c>
      <c r="P11" s="1446"/>
      <c r="Q11" s="1446"/>
      <c r="R11" s="1446"/>
      <c r="S11" s="1446"/>
      <c r="T11" s="1446"/>
      <c r="U11" s="1446"/>
      <c r="V11" s="1446"/>
      <c r="W11" s="1446"/>
      <c r="X11" s="1446"/>
      <c r="Y11" s="1446"/>
      <c r="Z11" s="753"/>
      <c r="AA11" s="753"/>
      <c r="AB11" s="753"/>
      <c r="AC11" s="753"/>
      <c r="AD11" s="753"/>
      <c r="AE11" s="753"/>
      <c r="AF11" s="753"/>
      <c r="AG11" s="753"/>
    </row>
    <row r="12" spans="1:41" ht="18" customHeight="1">
      <c r="A12" s="757"/>
      <c r="B12" s="756"/>
      <c r="C12" s="756"/>
      <c r="D12" s="760"/>
      <c r="E12" s="756"/>
      <c r="F12" s="756"/>
      <c r="G12" s="774" t="str">
        <f>IF(OR(O12="令和　年　月　日",SUM(O12)&gt;1900),"（","")</f>
        <v>（</v>
      </c>
      <c r="H12" s="1489" t="str">
        <f>IF(OR(O12="令和　年　月　日",SUM(O12)&gt;1900),"部分完成","")</f>
        <v>部分完成</v>
      </c>
      <c r="I12" s="1489"/>
      <c r="J12" s="1489"/>
      <c r="K12" s="1489"/>
      <c r="L12" s="775"/>
      <c r="M12" s="771"/>
      <c r="N12" s="771"/>
      <c r="O12" s="1446" t="str">
        <f>IF('2-1'!$E$14&gt;1900,'2-1'!$E$14,"")</f>
        <v>令和　年　月　日</v>
      </c>
      <c r="P12" s="1446"/>
      <c r="Q12" s="1446"/>
      <c r="R12" s="1446"/>
      <c r="S12" s="1446"/>
      <c r="T12" s="1446"/>
      <c r="U12" s="1446"/>
      <c r="V12" s="1446"/>
      <c r="W12" s="1446"/>
      <c r="X12" s="1446"/>
      <c r="Y12" s="1446"/>
      <c r="Z12" s="773" t="str">
        <f>IF(OR(O12="令和　年　月　日",SUM(O12)&gt;1900),"）","")</f>
        <v>）</v>
      </c>
      <c r="AA12" s="776"/>
      <c r="AB12" s="753"/>
      <c r="AC12" s="753"/>
      <c r="AD12" s="753"/>
      <c r="AE12" s="753"/>
      <c r="AF12" s="753"/>
      <c r="AG12" s="753"/>
    </row>
    <row r="13" spans="1:41" ht="18" customHeight="1">
      <c r="A13" s="757"/>
      <c r="B13" s="756"/>
      <c r="C13" s="756"/>
      <c r="D13" s="760"/>
      <c r="E13" s="756"/>
      <c r="F13" s="777"/>
      <c r="G13" s="765" t="str">
        <f>IF(SUM(O13)&gt;1900,"（","")</f>
        <v/>
      </c>
      <c r="H13" s="1489" t="str">
        <f>IF(SUM(O13)&gt;1900,"部分完成","")</f>
        <v/>
      </c>
      <c r="I13" s="1489"/>
      <c r="J13" s="1489"/>
      <c r="K13" s="1489"/>
      <c r="L13"/>
      <c r="M13" s="771"/>
      <c r="N13" s="771"/>
      <c r="O13" s="1446" t="str">
        <f>IF('2-1'!$E$15&gt;1900,'2-1'!$E$15,"")</f>
        <v/>
      </c>
      <c r="P13" s="1446"/>
      <c r="Q13" s="1446"/>
      <c r="R13" s="1446"/>
      <c r="S13" s="1446"/>
      <c r="T13" s="1446"/>
      <c r="U13" s="1446"/>
      <c r="V13" s="1446"/>
      <c r="W13" s="1446"/>
      <c r="X13" s="1446"/>
      <c r="Y13" s="1446"/>
      <c r="Z13" s="773" t="str">
        <f>IF(SUM(O13)&gt;1900,"）","")</f>
        <v/>
      </c>
      <c r="AA13" s="753"/>
      <c r="AB13" s="753"/>
      <c r="AC13" s="753"/>
      <c r="AD13" s="753"/>
      <c r="AE13" s="753"/>
      <c r="AF13" s="753"/>
      <c r="AG13" s="753"/>
    </row>
    <row r="14" spans="1:41" ht="18" customHeight="1">
      <c r="A14" s="757"/>
      <c r="B14" s="756"/>
      <c r="C14" s="756"/>
      <c r="D14" s="760"/>
      <c r="E14" s="756"/>
      <c r="F14" s="777"/>
      <c r="G14" s="756"/>
      <c r="H14" s="756"/>
      <c r="I14" s="756"/>
      <c r="J14" s="756"/>
      <c r="K14" s="756"/>
      <c r="L14" s="756"/>
      <c r="M14" s="756"/>
      <c r="N14" s="756"/>
      <c r="O14" s="753"/>
      <c r="P14" s="753"/>
      <c r="Q14" s="753"/>
      <c r="R14" s="753"/>
      <c r="S14" s="753"/>
      <c r="T14" s="753"/>
      <c r="U14" s="753"/>
      <c r="V14" s="753"/>
      <c r="W14" s="753"/>
      <c r="X14" s="753"/>
      <c r="Y14" s="753"/>
      <c r="Z14" s="753"/>
      <c r="AA14" s="753"/>
      <c r="AB14" s="753"/>
      <c r="AC14" s="753"/>
      <c r="AD14" s="753"/>
      <c r="AE14" s="753"/>
      <c r="AF14" s="753"/>
      <c r="AG14" s="753"/>
      <c r="AO14" s="3" t="s">
        <v>800</v>
      </c>
    </row>
    <row r="15" spans="1:41" ht="36" customHeight="1">
      <c r="A15" s="757"/>
      <c r="B15" s="1475"/>
      <c r="C15" s="1476"/>
      <c r="D15" s="1476"/>
      <c r="E15" s="1476"/>
      <c r="F15" s="1476"/>
      <c r="G15" s="1477"/>
      <c r="H15" s="1478" t="s">
        <v>64</v>
      </c>
      <c r="I15" s="1479"/>
      <c r="J15" s="1479"/>
      <c r="K15" s="1479"/>
      <c r="L15" s="1479"/>
      <c r="M15" s="1479"/>
      <c r="N15" s="1479"/>
      <c r="O15" s="1479"/>
      <c r="P15" s="1479"/>
      <c r="Q15" s="1479"/>
      <c r="R15" s="1479"/>
      <c r="S15" s="1480"/>
      <c r="T15" s="1481" t="s">
        <v>801</v>
      </c>
      <c r="U15" s="1482"/>
      <c r="V15" s="1482"/>
      <c r="W15" s="1482"/>
      <c r="X15" s="1482"/>
      <c r="Y15" s="1483"/>
      <c r="Z15" s="1484" t="s">
        <v>802</v>
      </c>
      <c r="AA15" s="1485"/>
      <c r="AB15" s="1485"/>
      <c r="AC15" s="1485"/>
      <c r="AD15" s="1485"/>
      <c r="AE15" s="1485"/>
      <c r="AF15" s="1485"/>
      <c r="AG15" s="1485"/>
    </row>
    <row r="16" spans="1:41" ht="36" customHeight="1">
      <c r="A16" s="757"/>
      <c r="B16" s="1466" t="s">
        <v>803</v>
      </c>
      <c r="C16" s="1467"/>
      <c r="D16" s="1467"/>
      <c r="E16" s="1467"/>
      <c r="F16" s="1467"/>
      <c r="G16" s="1468"/>
      <c r="H16" s="1486"/>
      <c r="I16" s="1487"/>
      <c r="J16" s="1487"/>
      <c r="K16" s="1487"/>
      <c r="L16" s="1487"/>
      <c r="M16" s="1487"/>
      <c r="N16" s="1487"/>
      <c r="O16" s="1487"/>
      <c r="P16" s="1487"/>
      <c r="Q16" s="1487"/>
      <c r="R16" s="1487"/>
      <c r="S16" s="1488"/>
      <c r="T16" s="1472" t="s">
        <v>905</v>
      </c>
      <c r="U16" s="1473"/>
      <c r="V16" s="1473"/>
      <c r="W16" s="1473"/>
      <c r="X16" s="1473"/>
      <c r="Y16" s="1474"/>
      <c r="Z16" s="1463"/>
      <c r="AA16" s="1463"/>
      <c r="AB16" s="1463"/>
      <c r="AC16" s="1463"/>
      <c r="AD16" s="1463"/>
      <c r="AE16" s="1463"/>
      <c r="AF16" s="1463"/>
      <c r="AG16" s="1463"/>
    </row>
    <row r="17" spans="1:33" ht="36" customHeight="1">
      <c r="A17" s="757"/>
      <c r="B17" s="1466" t="s">
        <v>804</v>
      </c>
      <c r="C17" s="1467"/>
      <c r="D17" s="1467"/>
      <c r="E17" s="1467"/>
      <c r="F17" s="1467"/>
      <c r="G17" s="1468"/>
      <c r="H17" s="1469"/>
      <c r="I17" s="1470"/>
      <c r="J17" s="1470"/>
      <c r="K17" s="1470"/>
      <c r="L17" s="1470"/>
      <c r="M17" s="1470"/>
      <c r="N17" s="1470"/>
      <c r="O17" s="1470"/>
      <c r="P17" s="1470"/>
      <c r="Q17" s="1470"/>
      <c r="R17" s="1470"/>
      <c r="S17" s="1471"/>
      <c r="T17" s="1472"/>
      <c r="U17" s="1473"/>
      <c r="V17" s="1473"/>
      <c r="W17" s="1473"/>
      <c r="X17" s="1473"/>
      <c r="Y17" s="1474"/>
      <c r="Z17" s="1463"/>
      <c r="AA17" s="1463"/>
      <c r="AB17" s="1463"/>
      <c r="AC17" s="1463"/>
      <c r="AD17" s="1463"/>
      <c r="AE17" s="1463"/>
      <c r="AF17" s="1463"/>
      <c r="AG17" s="1463"/>
    </row>
    <row r="18" spans="1:33" ht="36" customHeight="1">
      <c r="A18" s="757"/>
      <c r="B18" s="1466" t="s">
        <v>805</v>
      </c>
      <c r="C18" s="1467"/>
      <c r="D18" s="1467"/>
      <c r="E18" s="1467"/>
      <c r="F18" s="1467"/>
      <c r="G18" s="1468"/>
      <c r="H18" s="1469"/>
      <c r="I18" s="1470"/>
      <c r="J18" s="1470"/>
      <c r="K18" s="1470"/>
      <c r="L18" s="1470"/>
      <c r="M18" s="1470"/>
      <c r="N18" s="1470"/>
      <c r="O18" s="1470"/>
      <c r="P18" s="1470"/>
      <c r="Q18" s="1470"/>
      <c r="R18" s="1470"/>
      <c r="S18" s="1471"/>
      <c r="T18" s="1472"/>
      <c r="U18" s="1473"/>
      <c r="V18" s="1473"/>
      <c r="W18" s="1473"/>
      <c r="X18" s="1473"/>
      <c r="Y18" s="1474"/>
      <c r="Z18" s="1463"/>
      <c r="AA18" s="1463"/>
      <c r="AB18" s="1463"/>
      <c r="AC18" s="1463"/>
      <c r="AD18" s="1463"/>
      <c r="AE18" s="1463"/>
      <c r="AF18" s="1463"/>
      <c r="AG18" s="1463"/>
    </row>
    <row r="19" spans="1:33" ht="36" customHeight="1">
      <c r="A19" s="757"/>
      <c r="B19" s="1460" t="s">
        <v>806</v>
      </c>
      <c r="C19" s="1460"/>
      <c r="D19" s="1460"/>
      <c r="E19" s="1460"/>
      <c r="F19" s="1460"/>
      <c r="G19" s="1460"/>
      <c r="H19" s="1465"/>
      <c r="I19" s="1465"/>
      <c r="J19" s="1465"/>
      <c r="K19" s="1465"/>
      <c r="L19" s="1465"/>
      <c r="M19" s="1465"/>
      <c r="N19" s="1465"/>
      <c r="O19" s="1465"/>
      <c r="P19" s="1465"/>
      <c r="Q19" s="1465"/>
      <c r="R19" s="1465"/>
      <c r="S19" s="1465"/>
      <c r="T19" s="1462"/>
      <c r="U19" s="1462"/>
      <c r="V19" s="1462"/>
      <c r="W19" s="1462"/>
      <c r="X19" s="1462"/>
      <c r="Y19" s="1462"/>
      <c r="Z19" s="1463"/>
      <c r="AA19" s="1463"/>
      <c r="AB19" s="1463"/>
      <c r="AC19" s="1463"/>
      <c r="AD19" s="1463"/>
      <c r="AE19" s="1463"/>
      <c r="AF19" s="1463"/>
      <c r="AG19" s="1463"/>
    </row>
    <row r="20" spans="1:33" ht="36" customHeight="1">
      <c r="A20" s="757"/>
      <c r="B20" s="1460" t="s">
        <v>807</v>
      </c>
      <c r="C20" s="1460"/>
      <c r="D20" s="1460"/>
      <c r="E20" s="1460"/>
      <c r="F20" s="1460"/>
      <c r="G20" s="1460"/>
      <c r="H20" s="1465"/>
      <c r="I20" s="1465"/>
      <c r="J20" s="1465"/>
      <c r="K20" s="1465"/>
      <c r="L20" s="1465"/>
      <c r="M20" s="1465"/>
      <c r="N20" s="1465"/>
      <c r="O20" s="1465"/>
      <c r="P20" s="1465"/>
      <c r="Q20" s="1465"/>
      <c r="R20" s="1465"/>
      <c r="S20" s="1465"/>
      <c r="T20" s="1462"/>
      <c r="U20" s="1462"/>
      <c r="V20" s="1462"/>
      <c r="W20" s="1462"/>
      <c r="X20" s="1462"/>
      <c r="Y20" s="1462"/>
      <c r="Z20" s="1463"/>
      <c r="AA20" s="1463"/>
      <c r="AB20" s="1463"/>
      <c r="AC20" s="1463"/>
      <c r="AD20" s="1463"/>
      <c r="AE20" s="1463"/>
      <c r="AF20" s="1463"/>
      <c r="AG20" s="1463"/>
    </row>
    <row r="21" spans="1:33" ht="36" customHeight="1">
      <c r="A21" s="757"/>
      <c r="B21" s="1460" t="s">
        <v>808</v>
      </c>
      <c r="C21" s="1460"/>
      <c r="D21" s="1460"/>
      <c r="E21" s="1460"/>
      <c r="F21" s="1460"/>
      <c r="G21" s="1460"/>
      <c r="H21" s="1465"/>
      <c r="I21" s="1465"/>
      <c r="J21" s="1465"/>
      <c r="K21" s="1465"/>
      <c r="L21" s="1465"/>
      <c r="M21" s="1465"/>
      <c r="N21" s="1465"/>
      <c r="O21" s="1465"/>
      <c r="P21" s="1465"/>
      <c r="Q21" s="1465"/>
      <c r="R21" s="1465"/>
      <c r="S21" s="1465"/>
      <c r="T21" s="1462"/>
      <c r="U21" s="1462"/>
      <c r="V21" s="1462"/>
      <c r="W21" s="1462"/>
      <c r="X21" s="1462"/>
      <c r="Y21" s="1462"/>
      <c r="Z21" s="1463"/>
      <c r="AA21" s="1463"/>
      <c r="AB21" s="1463"/>
      <c r="AC21" s="1463"/>
      <c r="AD21" s="1463"/>
      <c r="AE21" s="1463"/>
      <c r="AF21" s="1463"/>
      <c r="AG21" s="1463"/>
    </row>
    <row r="22" spans="1:33" ht="36" customHeight="1">
      <c r="A22" s="757"/>
      <c r="B22" s="1460" t="s">
        <v>1</v>
      </c>
      <c r="C22" s="1460"/>
      <c r="D22" s="1460"/>
      <c r="E22" s="1460"/>
      <c r="F22" s="1460"/>
      <c r="G22" s="1460"/>
      <c r="H22" s="1461" t="s">
        <v>809</v>
      </c>
      <c r="I22" s="1461"/>
      <c r="J22" s="1461"/>
      <c r="K22" s="1461"/>
      <c r="L22" s="1461"/>
      <c r="M22" s="1461"/>
      <c r="N22" s="1461"/>
      <c r="O22" s="1461"/>
      <c r="P22" s="1461"/>
      <c r="Q22" s="1461"/>
      <c r="R22" s="1461"/>
      <c r="S22" s="1461"/>
      <c r="T22" s="1462" t="s">
        <v>809</v>
      </c>
      <c r="U22" s="1462"/>
      <c r="V22" s="1462"/>
      <c r="W22" s="1462"/>
      <c r="X22" s="1462"/>
      <c r="Y22" s="1462"/>
      <c r="Z22" s="1463" t="str">
        <f>IF(SUM(Z16:AG21)=0,"",SUM(Z16:AG21))</f>
        <v/>
      </c>
      <c r="AA22" s="1463"/>
      <c r="AB22" s="1463"/>
      <c r="AC22" s="1463"/>
      <c r="AD22" s="1463"/>
      <c r="AE22" s="1463"/>
      <c r="AF22" s="1463"/>
      <c r="AG22" s="1463"/>
    </row>
    <row r="23" spans="1:33" ht="18" customHeight="1">
      <c r="A23" s="757"/>
      <c r="B23" s="756"/>
      <c r="C23" s="756"/>
      <c r="D23" s="760"/>
      <c r="E23" s="756"/>
      <c r="F23" s="777"/>
      <c r="G23" s="756"/>
      <c r="H23" s="756"/>
      <c r="I23" s="756"/>
      <c r="J23" s="756"/>
      <c r="K23" s="756"/>
      <c r="L23" s="756"/>
      <c r="M23" s="756"/>
      <c r="N23" s="756"/>
      <c r="O23" s="753"/>
      <c r="P23" s="753"/>
      <c r="Q23" s="753"/>
      <c r="R23" s="753"/>
      <c r="S23" s="753"/>
      <c r="T23" s="753"/>
      <c r="U23" s="753"/>
      <c r="V23" s="753"/>
      <c r="W23" s="753"/>
      <c r="X23" s="753"/>
      <c r="Y23" s="753"/>
      <c r="Z23" s="753"/>
      <c r="AA23" s="753"/>
      <c r="AB23" s="753"/>
      <c r="AC23" s="753"/>
      <c r="AD23" s="753"/>
      <c r="AE23" s="753"/>
      <c r="AF23" s="753"/>
      <c r="AG23" s="753"/>
    </row>
    <row r="24" spans="1:33" ht="18" customHeight="1">
      <c r="A24" s="756"/>
      <c r="B24" s="756"/>
      <c r="C24" s="756"/>
      <c r="D24" s="756"/>
      <c r="E24" s="756"/>
      <c r="F24" s="756"/>
      <c r="G24" s="756"/>
      <c r="H24" s="756"/>
      <c r="I24" s="756"/>
      <c r="J24" s="756"/>
      <c r="K24" s="756"/>
      <c r="L24" s="756"/>
      <c r="M24" s="756"/>
      <c r="N24" s="756"/>
      <c r="O24" s="753"/>
      <c r="P24" s="753"/>
      <c r="Q24" s="753"/>
      <c r="R24" s="753"/>
      <c r="S24" s="753"/>
      <c r="T24" s="753"/>
      <c r="U24" s="753"/>
      <c r="V24" s="753"/>
      <c r="W24" s="753"/>
      <c r="X24" s="753"/>
      <c r="Y24" s="1464" t="s">
        <v>903</v>
      </c>
      <c r="Z24" s="1464"/>
      <c r="AA24" s="1464"/>
      <c r="AB24" s="1464"/>
      <c r="AC24" s="1464"/>
      <c r="AD24" s="1464"/>
      <c r="AE24" s="1464"/>
      <c r="AF24" s="1464"/>
      <c r="AG24" s="1464"/>
    </row>
    <row r="25" spans="1:33" ht="18" customHeight="1">
      <c r="A25" s="756"/>
      <c r="B25" s="756"/>
      <c r="C25" s="756"/>
      <c r="D25" s="756"/>
      <c r="E25" s="756"/>
      <c r="F25" s="756"/>
      <c r="G25" s="756"/>
      <c r="H25" s="756"/>
      <c r="I25" s="756"/>
      <c r="J25" s="756"/>
      <c r="K25" s="756"/>
      <c r="L25" s="756"/>
      <c r="M25" s="756"/>
      <c r="N25" s="756"/>
      <c r="O25" s="753"/>
      <c r="P25" s="753"/>
      <c r="Q25" s="753"/>
      <c r="R25" s="753"/>
      <c r="S25" s="753"/>
      <c r="T25" s="753"/>
      <c r="U25" s="753"/>
      <c r="V25" s="753"/>
      <c r="W25" s="753"/>
      <c r="X25" s="753"/>
      <c r="Y25" s="753"/>
      <c r="Z25" s="753"/>
      <c r="AA25" s="753"/>
      <c r="AB25" s="753"/>
      <c r="AC25" s="753"/>
      <c r="AD25" s="753"/>
      <c r="AE25" s="753"/>
      <c r="AF25" s="753"/>
      <c r="AG25" s="753"/>
    </row>
    <row r="26" spans="1:33" ht="18" customHeight="1">
      <c r="A26" s="762" t="str">
        <f>IF(A29="○○病院","（発注者）","")</f>
        <v>（発注者）</v>
      </c>
      <c r="B26" s="756"/>
      <c r="C26" s="756"/>
      <c r="D26" s="756"/>
      <c r="E26" s="756"/>
      <c r="F26" s="756"/>
      <c r="G26" s="756"/>
      <c r="H26" s="756"/>
      <c r="I26" s="756"/>
      <c r="J26" s="756"/>
      <c r="K26" s="756"/>
      <c r="L26" s="756"/>
      <c r="M26" s="756"/>
      <c r="N26" s="756"/>
      <c r="O26" s="753"/>
      <c r="P26" s="753"/>
      <c r="Q26" s="753"/>
      <c r="R26" s="753"/>
      <c r="S26" s="753"/>
      <c r="T26" s="753"/>
      <c r="U26" s="753"/>
      <c r="V26" s="753"/>
      <c r="W26" s="753"/>
      <c r="X26" s="753"/>
      <c r="Y26" s="753"/>
      <c r="Z26" s="753"/>
      <c r="AA26" s="753"/>
      <c r="AB26" s="753"/>
      <c r="AC26" s="753"/>
      <c r="AD26" s="753"/>
      <c r="AE26" s="753"/>
      <c r="AF26" s="753"/>
      <c r="AG26" s="753"/>
    </row>
    <row r="27" spans="1:33" ht="18" customHeight="1">
      <c r="A27" s="759" t="s">
        <v>752</v>
      </c>
      <c r="B27" s="757"/>
      <c r="C27" s="757"/>
      <c r="D27" s="757"/>
      <c r="E27" s="757"/>
      <c r="F27" s="756"/>
      <c r="G27" s="756"/>
      <c r="H27" s="756"/>
      <c r="I27" s="756"/>
      <c r="J27" s="756"/>
      <c r="K27" s="756"/>
      <c r="L27" s="756"/>
      <c r="M27" s="756"/>
      <c r="N27" s="756"/>
      <c r="O27" s="753"/>
      <c r="P27" s="753"/>
      <c r="Q27" s="753"/>
      <c r="R27" s="753"/>
      <c r="S27" s="753"/>
      <c r="T27" s="753"/>
      <c r="U27" s="753"/>
      <c r="V27" s="753"/>
      <c r="W27" s="753"/>
      <c r="X27" s="753"/>
      <c r="Y27" s="753"/>
      <c r="Z27" s="753"/>
      <c r="AA27" s="753"/>
      <c r="AB27" s="753"/>
      <c r="AC27" s="753"/>
      <c r="AD27" s="753"/>
      <c r="AE27" s="753"/>
      <c r="AF27" s="753"/>
      <c r="AG27" s="753"/>
    </row>
    <row r="28" spans="1:33" ht="18" customHeight="1">
      <c r="A28" s="743" t="s">
        <v>700</v>
      </c>
      <c r="B28" s="743"/>
      <c r="C28" s="743"/>
      <c r="D28" s="756"/>
      <c r="E28" s="756"/>
      <c r="F28" s="756"/>
      <c r="G28" s="756"/>
      <c r="H28" s="756"/>
      <c r="I28" s="756"/>
      <c r="J28" s="756"/>
      <c r="K28" s="756"/>
      <c r="L28" s="756"/>
      <c r="M28" s="756"/>
      <c r="N28" s="753"/>
      <c r="O28" s="753"/>
      <c r="P28" s="753"/>
      <c r="Q28" s="753"/>
      <c r="R28" s="753"/>
      <c r="S28" s="753"/>
      <c r="T28" s="753"/>
      <c r="U28" s="753"/>
      <c r="V28" s="753"/>
      <c r="W28" s="753"/>
      <c r="X28" s="753"/>
      <c r="Y28" s="753"/>
      <c r="Z28" s="753"/>
      <c r="AA28" s="753"/>
      <c r="AB28" s="753"/>
      <c r="AC28" s="753"/>
      <c r="AD28" s="753"/>
      <c r="AE28" s="753"/>
      <c r="AF28" s="753"/>
      <c r="AG28" s="753"/>
    </row>
    <row r="29" spans="1:33" ht="18" customHeight="1">
      <c r="A29" s="1451" t="str">
        <f>'1'!$A$7</f>
        <v>○○病院</v>
      </c>
      <c r="B29" s="1451"/>
      <c r="C29" s="1451"/>
      <c r="D29" s="1451"/>
      <c r="E29" s="1451"/>
      <c r="F29" s="1451"/>
      <c r="G29" s="1451"/>
      <c r="H29" s="1451"/>
      <c r="I29" s="1451"/>
      <c r="J29" s="1451"/>
      <c r="K29" s="1451"/>
      <c r="L29" s="1451"/>
      <c r="M29" s="756"/>
      <c r="N29" s="753"/>
      <c r="O29" s="753"/>
      <c r="P29" s="753"/>
      <c r="Q29" s="753"/>
      <c r="R29" s="753"/>
      <c r="S29" s="753"/>
      <c r="T29" s="753"/>
      <c r="U29" s="753"/>
      <c r="V29" s="753"/>
      <c r="W29" s="753"/>
      <c r="X29" s="753"/>
      <c r="Y29" s="753"/>
      <c r="Z29" s="753"/>
      <c r="AA29" s="753"/>
      <c r="AB29" s="753"/>
      <c r="AC29" s="753"/>
      <c r="AD29" s="753"/>
      <c r="AE29" s="753"/>
      <c r="AF29" s="753"/>
      <c r="AG29" s="753"/>
    </row>
    <row r="30" spans="1:33" ht="18" customHeight="1">
      <c r="A30" s="1450" t="str">
        <f>'1'!$A$8&amp;"　"&amp;'1'!$B$8&amp;"　殿"</f>
        <v>院　長　○　○　○　○　殿</v>
      </c>
      <c r="B30" s="1450"/>
      <c r="C30" s="1450"/>
      <c r="D30" s="1450"/>
      <c r="E30" s="1450"/>
      <c r="F30" s="1450"/>
      <c r="G30" s="1450"/>
      <c r="H30" s="1450"/>
      <c r="I30" s="1450"/>
      <c r="J30" s="1450"/>
      <c r="K30" s="1450"/>
      <c r="L30" s="1450"/>
      <c r="M30" s="756"/>
      <c r="N30" s="756"/>
      <c r="O30" s="753"/>
      <c r="P30" s="753"/>
      <c r="Q30" s="753"/>
      <c r="R30" s="753"/>
      <c r="S30" s="753"/>
      <c r="T30" s="753"/>
      <c r="U30" s="753"/>
      <c r="V30" s="753"/>
      <c r="W30" s="753"/>
      <c r="X30" s="753"/>
      <c r="Y30" s="753"/>
      <c r="Z30" s="753"/>
      <c r="AA30" s="753"/>
      <c r="AB30" s="753"/>
      <c r="AC30" s="753"/>
      <c r="AD30" s="753"/>
      <c r="AE30" s="753"/>
      <c r="AF30" s="753"/>
      <c r="AG30" s="753"/>
    </row>
    <row r="31" spans="1:33" ht="18" customHeight="1">
      <c r="A31" s="756"/>
      <c r="B31" s="756"/>
      <c r="C31" s="756"/>
      <c r="D31" s="756"/>
      <c r="E31" s="756"/>
      <c r="F31" s="756"/>
      <c r="G31" s="756"/>
      <c r="H31" s="756"/>
      <c r="I31" s="756"/>
      <c r="J31" s="756"/>
      <c r="K31" s="756"/>
      <c r="L31" s="756"/>
      <c r="M31" s="756"/>
      <c r="N31" s="756"/>
      <c r="O31" s="753"/>
      <c r="P31" s="753"/>
      <c r="Q31" s="753"/>
      <c r="R31" s="1455" t="s">
        <v>681</v>
      </c>
      <c r="S31" s="1455"/>
      <c r="T31" s="1455"/>
      <c r="U31" s="1455"/>
      <c r="V31" s="764"/>
      <c r="W31" s="753"/>
      <c r="X31" s="753"/>
      <c r="Y31" s="753"/>
      <c r="Z31" s="753"/>
      <c r="AA31" s="753"/>
      <c r="AB31" s="753"/>
      <c r="AC31" s="753"/>
      <c r="AD31" s="753"/>
      <c r="AE31" s="753"/>
      <c r="AF31" s="753"/>
      <c r="AG31" s="753"/>
    </row>
    <row r="32" spans="1:33" ht="18" customHeight="1">
      <c r="A32" s="756"/>
      <c r="B32" s="756"/>
      <c r="C32" s="756"/>
      <c r="D32" s="756"/>
      <c r="E32" s="756"/>
      <c r="F32" s="756"/>
      <c r="G32" s="756"/>
      <c r="H32" s="756"/>
      <c r="I32" s="756"/>
      <c r="J32" s="756"/>
      <c r="K32" s="756"/>
      <c r="L32" s="756"/>
      <c r="M32" s="756"/>
      <c r="N32" s="756"/>
      <c r="O32" s="753"/>
      <c r="P32" s="753"/>
      <c r="Q32" s="753"/>
      <c r="R32" s="753"/>
      <c r="S32" s="778" t="str">
        <f>IF(V32=0,"(住所)","")</f>
        <v>(住所)</v>
      </c>
      <c r="T32" s="753"/>
      <c r="U32" s="753"/>
      <c r="V32" s="1458">
        <f>'1'!$G$11</f>
        <v>0</v>
      </c>
      <c r="W32" s="1458"/>
      <c r="X32" s="1458"/>
      <c r="Y32" s="1458"/>
      <c r="Z32" s="1458"/>
      <c r="AA32" s="1458"/>
      <c r="AB32" s="1458"/>
      <c r="AC32" s="1458"/>
      <c r="AD32" s="1458"/>
      <c r="AE32" s="1458"/>
      <c r="AF32" s="1458"/>
      <c r="AG32" s="1458"/>
    </row>
    <row r="33" spans="1:33" ht="18" customHeight="1">
      <c r="A33" s="756"/>
      <c r="B33" s="756"/>
      <c r="C33" s="756"/>
      <c r="D33" s="756"/>
      <c r="E33" s="756"/>
      <c r="F33" s="756"/>
      <c r="G33" s="756"/>
      <c r="H33" s="756"/>
      <c r="I33" s="756"/>
      <c r="J33" s="756"/>
      <c r="K33" s="756"/>
      <c r="L33" s="756"/>
      <c r="M33" s="756"/>
      <c r="N33" s="756"/>
      <c r="O33" s="753"/>
      <c r="P33" s="753"/>
      <c r="Q33" s="753"/>
      <c r="R33" s="753"/>
      <c r="S33" s="778"/>
      <c r="T33" s="753"/>
      <c r="U33" s="753"/>
      <c r="V33" s="1459"/>
      <c r="W33" s="1459"/>
      <c r="X33" s="1459"/>
      <c r="Y33" s="1459"/>
      <c r="Z33" s="1459"/>
      <c r="AA33" s="1459"/>
      <c r="AB33" s="1459"/>
      <c r="AC33" s="1459"/>
      <c r="AD33" s="1459"/>
      <c r="AE33" s="1459"/>
      <c r="AF33" s="1459"/>
      <c r="AG33" s="1459"/>
    </row>
    <row r="34" spans="1:33" ht="18" customHeight="1">
      <c r="A34" s="756"/>
      <c r="B34" s="756"/>
      <c r="C34" s="756"/>
      <c r="D34" s="756"/>
      <c r="E34" s="756"/>
      <c r="F34" s="756"/>
      <c r="G34" s="756"/>
      <c r="H34" s="756"/>
      <c r="I34" s="756"/>
      <c r="J34" s="756"/>
      <c r="K34" s="756"/>
      <c r="L34" s="756"/>
      <c r="M34" s="756"/>
      <c r="N34" s="753"/>
      <c r="O34" s="753"/>
      <c r="P34" s="753"/>
      <c r="Q34" s="753"/>
      <c r="R34" s="753"/>
      <c r="S34" s="778" t="str">
        <f>IF(V34=0,"(社名)","")</f>
        <v>(社名)</v>
      </c>
      <c r="T34" s="753"/>
      <c r="U34" s="753"/>
      <c r="V34" s="1457">
        <f>'1'!$G$13</f>
        <v>0</v>
      </c>
      <c r="W34" s="1457"/>
      <c r="X34" s="1457"/>
      <c r="Y34" s="1457"/>
      <c r="Z34" s="1457"/>
      <c r="AA34" s="1457"/>
      <c r="AB34" s="1457"/>
      <c r="AC34" s="1457"/>
      <c r="AD34" s="1457"/>
      <c r="AE34" s="1457"/>
      <c r="AF34" s="1457"/>
      <c r="AG34" s="1457"/>
    </row>
    <row r="35" spans="1:33" ht="18" customHeight="1">
      <c r="A35" s="756"/>
      <c r="B35" s="756"/>
      <c r="C35" s="756"/>
      <c r="D35" s="756"/>
      <c r="E35" s="756"/>
      <c r="F35" s="756"/>
      <c r="G35" s="756"/>
      <c r="H35" s="756"/>
      <c r="I35" s="756"/>
      <c r="J35" s="756"/>
      <c r="K35" s="756"/>
      <c r="L35" s="756"/>
      <c r="M35" s="756"/>
      <c r="N35" s="753"/>
      <c r="O35" s="753"/>
      <c r="P35" s="753"/>
      <c r="Q35" s="753"/>
      <c r="R35" s="753"/>
      <c r="S35" s="778" t="str">
        <f>IF(V35=0,"(氏名)","")</f>
        <v>(氏名)</v>
      </c>
      <c r="T35" s="753"/>
      <c r="U35" s="753"/>
      <c r="V35" s="1456">
        <f>'1'!$G$14</f>
        <v>0</v>
      </c>
      <c r="W35" s="1456"/>
      <c r="X35" s="1456"/>
      <c r="Y35" s="1456"/>
      <c r="Z35" s="1456"/>
      <c r="AA35" s="1456"/>
      <c r="AB35" s="1456"/>
      <c r="AC35" s="1456"/>
      <c r="AD35" s="1456"/>
      <c r="AE35" s="1456"/>
      <c r="AF35" s="753" t="s">
        <v>810</v>
      </c>
      <c r="AG35" s="753"/>
    </row>
    <row r="36" spans="1:33" ht="18" customHeight="1">
      <c r="A36" s="768" t="str">
        <f>IF($Y$24="令和　年　月　日","2-2","")</f>
        <v>2-2</v>
      </c>
      <c r="B36" s="769"/>
      <c r="C36" s="769"/>
      <c r="D36" s="769"/>
      <c r="E36" s="769"/>
      <c r="F36" s="769"/>
      <c r="G36" s="769"/>
      <c r="H36" s="769"/>
      <c r="I36" s="769"/>
      <c r="J36" s="769"/>
      <c r="K36" s="769"/>
      <c r="L36" s="769"/>
      <c r="M36" s="769"/>
      <c r="N36" s="769"/>
      <c r="O36" s="769"/>
      <c r="P36" s="769"/>
      <c r="Q36" s="769"/>
      <c r="R36" s="769"/>
      <c r="S36" s="769"/>
      <c r="T36" s="769"/>
      <c r="U36" s="769"/>
      <c r="V36" s="769"/>
      <c r="W36" s="769"/>
      <c r="X36" s="769"/>
      <c r="Y36" s="769"/>
      <c r="Z36" s="769"/>
      <c r="AA36" s="769"/>
      <c r="AB36" s="769"/>
      <c r="AC36" s="769"/>
      <c r="AD36" s="769"/>
      <c r="AE36" s="769"/>
      <c r="AF36" s="769"/>
      <c r="AG36" s="769"/>
    </row>
    <row r="37" spans="1:33" ht="18" customHeight="1"/>
    <row r="38" spans="1:33" ht="18" customHeight="1"/>
    <row r="39" spans="1:33" ht="18" customHeight="1"/>
    <row r="40" spans="1:33" ht="18" customHeight="1"/>
    <row r="41" spans="1:33" ht="18" customHeight="1"/>
    <row r="42" spans="1:33" ht="18" customHeight="1"/>
    <row r="43" spans="1:33" ht="18" customHeight="1"/>
    <row r="44" spans="1:33" ht="18" customHeight="1"/>
    <row r="45" spans="1:33" ht="18" customHeight="1"/>
    <row r="46" spans="1:33" ht="18" customHeight="1"/>
    <row r="47" spans="1:33" ht="18" customHeight="1"/>
    <row r="48" spans="1:33" ht="18" customHeight="1"/>
    <row r="49" ht="18" customHeight="1"/>
  </sheetData>
  <mergeCells count="51">
    <mergeCell ref="A6:D6"/>
    <mergeCell ref="H6:AG6"/>
    <mergeCell ref="A9:D9"/>
    <mergeCell ref="H9:K9"/>
    <mergeCell ref="O9:Y9"/>
    <mergeCell ref="H7:AG7"/>
    <mergeCell ref="H11:K11"/>
    <mergeCell ref="O12:Y12"/>
    <mergeCell ref="O11:Y11"/>
    <mergeCell ref="B17:G17"/>
    <mergeCell ref="H17:S17"/>
    <mergeCell ref="T17:Y17"/>
    <mergeCell ref="H12:K12"/>
    <mergeCell ref="Z17:AG17"/>
    <mergeCell ref="B15:G15"/>
    <mergeCell ref="H15:S15"/>
    <mergeCell ref="T15:Y15"/>
    <mergeCell ref="O13:Y13"/>
    <mergeCell ref="Z15:AG15"/>
    <mergeCell ref="B16:G16"/>
    <mergeCell ref="H16:S16"/>
    <mergeCell ref="T16:Y16"/>
    <mergeCell ref="Z16:AG16"/>
    <mergeCell ref="H13:K13"/>
    <mergeCell ref="B18:G18"/>
    <mergeCell ref="H18:S18"/>
    <mergeCell ref="T18:Y18"/>
    <mergeCell ref="Z18:AG18"/>
    <mergeCell ref="B19:G19"/>
    <mergeCell ref="H19:S19"/>
    <mergeCell ref="T19:Y19"/>
    <mergeCell ref="Z19:AG19"/>
    <mergeCell ref="B20:G20"/>
    <mergeCell ref="H20:S20"/>
    <mergeCell ref="T20:Y20"/>
    <mergeCell ref="Z20:AG20"/>
    <mergeCell ref="B21:G21"/>
    <mergeCell ref="H21:S21"/>
    <mergeCell ref="T21:Y21"/>
    <mergeCell ref="Z21:AG21"/>
    <mergeCell ref="B22:G22"/>
    <mergeCell ref="H22:S22"/>
    <mergeCell ref="T22:Y22"/>
    <mergeCell ref="Z22:AG22"/>
    <mergeCell ref="Y24:AG24"/>
    <mergeCell ref="A29:L29"/>
    <mergeCell ref="A30:L30"/>
    <mergeCell ref="R31:U31"/>
    <mergeCell ref="V35:AE35"/>
    <mergeCell ref="V34:AG34"/>
    <mergeCell ref="V32:AG33"/>
  </mergeCells>
  <phoneticPr fontId="3"/>
  <conditionalFormatting sqref="O9">
    <cfRule type="expression" dxfId="418" priority="50" stopIfTrue="1">
      <formula>AND(O9&gt;=43831,O9&lt;=46752,MONTH(O9)&gt;=10,DAY(O9)&gt;=10)</formula>
    </cfRule>
    <cfRule type="expression" dxfId="417" priority="51" stopIfTrue="1">
      <formula>AND(O9&gt;=43831,O9&lt;=46752,MONTH(O9)&gt;=10,DAY(O9)&lt;10)</formula>
    </cfRule>
    <cfRule type="expression" dxfId="416" priority="52" stopIfTrue="1">
      <formula>AND(O9&gt;=43831,O9&lt;=46752,MONTH(O9)&lt;10,DAY(O9)&gt;=10)</formula>
    </cfRule>
    <cfRule type="expression" dxfId="415" priority="53" stopIfTrue="1">
      <formula>AND(O9&gt;=43831,O9&lt;=46752,MONTH(O9)&lt;10,DAY(O9)&lt;10)</formula>
    </cfRule>
    <cfRule type="expression" dxfId="414" priority="54" stopIfTrue="1">
      <formula>AND(O9&gt;=43586,O9&lt;=43830,MONTH(O9)&gt;=10,DAY(O9)&gt;=10)</formula>
    </cfRule>
    <cfRule type="expression" dxfId="413" priority="55" stopIfTrue="1">
      <formula>AND(O9&gt;=43586,O9&lt;=43830,MONTH(O9)&gt;=10,DAY(O9)&lt;10)</formula>
    </cfRule>
    <cfRule type="expression" dxfId="412" priority="56" stopIfTrue="1">
      <formula>AND(O9&gt;=43586,O9&lt;=43830,MONTH(O9)&lt;10,DAY(O9)&gt;=10)</formula>
    </cfRule>
    <cfRule type="expression" dxfId="411" priority="57" stopIfTrue="1">
      <formula>AND(O9&gt;=43586,O9&lt;=43830,MONTH(O9)&lt;10,DAY(O9)&lt;10)</formula>
    </cfRule>
    <cfRule type="expression" dxfId="410" priority="58" stopIfTrue="1">
      <formula>AND(MONTH(O9)&gt;=10,DAY(O9)&gt;=10)</formula>
    </cfRule>
    <cfRule type="expression" dxfId="409" priority="59" stopIfTrue="1">
      <formula>AND(MONTH(O9)&lt;10,DAY(O9)&gt;=10)</formula>
    </cfRule>
    <cfRule type="expression" dxfId="408" priority="60" stopIfTrue="1">
      <formula>AND(MONTH(O9)&lt;10,DAY(O9)&lt;10)</formula>
    </cfRule>
    <cfRule type="expression" dxfId="407" priority="61" stopIfTrue="1">
      <formula>AND(MONTH(O9)&gt;=10,DAY(O9)&lt;10)</formula>
    </cfRule>
  </conditionalFormatting>
  <conditionalFormatting sqref="O11:O13">
    <cfRule type="expression" dxfId="406" priority="2" stopIfTrue="1">
      <formula>AND(O11&gt;=43831,O11&lt;=46752,MONTH(O11)&gt;=10,DAY(O11)&gt;=10)</formula>
    </cfRule>
    <cfRule type="expression" dxfId="405" priority="3" stopIfTrue="1">
      <formula>AND(O11&gt;=43831,O11&lt;=46752,MONTH(O11)&gt;=10,DAY(O11)&lt;10)</formula>
    </cfRule>
    <cfRule type="expression" dxfId="404" priority="4" stopIfTrue="1">
      <formula>AND(O11&gt;=43831,O11&lt;=46752,MONTH(O11)&lt;10,DAY(O11)&gt;=10)</formula>
    </cfRule>
    <cfRule type="expression" dxfId="403" priority="5" stopIfTrue="1">
      <formula>AND(O11&gt;=43831,O11&lt;=46752,MONTH(O11)&lt;10,DAY(O11)&lt;10)</formula>
    </cfRule>
    <cfRule type="expression" dxfId="402" priority="6" stopIfTrue="1">
      <formula>AND(O11&gt;=43586,O11&lt;=43830,MONTH(O11)&gt;=10,DAY(O11)&gt;=10)</formula>
    </cfRule>
    <cfRule type="expression" dxfId="401" priority="7" stopIfTrue="1">
      <formula>AND(O11&gt;=43586,O11&lt;=43830,MONTH(O11)&gt;=10,DAY(O11)&lt;10)</formula>
    </cfRule>
    <cfRule type="expression" dxfId="400" priority="8" stopIfTrue="1">
      <formula>AND(O11&gt;=43586,O11&lt;=43830,MONTH(O11)&lt;10,DAY(O11)&gt;=10)</formula>
    </cfRule>
    <cfRule type="expression" dxfId="399" priority="9" stopIfTrue="1">
      <formula>AND(O11&gt;=43586,O11&lt;=43830,MONTH(O11)&lt;10,DAY(O11)&lt;10)</formula>
    </cfRule>
    <cfRule type="expression" dxfId="398" priority="10" stopIfTrue="1">
      <formula>AND(MONTH(O11)&gt;=10,DAY(O11)&gt;=10)</formula>
    </cfRule>
    <cfRule type="expression" dxfId="397" priority="11" stopIfTrue="1">
      <formula>AND(MONTH(O11)&lt;10,DAY(O11)&gt;=10)</formula>
    </cfRule>
    <cfRule type="expression" dxfId="396" priority="12" stopIfTrue="1">
      <formula>AND(MONTH(O11)&lt;10,DAY(O11)&lt;10)</formula>
    </cfRule>
    <cfRule type="expression" dxfId="395" priority="13" stopIfTrue="1">
      <formula>AND(MONTH(O11)&gt;=10,DAY(O11)&lt;10)</formula>
    </cfRule>
  </conditionalFormatting>
  <conditionalFormatting sqref="Y24:AG24">
    <cfRule type="expression" dxfId="394" priority="1">
      <formula>Y24="令和　年　月　日"</formula>
    </cfRule>
  </conditionalFormatting>
  <dataValidations count="2">
    <dataValidation imeMode="off" allowBlank="1" showInputMessage="1" showErrorMessage="1" sqref="Y24:AG24 T16:AG21"/>
    <dataValidation imeMode="hiragana" allowBlank="1" showInputMessage="1" showErrorMessage="1" sqref="B28:C28 A28:A30 H16:S21"/>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view="pageBreakPreview" topLeftCell="A3" zoomScaleNormal="100" workbookViewId="0">
      <selection activeCell="D14" sqref="D14"/>
    </sheetView>
  </sheetViews>
  <sheetFormatPr defaultRowHeight="14.25"/>
  <cols>
    <col min="1" max="1" width="20.625" style="321" customWidth="1"/>
    <col min="2" max="2" width="6.625" style="321" customWidth="1"/>
    <col min="3" max="5" width="20.625" style="321" customWidth="1"/>
    <col min="6" max="16384" width="9" style="321"/>
  </cols>
  <sheetData>
    <row r="1" spans="1:8">
      <c r="A1" s="325"/>
      <c r="B1" s="325"/>
      <c r="C1" s="325"/>
      <c r="D1" s="325"/>
      <c r="E1" s="325"/>
      <c r="G1" s="580" t="s">
        <v>797</v>
      </c>
      <c r="H1" s="581">
        <v>0.1</v>
      </c>
    </row>
    <row r="2" spans="1:8" ht="24" customHeight="1">
      <c r="A2" s="994" t="s">
        <v>881</v>
      </c>
      <c r="B2" s="994"/>
      <c r="C2" s="994"/>
      <c r="D2" s="994"/>
      <c r="E2" s="994"/>
      <c r="F2" s="324"/>
    </row>
    <row r="3" spans="1:8">
      <c r="A3" s="325"/>
      <c r="B3" s="325"/>
      <c r="C3" s="325"/>
      <c r="D3" s="325"/>
      <c r="E3" s="325"/>
    </row>
    <row r="4" spans="1:8">
      <c r="A4" s="325"/>
      <c r="B4" s="325"/>
      <c r="C4" s="325"/>
      <c r="D4" s="325"/>
      <c r="E4" s="325"/>
    </row>
    <row r="5" spans="1:8">
      <c r="A5" s="325"/>
      <c r="B5" s="325"/>
      <c r="C5" s="325"/>
      <c r="D5" s="325"/>
      <c r="E5" s="325"/>
    </row>
    <row r="6" spans="1:8">
      <c r="A6" s="996" t="s">
        <v>406</v>
      </c>
      <c r="B6" s="2105" t="str">
        <f>'1'!$C$25</f>
        <v>独立行政法人国立病院機構○○病院</v>
      </c>
      <c r="C6" s="2105"/>
      <c r="D6" s="2105"/>
      <c r="E6" s="2105"/>
    </row>
    <row r="7" spans="1:8">
      <c r="A7" s="325"/>
      <c r="B7" s="2105" t="str">
        <f>'1'!$C$26</f>
        <v>○○整備工事</v>
      </c>
      <c r="C7" s="2105"/>
      <c r="D7" s="2105"/>
      <c r="E7" s="2105"/>
    </row>
    <row r="8" spans="1:8">
      <c r="A8" s="325"/>
      <c r="B8" s="325"/>
      <c r="C8" s="325"/>
      <c r="D8" s="325"/>
      <c r="E8" s="326" t="s">
        <v>401</v>
      </c>
    </row>
    <row r="9" spans="1:8" ht="30" customHeight="1">
      <c r="A9" s="579" t="s">
        <v>390</v>
      </c>
      <c r="B9" s="578" t="s">
        <v>407</v>
      </c>
      <c r="C9" s="327" t="s">
        <v>787</v>
      </c>
      <c r="D9" s="327" t="s">
        <v>795</v>
      </c>
      <c r="E9" s="327" t="s">
        <v>796</v>
      </c>
    </row>
    <row r="10" spans="1:8" ht="30" customHeight="1">
      <c r="A10" s="579" t="s">
        <v>391</v>
      </c>
      <c r="B10" s="327" t="s">
        <v>392</v>
      </c>
      <c r="C10" s="1257"/>
      <c r="D10" s="1257"/>
      <c r="E10" s="1257" t="str">
        <f>IF(AND(C10=0,D10=0),"",D10-C10)</f>
        <v/>
      </c>
    </row>
    <row r="11" spans="1:8" ht="30" customHeight="1">
      <c r="A11" s="579" t="s">
        <v>393</v>
      </c>
      <c r="B11" s="327" t="s">
        <v>392</v>
      </c>
      <c r="C11" s="1257"/>
      <c r="D11" s="1257"/>
      <c r="E11" s="1257" t="str">
        <f t="shared" ref="E11:E19" si="0">IF(AND(C11=0,D11=0),"",D11-C11)</f>
        <v/>
      </c>
    </row>
    <row r="12" spans="1:8" ht="30" customHeight="1">
      <c r="A12" s="579" t="s">
        <v>394</v>
      </c>
      <c r="B12" s="327" t="s">
        <v>392</v>
      </c>
      <c r="C12" s="1257"/>
      <c r="D12" s="1257"/>
      <c r="E12" s="1257" t="str">
        <f t="shared" si="0"/>
        <v/>
      </c>
    </row>
    <row r="13" spans="1:8" ht="30" customHeight="1">
      <c r="A13" s="579" t="s">
        <v>790</v>
      </c>
      <c r="B13" s="327"/>
      <c r="C13" s="1257">
        <f>SUM(C10:C12)</f>
        <v>0</v>
      </c>
      <c r="D13" s="1257">
        <f>SUM(D10:D12)</f>
        <v>0</v>
      </c>
      <c r="E13" s="1257" t="str">
        <f t="shared" si="0"/>
        <v/>
      </c>
    </row>
    <row r="14" spans="1:8" ht="30" customHeight="1">
      <c r="A14" s="579" t="s">
        <v>408</v>
      </c>
      <c r="B14" s="327" t="s">
        <v>392</v>
      </c>
      <c r="C14" s="1257"/>
      <c r="D14" s="1257"/>
      <c r="E14" s="1257" t="str">
        <f t="shared" si="0"/>
        <v/>
      </c>
    </row>
    <row r="15" spans="1:8" ht="30" customHeight="1">
      <c r="A15" s="579" t="s">
        <v>791</v>
      </c>
      <c r="B15" s="327" t="s">
        <v>792</v>
      </c>
      <c r="C15" s="1257"/>
      <c r="D15" s="1257"/>
      <c r="E15" s="1257" t="str">
        <f t="shared" si="0"/>
        <v/>
      </c>
    </row>
    <row r="16" spans="1:8" ht="30" customHeight="1">
      <c r="A16" s="579" t="s">
        <v>793</v>
      </c>
      <c r="B16" s="349"/>
      <c r="C16" s="1257">
        <f>SUM(C14:C15)</f>
        <v>0</v>
      </c>
      <c r="D16" s="1257">
        <f>SUM(D14:D15)</f>
        <v>0</v>
      </c>
      <c r="E16" s="1257" t="str">
        <f t="shared" si="0"/>
        <v/>
      </c>
    </row>
    <row r="17" spans="1:5" ht="30" customHeight="1">
      <c r="A17" s="579" t="s">
        <v>794</v>
      </c>
      <c r="B17" s="349"/>
      <c r="C17" s="1257">
        <f>SUM(C13,C16)</f>
        <v>0</v>
      </c>
      <c r="D17" s="1257">
        <f>SUM(D13,D16)</f>
        <v>0</v>
      </c>
      <c r="E17" s="1257"/>
    </row>
    <row r="18" spans="1:5" ht="30" customHeight="1">
      <c r="A18" s="579" t="s">
        <v>594</v>
      </c>
      <c r="B18" s="349"/>
      <c r="C18" s="1257">
        <f>ROUNDDOWN(C17*$H$1,0)</f>
        <v>0</v>
      </c>
      <c r="D18" s="1257">
        <f>ROUNDDOWN(D17*$H$1,0)</f>
        <v>0</v>
      </c>
      <c r="E18" s="1257" t="str">
        <f t="shared" si="0"/>
        <v/>
      </c>
    </row>
    <row r="19" spans="1:5" ht="30" customHeight="1">
      <c r="A19" s="579" t="s">
        <v>895</v>
      </c>
      <c r="B19" s="349"/>
      <c r="C19" s="1257">
        <f>SUM(C18,C17)</f>
        <v>0</v>
      </c>
      <c r="D19" s="1257">
        <f>SUM(D17,D18)</f>
        <v>0</v>
      </c>
      <c r="E19" s="1257" t="str">
        <f t="shared" si="0"/>
        <v/>
      </c>
    </row>
    <row r="20" spans="1:5">
      <c r="A20"/>
      <c r="B20"/>
      <c r="C20"/>
      <c r="D20"/>
      <c r="E20"/>
    </row>
    <row r="21" spans="1:5">
      <c r="A21"/>
      <c r="B21"/>
      <c r="C21"/>
      <c r="D21"/>
      <c r="E21"/>
    </row>
    <row r="22" spans="1:5">
      <c r="A22" s="321" t="s">
        <v>852</v>
      </c>
    </row>
    <row r="25" spans="1:5" ht="14.25" customHeight="1">
      <c r="A25" s="2104" t="s">
        <v>907</v>
      </c>
      <c r="B25" s="2104"/>
      <c r="C25" s="627"/>
    </row>
    <row r="27" spans="1:5">
      <c r="C27" s="678" t="s">
        <v>409</v>
      </c>
      <c r="D27" s="321" t="s">
        <v>756</v>
      </c>
    </row>
    <row r="28" spans="1:5" ht="14.25" customHeight="1">
      <c r="D28" s="321" t="s">
        <v>717</v>
      </c>
    </row>
    <row r="29" spans="1:5" ht="14.25" customHeight="1">
      <c r="D29" s="2106" t="str">
        <f>'1'!$A$7</f>
        <v>○○病院</v>
      </c>
      <c r="E29" s="2106"/>
    </row>
    <row r="30" spans="1:5">
      <c r="D30" s="2110" t="str">
        <f>'1'!$B$8</f>
        <v>○　○　○　○</v>
      </c>
      <c r="E30" s="2110"/>
    </row>
    <row r="31" spans="1:5">
      <c r="D31" s="399"/>
    </row>
    <row r="32" spans="1:5">
      <c r="D32" s="399"/>
    </row>
    <row r="33" spans="1:5">
      <c r="C33" s="679" t="s">
        <v>691</v>
      </c>
      <c r="D33" s="2108">
        <f>'1'!$G$13</f>
        <v>0</v>
      </c>
      <c r="E33" s="2108"/>
    </row>
    <row r="34" spans="1:5">
      <c r="D34" s="2109" t="str">
        <f>IF('4'!$C$30=0,"",'4'!$C$30)</f>
        <v/>
      </c>
      <c r="E34" s="2109"/>
    </row>
    <row r="35" spans="1:5">
      <c r="D35" s="399"/>
    </row>
    <row r="36" spans="1:5">
      <c r="D36" s="399"/>
    </row>
    <row r="37" spans="1:5" ht="14.25" customHeight="1">
      <c r="C37" s="678" t="s">
        <v>377</v>
      </c>
      <c r="D37" s="2108">
        <f>'5'!$A$12</f>
        <v>0</v>
      </c>
      <c r="E37" s="2108"/>
    </row>
    <row r="38" spans="1:5">
      <c r="C38" s="678" t="s">
        <v>628</v>
      </c>
      <c r="D38" s="2107" t="str">
        <f>'5'!$A$13&amp;"　印 "</f>
        <v xml:space="preserve">　印 </v>
      </c>
      <c r="E38" s="2107"/>
    </row>
    <row r="39" spans="1:5">
      <c r="A39" s="564" t="str">
        <f>IF($A$25="令和　年　月　日","36-1","")</f>
        <v>36-1</v>
      </c>
      <c r="B39" s="565"/>
      <c r="C39" s="565"/>
      <c r="D39" s="565"/>
      <c r="E39" s="565"/>
    </row>
  </sheetData>
  <mergeCells count="9">
    <mergeCell ref="A25:B25"/>
    <mergeCell ref="B6:E6"/>
    <mergeCell ref="B7:E7"/>
    <mergeCell ref="D29:E29"/>
    <mergeCell ref="D38:E38"/>
    <mergeCell ref="D37:E37"/>
    <mergeCell ref="D33:E33"/>
    <mergeCell ref="D34:E34"/>
    <mergeCell ref="D30:E30"/>
  </mergeCells>
  <phoneticPr fontId="8"/>
  <conditionalFormatting sqref="A25:B25">
    <cfRule type="expression" dxfId="217" priority="1">
      <formula>A25="令和　年　月　日"</formula>
    </cfRule>
  </conditionalFormatting>
  <dataValidations count="3">
    <dataValidation imeMode="hiragana" allowBlank="1" showInputMessage="1" showErrorMessage="1" sqref="D38 B6 D33:E33 D34 D37:E37 D28:D30 E28"/>
    <dataValidation imeMode="off" allowBlank="1" showInputMessage="1" showErrorMessage="1" sqref="C10:E19 A25"/>
    <dataValidation type="list" allowBlank="1" showInputMessage="1" showErrorMessage="1" sqref="H1">
      <formula1>"0.05,0.08,0.1"</formula1>
    </dataValidation>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showGridLines="0" view="pageBreakPreview" topLeftCell="D1" zoomScaleNormal="100" zoomScaleSheetLayoutView="100" workbookViewId="0">
      <pane ySplit="3" topLeftCell="A22" activePane="bottomLeft" state="frozen"/>
      <selection activeCell="G11" sqref="G11:H12"/>
      <selection pane="bottomLeft" activeCell="F48" sqref="F48"/>
    </sheetView>
  </sheetViews>
  <sheetFormatPr defaultRowHeight="14.25"/>
  <cols>
    <col min="1" max="1" width="5.625" style="321" customWidth="1"/>
    <col min="2" max="2" width="55.625" style="321" customWidth="1"/>
    <col min="3" max="6" width="23" style="321" customWidth="1"/>
    <col min="7" max="16384" width="9" style="321"/>
  </cols>
  <sheetData>
    <row r="1" spans="1:6" ht="30" customHeight="1">
      <c r="A1" s="670" t="s">
        <v>882</v>
      </c>
      <c r="B1" s="670"/>
      <c r="C1" s="670"/>
      <c r="D1" s="670"/>
      <c r="E1" s="670"/>
      <c r="F1" s="670"/>
    </row>
    <row r="2" spans="1:6" ht="30" customHeight="1">
      <c r="A2" s="571" t="str">
        <f>IF($B$4="","36-2","")</f>
        <v>36-2</v>
      </c>
      <c r="B2" s="348"/>
      <c r="C2" s="348"/>
      <c r="D2" s="348"/>
      <c r="E2" s="348"/>
      <c r="F2" s="323" t="s">
        <v>401</v>
      </c>
    </row>
    <row r="3" spans="1:6" ht="30" customHeight="1">
      <c r="A3" s="327" t="s">
        <v>402</v>
      </c>
      <c r="B3" s="492" t="s">
        <v>403</v>
      </c>
      <c r="C3" s="327" t="s">
        <v>657</v>
      </c>
      <c r="D3" s="327" t="s">
        <v>658</v>
      </c>
      <c r="E3" s="327" t="s">
        <v>666</v>
      </c>
      <c r="F3" s="327" t="s">
        <v>404</v>
      </c>
    </row>
    <row r="4" spans="1:6" ht="30" customHeight="1">
      <c r="A4" s="349"/>
      <c r="B4" s="350"/>
      <c r="C4" s="351"/>
      <c r="D4" s="351"/>
      <c r="E4" s="1255" t="str">
        <f>IF(OR(C4&gt;0,D4&gt;0),D4-C4,"")</f>
        <v/>
      </c>
      <c r="F4" s="1255" t="str">
        <f>IF(OR(C4&gt;0,D4&gt;0),SUM(E4),"")</f>
        <v/>
      </c>
    </row>
    <row r="5" spans="1:6" ht="30" customHeight="1">
      <c r="A5" s="349"/>
      <c r="B5" s="350"/>
      <c r="C5" s="351"/>
      <c r="D5" s="351"/>
      <c r="E5" s="1255" t="str">
        <f>IF(OR(LEFT(B5,1)="合",RIGHT(B5,1)="計"),SUM($E$4:E4),IF(OR(C5&gt;=1,D5&gt;=1),D5-C5,""))</f>
        <v/>
      </c>
      <c r="F5" s="1255" t="str">
        <f>IF(OR(LEFT(B5,1)="合",RIGHT(B5,1)="計"),E5,IF(AND(C5=0,D5=0),"",SUM($E$4:E5)))</f>
        <v/>
      </c>
    </row>
    <row r="6" spans="1:6" ht="30" customHeight="1">
      <c r="A6" s="349"/>
      <c r="B6" s="350"/>
      <c r="C6" s="351"/>
      <c r="D6" s="351"/>
      <c r="E6" s="1255" t="str">
        <f>IF(OR(LEFT(B6,1)="合",RIGHT(B6,1)="計"),SUM($E$4:E5),IF(OR(C6&gt;=1,D6&gt;=1),D6-C6,""))</f>
        <v/>
      </c>
      <c r="F6" s="1255" t="str">
        <f>IF(OR(LEFT(B6,1)="合",RIGHT(B6,1)="計"),E6,IF(AND(C6=0,D6=0),"",SUM($E$4:E6)))</f>
        <v/>
      </c>
    </row>
    <row r="7" spans="1:6" ht="30" customHeight="1">
      <c r="A7" s="349"/>
      <c r="B7" s="350"/>
      <c r="C7" s="351"/>
      <c r="D7" s="351"/>
      <c r="E7" s="1255" t="str">
        <f>IF(OR(LEFT(B7,1)="合",RIGHT(B7,1)="計"),SUM($E$4:E6),IF(OR(C7&gt;=1,D7&gt;=1),D7-C7,""))</f>
        <v/>
      </c>
      <c r="F7" s="1255" t="str">
        <f>IF(OR(LEFT(B7,1)="合",RIGHT(B7,1)="計"),E7,IF(AND(C7=0,D7=0),"",SUM($E$4:E7)))</f>
        <v/>
      </c>
    </row>
    <row r="8" spans="1:6" ht="30" customHeight="1">
      <c r="A8" s="349"/>
      <c r="B8" s="350"/>
      <c r="C8" s="351"/>
      <c r="D8" s="351"/>
      <c r="E8" s="1255" t="str">
        <f>IF(OR(LEFT(B8,1)="合",RIGHT(B8,1)="計"),SUM($E$4:E7),IF(OR(C8&gt;=1,D8&gt;=1),D8-C8,""))</f>
        <v/>
      </c>
      <c r="F8" s="1255" t="str">
        <f>IF(OR(LEFT(B8,1)="合",RIGHT(B8,1)="計"),E8,IF(AND(C8=0,D8=0),"",SUM($E$4:E8)))</f>
        <v/>
      </c>
    </row>
    <row r="9" spans="1:6" ht="30" customHeight="1">
      <c r="A9" s="349"/>
      <c r="B9" s="350"/>
      <c r="C9" s="351"/>
      <c r="D9" s="351"/>
      <c r="E9" s="1255" t="str">
        <f>IF(OR(LEFT(B9,1)="合",RIGHT(B9,1)="計"),SUM($E$4:E8),IF(OR(C9&gt;=1,D9&gt;=1),D9-C9,""))</f>
        <v/>
      </c>
      <c r="F9" s="1255" t="str">
        <f>IF(OR(LEFT(B9,1)="合",RIGHT(B9,1)="計"),E9,IF(AND(C9=0,D9=0),"",SUM($E$4:E9)))</f>
        <v/>
      </c>
    </row>
    <row r="10" spans="1:6" ht="30" customHeight="1">
      <c r="A10" s="349"/>
      <c r="B10" s="350"/>
      <c r="C10" s="351"/>
      <c r="D10" s="351"/>
      <c r="E10" s="1255" t="str">
        <f>IF(OR(LEFT(B10,1)="合",RIGHT(B10,1)="計"),SUM($E$4:E9),IF(OR(C10&gt;=1,D10&gt;=1),D10-C10,""))</f>
        <v/>
      </c>
      <c r="F10" s="1255" t="str">
        <f>IF(OR(LEFT(B10,1)="合",RIGHT(B10,1)="計"),E10,IF(AND(C10=0,D10=0),"",SUM($E$4:E10)))</f>
        <v/>
      </c>
    </row>
    <row r="11" spans="1:6" ht="30" customHeight="1">
      <c r="A11" s="349"/>
      <c r="B11" s="350"/>
      <c r="C11" s="351"/>
      <c r="D11" s="351"/>
      <c r="E11" s="1255" t="str">
        <f>IF(OR(LEFT(B11,1)="合",RIGHT(B11,1)="計"),SUM($E$4:E10),IF(OR(C11&gt;=1,D11&gt;=1),D11-C11,""))</f>
        <v/>
      </c>
      <c r="F11" s="1255" t="str">
        <f>IF(OR(LEFT(B11,1)="合",RIGHT(B11,1)="計"),E11,IF(AND(C11=0,D11=0),"",SUM($E$4:E11)))</f>
        <v/>
      </c>
    </row>
    <row r="12" spans="1:6" ht="30" customHeight="1">
      <c r="A12" s="349"/>
      <c r="B12" s="350"/>
      <c r="C12" s="351"/>
      <c r="D12" s="351"/>
      <c r="E12" s="1255" t="str">
        <f>IF(OR(LEFT(B12,1)="合",RIGHT(B12,1)="計"),SUM($E$4:E11),IF(OR(C12&gt;=1,D12&gt;=1),D12-C12,""))</f>
        <v/>
      </c>
      <c r="F12" s="1255" t="str">
        <f>IF(OR(LEFT(B12,1)="合",RIGHT(B12,1)="計"),E12,IF(AND(C12=0,D12=0),"",SUM($E$4:E12)))</f>
        <v/>
      </c>
    </row>
    <row r="13" spans="1:6" ht="30" customHeight="1">
      <c r="A13" s="349"/>
      <c r="B13" s="350"/>
      <c r="C13" s="351"/>
      <c r="D13" s="351"/>
      <c r="E13" s="1255" t="str">
        <f>IF(OR(LEFT(B13,1)="合",RIGHT(B13,1)="計"),SUM($E$4:E12),IF(OR(C13&gt;=1,D13&gt;=1),D13-C13,""))</f>
        <v/>
      </c>
      <c r="F13" s="1255" t="str">
        <f>IF(OR(LEFT(B13,1)="合",RIGHT(B13,1)="計"),E13,IF(AND(C13=0,D13=0),"",SUM($E$4:E13)))</f>
        <v/>
      </c>
    </row>
    <row r="14" spans="1:6" ht="30" customHeight="1">
      <c r="A14" s="349"/>
      <c r="B14" s="350"/>
      <c r="C14" s="351"/>
      <c r="D14" s="351"/>
      <c r="E14" s="1255" t="str">
        <f>IF(OR(LEFT(B14,1)="合",RIGHT(B14,1)="計"),SUM($E$4:E13),IF(OR(C14&gt;=1,D14&gt;=1),D14-C14,""))</f>
        <v/>
      </c>
      <c r="F14" s="1255" t="str">
        <f>IF(OR(LEFT(B14,1)="合",RIGHT(B14,1)="計"),E14,IF(AND(C14=0,D14=0),"",SUM($E$4:E14)))</f>
        <v/>
      </c>
    </row>
    <row r="15" spans="1:6" ht="30" customHeight="1">
      <c r="A15" s="349"/>
      <c r="B15" s="350"/>
      <c r="C15" s="351"/>
      <c r="D15" s="351"/>
      <c r="E15" s="1255" t="str">
        <f>IF(OR(LEFT(B15,1)="合",RIGHT(B15,1)="計"),SUM($E$4:E14),IF(OR(C15&gt;=1,D15&gt;=1),D15-C15,""))</f>
        <v/>
      </c>
      <c r="F15" s="1255" t="str">
        <f>IF(OR(LEFT(B15,1)="合",RIGHT(B15,1)="計"),E15,IF(AND(C15=0,D15=0),"",SUM($E$4:E15)))</f>
        <v/>
      </c>
    </row>
    <row r="16" spans="1:6" ht="30" customHeight="1">
      <c r="A16" s="349"/>
      <c r="B16" s="350"/>
      <c r="C16" s="351"/>
      <c r="D16" s="351"/>
      <c r="E16" s="1255" t="str">
        <f>IF(OR(LEFT(B16,1)="合",RIGHT(B16,1)="計"),SUM($E$4:E15),IF(OR(C16&gt;=1,D16&gt;=1),D16-C16,""))</f>
        <v/>
      </c>
      <c r="F16" s="1255" t="str">
        <f>IF(OR(LEFT(B16,1)="合",RIGHT(B16,1)="計"),E16,IF(AND(C16=0,D16=0),"",SUM($E$4:E16)))</f>
        <v/>
      </c>
    </row>
    <row r="17" spans="1:6" ht="30" customHeight="1">
      <c r="A17" s="349"/>
      <c r="B17" s="350"/>
      <c r="C17" s="351"/>
      <c r="D17" s="351"/>
      <c r="E17" s="1255" t="str">
        <f>IF(OR(LEFT(B17,1)="合",RIGHT(B17,1)="計"),SUM($E$4:E16),IF(OR(C17&gt;=1,D17&gt;=1),D17-C17,""))</f>
        <v/>
      </c>
      <c r="F17" s="1255" t="str">
        <f>IF(OR(LEFT(B17,1)="合",RIGHT(B17,1)="計"),E17,IF(AND(C17=0,D17=0),"",SUM($E$4:E17)))</f>
        <v/>
      </c>
    </row>
    <row r="18" spans="1:6" ht="30" customHeight="1">
      <c r="A18" s="349"/>
      <c r="B18" s="492" t="s">
        <v>405</v>
      </c>
      <c r="C18" s="351" t="str">
        <f>IF(SUM(C4:C17)&gt;0,SUM(C4:C17),"")</f>
        <v/>
      </c>
      <c r="D18" s="351" t="str">
        <f>IF(SUM(D4:D17)&gt;0,SUM(D4:D17),"")</f>
        <v/>
      </c>
      <c r="E18" s="1255">
        <f>IF(OR(LEFT(B18,1)="合",RIGHT(B18,1)="計"),SUM($E$4:E17),IF(OR(C18&gt;=1,D18&gt;=1),D18-C18,""))</f>
        <v>0</v>
      </c>
      <c r="F18" s="1255">
        <f>IF(OR(LEFT(B18,1)="合",RIGHT(B18,1)="計"),E18,IF(AND(C18=0,D18=0),"",SUM($E$4:E18)))</f>
        <v>0</v>
      </c>
    </row>
    <row r="19" spans="1:6" ht="30" customHeight="1">
      <c r="A19" s="349"/>
      <c r="B19" s="350"/>
      <c r="C19" s="351"/>
      <c r="D19" s="351"/>
      <c r="E19" s="1255" t="str">
        <f>IF(OR(LEFT(B19,1)="合",RIGHT(B19,1)="計"),SUM($E$4:E18),IF(OR(C19&gt;=1,D19&gt;=1),D19-C19,""))</f>
        <v/>
      </c>
      <c r="F19" s="1255" t="str">
        <f>IF(OR(LEFT(B19,1)="合",RIGHT(B19,1)="計"),E19,IF(AND(C19=0,D19=0),"",SUM($E$4:E19)))</f>
        <v/>
      </c>
    </row>
    <row r="20" spans="1:6" ht="30" customHeight="1">
      <c r="A20" s="349"/>
      <c r="B20" s="350"/>
      <c r="C20" s="351"/>
      <c r="D20" s="351"/>
      <c r="E20" s="1255" t="str">
        <f>IF(OR(LEFT(B20,1)="合",RIGHT(B20,1)="計"),SUM($E$4:E19),IF(OR(C20&gt;=1,D20&gt;=1),D20-C20,""))</f>
        <v/>
      </c>
      <c r="F20" s="1255" t="str">
        <f>IF(OR(LEFT(B20,1)="合",RIGHT(B20,1)="計"),E20,IF(AND(C20=0,D20=0),"",SUM($E$4:E20)))</f>
        <v/>
      </c>
    </row>
    <row r="21" spans="1:6" ht="30" customHeight="1">
      <c r="A21" s="349"/>
      <c r="B21" s="350"/>
      <c r="C21" s="351"/>
      <c r="D21" s="351"/>
      <c r="E21" s="1255" t="str">
        <f>IF(OR(LEFT(B21,1)="合",RIGHT(B21,1)="計"),SUM($E$4:E20),IF(OR(C21&gt;=1,D21&gt;=1),D21-C21,""))</f>
        <v/>
      </c>
      <c r="F21" s="1255" t="str">
        <f>IF(OR(LEFT(B21,1)="合",RIGHT(B21,1)="計"),E21,IF(AND(C21=0,D21=0),"",SUM($E$4:E21)))</f>
        <v/>
      </c>
    </row>
    <row r="22" spans="1:6" ht="30" customHeight="1">
      <c r="A22" s="349"/>
      <c r="B22" s="350"/>
      <c r="C22" s="351"/>
      <c r="D22" s="351"/>
      <c r="E22" s="1255" t="str">
        <f>IF(OR(LEFT(B22,1)="合",RIGHT(B22,1)="計"),SUM($E$4:E21),IF(OR(C22&gt;=1,D22&gt;=1),D22-C22,""))</f>
        <v/>
      </c>
      <c r="F22" s="1255" t="str">
        <f>IF(OR(LEFT(B22,1)="合",RIGHT(B22,1)="計"),E22,IF(AND(C22=0,D22=0),"",SUM($E$4:E22)))</f>
        <v/>
      </c>
    </row>
    <row r="23" spans="1:6" ht="30" customHeight="1">
      <c r="A23" s="349"/>
      <c r="B23" s="350"/>
      <c r="C23" s="351"/>
      <c r="D23" s="351"/>
      <c r="E23" s="1255" t="str">
        <f>IF(OR(LEFT(B23,1)="合",RIGHT(B23,1)="計"),SUM($E$4:E22),IF(OR(C23&gt;=1,D23&gt;=1),D23-C23,""))</f>
        <v/>
      </c>
      <c r="F23" s="1255" t="str">
        <f>IF(OR(LEFT(B23,1)="合",RIGHT(B23,1)="計"),E23,IF(AND(C23=0,D23=0),"",SUM($E$4:E23)))</f>
        <v/>
      </c>
    </row>
    <row r="24" spans="1:6" ht="30" customHeight="1">
      <c r="A24" s="349"/>
      <c r="B24" s="350"/>
      <c r="C24" s="351"/>
      <c r="D24" s="351"/>
      <c r="E24" s="1255" t="str">
        <f>IF(OR(LEFT(B24,1)="合",RIGHT(B24,1)="計"),SUM($E$4:E23),IF(OR(C24&gt;=1,D24&gt;=1),D24-C24,""))</f>
        <v/>
      </c>
      <c r="F24" s="1255" t="str">
        <f>IF(OR(LEFT(B24,1)="合",RIGHT(B24,1)="計"),E24,IF(AND(C24=0,D24=0),"",SUM($E$4:E24)))</f>
        <v/>
      </c>
    </row>
    <row r="25" spans="1:6" ht="30" customHeight="1">
      <c r="A25" s="349"/>
      <c r="B25" s="350"/>
      <c r="C25" s="351"/>
      <c r="D25" s="351"/>
      <c r="E25" s="1255" t="str">
        <f>IF(OR(LEFT(B25,1)="合",RIGHT(B25,1)="計"),SUM($E$4:E24),IF(OR(C25&gt;=1,D25&gt;=1),D25-C25,""))</f>
        <v/>
      </c>
      <c r="F25" s="1255" t="str">
        <f>IF(OR(LEFT(B25,1)="合",RIGHT(B25,1)="計"),E25,IF(AND(C25=0,D25=0),"",SUM($E$4:E25)))</f>
        <v/>
      </c>
    </row>
    <row r="26" spans="1:6" ht="30" customHeight="1">
      <c r="A26" s="349"/>
      <c r="B26" s="350"/>
      <c r="C26" s="351"/>
      <c r="D26" s="351"/>
      <c r="E26" s="1255" t="str">
        <f>IF(OR(LEFT(B26,1)="合",RIGHT(B26,1)="計"),SUM($E$4:E25),IF(OR(C26&gt;=1,D26&gt;=1),D26-C26,""))</f>
        <v/>
      </c>
      <c r="F26" s="1255" t="str">
        <f>IF(OR(LEFT(B26,1)="合",RIGHT(B26,1)="計"),E26,IF(AND(C26=0,D26=0),"",SUM($E$4:E26)))</f>
        <v/>
      </c>
    </row>
    <row r="27" spans="1:6" ht="30" customHeight="1">
      <c r="A27" s="349"/>
      <c r="B27" s="350"/>
      <c r="C27" s="351"/>
      <c r="D27" s="351"/>
      <c r="E27" s="1255" t="str">
        <f>IF(OR(LEFT(B27,1)="合",RIGHT(B27,1)="計"),SUM($E$4:E26),IF(OR(C27&gt;=1,D27&gt;=1),D27-C27,""))</f>
        <v/>
      </c>
      <c r="F27" s="1255" t="str">
        <f>IF(OR(LEFT(B27,1)="合",RIGHT(B27,1)="計"),E27,IF(AND(C27=0,D27=0),"",SUM($E$4:E27)))</f>
        <v/>
      </c>
    </row>
    <row r="28" spans="1:6" ht="30" customHeight="1">
      <c r="A28" s="349"/>
      <c r="B28" s="350"/>
      <c r="C28" s="351"/>
      <c r="D28" s="351"/>
      <c r="E28" s="1255" t="str">
        <f>IF(OR(LEFT(B28,1)="合",RIGHT(B28,1)="計"),SUM($E$4:E27),IF(OR(C28&gt;=1,D28&gt;=1),D28-C28,""))</f>
        <v/>
      </c>
      <c r="F28" s="1255" t="str">
        <f>IF(OR(LEFT(B28,1)="合",RIGHT(B28,1)="計"),E28,IF(AND(C28=0,D28=0),"",SUM($E$4:E28)))</f>
        <v/>
      </c>
    </row>
    <row r="29" spans="1:6" ht="30" customHeight="1">
      <c r="A29" s="349"/>
      <c r="B29" s="350"/>
      <c r="C29" s="351"/>
      <c r="D29" s="351"/>
      <c r="E29" s="1255" t="str">
        <f>IF(OR(LEFT(B29,1)="合",RIGHT(B29,1)="計"),SUM($E$4:E28),IF(OR(C29&gt;=1,D29&gt;=1),D29-C29,""))</f>
        <v/>
      </c>
      <c r="F29" s="1255" t="str">
        <f>IF(OR(LEFT(B29,1)="合",RIGHT(B29,1)="計"),E29,IF(AND(C29=0,D29=0),"",SUM($E$4:E29)))</f>
        <v/>
      </c>
    </row>
    <row r="30" spans="1:6" ht="30" customHeight="1">
      <c r="A30" s="349"/>
      <c r="B30" s="350"/>
      <c r="C30" s="351"/>
      <c r="D30" s="351"/>
      <c r="E30" s="1255" t="str">
        <f>IF(OR(LEFT(B30,1)="合",RIGHT(B30,1)="計"),SUM($E$4:E29),IF(OR(C30&gt;=1,D30&gt;=1),D30-C30,""))</f>
        <v/>
      </c>
      <c r="F30" s="1255" t="str">
        <f>IF(OR(LEFT(B30,1)="合",RIGHT(B30,1)="計"),E30,IF(AND(C30=0,D30=0),"",SUM($E$4:E30)))</f>
        <v/>
      </c>
    </row>
    <row r="31" spans="1:6" ht="30" customHeight="1">
      <c r="A31" s="349"/>
      <c r="B31" s="350"/>
      <c r="C31" s="351"/>
      <c r="D31" s="351"/>
      <c r="E31" s="1255" t="str">
        <f>IF(OR(LEFT(B31,1)="合",RIGHT(B31,1)="計"),SUM($E$4:E30),IF(OR(C31&gt;=1,D31&gt;=1),D31-C31,""))</f>
        <v/>
      </c>
      <c r="F31" s="1255" t="str">
        <f>IF(OR(LEFT(B31,1)="合",RIGHT(B31,1)="計"),E31,IF(AND(C31=0,D31=0),"",SUM($E$4:E31)))</f>
        <v/>
      </c>
    </row>
    <row r="32" spans="1:6" ht="30" customHeight="1">
      <c r="A32" s="349"/>
      <c r="B32" s="350"/>
      <c r="C32" s="351"/>
      <c r="D32" s="351"/>
      <c r="E32" s="1255" t="str">
        <f>IF(OR(LEFT(B32,1)="合",RIGHT(B32,1)="計"),SUM($E$4:E31),IF(OR(C32&gt;=1,D32&gt;=1),D32-C32,""))</f>
        <v/>
      </c>
      <c r="F32" s="1255" t="str">
        <f>IF(OR(LEFT(B32,1)="合",RIGHT(B32,1)="計"),E32,IF(AND(C32=0,D32=0),"",SUM($E$4:E32)))</f>
        <v/>
      </c>
    </row>
    <row r="33" spans="1:6" ht="30" customHeight="1">
      <c r="A33" s="349"/>
      <c r="B33" s="350"/>
      <c r="C33" s="351"/>
      <c r="D33" s="351"/>
      <c r="E33" s="1255" t="str">
        <f>IF(OR(LEFT(B33,1)="合",RIGHT(B33,1)="計"),SUM($E$4:E32),IF(OR(C33&gt;=1,D33&gt;=1),D33-C33,""))</f>
        <v/>
      </c>
      <c r="F33" s="1255" t="str">
        <f>IF(OR(LEFT(B33,1)="合",RIGHT(B33,1)="計"),E33,IF(AND(C33=0,D33=0),"",SUM($E$4:E33)))</f>
        <v/>
      </c>
    </row>
    <row r="34" spans="1:6" ht="30" customHeight="1">
      <c r="A34" s="349"/>
      <c r="B34" s="350"/>
      <c r="C34" s="351"/>
      <c r="D34" s="351"/>
      <c r="E34" s="1255" t="str">
        <f>IF(OR(LEFT(B34,1)="合",RIGHT(B34,1)="計"),SUM($E$4:E33),IF(OR(C34&gt;=1,D34&gt;=1),D34-C34,""))</f>
        <v/>
      </c>
      <c r="F34" s="1255" t="str">
        <f>IF(OR(LEFT(B34,1)="合",RIGHT(B34,1)="計"),E34,IF(AND(C34=0,D34=0),"",SUM($E$4:E34)))</f>
        <v/>
      </c>
    </row>
    <row r="35" spans="1:6" ht="30" customHeight="1">
      <c r="A35" s="349"/>
      <c r="B35" s="350"/>
      <c r="C35" s="351"/>
      <c r="D35" s="351"/>
      <c r="E35" s="1255" t="str">
        <f>IF(OR(LEFT(B35,1)="合",RIGHT(B35,1)="計"),SUM($E$4:E34),IF(OR(C35&gt;=1,D35&gt;=1),D35-C35,""))</f>
        <v/>
      </c>
      <c r="F35" s="1255" t="str">
        <f>IF(OR(LEFT(B35,1)="合",RIGHT(B35,1)="計"),E35,IF(AND(C35=0,D35=0),"",SUM($E$4:E35)))</f>
        <v/>
      </c>
    </row>
    <row r="36" spans="1:6" ht="30" customHeight="1">
      <c r="A36" s="349"/>
      <c r="B36" s="350"/>
      <c r="C36" s="351"/>
      <c r="D36" s="351"/>
      <c r="E36" s="1255" t="str">
        <f>IF(OR(LEFT(B36,1)="合",RIGHT(B36,1)="計"),SUM($E$4:E35),IF(OR(C36&gt;=1,D36&gt;=1),D36-C36,""))</f>
        <v/>
      </c>
      <c r="F36" s="1255" t="str">
        <f>IF(OR(LEFT(B36,1)="合",RIGHT(B36,1)="計"),E36,IF(AND(C36=0,D36=0),"",SUM($E$4:E36)))</f>
        <v/>
      </c>
    </row>
    <row r="37" spans="1:6" ht="30" customHeight="1">
      <c r="A37" s="349"/>
      <c r="B37" s="350"/>
      <c r="C37" s="351"/>
      <c r="D37" s="351"/>
      <c r="E37" s="1255" t="str">
        <f>IF(OR(LEFT(B37,1)="合",RIGHT(B37,1)="計"),SUM($E$4:E36),IF(OR(C37&gt;=1,D37&gt;=1),D37-C37,""))</f>
        <v/>
      </c>
      <c r="F37" s="1255" t="str">
        <f>IF(OR(LEFT(B37,1)="合",RIGHT(B37,1)="計"),E37,IF(AND(C37=0,D37=0),"",SUM($E$4:E37)))</f>
        <v/>
      </c>
    </row>
    <row r="38" spans="1:6" ht="30" customHeight="1">
      <c r="A38" s="349"/>
      <c r="B38" s="350"/>
      <c r="C38" s="351"/>
      <c r="D38" s="351"/>
      <c r="E38" s="1255" t="str">
        <f>IF(OR(LEFT(B38,1)="合",RIGHT(B38,1)="計"),SUM($E$4:E37),IF(OR(C38&gt;=1,D38&gt;=1),D38-C38,""))</f>
        <v/>
      </c>
      <c r="F38" s="1255" t="str">
        <f>IF(OR(LEFT(B38,1)="合",RIGHT(B38,1)="計"),E38,IF(AND(C38=0,D38=0),"",SUM($E$4:E38)))</f>
        <v/>
      </c>
    </row>
    <row r="39" spans="1:6" ht="30" customHeight="1">
      <c r="A39" s="349"/>
      <c r="B39" s="350"/>
      <c r="C39" s="351"/>
      <c r="D39" s="351"/>
      <c r="E39" s="1255" t="str">
        <f>IF(OR(LEFT(B39,1)="合",RIGHT(B39,1)="計"),SUM($E$4:E38),IF(OR(C39&gt;=1,D39&gt;=1),D39-C39,""))</f>
        <v/>
      </c>
      <c r="F39" s="1255" t="str">
        <f>IF(OR(LEFT(B39,1)="合",RIGHT(B39,1)="計"),E39,IF(AND(C39=0,D39=0),"",SUM($E$4:E39)))</f>
        <v/>
      </c>
    </row>
    <row r="40" spans="1:6" ht="30" customHeight="1">
      <c r="A40" s="349"/>
      <c r="B40" s="350"/>
      <c r="C40" s="351"/>
      <c r="D40" s="351"/>
      <c r="E40" s="1255" t="str">
        <f>IF(OR(LEFT(B40,1)="合",RIGHT(B40,1)="計"),SUM($E$4:E39),IF(OR(C40&gt;=1,D40&gt;=1),D40-C40,""))</f>
        <v/>
      </c>
      <c r="F40" s="1255" t="str">
        <f>IF(OR(LEFT(B40,1)="合",RIGHT(B40,1)="計"),E40,IF(AND(C40=0,D40=0),"",SUM($E$4:E40)))</f>
        <v/>
      </c>
    </row>
    <row r="41" spans="1:6" ht="30" customHeight="1">
      <c r="A41" s="349"/>
      <c r="B41" s="350"/>
      <c r="C41" s="351"/>
      <c r="D41" s="351"/>
      <c r="E41" s="1255" t="str">
        <f>IF(OR(LEFT(B41,1)="合",RIGHT(B41,1)="計"),SUM($E$4:E40),IF(OR(C41&gt;=1,D41&gt;=1),D41-C41,""))</f>
        <v/>
      </c>
      <c r="F41" s="1255" t="str">
        <f>IF(OR(LEFT(B41,1)="合",RIGHT(B41,1)="計"),E41,IF(AND(C41=0,D41=0),"",SUM($E$4:E41)))</f>
        <v/>
      </c>
    </row>
    <row r="42" spans="1:6" ht="30" customHeight="1">
      <c r="A42" s="349"/>
      <c r="B42" s="350"/>
      <c r="C42" s="351"/>
      <c r="D42" s="351"/>
      <c r="E42" s="1255" t="str">
        <f>IF(OR(LEFT(B42,1)="合",RIGHT(B42,1)="計"),SUM($E$4:E41),IF(OR(C42&gt;=1,D42&gt;=1),D42-C42,""))</f>
        <v/>
      </c>
      <c r="F42" s="1255" t="str">
        <f>IF(OR(LEFT(B42,1)="合",RIGHT(B42,1)="計"),E42,IF(AND(C42=0,D42=0),"",SUM($E$4:E42)))</f>
        <v/>
      </c>
    </row>
    <row r="43" spans="1:6" ht="30" customHeight="1">
      <c r="A43" s="349"/>
      <c r="B43" s="350"/>
      <c r="C43" s="351"/>
      <c r="D43" s="351"/>
      <c r="E43" s="1255" t="str">
        <f>IF(OR(LEFT(B43,1)="合",RIGHT(B43,1)="計"),SUM($E$4:E42),IF(OR(C43&gt;=1,D43&gt;=1),D43-C43,""))</f>
        <v/>
      </c>
      <c r="F43" s="1255" t="str">
        <f>IF(OR(LEFT(B43,1)="合",RIGHT(B43,1)="計"),E43,IF(AND(C43=0,D43=0),"",SUM($E$4:E43)))</f>
        <v/>
      </c>
    </row>
    <row r="44" spans="1:6" ht="30" customHeight="1">
      <c r="A44" s="349"/>
      <c r="B44" s="350"/>
      <c r="C44" s="351"/>
      <c r="D44" s="351"/>
      <c r="E44" s="1255" t="str">
        <f>IF(OR(LEFT(B44,1)="合",RIGHT(B44,1)="計"),SUM($E$4:E43),IF(OR(C44&gt;=1,D44&gt;=1),D44-C44,""))</f>
        <v/>
      </c>
      <c r="F44" s="1255" t="str">
        <f>IF(OR(LEFT(B44,1)="合",RIGHT(B44,1)="計"),E44,IF(AND(C44=0,D44=0),"",SUM($E$4:E44)))</f>
        <v/>
      </c>
    </row>
    <row r="45" spans="1:6" ht="30" customHeight="1">
      <c r="A45" s="349"/>
      <c r="B45" s="350"/>
      <c r="C45" s="351"/>
      <c r="D45" s="351"/>
      <c r="E45" s="1255" t="str">
        <f>IF(OR(LEFT(B45,1)="合",RIGHT(B45,1)="計"),SUM($E$4:E44),IF(OR(C45&gt;=1,D45&gt;=1),D45-C45,""))</f>
        <v/>
      </c>
      <c r="F45" s="1255" t="str">
        <f>IF(OR(LEFT(B45,1)="合",RIGHT(B45,1)="計"),E45,IF(AND(C45=0,D45=0),"",SUM($E$4:E45)))</f>
        <v/>
      </c>
    </row>
    <row r="46" spans="1:6" ht="30" customHeight="1">
      <c r="A46" s="349"/>
      <c r="B46" s="350"/>
      <c r="C46" s="351"/>
      <c r="D46" s="351"/>
      <c r="E46" s="1255" t="str">
        <f>IF(OR(LEFT(B46,1)="合",RIGHT(B46,1)="計"),SUM($E$4:E45),IF(OR(C46&gt;=1,D46&gt;=1),D46-C46,""))</f>
        <v/>
      </c>
      <c r="F46" s="1255" t="str">
        <f>IF(OR(LEFT(B46,1)="合",RIGHT(B46,1)="計"),E46,IF(AND(C46=0,D46=0),"",SUM($E$4:E46)))</f>
        <v/>
      </c>
    </row>
    <row r="47" spans="1:6" ht="30" customHeight="1">
      <c r="A47" s="349"/>
      <c r="B47" s="350"/>
      <c r="C47" s="351"/>
      <c r="D47" s="351"/>
      <c r="E47" s="1255" t="str">
        <f>IF(OR(LEFT(B47,1)="合",RIGHT(B47,1)="計"),SUM($E$4:E46),IF(OR(C47&gt;=1,D47&gt;=1),D47-C47,""))</f>
        <v/>
      </c>
      <c r="F47" s="1255" t="str">
        <f>IF(OR(LEFT(B47,1)="合",RIGHT(B47,1)="計"),E47,IF(AND(C47=0,D47=0),"",SUM($E$4:E47)))</f>
        <v/>
      </c>
    </row>
    <row r="48" spans="1:6" ht="30" customHeight="1">
      <c r="A48" s="349"/>
      <c r="B48" s="492"/>
      <c r="C48" s="351"/>
      <c r="D48" s="351"/>
      <c r="E48" s="1255" t="str">
        <f>IF(OR(LEFT(B48,1)="合",RIGHT(B48,1)="計"),SUM($E$4:E47),IF(OR(C48&gt;=1,D48&gt;=1),D48-C48,""))</f>
        <v/>
      </c>
      <c r="F48" s="1255" t="str">
        <f>IF(OR(LEFT(B48,1)="合",RIGHT(B48,1)="計"),E48,IF(AND(C48=0,D48=0),"",SUM($E$4:E48)))</f>
        <v/>
      </c>
    </row>
    <row r="49" spans="3:5" ht="30" customHeight="1"/>
    <row r="50" spans="3:5" ht="30" customHeight="1"/>
    <row r="51" spans="3:5" ht="30" customHeight="1"/>
    <row r="52" spans="3:5" ht="30" customHeight="1"/>
    <row r="53" spans="3:5" ht="30" customHeight="1"/>
    <row r="54" spans="3:5" ht="30" customHeight="1"/>
    <row r="55" spans="3:5" ht="30" customHeight="1"/>
    <row r="56" spans="3:5" ht="30" customHeight="1"/>
    <row r="57" spans="3:5" ht="30" customHeight="1"/>
    <row r="58" spans="3:5" ht="30" customHeight="1"/>
    <row r="59" spans="3:5" ht="30" customHeight="1"/>
    <row r="60" spans="3:5" ht="30" customHeight="1"/>
    <row r="61" spans="3:5" ht="30" customHeight="1"/>
    <row r="62" spans="3:5" ht="30" customHeight="1">
      <c r="C62" s="328"/>
      <c r="E62" s="328"/>
    </row>
    <row r="63" spans="3:5" ht="30" customHeight="1">
      <c r="C63" s="328"/>
      <c r="E63" s="328"/>
    </row>
    <row r="64" spans="3:5" ht="30" customHeight="1">
      <c r="C64" s="328"/>
      <c r="E64" s="328"/>
    </row>
    <row r="65" spans="3:5" ht="30" customHeight="1">
      <c r="C65" s="328"/>
      <c r="E65" s="328"/>
    </row>
    <row r="66" spans="3:5" ht="30" customHeight="1">
      <c r="C66" s="328"/>
      <c r="E66" s="328"/>
    </row>
    <row r="67" spans="3:5">
      <c r="C67" s="328"/>
      <c r="E67" s="328"/>
    </row>
    <row r="68" spans="3:5">
      <c r="C68" s="328"/>
      <c r="E68" s="328"/>
    </row>
    <row r="69" spans="3:5">
      <c r="E69" s="328"/>
    </row>
    <row r="70" spans="3:5">
      <c r="E70" s="328"/>
    </row>
    <row r="71" spans="3:5">
      <c r="E71" s="328"/>
    </row>
    <row r="72" spans="3:5">
      <c r="E72" s="328"/>
    </row>
  </sheetData>
  <phoneticPr fontId="8"/>
  <conditionalFormatting sqref="C4:D48">
    <cfRule type="expression" dxfId="216" priority="1">
      <formula>C4&lt;&gt;ROUNDDOWN(C4,0)</formula>
    </cfRule>
  </conditionalFormatting>
  <dataValidations count="2">
    <dataValidation imeMode="off" allowBlank="1" showInputMessage="1" showErrorMessage="1" sqref="A4:A47 C4:F48"/>
    <dataValidation imeMode="hiragana" allowBlank="1" showInputMessage="1" showErrorMessage="1" sqref="B4:B48"/>
  </dataValidations>
  <printOptions horizontalCentered="1"/>
  <pageMargins left="0.39370078740157483" right="0.39370078740157483" top="0.98425196850393704" bottom="0.98425196850393704" header="0.51181102362204722" footer="0.51181102362204722"/>
  <pageSetup paperSize="9" scale="92" orientation="landscape" blackAndWhite="1" useFirstPageNumber="1" r:id="rId1"/>
  <headerFooter alignWithMargins="0">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GridLines="0" view="pageBreakPreview" topLeftCell="A19" zoomScale="70" zoomScaleNormal="100" zoomScaleSheetLayoutView="70" workbookViewId="0">
      <selection activeCell="D30" sqref="D30"/>
    </sheetView>
  </sheetViews>
  <sheetFormatPr defaultRowHeight="14.25"/>
  <cols>
    <col min="1" max="1" width="2.125" style="321" customWidth="1"/>
    <col min="2" max="2" width="19.125" style="321" customWidth="1"/>
    <col min="3" max="3" width="8.375" style="321" customWidth="1"/>
    <col min="4" max="5" width="18.625" style="321" customWidth="1"/>
    <col min="6" max="6" width="16" style="321" customWidth="1"/>
    <col min="7" max="7" width="2.5" style="321" customWidth="1"/>
    <col min="8" max="16384" width="9" style="321"/>
  </cols>
  <sheetData>
    <row r="1" spans="1:7">
      <c r="A1" s="325"/>
      <c r="B1" s="325"/>
      <c r="C1" s="325"/>
      <c r="D1" s="325"/>
      <c r="E1" s="325"/>
      <c r="F1" s="997">
        <v>1</v>
      </c>
      <c r="G1" s="998"/>
    </row>
    <row r="2" spans="1:7" ht="24" customHeight="1">
      <c r="A2" s="999" t="s">
        <v>883</v>
      </c>
      <c r="B2" s="999"/>
      <c r="C2" s="999"/>
      <c r="D2" s="999"/>
      <c r="E2" s="999"/>
      <c r="F2" s="999"/>
      <c r="G2" s="999"/>
    </row>
    <row r="3" spans="1:7">
      <c r="A3" s="325"/>
      <c r="B3" s="325"/>
      <c r="C3" s="325"/>
      <c r="D3" s="325"/>
      <c r="E3" s="325"/>
      <c r="F3" s="325"/>
      <c r="G3" s="325"/>
    </row>
    <row r="4" spans="1:7">
      <c r="A4" s="325"/>
      <c r="B4" s="325"/>
      <c r="C4" s="325"/>
      <c r="D4" s="325"/>
      <c r="E4" s="325"/>
      <c r="F4" s="325"/>
      <c r="G4" s="325"/>
    </row>
    <row r="5" spans="1:7">
      <c r="A5" s="325"/>
      <c r="B5" s="325"/>
      <c r="C5" s="325"/>
      <c r="D5" s="325"/>
      <c r="E5" s="325"/>
      <c r="F5" s="325"/>
      <c r="G5" s="325"/>
    </row>
    <row r="6" spans="1:7">
      <c r="A6" s="2123" t="s">
        <v>386</v>
      </c>
      <c r="B6" s="2123"/>
      <c r="C6" s="2117"/>
      <c r="D6" s="2117"/>
      <c r="E6" s="2117"/>
      <c r="F6" s="2117"/>
      <c r="G6" s="325"/>
    </row>
    <row r="7" spans="1:7">
      <c r="A7" s="325"/>
      <c r="B7" s="325"/>
      <c r="C7" s="2117"/>
      <c r="D7" s="2117"/>
      <c r="E7" s="2117"/>
      <c r="F7" s="2117"/>
      <c r="G7" s="325"/>
    </row>
    <row r="8" spans="1:7">
      <c r="A8" s="325"/>
      <c r="B8" s="325"/>
      <c r="C8" s="325"/>
      <c r="D8" s="325"/>
      <c r="E8" s="325"/>
      <c r="F8" s="325"/>
      <c r="G8" s="325"/>
    </row>
    <row r="9" spans="1:7">
      <c r="A9" s="325" t="s">
        <v>387</v>
      </c>
      <c r="B9" s="325"/>
      <c r="C9" s="325"/>
      <c r="D9" s="325"/>
      <c r="E9" s="325"/>
      <c r="F9" s="325"/>
      <c r="G9" s="325"/>
    </row>
    <row r="10" spans="1:7" ht="16.5" customHeight="1">
      <c r="A10" s="1122"/>
      <c r="B10" s="2120"/>
      <c r="C10" s="2120"/>
      <c r="D10" s="2120"/>
      <c r="E10" s="2120"/>
      <c r="F10" s="2120"/>
      <c r="G10" s="1123"/>
    </row>
    <row r="11" spans="1:7" ht="17.25" customHeight="1">
      <c r="A11" s="1124"/>
      <c r="B11" s="2121"/>
      <c r="C11" s="2121"/>
      <c r="D11" s="2121"/>
      <c r="E11" s="2121"/>
      <c r="F11" s="2121"/>
      <c r="G11" s="1125"/>
    </row>
    <row r="12" spans="1:7" ht="17.25" customHeight="1">
      <c r="A12" s="1124"/>
      <c r="B12" s="2121"/>
      <c r="C12" s="2121"/>
      <c r="D12" s="2121"/>
      <c r="E12" s="2121"/>
      <c r="F12" s="2121"/>
      <c r="G12" s="1125"/>
    </row>
    <row r="13" spans="1:7" ht="17.25" customHeight="1">
      <c r="A13" s="1124"/>
      <c r="B13" s="2121"/>
      <c r="C13" s="2121"/>
      <c r="D13" s="2121"/>
      <c r="E13" s="2121"/>
      <c r="F13" s="2121"/>
      <c r="G13" s="1125"/>
    </row>
    <row r="14" spans="1:7" ht="17.25" customHeight="1">
      <c r="A14" s="1126"/>
      <c r="B14" s="2122"/>
      <c r="C14" s="2122"/>
      <c r="D14" s="2122"/>
      <c r="E14" s="2122"/>
      <c r="F14" s="2122"/>
      <c r="G14" s="1127"/>
    </row>
    <row r="15" spans="1:7">
      <c r="A15" s="325"/>
      <c r="B15" s="325"/>
      <c r="C15" s="325"/>
      <c r="D15" s="325"/>
      <c r="E15" s="325"/>
      <c r="F15" s="325"/>
      <c r="G15" s="325"/>
    </row>
    <row r="16" spans="1:7">
      <c r="A16" s="325"/>
      <c r="B16" s="325"/>
      <c r="C16" s="325"/>
      <c r="D16" s="325"/>
      <c r="E16" s="325"/>
      <c r="F16" s="325"/>
      <c r="G16" s="325"/>
    </row>
    <row r="17" spans="1:7">
      <c r="A17" s="325" t="s">
        <v>388</v>
      </c>
      <c r="B17" s="325"/>
      <c r="C17" s="325"/>
      <c r="D17" s="325"/>
      <c r="E17" s="325"/>
      <c r="F17" s="325"/>
      <c r="G17" s="326" t="s">
        <v>389</v>
      </c>
    </row>
    <row r="18" spans="1:7" ht="28.5" customHeight="1">
      <c r="A18" s="2126" t="s">
        <v>390</v>
      </c>
      <c r="B18" s="2127"/>
      <c r="C18" s="1159" t="s">
        <v>300</v>
      </c>
      <c r="D18" s="1160" t="s">
        <v>787</v>
      </c>
      <c r="E18" s="1160" t="s">
        <v>788</v>
      </c>
      <c r="F18" s="2128" t="s">
        <v>789</v>
      </c>
      <c r="G18" s="2129"/>
    </row>
    <row r="19" spans="1:7" ht="28.5" customHeight="1">
      <c r="A19" s="2118" t="s">
        <v>391</v>
      </c>
      <c r="B19" s="2119"/>
      <c r="C19" s="327" t="s">
        <v>392</v>
      </c>
      <c r="D19" s="1245"/>
      <c r="E19" s="1245"/>
      <c r="F19" s="2124" t="str">
        <f>IF(OR(D19&gt;0,E19&gt;0),E19-D19,"")</f>
        <v/>
      </c>
      <c r="G19" s="2125"/>
    </row>
    <row r="20" spans="1:7" ht="28.5" customHeight="1">
      <c r="A20" s="2131" t="s">
        <v>393</v>
      </c>
      <c r="B20" s="2132"/>
      <c r="C20" s="327" t="s">
        <v>392</v>
      </c>
      <c r="D20" s="1245"/>
      <c r="E20" s="1245"/>
      <c r="F20" s="2124" t="str">
        <f>IF(OR(D20&gt;0,E20&gt;0),E20-D20,"")</f>
        <v/>
      </c>
      <c r="G20" s="2125"/>
    </row>
    <row r="21" spans="1:7" ht="28.5" customHeight="1">
      <c r="A21" s="2118" t="s">
        <v>394</v>
      </c>
      <c r="B21" s="2119"/>
      <c r="C21" s="327" t="s">
        <v>392</v>
      </c>
      <c r="D21" s="1245"/>
      <c r="E21" s="1245"/>
      <c r="F21" s="2124" t="str">
        <f>IF(OR(D21&gt;0,E21&gt;0),E21-D21,"")</f>
        <v/>
      </c>
      <c r="G21" s="2125"/>
    </row>
    <row r="22" spans="1:7" ht="28.5" customHeight="1">
      <c r="A22" s="2130" t="s">
        <v>395</v>
      </c>
      <c r="B22" s="2130"/>
      <c r="C22" s="327"/>
      <c r="D22" s="659" t="str">
        <f>IF(OR(SUM(E19:E21)&gt;0,SUM(D19:D21)),SUM(D19:D21),"")</f>
        <v/>
      </c>
      <c r="E22" s="659" t="str">
        <f>IF(OR(SUM(E19:E21)&gt;0,SUM(D19:D21)),SUM(E19:E21),"")</f>
        <v/>
      </c>
      <c r="F22" s="2124" t="str">
        <f>IF(AND(D22="",E22=""),"",E22-D22)</f>
        <v/>
      </c>
      <c r="G22" s="2125"/>
    </row>
    <row r="23" spans="1:7" ht="14.25" customHeight="1">
      <c r="A23" s="325"/>
      <c r="B23" s="325"/>
      <c r="C23" s="325"/>
      <c r="D23" s="325"/>
      <c r="E23" s="325"/>
      <c r="F23" s="325"/>
      <c r="G23" s="325"/>
    </row>
    <row r="24" spans="1:7">
      <c r="A24" s="325"/>
      <c r="B24" s="325"/>
      <c r="C24" s="325"/>
      <c r="D24" s="325"/>
      <c r="E24" s="325"/>
      <c r="F24" s="325"/>
      <c r="G24" s="325"/>
    </row>
    <row r="25" spans="1:7">
      <c r="A25" s="325" t="s">
        <v>396</v>
      </c>
      <c r="B25" s="325"/>
      <c r="C25" s="325"/>
      <c r="D25" s="325" t="s">
        <v>397</v>
      </c>
      <c r="E25" s="325"/>
      <c r="F25" s="325"/>
      <c r="G25" s="325"/>
    </row>
    <row r="26" spans="1:7">
      <c r="A26" s="325"/>
      <c r="B26" s="325"/>
      <c r="C26" s="325"/>
      <c r="D26" s="325"/>
      <c r="E26" s="325"/>
      <c r="F26" s="325"/>
      <c r="G26" s="325"/>
    </row>
    <row r="27" spans="1:7">
      <c r="A27" s="325"/>
      <c r="B27" s="325"/>
      <c r="C27" s="325"/>
      <c r="D27" s="325"/>
      <c r="E27" s="325"/>
      <c r="F27" s="325"/>
      <c r="G27" s="325"/>
    </row>
    <row r="28" spans="1:7">
      <c r="A28" s="325" t="s">
        <v>398</v>
      </c>
      <c r="B28" s="325"/>
      <c r="C28" s="325"/>
      <c r="D28" s="325" t="s">
        <v>397</v>
      </c>
      <c r="E28" s="995"/>
      <c r="F28" s="325"/>
      <c r="G28" s="325"/>
    </row>
    <row r="29" spans="1:7">
      <c r="A29" s="325"/>
      <c r="B29" s="325"/>
      <c r="C29" s="325"/>
      <c r="D29" s="995"/>
      <c r="E29" s="995"/>
      <c r="F29" s="325"/>
      <c r="G29" s="325"/>
    </row>
    <row r="30" spans="1:7">
      <c r="A30" s="325"/>
      <c r="B30" s="325"/>
      <c r="C30" s="325"/>
      <c r="D30" s="995"/>
      <c r="E30" s="995"/>
      <c r="F30" s="325"/>
      <c r="G30" s="325"/>
    </row>
    <row r="31" spans="1:7">
      <c r="A31" s="325" t="s">
        <v>399</v>
      </c>
      <c r="B31" s="325" t="s">
        <v>852</v>
      </c>
      <c r="C31" s="325"/>
      <c r="D31" s="995"/>
      <c r="E31" s="995"/>
      <c r="F31" s="325"/>
      <c r="G31" s="325"/>
    </row>
    <row r="32" spans="1:7">
      <c r="A32" s="325"/>
      <c r="B32" s="325"/>
      <c r="C32" s="325"/>
      <c r="D32" s="995"/>
      <c r="E32" s="995"/>
      <c r="F32" s="325"/>
      <c r="G32" s="325"/>
    </row>
    <row r="33" spans="1:14" ht="14.25" customHeight="1">
      <c r="A33" s="1000"/>
      <c r="B33" s="2111" t="s">
        <v>907</v>
      </c>
      <c r="C33" s="2111"/>
      <c r="D33"/>
      <c r="E33" s="995"/>
      <c r="F33" s="325"/>
      <c r="G33" s="325"/>
    </row>
    <row r="34" spans="1:14">
      <c r="A34" s="325"/>
      <c r="B34" s="325"/>
      <c r="C34" s="325"/>
      <c r="D34" s="995"/>
      <c r="E34" s="325"/>
      <c r="F34" s="325"/>
      <c r="G34" s="325"/>
      <c r="H34" s="2112"/>
      <c r="I34" s="2112"/>
      <c r="J34" s="2112"/>
    </row>
    <row r="35" spans="1:14" ht="14.25" customHeight="1">
      <c r="A35" s="325"/>
      <c r="B35" s="325"/>
      <c r="C35" s="995"/>
      <c r="D35" s="996" t="s">
        <v>400</v>
      </c>
      <c r="E35" s="325" t="s">
        <v>756</v>
      </c>
      <c r="F35" s="325"/>
      <c r="G35" s="325"/>
    </row>
    <row r="36" spans="1:14" ht="14.25" customHeight="1">
      <c r="A36" s="325"/>
      <c r="B36" s="325"/>
      <c r="C36" s="995"/>
      <c r="D36" s="995"/>
      <c r="E36" s="325" t="s">
        <v>717</v>
      </c>
      <c r="F36" s="325"/>
      <c r="G36" s="1001"/>
    </row>
    <row r="37" spans="1:14" ht="14.25" customHeight="1">
      <c r="A37" s="325"/>
      <c r="B37" s="325"/>
      <c r="C37" s="995"/>
      <c r="D37" s="995"/>
      <c r="E37" s="2113" t="str">
        <f>'1'!$A$7</f>
        <v>○○病院</v>
      </c>
      <c r="F37" s="2113"/>
      <c r="G37" s="1001"/>
    </row>
    <row r="38" spans="1:14" ht="14.25" customHeight="1">
      <c r="A38" s="325"/>
      <c r="B38" s="325"/>
      <c r="C38" s="995"/>
      <c r="D38" s="995"/>
      <c r="E38" s="2114" t="str">
        <f>'1'!$A$8&amp;"　"&amp;'1'!$B$8</f>
        <v>院　長　○　○　○　○</v>
      </c>
      <c r="F38" s="2114"/>
      <c r="G38" s="1001" t="s">
        <v>573</v>
      </c>
    </row>
    <row r="39" spans="1:14" ht="14.25" customHeight="1">
      <c r="A39" s="325"/>
      <c r="B39" s="325"/>
      <c r="C39" s="995"/>
      <c r="D39" s="995"/>
      <c r="E39" s="1002"/>
      <c r="F39" s="995"/>
      <c r="G39" s="1001"/>
    </row>
    <row r="40" spans="1:14" ht="14.25" customHeight="1">
      <c r="A40" s="325"/>
      <c r="B40" s="325"/>
      <c r="C40" s="1003"/>
      <c r="D40" s="996" t="s">
        <v>689</v>
      </c>
      <c r="E40" s="2115">
        <f>'1'!$G$13</f>
        <v>0</v>
      </c>
      <c r="F40" s="2115"/>
      <c r="G40" s="1001"/>
      <c r="N40" s="329"/>
    </row>
    <row r="41" spans="1:14" ht="14.25" customHeight="1">
      <c r="A41" s="325"/>
      <c r="B41" s="325"/>
      <c r="C41" s="995"/>
      <c r="D41" s="995"/>
      <c r="E41" s="2116">
        <f>'4'!$C$30</f>
        <v>0</v>
      </c>
      <c r="F41" s="2116"/>
      <c r="G41" s="1001" t="s">
        <v>573</v>
      </c>
      <c r="H41" s="2112"/>
      <c r="I41" s="2112"/>
      <c r="J41" s="2112"/>
      <c r="N41" s="322"/>
    </row>
    <row r="42" spans="1:14" ht="14.25" customHeight="1">
      <c r="A42" s="325"/>
      <c r="B42" s="325"/>
      <c r="C42" s="995"/>
      <c r="D42" s="995"/>
      <c r="E42" s="325"/>
      <c r="F42" s="325"/>
      <c r="G42" s="1001"/>
    </row>
    <row r="43" spans="1:14" ht="14.25" customHeight="1">
      <c r="A43" s="325"/>
      <c r="B43" s="325"/>
      <c r="C43" s="995"/>
      <c r="D43" s="996" t="s">
        <v>377</v>
      </c>
      <c r="E43" s="2115">
        <f>'5'!$A$12</f>
        <v>0</v>
      </c>
      <c r="F43" s="2115"/>
      <c r="G43" s="1001"/>
    </row>
    <row r="44" spans="1:14" ht="14.25" customHeight="1">
      <c r="A44" s="325"/>
      <c r="B44" s="325"/>
      <c r="C44" s="325"/>
      <c r="D44" s="325" t="s">
        <v>629</v>
      </c>
      <c r="E44" s="2114" t="s">
        <v>599</v>
      </c>
      <c r="F44" s="2114"/>
      <c r="G44" s="1001" t="s">
        <v>573</v>
      </c>
    </row>
    <row r="45" spans="1:14">
      <c r="A45" s="1004" t="str">
        <f>IF($B$33="令和　年　月　日","36-3","")</f>
        <v>36-3</v>
      </c>
      <c r="B45" s="1005"/>
      <c r="C45" s="1005"/>
      <c r="D45" s="1005"/>
      <c r="E45" s="1005"/>
      <c r="F45" s="1005"/>
      <c r="G45" s="1005"/>
    </row>
  </sheetData>
  <mergeCells count="26">
    <mergeCell ref="A22:B22"/>
    <mergeCell ref="A20:B20"/>
    <mergeCell ref="A21:B21"/>
    <mergeCell ref="F20:G20"/>
    <mergeCell ref="F21:G21"/>
    <mergeCell ref="F22:G22"/>
    <mergeCell ref="C6:F7"/>
    <mergeCell ref="A19:B19"/>
    <mergeCell ref="B10:F10"/>
    <mergeCell ref="B11:F11"/>
    <mergeCell ref="B12:F12"/>
    <mergeCell ref="B13:F13"/>
    <mergeCell ref="B14:F14"/>
    <mergeCell ref="A6:B6"/>
    <mergeCell ref="F19:G19"/>
    <mergeCell ref="A18:B18"/>
    <mergeCell ref="F18:G18"/>
    <mergeCell ref="B33:C33"/>
    <mergeCell ref="H41:J41"/>
    <mergeCell ref="E37:F37"/>
    <mergeCell ref="H34:J34"/>
    <mergeCell ref="E44:F44"/>
    <mergeCell ref="E43:F43"/>
    <mergeCell ref="E41:F41"/>
    <mergeCell ref="E40:F40"/>
    <mergeCell ref="E38:F38"/>
  </mergeCells>
  <phoneticPr fontId="8"/>
  <conditionalFormatting sqref="B33:C33">
    <cfRule type="expression" dxfId="215" priority="2">
      <formula>B33="令和　年　月　日"</formula>
    </cfRule>
  </conditionalFormatting>
  <conditionalFormatting sqref="C6:F7">
    <cfRule type="expression" dxfId="214" priority="3">
      <formula>C6=""</formula>
    </cfRule>
  </conditionalFormatting>
  <conditionalFormatting sqref="E44:F44">
    <cfRule type="expression" dxfId="213" priority="1">
      <formula>E44="（氏　名）"</formula>
    </cfRule>
  </conditionalFormatting>
  <dataValidations count="2">
    <dataValidation imeMode="hiragana" allowBlank="1" showInputMessage="1" showErrorMessage="1" sqref="E36:E38 F38 F36 E40:F41 E43:F44 B10:F14 C6:F7"/>
    <dataValidation imeMode="off" allowBlank="1" showInputMessage="1" showErrorMessage="1" sqref="F1 A33:B33 D19:G22"/>
  </dataValidations>
  <printOptions horizontalCentered="1"/>
  <pageMargins left="0.59055118110236227" right="0.39370078740157483" top="0.98425196850393704" bottom="0.98425196850393704" header="0.51181102362204722" footer="0.51181102362204722"/>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113"/>
  <dimension ref="A1:AO1183"/>
  <sheetViews>
    <sheetView showGridLines="0" view="pageBreakPreview" zoomScale="75" zoomScaleNormal="75" workbookViewId="0">
      <pane xSplit="1" ySplit="3" topLeftCell="B5" activePane="bottomRight" state="frozen"/>
      <selection activeCell="G11" sqref="G11:H12"/>
      <selection pane="topRight" activeCell="G11" sqref="G11:H12"/>
      <selection pane="bottomLeft" activeCell="G11" sqref="G11:H12"/>
      <selection pane="bottomRight" activeCell="F17" sqref="F16:G17"/>
    </sheetView>
  </sheetViews>
  <sheetFormatPr defaultRowHeight="13.5"/>
  <cols>
    <col min="1" max="1" width="29.625" style="331" customWidth="1"/>
    <col min="2" max="3" width="6.625" style="345" customWidth="1"/>
    <col min="4" max="4" width="10.625" style="346" customWidth="1"/>
    <col min="5" max="5" width="15.25" style="346" customWidth="1"/>
    <col min="6" max="6" width="6.625" style="345" customWidth="1"/>
    <col min="7" max="7" width="10.625" style="346" customWidth="1"/>
    <col min="8" max="8" width="15.25" style="346" customWidth="1"/>
    <col min="9" max="9" width="20.5" style="347" customWidth="1"/>
    <col min="10" max="10" width="15.625" style="331" customWidth="1"/>
    <col min="11" max="16384" width="9" style="331"/>
  </cols>
  <sheetData>
    <row r="1" spans="1:41" ht="39" customHeight="1">
      <c r="A1" s="572" t="str">
        <f>IF($A$4="","36-4","")</f>
        <v>36-4</v>
      </c>
      <c r="B1" s="2135"/>
      <c r="C1" s="2135"/>
      <c r="D1" s="2135"/>
      <c r="E1" s="2135"/>
      <c r="F1" s="2135"/>
      <c r="G1" s="2135"/>
      <c r="H1" s="2135"/>
      <c r="I1" s="330" t="s">
        <v>373</v>
      </c>
      <c r="M1" s="332"/>
      <c r="P1" s="332"/>
      <c r="T1" s="332"/>
      <c r="V1" s="332"/>
      <c r="X1" s="332"/>
      <c r="AB1" s="332"/>
      <c r="AG1" s="332"/>
      <c r="AJ1" s="332"/>
      <c r="AM1" s="332"/>
    </row>
    <row r="2" spans="1:41" ht="30" customHeight="1">
      <c r="A2" s="2136" t="s">
        <v>618</v>
      </c>
      <c r="B2" s="2138" t="s">
        <v>374</v>
      </c>
      <c r="C2" s="1220" t="s">
        <v>619</v>
      </c>
      <c r="D2" s="1221"/>
      <c r="E2" s="1222"/>
      <c r="F2" s="1220" t="s">
        <v>620</v>
      </c>
      <c r="G2" s="1221"/>
      <c r="H2" s="1222"/>
      <c r="I2" s="577" t="s">
        <v>656</v>
      </c>
      <c r="J2" s="2133" t="s">
        <v>651</v>
      </c>
      <c r="K2" s="334"/>
      <c r="L2" s="334"/>
      <c r="M2" s="335"/>
      <c r="N2" s="335"/>
      <c r="O2" s="335"/>
      <c r="P2" s="334"/>
      <c r="Q2" s="334"/>
      <c r="R2" s="334"/>
      <c r="S2" s="334"/>
      <c r="T2" s="334"/>
      <c r="U2" s="334"/>
      <c r="V2" s="336"/>
      <c r="W2" s="336"/>
      <c r="X2" s="332"/>
      <c r="Y2" s="332"/>
      <c r="Z2" s="332"/>
      <c r="AA2" s="332"/>
      <c r="AB2" s="332"/>
      <c r="AC2" s="332"/>
      <c r="AD2" s="332"/>
      <c r="AF2" s="333"/>
    </row>
    <row r="3" spans="1:41" ht="23.1" customHeight="1">
      <c r="A3" s="2137"/>
      <c r="B3" s="2139"/>
      <c r="C3" s="337" t="s">
        <v>375</v>
      </c>
      <c r="D3" s="338" t="s">
        <v>621</v>
      </c>
      <c r="E3" s="338" t="s">
        <v>737</v>
      </c>
      <c r="F3" s="337" t="s">
        <v>375</v>
      </c>
      <c r="G3" s="338" t="s">
        <v>621</v>
      </c>
      <c r="H3" s="338" t="s">
        <v>622</v>
      </c>
      <c r="I3" s="576" t="s">
        <v>665</v>
      </c>
      <c r="J3" s="2134"/>
      <c r="K3" s="333"/>
      <c r="L3" s="335"/>
      <c r="M3" s="335"/>
      <c r="N3" s="335"/>
      <c r="O3" s="335"/>
      <c r="P3" s="335"/>
      <c r="Q3" s="335"/>
      <c r="R3" s="335"/>
      <c r="S3" s="335"/>
      <c r="X3" s="332"/>
      <c r="Y3" s="332"/>
      <c r="Z3" s="332"/>
      <c r="AA3" s="332"/>
      <c r="AB3" s="332"/>
      <c r="AC3" s="332"/>
      <c r="AD3" s="332"/>
      <c r="AE3" s="332"/>
      <c r="AG3" s="339"/>
      <c r="AH3" s="340"/>
      <c r="AI3" s="340"/>
      <c r="AJ3" s="339"/>
      <c r="AK3" s="340"/>
      <c r="AL3" s="340"/>
      <c r="AM3" s="339"/>
      <c r="AN3" s="340"/>
      <c r="AO3" s="340"/>
    </row>
    <row r="4" spans="1:41" ht="23.1" customHeight="1">
      <c r="A4" s="395"/>
      <c r="B4" s="671"/>
      <c r="C4" s="1234"/>
      <c r="D4" s="396"/>
      <c r="E4" s="508">
        <f>C4*D4</f>
        <v>0</v>
      </c>
      <c r="F4" s="1235"/>
      <c r="G4" s="509"/>
      <c r="H4" s="508">
        <f>F4*G4</f>
        <v>0</v>
      </c>
      <c r="I4" s="1256" t="str">
        <f>IF(OR(E4&gt;0,H4&gt;0),H4-E4,"")</f>
        <v/>
      </c>
      <c r="J4" s="725"/>
      <c r="K4" s="341"/>
      <c r="L4" s="341"/>
      <c r="M4" s="342"/>
      <c r="N4" s="332"/>
      <c r="O4" s="332"/>
      <c r="P4" s="343"/>
      <c r="Q4" s="332"/>
      <c r="R4" s="343"/>
      <c r="S4" s="344"/>
      <c r="T4" s="332"/>
      <c r="U4" s="332"/>
      <c r="V4" s="332"/>
      <c r="W4" s="332"/>
      <c r="X4" s="332"/>
      <c r="Y4" s="332"/>
      <c r="Z4" s="332"/>
      <c r="AA4" s="332"/>
      <c r="AB4" s="332"/>
      <c r="AC4" s="332"/>
      <c r="AD4" s="332"/>
      <c r="AE4" s="332"/>
      <c r="AF4" s="332"/>
      <c r="AG4" s="332"/>
      <c r="AH4" s="332"/>
      <c r="AI4" s="332"/>
      <c r="AJ4" s="332"/>
      <c r="AK4" s="332"/>
      <c r="AL4" s="332"/>
      <c r="AM4" s="332"/>
      <c r="AN4" s="332"/>
      <c r="AO4" s="332"/>
    </row>
    <row r="5" spans="1:41" ht="23.1" customHeight="1">
      <c r="A5" s="395" t="s">
        <v>773</v>
      </c>
      <c r="B5" s="671"/>
      <c r="C5" s="1234"/>
      <c r="D5" s="396"/>
      <c r="E5" s="508">
        <f t="shared" ref="E5:E24" si="0">C5*D5</f>
        <v>0</v>
      </c>
      <c r="F5" s="1235"/>
      <c r="G5" s="509"/>
      <c r="H5" s="508">
        <f t="shared" ref="H5:H24" si="1">F5*G5</f>
        <v>0</v>
      </c>
      <c r="I5" s="1256" t="str">
        <f t="shared" ref="I5:I23" si="2">IF(OR(E5&gt;0,H5&gt;0),H5-E5,"")</f>
        <v/>
      </c>
      <c r="J5" s="725"/>
      <c r="K5" s="341"/>
      <c r="L5" s="341"/>
      <c r="M5" s="342"/>
      <c r="N5" s="332"/>
      <c r="O5" s="332"/>
      <c r="P5" s="343"/>
      <c r="Q5" s="332"/>
      <c r="R5" s="343"/>
      <c r="S5" s="344"/>
      <c r="T5" s="332"/>
      <c r="U5" s="332"/>
      <c r="V5" s="332"/>
      <c r="W5" s="332"/>
      <c r="X5" s="332"/>
      <c r="Y5" s="332"/>
      <c r="Z5" s="332"/>
      <c r="AA5" s="332"/>
      <c r="AB5" s="332"/>
      <c r="AC5" s="332"/>
      <c r="AD5" s="332"/>
      <c r="AE5" s="332"/>
      <c r="AF5" s="332"/>
      <c r="AG5" s="332"/>
      <c r="AH5" s="332"/>
      <c r="AI5" s="332"/>
      <c r="AJ5" s="332"/>
      <c r="AK5" s="332"/>
      <c r="AL5" s="332"/>
      <c r="AM5" s="332"/>
      <c r="AN5" s="332"/>
      <c r="AO5" s="332"/>
    </row>
    <row r="6" spans="1:41" ht="23.1" customHeight="1">
      <c r="A6" s="395"/>
      <c r="B6" s="671"/>
      <c r="C6" s="1234"/>
      <c r="D6" s="396"/>
      <c r="E6" s="508">
        <f t="shared" si="0"/>
        <v>0</v>
      </c>
      <c r="F6" s="1235"/>
      <c r="G6" s="509"/>
      <c r="H6" s="508">
        <f t="shared" si="1"/>
        <v>0</v>
      </c>
      <c r="I6" s="1256" t="str">
        <f t="shared" si="2"/>
        <v/>
      </c>
      <c r="J6" s="725"/>
      <c r="K6" s="341"/>
      <c r="L6" s="341"/>
      <c r="M6" s="342"/>
      <c r="N6" s="332"/>
      <c r="O6" s="332"/>
      <c r="P6" s="343"/>
      <c r="Q6" s="332"/>
      <c r="R6" s="343"/>
      <c r="S6" s="344"/>
      <c r="T6" s="332"/>
      <c r="U6" s="332"/>
      <c r="V6" s="332"/>
      <c r="W6" s="332"/>
      <c r="X6" s="332"/>
      <c r="Y6" s="332"/>
      <c r="Z6" s="332"/>
      <c r="AA6" s="332"/>
      <c r="AB6" s="332"/>
      <c r="AC6" s="332"/>
      <c r="AD6" s="332"/>
      <c r="AE6" s="332"/>
      <c r="AF6" s="332"/>
      <c r="AG6" s="332"/>
      <c r="AH6" s="332"/>
      <c r="AI6" s="332"/>
      <c r="AJ6" s="332"/>
      <c r="AK6" s="332"/>
      <c r="AL6" s="332"/>
      <c r="AM6" s="332"/>
      <c r="AN6" s="332"/>
      <c r="AO6" s="332"/>
    </row>
    <row r="7" spans="1:41" ht="23.1" customHeight="1">
      <c r="A7" s="395"/>
      <c r="B7" s="671"/>
      <c r="C7" s="1234"/>
      <c r="D7" s="396"/>
      <c r="E7" s="508">
        <f t="shared" si="0"/>
        <v>0</v>
      </c>
      <c r="F7" s="1235"/>
      <c r="G7" s="509"/>
      <c r="H7" s="508">
        <f t="shared" si="1"/>
        <v>0</v>
      </c>
      <c r="I7" s="1256" t="str">
        <f t="shared" si="2"/>
        <v/>
      </c>
      <c r="J7" s="725"/>
      <c r="K7" s="341"/>
      <c r="L7" s="341"/>
      <c r="M7" s="342"/>
      <c r="N7" s="332"/>
      <c r="O7" s="332"/>
      <c r="P7" s="343"/>
      <c r="Q7" s="332"/>
      <c r="R7" s="343"/>
      <c r="S7" s="344"/>
      <c r="T7" s="332"/>
      <c r="U7" s="332"/>
      <c r="V7" s="332"/>
      <c r="W7" s="332"/>
      <c r="X7" s="332"/>
      <c r="Y7" s="332"/>
      <c r="Z7" s="332"/>
      <c r="AA7" s="332"/>
      <c r="AB7" s="332"/>
      <c r="AC7" s="332"/>
      <c r="AD7" s="332"/>
      <c r="AE7" s="332"/>
      <c r="AF7" s="332"/>
      <c r="AG7" s="332"/>
      <c r="AH7" s="332"/>
      <c r="AI7" s="341"/>
      <c r="AJ7" s="332"/>
      <c r="AK7" s="332"/>
      <c r="AL7" s="341"/>
      <c r="AM7" s="332"/>
      <c r="AN7" s="332"/>
      <c r="AO7" s="341"/>
    </row>
    <row r="8" spans="1:41" ht="23.1" customHeight="1">
      <c r="A8" s="395"/>
      <c r="B8" s="671"/>
      <c r="C8" s="1234"/>
      <c r="D8" s="396"/>
      <c r="E8" s="508">
        <f t="shared" si="0"/>
        <v>0</v>
      </c>
      <c r="F8" s="1235"/>
      <c r="G8" s="510"/>
      <c r="H8" s="508">
        <f t="shared" si="1"/>
        <v>0</v>
      </c>
      <c r="I8" s="1256" t="str">
        <f t="shared" si="2"/>
        <v/>
      </c>
      <c r="J8" s="725"/>
      <c r="K8" s="341"/>
      <c r="L8" s="341"/>
      <c r="M8" s="342"/>
      <c r="N8" s="332"/>
      <c r="O8" s="332"/>
      <c r="P8" s="343"/>
      <c r="Q8" s="332"/>
      <c r="R8" s="343"/>
      <c r="S8" s="344"/>
      <c r="T8" s="332"/>
      <c r="U8" s="332"/>
      <c r="V8" s="332"/>
      <c r="W8" s="332"/>
      <c r="X8" s="332"/>
      <c r="Y8" s="332"/>
      <c r="Z8" s="332"/>
      <c r="AA8" s="332"/>
      <c r="AB8" s="332"/>
      <c r="AC8" s="332"/>
      <c r="AD8" s="332"/>
      <c r="AE8" s="332"/>
      <c r="AF8" s="332"/>
      <c r="AG8" s="332"/>
      <c r="AH8" s="332"/>
      <c r="AI8" s="341"/>
      <c r="AJ8" s="332"/>
      <c r="AK8" s="332"/>
      <c r="AL8" s="341"/>
      <c r="AM8" s="332"/>
      <c r="AN8" s="332"/>
      <c r="AO8" s="341"/>
    </row>
    <row r="9" spans="1:41" ht="23.1" customHeight="1">
      <c r="A9" s="395"/>
      <c r="B9" s="671"/>
      <c r="C9" s="1234"/>
      <c r="D9" s="396"/>
      <c r="E9" s="508">
        <f t="shared" si="0"/>
        <v>0</v>
      </c>
      <c r="F9" s="1235"/>
      <c r="G9" s="509"/>
      <c r="H9" s="508">
        <f t="shared" si="1"/>
        <v>0</v>
      </c>
      <c r="I9" s="1256" t="str">
        <f t="shared" si="2"/>
        <v/>
      </c>
      <c r="J9" s="725"/>
      <c r="K9" s="341"/>
      <c r="L9" s="341"/>
      <c r="M9" s="342"/>
      <c r="N9" s="332"/>
      <c r="O9" s="332"/>
      <c r="P9" s="343"/>
      <c r="Q9" s="332"/>
      <c r="R9" s="343"/>
      <c r="S9" s="344"/>
      <c r="T9" s="332"/>
      <c r="U9" s="332"/>
      <c r="V9" s="332"/>
      <c r="W9" s="332"/>
      <c r="X9" s="332"/>
      <c r="Y9" s="332"/>
      <c r="Z9" s="332"/>
      <c r="AA9" s="332"/>
      <c r="AB9" s="332"/>
      <c r="AC9" s="332"/>
      <c r="AD9" s="332"/>
      <c r="AE9" s="332"/>
      <c r="AF9" s="332"/>
      <c r="AG9" s="332"/>
      <c r="AH9" s="332"/>
      <c r="AI9" s="341"/>
      <c r="AJ9" s="332"/>
      <c r="AK9" s="332"/>
      <c r="AL9" s="341"/>
      <c r="AM9" s="332"/>
      <c r="AN9" s="332"/>
      <c r="AO9" s="341"/>
    </row>
    <row r="10" spans="1:41" ht="23.1" customHeight="1">
      <c r="A10" s="395"/>
      <c r="B10" s="671"/>
      <c r="C10" s="1234"/>
      <c r="D10" s="396"/>
      <c r="E10" s="508">
        <f t="shared" si="0"/>
        <v>0</v>
      </c>
      <c r="F10" s="1235"/>
      <c r="G10" s="509"/>
      <c r="H10" s="508">
        <f t="shared" si="1"/>
        <v>0</v>
      </c>
      <c r="I10" s="1256" t="str">
        <f t="shared" si="2"/>
        <v/>
      </c>
      <c r="J10" s="725"/>
      <c r="K10" s="341"/>
      <c r="L10" s="341"/>
      <c r="M10" s="342"/>
      <c r="N10" s="332"/>
      <c r="O10" s="332"/>
      <c r="P10" s="343"/>
      <c r="Q10" s="332"/>
      <c r="R10" s="343"/>
      <c r="S10" s="344"/>
      <c r="T10" s="332"/>
      <c r="U10" s="332"/>
      <c r="V10" s="332"/>
      <c r="W10" s="332"/>
      <c r="X10" s="332"/>
      <c r="Y10" s="332"/>
      <c r="Z10" s="332"/>
      <c r="AA10" s="332"/>
      <c r="AB10" s="332"/>
      <c r="AC10" s="332"/>
      <c r="AD10" s="332"/>
      <c r="AE10" s="332"/>
      <c r="AF10" s="332"/>
      <c r="AG10" s="332"/>
      <c r="AH10" s="332"/>
      <c r="AI10" s="341"/>
      <c r="AJ10" s="332"/>
      <c r="AK10" s="332"/>
      <c r="AL10" s="341"/>
      <c r="AM10" s="332"/>
      <c r="AN10" s="332"/>
      <c r="AO10" s="341"/>
    </row>
    <row r="11" spans="1:41" ht="23.1" customHeight="1">
      <c r="A11" s="395"/>
      <c r="B11" s="671"/>
      <c r="C11" s="1234"/>
      <c r="D11" s="396"/>
      <c r="E11" s="508">
        <f t="shared" si="0"/>
        <v>0</v>
      </c>
      <c r="F11" s="1235"/>
      <c r="G11" s="509"/>
      <c r="H11" s="508">
        <f t="shared" si="1"/>
        <v>0</v>
      </c>
      <c r="I11" s="1256" t="str">
        <f t="shared" si="2"/>
        <v/>
      </c>
      <c r="J11" s="725"/>
      <c r="K11" s="341"/>
      <c r="L11" s="341"/>
      <c r="M11" s="342"/>
      <c r="N11" s="332"/>
      <c r="O11" s="332"/>
      <c r="P11" s="343"/>
      <c r="Q11" s="332"/>
      <c r="R11" s="343"/>
      <c r="S11" s="344"/>
      <c r="T11" s="332"/>
      <c r="U11" s="332"/>
      <c r="V11" s="332"/>
      <c r="W11" s="332"/>
      <c r="X11" s="332"/>
      <c r="Y11" s="332"/>
      <c r="Z11" s="332"/>
      <c r="AA11" s="332"/>
      <c r="AB11" s="332"/>
      <c r="AC11" s="332"/>
      <c r="AD11" s="332"/>
      <c r="AE11" s="332"/>
      <c r="AF11" s="332"/>
      <c r="AG11" s="332"/>
      <c r="AH11" s="332"/>
      <c r="AI11" s="341"/>
      <c r="AJ11" s="332"/>
      <c r="AK11" s="332"/>
      <c r="AL11" s="341"/>
      <c r="AM11" s="332"/>
      <c r="AN11" s="332"/>
      <c r="AO11" s="341"/>
    </row>
    <row r="12" spans="1:41" ht="23.1" customHeight="1">
      <c r="A12" s="395"/>
      <c r="B12" s="671"/>
      <c r="C12" s="1234"/>
      <c r="D12" s="396"/>
      <c r="E12" s="508">
        <f t="shared" si="0"/>
        <v>0</v>
      </c>
      <c r="F12" s="1235"/>
      <c r="G12" s="509"/>
      <c r="H12" s="508">
        <f t="shared" si="1"/>
        <v>0</v>
      </c>
      <c r="I12" s="1256" t="str">
        <f t="shared" si="2"/>
        <v/>
      </c>
      <c r="J12" s="725"/>
      <c r="K12" s="341"/>
      <c r="L12" s="341"/>
      <c r="M12" s="342"/>
      <c r="N12" s="332"/>
      <c r="O12" s="332"/>
      <c r="P12" s="343"/>
      <c r="Q12" s="332"/>
      <c r="R12" s="343"/>
      <c r="S12" s="344"/>
      <c r="T12" s="332"/>
      <c r="U12" s="332"/>
      <c r="V12" s="332"/>
      <c r="W12" s="332"/>
      <c r="X12" s="332"/>
      <c r="Y12" s="332"/>
      <c r="Z12" s="332"/>
      <c r="AA12" s="332"/>
      <c r="AB12" s="332"/>
      <c r="AC12" s="332"/>
      <c r="AD12" s="332"/>
      <c r="AE12" s="332"/>
      <c r="AF12" s="332"/>
      <c r="AG12" s="332"/>
      <c r="AH12" s="332"/>
      <c r="AI12" s="341"/>
      <c r="AJ12" s="332"/>
      <c r="AK12" s="332"/>
      <c r="AL12" s="341"/>
      <c r="AM12" s="332"/>
      <c r="AN12" s="332"/>
      <c r="AO12" s="341"/>
    </row>
    <row r="13" spans="1:41" ht="23.1" customHeight="1">
      <c r="A13" s="395"/>
      <c r="B13" s="671"/>
      <c r="C13" s="1234"/>
      <c r="D13" s="396"/>
      <c r="E13" s="508">
        <f t="shared" si="0"/>
        <v>0</v>
      </c>
      <c r="F13" s="1235"/>
      <c r="G13" s="509"/>
      <c r="H13" s="508">
        <f t="shared" si="1"/>
        <v>0</v>
      </c>
      <c r="I13" s="1256" t="str">
        <f t="shared" si="2"/>
        <v/>
      </c>
      <c r="J13" s="725"/>
      <c r="K13" s="341"/>
      <c r="L13" s="341"/>
      <c r="M13" s="342"/>
      <c r="N13" s="332"/>
      <c r="O13" s="332"/>
      <c r="P13" s="343"/>
      <c r="Q13" s="332"/>
      <c r="R13" s="343"/>
      <c r="S13" s="344"/>
      <c r="T13" s="332"/>
      <c r="U13" s="332"/>
      <c r="V13" s="332"/>
      <c r="W13" s="332"/>
      <c r="X13" s="332"/>
      <c r="Y13" s="332"/>
      <c r="Z13" s="332"/>
      <c r="AA13" s="332"/>
      <c r="AB13" s="332"/>
      <c r="AC13" s="332"/>
      <c r="AD13" s="332"/>
      <c r="AE13" s="332"/>
      <c r="AF13" s="332"/>
      <c r="AG13" s="332"/>
      <c r="AH13" s="332"/>
      <c r="AI13" s="341"/>
      <c r="AJ13" s="332"/>
      <c r="AK13" s="332"/>
      <c r="AL13" s="341"/>
      <c r="AM13" s="332"/>
      <c r="AN13" s="332"/>
      <c r="AO13" s="341"/>
    </row>
    <row r="14" spans="1:41" ht="23.1" customHeight="1">
      <c r="A14" s="395"/>
      <c r="B14" s="671"/>
      <c r="C14" s="1234"/>
      <c r="D14" s="396"/>
      <c r="E14" s="508">
        <f t="shared" si="0"/>
        <v>0</v>
      </c>
      <c r="F14" s="1235"/>
      <c r="G14" s="509"/>
      <c r="H14" s="508">
        <f t="shared" si="1"/>
        <v>0</v>
      </c>
      <c r="I14" s="1256" t="str">
        <f t="shared" si="2"/>
        <v/>
      </c>
      <c r="J14" s="725"/>
      <c r="K14" s="341"/>
      <c r="L14" s="341"/>
      <c r="M14" s="342"/>
      <c r="N14" s="332"/>
      <c r="O14" s="332"/>
      <c r="P14" s="343"/>
      <c r="Q14" s="332"/>
      <c r="R14" s="343"/>
      <c r="S14" s="344"/>
      <c r="T14" s="332"/>
      <c r="U14" s="332"/>
      <c r="V14" s="332"/>
      <c r="W14" s="332"/>
      <c r="X14" s="332"/>
      <c r="Y14" s="332"/>
      <c r="Z14" s="332"/>
      <c r="AA14" s="332"/>
      <c r="AB14" s="332"/>
      <c r="AC14" s="332"/>
      <c r="AD14" s="332"/>
      <c r="AE14" s="332"/>
      <c r="AF14" s="332"/>
      <c r="AG14" s="332"/>
      <c r="AH14" s="332"/>
      <c r="AI14" s="341"/>
      <c r="AJ14" s="332"/>
      <c r="AK14" s="332"/>
      <c r="AL14" s="341"/>
      <c r="AM14" s="332"/>
      <c r="AN14" s="332"/>
      <c r="AO14" s="341"/>
    </row>
    <row r="15" spans="1:41" ht="23.1" customHeight="1">
      <c r="A15" s="395"/>
      <c r="B15" s="671"/>
      <c r="C15" s="1234"/>
      <c r="D15" s="396"/>
      <c r="E15" s="508">
        <f t="shared" si="0"/>
        <v>0</v>
      </c>
      <c r="F15" s="1235"/>
      <c r="G15" s="509"/>
      <c r="H15" s="508">
        <f t="shared" si="1"/>
        <v>0</v>
      </c>
      <c r="I15" s="1256" t="str">
        <f t="shared" si="2"/>
        <v/>
      </c>
      <c r="J15" s="725"/>
      <c r="K15" s="341"/>
      <c r="L15" s="341"/>
      <c r="M15" s="342"/>
      <c r="N15" s="332"/>
      <c r="O15" s="332"/>
      <c r="P15" s="343"/>
      <c r="Q15" s="332"/>
      <c r="R15" s="343"/>
      <c r="S15" s="344"/>
      <c r="T15" s="332"/>
      <c r="U15" s="332"/>
      <c r="V15" s="332"/>
      <c r="W15" s="332"/>
      <c r="X15" s="332"/>
      <c r="Y15" s="332"/>
      <c r="Z15" s="332"/>
      <c r="AA15" s="332"/>
      <c r="AB15" s="332"/>
      <c r="AC15" s="332"/>
      <c r="AD15" s="332"/>
      <c r="AE15" s="332"/>
      <c r="AF15" s="332"/>
      <c r="AG15" s="332"/>
      <c r="AH15" s="332"/>
      <c r="AI15" s="341"/>
      <c r="AJ15" s="332"/>
      <c r="AK15" s="332"/>
      <c r="AL15" s="341"/>
      <c r="AM15" s="332"/>
      <c r="AN15" s="332"/>
      <c r="AO15" s="341"/>
    </row>
    <row r="16" spans="1:41" ht="23.1" customHeight="1">
      <c r="A16" s="395"/>
      <c r="B16" s="671"/>
      <c r="C16" s="1234"/>
      <c r="D16" s="396"/>
      <c r="E16" s="508">
        <f t="shared" si="0"/>
        <v>0</v>
      </c>
      <c r="F16" s="1235"/>
      <c r="G16" s="509"/>
      <c r="H16" s="508">
        <f t="shared" si="1"/>
        <v>0</v>
      </c>
      <c r="I16" s="1256" t="str">
        <f t="shared" si="2"/>
        <v/>
      </c>
      <c r="J16" s="725"/>
      <c r="K16" s="341"/>
      <c r="L16" s="341"/>
      <c r="M16" s="342"/>
      <c r="N16" s="332"/>
      <c r="O16" s="332"/>
      <c r="P16" s="343"/>
      <c r="Q16" s="332"/>
      <c r="R16" s="343"/>
      <c r="S16" s="344"/>
      <c r="T16" s="332"/>
      <c r="U16" s="332"/>
      <c r="V16" s="332"/>
      <c r="W16" s="332"/>
      <c r="X16" s="332"/>
      <c r="Y16" s="332"/>
      <c r="Z16" s="332"/>
      <c r="AA16" s="332"/>
      <c r="AB16" s="332"/>
      <c r="AC16" s="332"/>
      <c r="AD16" s="332"/>
      <c r="AE16" s="332"/>
      <c r="AF16" s="332"/>
      <c r="AG16" s="332"/>
      <c r="AH16" s="332"/>
      <c r="AI16" s="341"/>
      <c r="AJ16" s="332"/>
      <c r="AK16" s="332"/>
      <c r="AL16" s="341"/>
      <c r="AM16" s="332"/>
      <c r="AN16" s="332"/>
      <c r="AO16" s="341"/>
    </row>
    <row r="17" spans="1:41" ht="23.1" customHeight="1">
      <c r="A17" s="397"/>
      <c r="B17" s="672"/>
      <c r="C17" s="1234"/>
      <c r="D17" s="396"/>
      <c r="E17" s="508"/>
      <c r="F17" s="1235"/>
      <c r="G17" s="509"/>
      <c r="H17" s="508">
        <f t="shared" si="1"/>
        <v>0</v>
      </c>
      <c r="I17" s="1256" t="str">
        <f t="shared" si="2"/>
        <v/>
      </c>
      <c r="J17" s="725"/>
      <c r="K17" s="341"/>
      <c r="L17" s="341"/>
      <c r="M17" s="342"/>
      <c r="N17" s="332"/>
      <c r="O17" s="332"/>
      <c r="P17" s="343"/>
      <c r="Q17" s="332"/>
      <c r="R17" s="343"/>
      <c r="S17" s="344"/>
      <c r="T17" s="332"/>
      <c r="U17" s="332"/>
      <c r="V17" s="332"/>
      <c r="W17" s="332"/>
      <c r="X17" s="332"/>
      <c r="Y17" s="332"/>
      <c r="Z17" s="332"/>
      <c r="AA17" s="332"/>
      <c r="AB17" s="332"/>
      <c r="AC17" s="332"/>
      <c r="AD17" s="332"/>
      <c r="AE17" s="332"/>
      <c r="AF17" s="332"/>
      <c r="AG17" s="332"/>
      <c r="AH17" s="332"/>
      <c r="AI17" s="341"/>
      <c r="AJ17" s="332"/>
      <c r="AK17" s="332"/>
      <c r="AL17" s="341"/>
      <c r="AM17" s="332"/>
      <c r="AN17" s="332"/>
      <c r="AO17" s="341"/>
    </row>
    <row r="18" spans="1:41" ht="23.1" customHeight="1">
      <c r="A18" s="397"/>
      <c r="B18" s="672"/>
      <c r="C18" s="1234"/>
      <c r="D18" s="396"/>
      <c r="E18" s="508">
        <f t="shared" si="0"/>
        <v>0</v>
      </c>
      <c r="F18" s="1235"/>
      <c r="G18" s="509"/>
      <c r="H18" s="508">
        <f t="shared" si="1"/>
        <v>0</v>
      </c>
      <c r="I18" s="1256" t="str">
        <f t="shared" si="2"/>
        <v/>
      </c>
      <c r="J18" s="725"/>
      <c r="K18" s="341"/>
      <c r="L18" s="341"/>
      <c r="M18" s="342"/>
      <c r="N18" s="332"/>
      <c r="O18" s="332"/>
      <c r="P18" s="343"/>
      <c r="Q18" s="332"/>
      <c r="R18" s="343"/>
      <c r="S18" s="344"/>
      <c r="T18" s="332"/>
      <c r="U18" s="332"/>
      <c r="V18" s="332"/>
      <c r="W18" s="332"/>
      <c r="X18" s="332"/>
      <c r="Y18" s="332"/>
      <c r="Z18" s="332"/>
      <c r="AA18" s="332"/>
      <c r="AB18" s="332"/>
      <c r="AC18" s="332"/>
      <c r="AD18" s="332"/>
      <c r="AE18" s="332"/>
      <c r="AF18" s="332"/>
      <c r="AG18" s="332"/>
      <c r="AH18" s="332"/>
      <c r="AI18" s="341"/>
      <c r="AJ18" s="332"/>
      <c r="AK18" s="332"/>
      <c r="AL18" s="341"/>
      <c r="AM18" s="332"/>
      <c r="AN18" s="332"/>
      <c r="AO18" s="341"/>
    </row>
    <row r="19" spans="1:41" ht="23.1" customHeight="1">
      <c r="A19" s="397"/>
      <c r="B19" s="672"/>
      <c r="C19" s="1234"/>
      <c r="D19" s="396"/>
      <c r="E19" s="508">
        <f t="shared" si="0"/>
        <v>0</v>
      </c>
      <c r="F19" s="1235"/>
      <c r="G19" s="509"/>
      <c r="H19" s="508">
        <f t="shared" si="1"/>
        <v>0</v>
      </c>
      <c r="I19" s="1256" t="str">
        <f t="shared" si="2"/>
        <v/>
      </c>
      <c r="J19" s="725"/>
      <c r="K19" s="341"/>
      <c r="L19" s="341"/>
      <c r="M19" s="342"/>
      <c r="N19" s="332"/>
      <c r="O19" s="332"/>
      <c r="P19" s="343"/>
      <c r="Q19" s="332"/>
      <c r="R19" s="343"/>
      <c r="S19" s="344"/>
      <c r="T19" s="332"/>
      <c r="U19" s="332"/>
      <c r="V19" s="332"/>
      <c r="W19" s="332"/>
      <c r="X19" s="332"/>
      <c r="Y19" s="332"/>
      <c r="Z19" s="332"/>
      <c r="AA19" s="332"/>
      <c r="AB19" s="332"/>
      <c r="AC19" s="332"/>
      <c r="AD19" s="332"/>
      <c r="AE19" s="332"/>
      <c r="AF19" s="332"/>
      <c r="AG19" s="332"/>
      <c r="AH19" s="332"/>
      <c r="AI19" s="341"/>
      <c r="AJ19" s="332"/>
      <c r="AK19" s="332"/>
      <c r="AL19" s="341"/>
      <c r="AM19" s="332"/>
      <c r="AN19" s="332"/>
      <c r="AO19" s="341"/>
    </row>
    <row r="20" spans="1:41" ht="23.1" customHeight="1">
      <c r="A20" s="397"/>
      <c r="B20" s="672"/>
      <c r="C20" s="1234"/>
      <c r="D20" s="396"/>
      <c r="E20" s="508">
        <f t="shared" si="0"/>
        <v>0</v>
      </c>
      <c r="F20" s="1235"/>
      <c r="G20" s="509"/>
      <c r="H20" s="508">
        <f t="shared" si="1"/>
        <v>0</v>
      </c>
      <c r="I20" s="1256" t="str">
        <f t="shared" si="2"/>
        <v/>
      </c>
      <c r="J20" s="725"/>
      <c r="K20" s="341"/>
      <c r="L20" s="341"/>
      <c r="M20" s="342"/>
      <c r="N20" s="332"/>
      <c r="O20" s="332"/>
      <c r="P20" s="343"/>
      <c r="Q20" s="332"/>
      <c r="R20" s="343"/>
      <c r="S20" s="344"/>
      <c r="T20" s="332"/>
      <c r="U20" s="332"/>
      <c r="V20" s="332"/>
      <c r="W20" s="332"/>
      <c r="X20" s="332"/>
      <c r="Y20" s="332"/>
      <c r="Z20" s="332"/>
      <c r="AA20" s="332"/>
      <c r="AB20" s="332"/>
      <c r="AC20" s="332"/>
      <c r="AD20" s="332"/>
      <c r="AE20" s="332"/>
      <c r="AF20" s="332"/>
      <c r="AG20" s="332"/>
      <c r="AH20" s="332"/>
      <c r="AI20" s="341"/>
      <c r="AJ20" s="332"/>
      <c r="AK20" s="332"/>
      <c r="AL20" s="341"/>
      <c r="AM20" s="332"/>
      <c r="AN20" s="332"/>
      <c r="AO20" s="341"/>
    </row>
    <row r="21" spans="1:41" ht="23.1" customHeight="1">
      <c r="A21" s="397"/>
      <c r="B21" s="672"/>
      <c r="C21" s="1234"/>
      <c r="D21" s="396"/>
      <c r="E21" s="508">
        <f t="shared" si="0"/>
        <v>0</v>
      </c>
      <c r="F21" s="1235"/>
      <c r="G21" s="509"/>
      <c r="H21" s="508">
        <f t="shared" si="1"/>
        <v>0</v>
      </c>
      <c r="I21" s="1256" t="str">
        <f t="shared" si="2"/>
        <v/>
      </c>
      <c r="J21" s="725"/>
      <c r="K21" s="341"/>
      <c r="L21" s="341"/>
      <c r="M21" s="342"/>
      <c r="N21" s="332"/>
      <c r="O21" s="332"/>
      <c r="P21" s="343"/>
      <c r="Q21" s="332"/>
      <c r="R21" s="343"/>
      <c r="S21" s="344"/>
      <c r="T21" s="332"/>
      <c r="U21" s="332"/>
      <c r="V21" s="332"/>
      <c r="W21" s="332"/>
      <c r="X21" s="332"/>
      <c r="Y21" s="332"/>
      <c r="Z21" s="332"/>
      <c r="AA21" s="332"/>
      <c r="AB21" s="332"/>
      <c r="AC21" s="332"/>
      <c r="AD21" s="332"/>
      <c r="AE21" s="332"/>
      <c r="AF21" s="332"/>
      <c r="AG21" s="332"/>
      <c r="AH21" s="332"/>
      <c r="AI21" s="341"/>
      <c r="AJ21" s="332"/>
      <c r="AK21" s="332"/>
      <c r="AL21" s="341"/>
      <c r="AM21" s="332"/>
      <c r="AN21" s="332"/>
      <c r="AO21" s="341"/>
    </row>
    <row r="22" spans="1:41" ht="23.1" customHeight="1">
      <c r="A22" s="397"/>
      <c r="B22" s="672"/>
      <c r="C22" s="1234"/>
      <c r="D22" s="396"/>
      <c r="E22" s="508">
        <f t="shared" si="0"/>
        <v>0</v>
      </c>
      <c r="F22" s="1235"/>
      <c r="G22" s="509"/>
      <c r="H22" s="508">
        <f t="shared" si="1"/>
        <v>0</v>
      </c>
      <c r="I22" s="1256" t="str">
        <f t="shared" si="2"/>
        <v/>
      </c>
      <c r="J22" s="725"/>
      <c r="K22" s="341"/>
      <c r="L22" s="341"/>
      <c r="M22" s="342"/>
      <c r="N22" s="332"/>
      <c r="O22" s="332"/>
      <c r="P22" s="343"/>
      <c r="Q22" s="332"/>
      <c r="R22" s="343"/>
      <c r="S22" s="344"/>
      <c r="T22" s="332"/>
      <c r="U22" s="332"/>
      <c r="V22" s="332"/>
      <c r="W22" s="332"/>
      <c r="X22" s="332"/>
      <c r="Y22" s="332"/>
      <c r="Z22" s="332"/>
      <c r="AA22" s="332"/>
      <c r="AB22" s="332"/>
      <c r="AC22" s="332"/>
      <c r="AD22" s="332"/>
      <c r="AE22" s="332"/>
      <c r="AF22" s="332"/>
      <c r="AG22" s="332"/>
      <c r="AH22" s="332"/>
      <c r="AI22" s="341"/>
      <c r="AJ22" s="332"/>
      <c r="AK22" s="332"/>
      <c r="AL22" s="341"/>
      <c r="AM22" s="332"/>
      <c r="AN22" s="332"/>
      <c r="AO22" s="341"/>
    </row>
    <row r="23" spans="1:41" ht="23.1" customHeight="1">
      <c r="A23" s="397"/>
      <c r="B23" s="672"/>
      <c r="C23" s="1234"/>
      <c r="D23" s="396"/>
      <c r="E23" s="508">
        <f t="shared" si="0"/>
        <v>0</v>
      </c>
      <c r="F23" s="1235"/>
      <c r="G23" s="509"/>
      <c r="H23" s="508">
        <f t="shared" si="1"/>
        <v>0</v>
      </c>
      <c r="I23" s="1256" t="str">
        <f t="shared" si="2"/>
        <v/>
      </c>
      <c r="J23" s="725"/>
      <c r="K23" s="341"/>
      <c r="L23" s="341"/>
      <c r="M23" s="342"/>
      <c r="N23" s="332"/>
      <c r="O23" s="332"/>
      <c r="P23" s="343"/>
      <c r="Q23" s="332"/>
      <c r="R23" s="343"/>
      <c r="S23" s="344"/>
      <c r="T23" s="332"/>
      <c r="U23" s="332"/>
      <c r="V23" s="332"/>
      <c r="W23" s="332"/>
      <c r="X23" s="332"/>
      <c r="Y23" s="332"/>
      <c r="Z23" s="332"/>
      <c r="AA23" s="332"/>
      <c r="AB23" s="332"/>
      <c r="AC23" s="332"/>
      <c r="AD23" s="332"/>
      <c r="AE23" s="332"/>
      <c r="AF23" s="332"/>
      <c r="AG23" s="332"/>
      <c r="AH23" s="332"/>
      <c r="AI23" s="341"/>
      <c r="AJ23" s="332"/>
      <c r="AK23" s="332"/>
      <c r="AL23" s="341"/>
      <c r="AM23" s="332"/>
      <c r="AN23" s="332"/>
      <c r="AO23" s="341"/>
    </row>
    <row r="24" spans="1:41" ht="23.1" customHeight="1">
      <c r="A24" s="397"/>
      <c r="B24" s="672"/>
      <c r="C24" s="1234"/>
      <c r="D24" s="396"/>
      <c r="E24" s="508">
        <f t="shared" si="0"/>
        <v>0</v>
      </c>
      <c r="F24" s="1235"/>
      <c r="G24" s="509"/>
      <c r="H24" s="508">
        <f t="shared" si="1"/>
        <v>0</v>
      </c>
      <c r="I24" s="1256" t="str">
        <f t="shared" ref="I24:I87" si="3">IF(OR(E24&gt;0,H24&gt;0),H24-E24,"")</f>
        <v/>
      </c>
      <c r="J24" s="725"/>
      <c r="K24" s="341"/>
      <c r="L24" s="341"/>
      <c r="M24" s="342"/>
      <c r="N24" s="332"/>
      <c r="O24" s="332"/>
      <c r="P24" s="343"/>
      <c r="Q24" s="332"/>
      <c r="R24" s="343"/>
      <c r="S24" s="344"/>
      <c r="T24" s="332"/>
      <c r="U24" s="332"/>
      <c r="V24" s="332"/>
      <c r="W24" s="332"/>
      <c r="X24" s="332"/>
      <c r="Y24" s="332"/>
      <c r="Z24" s="332"/>
      <c r="AA24" s="332"/>
      <c r="AB24" s="332"/>
      <c r="AC24" s="332"/>
      <c r="AD24" s="332"/>
      <c r="AE24" s="332"/>
      <c r="AF24" s="332"/>
      <c r="AG24" s="332"/>
      <c r="AH24" s="332"/>
      <c r="AI24" s="341"/>
      <c r="AJ24" s="332"/>
      <c r="AK24" s="332"/>
      <c r="AL24" s="341"/>
      <c r="AM24" s="332"/>
      <c r="AN24" s="332"/>
      <c r="AO24" s="341"/>
    </row>
    <row r="25" spans="1:41" ht="23.1" customHeight="1">
      <c r="A25" s="397"/>
      <c r="B25" s="672"/>
      <c r="C25" s="1234"/>
      <c r="D25" s="396"/>
      <c r="E25" s="508">
        <f t="shared" ref="E25:E87" si="4">C25*D25</f>
        <v>0</v>
      </c>
      <c r="F25" s="1235"/>
      <c r="G25" s="509"/>
      <c r="H25" s="508">
        <f t="shared" ref="H25:H87" si="5">F25*G25</f>
        <v>0</v>
      </c>
      <c r="I25" s="1256" t="str">
        <f t="shared" si="3"/>
        <v/>
      </c>
      <c r="J25" s="398"/>
      <c r="K25" s="341"/>
      <c r="L25" s="341"/>
      <c r="M25" s="342"/>
      <c r="N25" s="332"/>
      <c r="O25" s="332"/>
      <c r="P25" s="343"/>
      <c r="Q25" s="332"/>
      <c r="R25" s="343"/>
      <c r="S25" s="344"/>
      <c r="T25" s="332"/>
      <c r="U25" s="332"/>
      <c r="V25" s="332"/>
      <c r="W25" s="332"/>
      <c r="X25" s="332"/>
      <c r="Y25" s="332"/>
      <c r="Z25" s="332"/>
      <c r="AA25" s="332"/>
      <c r="AB25" s="332"/>
      <c r="AC25" s="332"/>
      <c r="AD25" s="332"/>
      <c r="AE25" s="332"/>
      <c r="AF25" s="332"/>
      <c r="AG25" s="332"/>
      <c r="AH25" s="332"/>
      <c r="AI25" s="341"/>
      <c r="AJ25" s="332"/>
      <c r="AK25" s="332"/>
      <c r="AL25" s="341"/>
      <c r="AM25" s="332"/>
      <c r="AN25" s="332"/>
      <c r="AO25" s="341"/>
    </row>
    <row r="26" spans="1:41" ht="23.1" customHeight="1">
      <c r="A26" s="397"/>
      <c r="B26" s="672"/>
      <c r="C26" s="1234"/>
      <c r="D26" s="396"/>
      <c r="E26" s="508">
        <f t="shared" si="4"/>
        <v>0</v>
      </c>
      <c r="F26" s="1235"/>
      <c r="G26" s="509"/>
      <c r="H26" s="508">
        <f t="shared" si="5"/>
        <v>0</v>
      </c>
      <c r="I26" s="1256" t="str">
        <f t="shared" si="3"/>
        <v/>
      </c>
      <c r="J26" s="398"/>
      <c r="K26" s="341"/>
      <c r="L26" s="341"/>
      <c r="M26" s="342"/>
      <c r="N26" s="332"/>
      <c r="O26" s="332"/>
      <c r="P26" s="343"/>
      <c r="Q26" s="332"/>
      <c r="R26" s="343"/>
      <c r="S26" s="344"/>
      <c r="T26" s="332"/>
      <c r="U26" s="332"/>
      <c r="V26" s="332"/>
      <c r="W26" s="332"/>
      <c r="X26" s="332"/>
      <c r="Y26" s="332"/>
      <c r="Z26" s="332"/>
      <c r="AA26" s="332"/>
      <c r="AB26" s="332"/>
      <c r="AC26" s="332"/>
      <c r="AD26" s="332"/>
      <c r="AE26" s="332"/>
      <c r="AF26" s="332"/>
      <c r="AG26" s="332"/>
      <c r="AH26" s="332"/>
      <c r="AI26" s="341"/>
      <c r="AJ26" s="332"/>
      <c r="AK26" s="332"/>
      <c r="AL26" s="341"/>
      <c r="AM26" s="332"/>
      <c r="AN26" s="332"/>
      <c r="AO26" s="341"/>
    </row>
    <row r="27" spans="1:41" ht="23.1" customHeight="1">
      <c r="A27" s="397"/>
      <c r="B27" s="672"/>
      <c r="C27" s="1234"/>
      <c r="D27" s="396"/>
      <c r="E27" s="508">
        <f t="shared" si="4"/>
        <v>0</v>
      </c>
      <c r="F27" s="1235"/>
      <c r="G27" s="509"/>
      <c r="H27" s="508">
        <f t="shared" si="5"/>
        <v>0</v>
      </c>
      <c r="I27" s="1256" t="str">
        <f t="shared" si="3"/>
        <v/>
      </c>
      <c r="J27" s="398"/>
      <c r="K27" s="341"/>
      <c r="L27" s="341"/>
      <c r="M27" s="342"/>
      <c r="N27" s="332"/>
      <c r="O27" s="332"/>
      <c r="P27" s="343"/>
      <c r="Q27" s="332"/>
      <c r="R27" s="343"/>
      <c r="S27" s="344"/>
      <c r="T27" s="332"/>
      <c r="U27" s="332"/>
      <c r="V27" s="332"/>
      <c r="W27" s="332"/>
      <c r="X27" s="332"/>
      <c r="Y27" s="332"/>
      <c r="Z27" s="332"/>
      <c r="AA27" s="332"/>
      <c r="AB27" s="332"/>
      <c r="AC27" s="332"/>
      <c r="AD27" s="332"/>
      <c r="AE27" s="332"/>
      <c r="AF27" s="332"/>
      <c r="AG27" s="332"/>
      <c r="AH27" s="332"/>
      <c r="AI27" s="341"/>
      <c r="AJ27" s="332"/>
      <c r="AK27" s="332"/>
      <c r="AL27" s="341"/>
      <c r="AM27" s="332"/>
      <c r="AN27" s="332"/>
      <c r="AO27" s="341"/>
    </row>
    <row r="28" spans="1:41" ht="23.1" customHeight="1">
      <c r="A28" s="397"/>
      <c r="B28" s="672"/>
      <c r="C28" s="1234"/>
      <c r="D28" s="396"/>
      <c r="E28" s="508">
        <f t="shared" si="4"/>
        <v>0</v>
      </c>
      <c r="F28" s="1235"/>
      <c r="G28" s="509"/>
      <c r="H28" s="508">
        <f t="shared" si="5"/>
        <v>0</v>
      </c>
      <c r="I28" s="1256" t="str">
        <f t="shared" si="3"/>
        <v/>
      </c>
      <c r="J28" s="398"/>
      <c r="K28" s="341"/>
      <c r="L28" s="341"/>
      <c r="M28" s="342"/>
      <c r="N28" s="332"/>
      <c r="O28" s="332"/>
      <c r="P28" s="343"/>
      <c r="Q28" s="332"/>
      <c r="R28" s="343"/>
      <c r="S28" s="344"/>
      <c r="T28" s="332"/>
      <c r="U28" s="332"/>
      <c r="V28" s="332"/>
      <c r="W28" s="332"/>
      <c r="X28" s="332"/>
      <c r="Y28" s="332"/>
      <c r="Z28" s="332"/>
      <c r="AA28" s="332"/>
      <c r="AB28" s="332"/>
      <c r="AC28" s="332"/>
      <c r="AD28" s="332"/>
      <c r="AE28" s="332"/>
      <c r="AF28" s="332"/>
      <c r="AG28" s="332"/>
      <c r="AH28" s="332"/>
      <c r="AI28" s="341"/>
      <c r="AJ28" s="332"/>
      <c r="AK28" s="332"/>
      <c r="AL28" s="341"/>
      <c r="AM28" s="332"/>
      <c r="AN28" s="332"/>
      <c r="AO28" s="341"/>
    </row>
    <row r="29" spans="1:41" ht="23.1" customHeight="1">
      <c r="A29" s="397"/>
      <c r="B29" s="672"/>
      <c r="C29" s="1234"/>
      <c r="D29" s="396"/>
      <c r="E29" s="508">
        <f t="shared" si="4"/>
        <v>0</v>
      </c>
      <c r="F29" s="1235"/>
      <c r="G29" s="509"/>
      <c r="H29" s="508">
        <f t="shared" si="5"/>
        <v>0</v>
      </c>
      <c r="I29" s="1256" t="str">
        <f t="shared" si="3"/>
        <v/>
      </c>
      <c r="J29" s="398"/>
      <c r="K29" s="341"/>
      <c r="L29" s="341"/>
      <c r="M29" s="342"/>
      <c r="N29" s="332"/>
      <c r="O29" s="332"/>
      <c r="P29" s="343"/>
      <c r="Q29" s="332"/>
      <c r="R29" s="343"/>
      <c r="S29" s="344"/>
      <c r="T29" s="332"/>
      <c r="U29" s="332"/>
      <c r="V29" s="332"/>
      <c r="W29" s="332"/>
      <c r="X29" s="332"/>
      <c r="Y29" s="332"/>
      <c r="Z29" s="332"/>
      <c r="AA29" s="332"/>
      <c r="AB29" s="332"/>
      <c r="AC29" s="332"/>
      <c r="AD29" s="332"/>
      <c r="AE29" s="332"/>
      <c r="AF29" s="332"/>
      <c r="AG29" s="332"/>
      <c r="AH29" s="332"/>
      <c r="AI29" s="341"/>
      <c r="AJ29" s="332"/>
      <c r="AK29" s="332"/>
      <c r="AL29" s="341"/>
      <c r="AM29" s="332"/>
      <c r="AN29" s="332"/>
      <c r="AO29" s="341"/>
    </row>
    <row r="30" spans="1:41" ht="23.1" customHeight="1">
      <c r="A30" s="397"/>
      <c r="B30" s="672"/>
      <c r="C30" s="1234"/>
      <c r="D30" s="396"/>
      <c r="E30" s="508">
        <f t="shared" si="4"/>
        <v>0</v>
      </c>
      <c r="F30" s="1235"/>
      <c r="G30" s="509"/>
      <c r="H30" s="508">
        <f t="shared" si="5"/>
        <v>0</v>
      </c>
      <c r="I30" s="1256" t="str">
        <f t="shared" si="3"/>
        <v/>
      </c>
      <c r="J30" s="398"/>
      <c r="K30" s="341"/>
      <c r="L30" s="341"/>
      <c r="M30" s="342"/>
      <c r="N30" s="332"/>
      <c r="O30" s="332"/>
      <c r="P30" s="343"/>
      <c r="Q30" s="332"/>
      <c r="R30" s="343"/>
      <c r="S30" s="344"/>
      <c r="T30" s="332"/>
      <c r="U30" s="332"/>
      <c r="V30" s="332"/>
      <c r="W30" s="332"/>
      <c r="X30" s="332"/>
      <c r="Y30" s="332"/>
      <c r="Z30" s="332"/>
      <c r="AA30" s="332"/>
      <c r="AB30" s="332"/>
      <c r="AC30" s="332"/>
      <c r="AD30" s="332"/>
      <c r="AE30" s="332"/>
      <c r="AF30" s="332"/>
      <c r="AG30" s="332"/>
      <c r="AH30" s="332"/>
      <c r="AI30" s="341"/>
      <c r="AJ30" s="332"/>
      <c r="AK30" s="332"/>
      <c r="AL30" s="341"/>
      <c r="AM30" s="332"/>
      <c r="AN30" s="332"/>
      <c r="AO30" s="341"/>
    </row>
    <row r="31" spans="1:41" ht="23.1" customHeight="1">
      <c r="A31" s="397"/>
      <c r="B31" s="672"/>
      <c r="C31" s="1234"/>
      <c r="D31" s="396"/>
      <c r="E31" s="508">
        <f t="shared" si="4"/>
        <v>0</v>
      </c>
      <c r="F31" s="1235"/>
      <c r="G31" s="509"/>
      <c r="H31" s="508">
        <f t="shared" si="5"/>
        <v>0</v>
      </c>
      <c r="I31" s="1256" t="str">
        <f t="shared" si="3"/>
        <v/>
      </c>
      <c r="J31" s="398"/>
      <c r="K31" s="341"/>
      <c r="L31" s="341"/>
      <c r="M31" s="342"/>
      <c r="N31" s="332"/>
      <c r="O31" s="332"/>
      <c r="P31" s="343"/>
      <c r="Q31" s="332"/>
      <c r="R31" s="343"/>
      <c r="S31" s="344"/>
      <c r="T31" s="332"/>
      <c r="U31" s="332"/>
      <c r="V31" s="332"/>
      <c r="W31" s="332"/>
      <c r="X31" s="332"/>
      <c r="Y31" s="332"/>
      <c r="Z31" s="332"/>
      <c r="AA31" s="332"/>
      <c r="AB31" s="332"/>
      <c r="AC31" s="332"/>
      <c r="AD31" s="332"/>
      <c r="AE31" s="332"/>
      <c r="AF31" s="332"/>
      <c r="AG31" s="332"/>
      <c r="AH31" s="332"/>
      <c r="AI31" s="341"/>
      <c r="AJ31" s="332"/>
      <c r="AK31" s="332"/>
      <c r="AL31" s="341"/>
      <c r="AM31" s="332"/>
      <c r="AN31" s="332"/>
      <c r="AO31" s="341"/>
    </row>
    <row r="32" spans="1:41" ht="23.1" customHeight="1">
      <c r="A32" s="397"/>
      <c r="B32" s="672"/>
      <c r="C32" s="1234"/>
      <c r="D32" s="396"/>
      <c r="E32" s="508">
        <f t="shared" si="4"/>
        <v>0</v>
      </c>
      <c r="F32" s="1235"/>
      <c r="G32" s="509"/>
      <c r="H32" s="508">
        <f t="shared" si="5"/>
        <v>0</v>
      </c>
      <c r="I32" s="1256" t="str">
        <f t="shared" si="3"/>
        <v/>
      </c>
      <c r="J32" s="398"/>
      <c r="K32" s="341"/>
      <c r="L32" s="341"/>
      <c r="M32" s="342"/>
      <c r="N32" s="332"/>
      <c r="O32" s="332"/>
      <c r="P32" s="343"/>
      <c r="Q32" s="332"/>
      <c r="R32" s="343"/>
      <c r="S32" s="344"/>
      <c r="T32" s="332"/>
      <c r="U32" s="332"/>
      <c r="V32" s="332"/>
      <c r="W32" s="332"/>
      <c r="X32" s="332"/>
      <c r="Y32" s="332"/>
      <c r="Z32" s="332"/>
      <c r="AA32" s="332"/>
      <c r="AB32" s="332"/>
      <c r="AC32" s="332"/>
      <c r="AD32" s="332"/>
      <c r="AE32" s="332"/>
      <c r="AF32" s="332"/>
      <c r="AG32" s="332"/>
      <c r="AH32" s="332"/>
      <c r="AI32" s="341"/>
      <c r="AJ32" s="332"/>
      <c r="AK32" s="332"/>
      <c r="AL32" s="341"/>
      <c r="AM32" s="332"/>
      <c r="AN32" s="332"/>
      <c r="AO32" s="341"/>
    </row>
    <row r="33" spans="1:41" ht="23.1" customHeight="1">
      <c r="A33" s="397"/>
      <c r="B33" s="672"/>
      <c r="C33" s="1234"/>
      <c r="D33" s="396"/>
      <c r="E33" s="508">
        <f t="shared" si="4"/>
        <v>0</v>
      </c>
      <c r="F33" s="1235"/>
      <c r="G33" s="509"/>
      <c r="H33" s="508">
        <f t="shared" si="5"/>
        <v>0</v>
      </c>
      <c r="I33" s="1256" t="str">
        <f t="shared" si="3"/>
        <v/>
      </c>
      <c r="J33" s="398"/>
      <c r="K33" s="341"/>
      <c r="L33" s="341"/>
      <c r="M33" s="342"/>
      <c r="N33" s="332"/>
      <c r="O33" s="332"/>
      <c r="P33" s="343"/>
      <c r="Q33" s="332"/>
      <c r="R33" s="343"/>
      <c r="S33" s="344"/>
      <c r="T33" s="332"/>
      <c r="U33" s="332"/>
      <c r="V33" s="332"/>
      <c r="W33" s="332"/>
      <c r="X33" s="332"/>
      <c r="Y33" s="332"/>
      <c r="Z33" s="332"/>
      <c r="AA33" s="332"/>
      <c r="AB33" s="332"/>
      <c r="AC33" s="332"/>
      <c r="AD33" s="332"/>
      <c r="AE33" s="332"/>
      <c r="AF33" s="332"/>
      <c r="AG33" s="332"/>
      <c r="AH33" s="332"/>
      <c r="AI33" s="341"/>
      <c r="AJ33" s="332"/>
      <c r="AK33" s="332"/>
      <c r="AL33" s="341"/>
      <c r="AM33" s="332"/>
      <c r="AN33" s="332"/>
      <c r="AO33" s="341"/>
    </row>
    <row r="34" spans="1:41" ht="23.1" customHeight="1">
      <c r="A34" s="397"/>
      <c r="B34" s="672"/>
      <c r="C34" s="1234"/>
      <c r="D34" s="396"/>
      <c r="E34" s="508">
        <f t="shared" si="4"/>
        <v>0</v>
      </c>
      <c r="F34" s="1235"/>
      <c r="G34" s="509"/>
      <c r="H34" s="508">
        <f t="shared" si="5"/>
        <v>0</v>
      </c>
      <c r="I34" s="1256" t="str">
        <f t="shared" si="3"/>
        <v/>
      </c>
      <c r="J34" s="398"/>
      <c r="K34" s="341"/>
      <c r="L34" s="341"/>
      <c r="M34" s="342"/>
      <c r="N34" s="332"/>
      <c r="O34" s="332"/>
      <c r="P34" s="343"/>
      <c r="Q34" s="332"/>
      <c r="R34" s="343"/>
      <c r="S34" s="344"/>
      <c r="T34" s="332"/>
      <c r="U34" s="332"/>
      <c r="V34" s="332"/>
      <c r="W34" s="332"/>
      <c r="X34" s="332"/>
      <c r="Y34" s="332"/>
      <c r="Z34" s="332"/>
      <c r="AA34" s="332"/>
      <c r="AB34" s="332"/>
      <c r="AC34" s="332"/>
      <c r="AD34" s="332"/>
      <c r="AE34" s="332"/>
      <c r="AF34" s="332"/>
      <c r="AG34" s="332"/>
      <c r="AH34" s="332"/>
      <c r="AI34" s="341"/>
      <c r="AJ34" s="332"/>
      <c r="AK34" s="332"/>
      <c r="AL34" s="341"/>
      <c r="AM34" s="332"/>
      <c r="AN34" s="332"/>
      <c r="AO34" s="341"/>
    </row>
    <row r="35" spans="1:41" ht="23.1" customHeight="1">
      <c r="A35" s="397"/>
      <c r="B35" s="672"/>
      <c r="C35" s="1234"/>
      <c r="D35" s="396"/>
      <c r="E35" s="508">
        <f t="shared" si="4"/>
        <v>0</v>
      </c>
      <c r="F35" s="1235"/>
      <c r="G35" s="509"/>
      <c r="H35" s="508">
        <f t="shared" si="5"/>
        <v>0</v>
      </c>
      <c r="I35" s="1256" t="str">
        <f t="shared" si="3"/>
        <v/>
      </c>
      <c r="J35" s="398"/>
      <c r="K35" s="341"/>
      <c r="L35" s="341"/>
      <c r="M35" s="342"/>
      <c r="N35" s="332"/>
      <c r="O35" s="332"/>
      <c r="P35" s="343"/>
      <c r="Q35" s="332"/>
      <c r="R35" s="343"/>
      <c r="S35" s="344"/>
      <c r="T35" s="332"/>
      <c r="U35" s="332"/>
      <c r="V35" s="332"/>
      <c r="W35" s="332"/>
      <c r="X35" s="332"/>
      <c r="Y35" s="332"/>
      <c r="Z35" s="332"/>
      <c r="AA35" s="332"/>
      <c r="AB35" s="332"/>
      <c r="AC35" s="332"/>
      <c r="AD35" s="332"/>
      <c r="AE35" s="332"/>
      <c r="AF35" s="332"/>
      <c r="AG35" s="332"/>
      <c r="AH35" s="332"/>
      <c r="AI35" s="341"/>
      <c r="AJ35" s="332"/>
      <c r="AK35" s="332"/>
      <c r="AL35" s="341"/>
      <c r="AM35" s="332"/>
      <c r="AN35" s="332"/>
      <c r="AO35" s="341"/>
    </row>
    <row r="36" spans="1:41" ht="23.1" customHeight="1">
      <c r="A36" s="397"/>
      <c r="B36" s="672"/>
      <c r="C36" s="1234"/>
      <c r="D36" s="396"/>
      <c r="E36" s="508">
        <f t="shared" si="4"/>
        <v>0</v>
      </c>
      <c r="F36" s="1235"/>
      <c r="G36" s="509"/>
      <c r="H36" s="508">
        <f t="shared" si="5"/>
        <v>0</v>
      </c>
      <c r="I36" s="1256" t="str">
        <f t="shared" si="3"/>
        <v/>
      </c>
      <c r="J36" s="398"/>
      <c r="K36" s="341"/>
      <c r="L36" s="341"/>
      <c r="M36" s="342"/>
      <c r="N36" s="332"/>
      <c r="O36" s="332"/>
      <c r="P36" s="343"/>
      <c r="Q36" s="332"/>
      <c r="R36" s="343"/>
      <c r="S36" s="344"/>
      <c r="T36" s="332"/>
      <c r="U36" s="332"/>
      <c r="V36" s="332"/>
      <c r="W36" s="332"/>
      <c r="X36" s="332"/>
      <c r="Y36" s="332"/>
      <c r="Z36" s="332"/>
      <c r="AA36" s="332"/>
      <c r="AB36" s="332"/>
      <c r="AC36" s="332"/>
      <c r="AD36" s="332"/>
      <c r="AE36" s="332"/>
      <c r="AF36" s="332"/>
      <c r="AG36" s="332"/>
      <c r="AH36" s="332"/>
      <c r="AI36" s="341"/>
      <c r="AJ36" s="332"/>
      <c r="AK36" s="332"/>
      <c r="AL36" s="341"/>
      <c r="AM36" s="332"/>
      <c r="AN36" s="332"/>
      <c r="AO36" s="341"/>
    </row>
    <row r="37" spans="1:41" ht="23.1" customHeight="1">
      <c r="A37" s="397"/>
      <c r="B37" s="672"/>
      <c r="C37" s="1234"/>
      <c r="D37" s="396"/>
      <c r="E37" s="508">
        <f t="shared" si="4"/>
        <v>0</v>
      </c>
      <c r="F37" s="1235"/>
      <c r="G37" s="509"/>
      <c r="H37" s="508">
        <f t="shared" si="5"/>
        <v>0</v>
      </c>
      <c r="I37" s="1256" t="str">
        <f t="shared" si="3"/>
        <v/>
      </c>
      <c r="J37" s="398"/>
      <c r="K37" s="341"/>
      <c r="L37" s="341"/>
      <c r="M37" s="342"/>
      <c r="N37" s="332"/>
      <c r="O37" s="332"/>
      <c r="P37" s="343"/>
      <c r="Q37" s="332"/>
      <c r="R37" s="343"/>
      <c r="S37" s="344"/>
      <c r="T37" s="332"/>
      <c r="U37" s="332"/>
      <c r="V37" s="332"/>
      <c r="W37" s="332"/>
      <c r="X37" s="332"/>
      <c r="Y37" s="332"/>
      <c r="Z37" s="332"/>
      <c r="AA37" s="332"/>
      <c r="AB37" s="332"/>
      <c r="AC37" s="332"/>
      <c r="AD37" s="332"/>
      <c r="AE37" s="332"/>
      <c r="AF37" s="332"/>
      <c r="AG37" s="332"/>
      <c r="AH37" s="332"/>
      <c r="AI37" s="341"/>
      <c r="AJ37" s="332"/>
      <c r="AK37" s="332"/>
      <c r="AL37" s="341"/>
      <c r="AM37" s="332"/>
      <c r="AN37" s="332"/>
      <c r="AO37" s="341"/>
    </row>
    <row r="38" spans="1:41" ht="23.1" customHeight="1">
      <c r="A38" s="397"/>
      <c r="B38" s="672"/>
      <c r="C38" s="1234"/>
      <c r="D38" s="396"/>
      <c r="E38" s="508">
        <f t="shared" si="4"/>
        <v>0</v>
      </c>
      <c r="F38" s="1235"/>
      <c r="G38" s="509"/>
      <c r="H38" s="508">
        <f t="shared" si="5"/>
        <v>0</v>
      </c>
      <c r="I38" s="1256" t="str">
        <f t="shared" si="3"/>
        <v/>
      </c>
      <c r="J38" s="398"/>
      <c r="K38" s="341"/>
      <c r="L38" s="341"/>
      <c r="M38" s="342"/>
      <c r="N38" s="332"/>
      <c r="O38" s="332"/>
      <c r="P38" s="343"/>
      <c r="Q38" s="332"/>
      <c r="R38" s="343"/>
      <c r="S38" s="344"/>
      <c r="T38" s="332"/>
      <c r="U38" s="332"/>
      <c r="V38" s="332"/>
      <c r="W38" s="332"/>
      <c r="X38" s="332"/>
      <c r="Y38" s="332"/>
      <c r="Z38" s="332"/>
      <c r="AA38" s="332"/>
      <c r="AB38" s="332"/>
      <c r="AC38" s="332"/>
      <c r="AD38" s="332"/>
      <c r="AE38" s="332"/>
      <c r="AF38" s="332"/>
      <c r="AG38" s="332"/>
      <c r="AH38" s="332"/>
      <c r="AI38" s="341"/>
      <c r="AJ38" s="332"/>
      <c r="AK38" s="332"/>
      <c r="AL38" s="341"/>
      <c r="AM38" s="332"/>
      <c r="AN38" s="332"/>
      <c r="AO38" s="341"/>
    </row>
    <row r="39" spans="1:41" ht="23.1" customHeight="1">
      <c r="A39" s="397"/>
      <c r="B39" s="672"/>
      <c r="C39" s="1234"/>
      <c r="D39" s="396"/>
      <c r="E39" s="508">
        <f t="shared" si="4"/>
        <v>0</v>
      </c>
      <c r="F39" s="1235"/>
      <c r="G39" s="509"/>
      <c r="H39" s="508">
        <f t="shared" si="5"/>
        <v>0</v>
      </c>
      <c r="I39" s="1256" t="str">
        <f t="shared" si="3"/>
        <v/>
      </c>
      <c r="J39" s="398"/>
      <c r="K39" s="341"/>
      <c r="L39" s="341"/>
      <c r="M39" s="342"/>
      <c r="N39" s="332"/>
      <c r="O39" s="332"/>
      <c r="P39" s="343"/>
      <c r="Q39" s="332"/>
      <c r="R39" s="343"/>
      <c r="S39" s="344"/>
      <c r="T39" s="332"/>
      <c r="U39" s="332"/>
      <c r="V39" s="332"/>
      <c r="W39" s="332"/>
      <c r="X39" s="332"/>
      <c r="Y39" s="332"/>
      <c r="Z39" s="332"/>
      <c r="AA39" s="332"/>
      <c r="AB39" s="332"/>
      <c r="AC39" s="332"/>
      <c r="AD39" s="332"/>
      <c r="AE39" s="332"/>
      <c r="AF39" s="332"/>
      <c r="AG39" s="332"/>
      <c r="AH39" s="332"/>
      <c r="AI39" s="341"/>
      <c r="AJ39" s="332"/>
      <c r="AK39" s="332"/>
      <c r="AL39" s="341"/>
      <c r="AM39" s="332"/>
      <c r="AN39" s="332"/>
      <c r="AO39" s="341"/>
    </row>
    <row r="40" spans="1:41" ht="23.1" customHeight="1">
      <c r="A40" s="397"/>
      <c r="B40" s="672"/>
      <c r="C40" s="1234"/>
      <c r="D40" s="396"/>
      <c r="E40" s="508">
        <f t="shared" si="4"/>
        <v>0</v>
      </c>
      <c r="F40" s="1235"/>
      <c r="G40" s="509"/>
      <c r="H40" s="508">
        <f t="shared" si="5"/>
        <v>0</v>
      </c>
      <c r="I40" s="1256" t="str">
        <f t="shared" si="3"/>
        <v/>
      </c>
      <c r="J40" s="398"/>
      <c r="K40" s="341"/>
      <c r="L40" s="341"/>
      <c r="M40" s="342"/>
      <c r="N40" s="332"/>
      <c r="O40" s="332"/>
      <c r="P40" s="343"/>
      <c r="Q40" s="332"/>
      <c r="R40" s="343"/>
      <c r="S40" s="344"/>
      <c r="T40" s="332"/>
      <c r="U40" s="332"/>
      <c r="V40" s="332"/>
      <c r="W40" s="332"/>
      <c r="X40" s="332"/>
      <c r="Y40" s="332"/>
      <c r="Z40" s="332"/>
      <c r="AA40" s="332"/>
      <c r="AB40" s="332"/>
      <c r="AC40" s="332"/>
      <c r="AD40" s="332"/>
      <c r="AE40" s="332"/>
      <c r="AF40" s="332"/>
      <c r="AG40" s="332"/>
      <c r="AH40" s="332"/>
      <c r="AI40" s="341"/>
      <c r="AJ40" s="332"/>
      <c r="AK40" s="332"/>
      <c r="AL40" s="341"/>
      <c r="AM40" s="332"/>
      <c r="AN40" s="332"/>
      <c r="AO40" s="341"/>
    </row>
    <row r="41" spans="1:41" ht="23.1" customHeight="1">
      <c r="A41" s="397"/>
      <c r="B41" s="672"/>
      <c r="C41" s="1234"/>
      <c r="D41" s="396"/>
      <c r="E41" s="508">
        <f t="shared" si="4"/>
        <v>0</v>
      </c>
      <c r="F41" s="1235"/>
      <c r="G41" s="509"/>
      <c r="H41" s="508">
        <f t="shared" si="5"/>
        <v>0</v>
      </c>
      <c r="I41" s="1256" t="str">
        <f t="shared" si="3"/>
        <v/>
      </c>
      <c r="J41" s="398"/>
      <c r="K41" s="341"/>
      <c r="L41" s="341"/>
      <c r="M41" s="342"/>
      <c r="N41" s="332"/>
      <c r="O41" s="332"/>
      <c r="P41" s="343"/>
      <c r="Q41" s="332"/>
      <c r="R41" s="343"/>
      <c r="S41" s="344"/>
      <c r="T41" s="332"/>
      <c r="U41" s="332"/>
      <c r="V41" s="332"/>
      <c r="W41" s="332"/>
      <c r="X41" s="332"/>
      <c r="Y41" s="332"/>
      <c r="Z41" s="332"/>
      <c r="AA41" s="332"/>
      <c r="AB41" s="332"/>
      <c r="AC41" s="332"/>
      <c r="AD41" s="332"/>
      <c r="AE41" s="332"/>
      <c r="AF41" s="332"/>
      <c r="AG41" s="332"/>
      <c r="AH41" s="332"/>
      <c r="AI41" s="341"/>
      <c r="AJ41" s="332"/>
      <c r="AK41" s="332"/>
      <c r="AL41" s="341"/>
      <c r="AM41" s="332"/>
      <c r="AN41" s="332"/>
      <c r="AO41" s="341"/>
    </row>
    <row r="42" spans="1:41" ht="23.1" customHeight="1">
      <c r="A42" s="397"/>
      <c r="B42" s="672"/>
      <c r="C42" s="1234"/>
      <c r="D42" s="396"/>
      <c r="E42" s="508">
        <f t="shared" si="4"/>
        <v>0</v>
      </c>
      <c r="F42" s="1235"/>
      <c r="G42" s="509"/>
      <c r="H42" s="508">
        <f t="shared" si="5"/>
        <v>0</v>
      </c>
      <c r="I42" s="1256" t="str">
        <f t="shared" si="3"/>
        <v/>
      </c>
      <c r="J42" s="398"/>
      <c r="K42" s="341"/>
      <c r="L42" s="341"/>
      <c r="M42" s="342"/>
      <c r="N42" s="332"/>
      <c r="O42" s="332"/>
      <c r="P42" s="343"/>
      <c r="Q42" s="332"/>
      <c r="R42" s="343"/>
      <c r="S42" s="344"/>
      <c r="T42" s="332"/>
      <c r="U42" s="332"/>
      <c r="V42" s="332"/>
      <c r="W42" s="332"/>
      <c r="X42" s="332"/>
      <c r="Y42" s="332"/>
      <c r="Z42" s="332"/>
      <c r="AA42" s="332"/>
      <c r="AB42" s="332"/>
      <c r="AC42" s="332"/>
      <c r="AD42" s="332"/>
      <c r="AE42" s="332"/>
      <c r="AF42" s="332"/>
      <c r="AG42" s="332"/>
      <c r="AH42" s="332"/>
      <c r="AI42" s="341"/>
      <c r="AJ42" s="332"/>
      <c r="AK42" s="332"/>
      <c r="AL42" s="341"/>
      <c r="AM42" s="332"/>
      <c r="AN42" s="332"/>
      <c r="AO42" s="341"/>
    </row>
    <row r="43" spans="1:41" ht="23.1" customHeight="1">
      <c r="A43" s="397"/>
      <c r="B43" s="672"/>
      <c r="C43" s="1234"/>
      <c r="D43" s="396"/>
      <c r="E43" s="508">
        <f t="shared" si="4"/>
        <v>0</v>
      </c>
      <c r="F43" s="1235"/>
      <c r="G43" s="509"/>
      <c r="H43" s="508">
        <f t="shared" si="5"/>
        <v>0</v>
      </c>
      <c r="I43" s="1256" t="str">
        <f t="shared" si="3"/>
        <v/>
      </c>
      <c r="J43" s="398"/>
      <c r="K43" s="341"/>
      <c r="L43" s="341"/>
      <c r="M43" s="342"/>
      <c r="N43" s="332"/>
      <c r="O43" s="332"/>
      <c r="P43" s="343"/>
      <c r="Q43" s="332"/>
      <c r="R43" s="343"/>
      <c r="S43" s="344"/>
      <c r="T43" s="332"/>
      <c r="U43" s="332"/>
      <c r="V43" s="332"/>
      <c r="W43" s="332"/>
      <c r="X43" s="332"/>
      <c r="Y43" s="332"/>
      <c r="Z43" s="332"/>
      <c r="AA43" s="332"/>
      <c r="AB43" s="332"/>
      <c r="AC43" s="332"/>
      <c r="AD43" s="332"/>
      <c r="AE43" s="332"/>
      <c r="AF43" s="332"/>
      <c r="AG43" s="332"/>
      <c r="AH43" s="332"/>
      <c r="AI43" s="341"/>
      <c r="AJ43" s="332"/>
      <c r="AK43" s="332"/>
      <c r="AL43" s="341"/>
      <c r="AM43" s="332"/>
      <c r="AN43" s="332"/>
      <c r="AO43" s="341"/>
    </row>
    <row r="44" spans="1:41" ht="23.1" customHeight="1">
      <c r="A44" s="397"/>
      <c r="B44" s="672"/>
      <c r="C44" s="1234"/>
      <c r="D44" s="396"/>
      <c r="E44" s="508">
        <f t="shared" si="4"/>
        <v>0</v>
      </c>
      <c r="F44" s="1235"/>
      <c r="G44" s="509"/>
      <c r="H44" s="508">
        <f t="shared" si="5"/>
        <v>0</v>
      </c>
      <c r="I44" s="1256" t="str">
        <f t="shared" si="3"/>
        <v/>
      </c>
      <c r="J44" s="398"/>
      <c r="K44" s="341"/>
      <c r="L44" s="341"/>
      <c r="M44" s="342"/>
      <c r="N44" s="332"/>
      <c r="O44" s="332"/>
      <c r="P44" s="343"/>
      <c r="Q44" s="332"/>
      <c r="R44" s="343"/>
      <c r="S44" s="344"/>
      <c r="T44" s="332"/>
      <c r="U44" s="332"/>
      <c r="V44" s="332"/>
      <c r="W44" s="332"/>
      <c r="X44" s="332"/>
      <c r="Y44" s="332"/>
      <c r="Z44" s="332"/>
      <c r="AA44" s="332"/>
      <c r="AB44" s="332"/>
      <c r="AC44" s="332"/>
      <c r="AD44" s="332"/>
      <c r="AE44" s="332"/>
      <c r="AF44" s="332"/>
      <c r="AG44" s="332"/>
      <c r="AH44" s="332"/>
      <c r="AI44" s="341"/>
      <c r="AJ44" s="332"/>
      <c r="AK44" s="332"/>
      <c r="AL44" s="341"/>
      <c r="AM44" s="332"/>
      <c r="AN44" s="332"/>
      <c r="AO44" s="341"/>
    </row>
    <row r="45" spans="1:41" ht="23.1" customHeight="1">
      <c r="A45" s="397"/>
      <c r="B45" s="672"/>
      <c r="C45" s="1234"/>
      <c r="D45" s="396"/>
      <c r="E45" s="508">
        <f t="shared" si="4"/>
        <v>0</v>
      </c>
      <c r="F45" s="1235"/>
      <c r="G45" s="509"/>
      <c r="H45" s="508">
        <f t="shared" si="5"/>
        <v>0</v>
      </c>
      <c r="I45" s="1256" t="str">
        <f t="shared" si="3"/>
        <v/>
      </c>
      <c r="J45" s="398"/>
      <c r="K45" s="341"/>
      <c r="L45" s="341"/>
      <c r="M45" s="342"/>
      <c r="N45" s="332"/>
      <c r="O45" s="332"/>
      <c r="P45" s="343"/>
      <c r="Q45" s="332"/>
      <c r="R45" s="343"/>
      <c r="S45" s="344"/>
      <c r="T45" s="332"/>
      <c r="U45" s="332"/>
      <c r="V45" s="332"/>
      <c r="W45" s="332"/>
      <c r="X45" s="332"/>
      <c r="Y45" s="332"/>
      <c r="Z45" s="332"/>
      <c r="AA45" s="332"/>
      <c r="AB45" s="332"/>
      <c r="AC45" s="332"/>
      <c r="AD45" s="332"/>
      <c r="AE45" s="332"/>
      <c r="AF45" s="332"/>
      <c r="AG45" s="332"/>
      <c r="AH45" s="332"/>
      <c r="AI45" s="341"/>
      <c r="AJ45" s="332"/>
      <c r="AK45" s="332"/>
      <c r="AL45" s="341"/>
      <c r="AM45" s="332"/>
      <c r="AN45" s="332"/>
      <c r="AO45" s="341"/>
    </row>
    <row r="46" spans="1:41" ht="23.1" customHeight="1">
      <c r="A46" s="397"/>
      <c r="B46" s="672"/>
      <c r="C46" s="1234"/>
      <c r="D46" s="396"/>
      <c r="E46" s="508">
        <f t="shared" si="4"/>
        <v>0</v>
      </c>
      <c r="F46" s="1235"/>
      <c r="G46" s="509"/>
      <c r="H46" s="508">
        <f t="shared" si="5"/>
        <v>0</v>
      </c>
      <c r="I46" s="1256" t="str">
        <f t="shared" si="3"/>
        <v/>
      </c>
      <c r="J46" s="398"/>
      <c r="K46" s="341"/>
      <c r="L46" s="341"/>
      <c r="M46" s="342"/>
      <c r="N46" s="332"/>
      <c r="O46" s="332"/>
      <c r="P46" s="343"/>
      <c r="Q46" s="332"/>
      <c r="R46" s="343"/>
      <c r="S46" s="344"/>
      <c r="T46" s="332"/>
      <c r="U46" s="332"/>
      <c r="V46" s="332"/>
      <c r="W46" s="332"/>
      <c r="X46" s="332"/>
      <c r="Y46" s="332"/>
      <c r="Z46" s="332"/>
      <c r="AA46" s="332"/>
      <c r="AB46" s="332"/>
      <c r="AC46" s="332"/>
      <c r="AD46" s="332"/>
      <c r="AE46" s="332"/>
      <c r="AF46" s="332"/>
      <c r="AG46" s="332"/>
      <c r="AH46" s="332"/>
      <c r="AI46" s="341"/>
      <c r="AJ46" s="332"/>
      <c r="AK46" s="332"/>
      <c r="AL46" s="341"/>
      <c r="AM46" s="332"/>
      <c r="AN46" s="332"/>
      <c r="AO46" s="341"/>
    </row>
    <row r="47" spans="1:41" ht="23.1" customHeight="1">
      <c r="A47" s="397"/>
      <c r="B47" s="672"/>
      <c r="C47" s="1234"/>
      <c r="D47" s="396"/>
      <c r="E47" s="508">
        <f t="shared" si="4"/>
        <v>0</v>
      </c>
      <c r="F47" s="1235"/>
      <c r="G47" s="509"/>
      <c r="H47" s="508">
        <f t="shared" si="5"/>
        <v>0</v>
      </c>
      <c r="I47" s="1256" t="str">
        <f t="shared" si="3"/>
        <v/>
      </c>
      <c r="J47" s="398"/>
      <c r="K47" s="341"/>
      <c r="L47" s="341"/>
      <c r="M47" s="342"/>
      <c r="N47" s="332"/>
      <c r="O47" s="332"/>
      <c r="P47" s="343"/>
      <c r="Q47" s="332"/>
      <c r="R47" s="343"/>
      <c r="S47" s="344"/>
      <c r="T47" s="332"/>
      <c r="U47" s="332"/>
      <c r="V47" s="332"/>
      <c r="W47" s="332"/>
      <c r="X47" s="332"/>
      <c r="Y47" s="332"/>
      <c r="Z47" s="332"/>
      <c r="AA47" s="332"/>
      <c r="AB47" s="332"/>
      <c r="AC47" s="332"/>
      <c r="AD47" s="332"/>
      <c r="AE47" s="332"/>
      <c r="AF47" s="332"/>
      <c r="AG47" s="332"/>
      <c r="AH47" s="332"/>
      <c r="AI47" s="341"/>
      <c r="AJ47" s="332"/>
      <c r="AK47" s="332"/>
      <c r="AL47" s="341"/>
      <c r="AM47" s="332"/>
      <c r="AN47" s="332"/>
      <c r="AO47" s="341"/>
    </row>
    <row r="48" spans="1:41" ht="23.1" customHeight="1">
      <c r="A48" s="397"/>
      <c r="B48" s="672"/>
      <c r="C48" s="1234"/>
      <c r="D48" s="396"/>
      <c r="E48" s="508">
        <f t="shared" si="4"/>
        <v>0</v>
      </c>
      <c r="F48" s="1235"/>
      <c r="G48" s="509"/>
      <c r="H48" s="508">
        <f t="shared" si="5"/>
        <v>0</v>
      </c>
      <c r="I48" s="1256" t="str">
        <f t="shared" si="3"/>
        <v/>
      </c>
      <c r="J48" s="398"/>
      <c r="K48" s="341"/>
      <c r="L48" s="341"/>
      <c r="M48" s="342"/>
      <c r="N48" s="332"/>
      <c r="O48" s="332"/>
      <c r="P48" s="343"/>
      <c r="Q48" s="332"/>
      <c r="R48" s="343"/>
      <c r="S48" s="344"/>
      <c r="T48" s="332"/>
      <c r="U48" s="332"/>
      <c r="V48" s="332"/>
      <c r="W48" s="332"/>
      <c r="X48" s="332"/>
      <c r="Y48" s="332"/>
      <c r="Z48" s="332"/>
      <c r="AA48" s="332"/>
      <c r="AB48" s="332"/>
      <c r="AC48" s="332"/>
      <c r="AD48" s="332"/>
      <c r="AE48" s="332"/>
      <c r="AF48" s="332"/>
      <c r="AG48" s="332"/>
      <c r="AH48" s="332"/>
      <c r="AI48" s="341"/>
      <c r="AJ48" s="332"/>
      <c r="AK48" s="332"/>
      <c r="AL48" s="341"/>
      <c r="AM48" s="332"/>
      <c r="AN48" s="332"/>
      <c r="AO48" s="341"/>
    </row>
    <row r="49" spans="1:41" ht="23.1" customHeight="1">
      <c r="A49" s="397"/>
      <c r="B49" s="672"/>
      <c r="C49" s="1234"/>
      <c r="D49" s="396"/>
      <c r="E49" s="508">
        <f t="shared" si="4"/>
        <v>0</v>
      </c>
      <c r="F49" s="1235"/>
      <c r="G49" s="509"/>
      <c r="H49" s="508">
        <f t="shared" si="5"/>
        <v>0</v>
      </c>
      <c r="I49" s="1256" t="str">
        <f t="shared" si="3"/>
        <v/>
      </c>
      <c r="J49" s="398"/>
      <c r="K49" s="341"/>
      <c r="L49" s="341"/>
      <c r="M49" s="342"/>
      <c r="N49" s="332"/>
      <c r="O49" s="332"/>
      <c r="P49" s="343"/>
      <c r="Q49" s="332"/>
      <c r="R49" s="343"/>
      <c r="S49" s="344"/>
      <c r="T49" s="332"/>
      <c r="U49" s="332"/>
      <c r="V49" s="332"/>
      <c r="W49" s="332"/>
      <c r="X49" s="332"/>
      <c r="Y49" s="332"/>
      <c r="Z49" s="332"/>
      <c r="AA49" s="332"/>
      <c r="AB49" s="332"/>
      <c r="AC49" s="332"/>
      <c r="AD49" s="332"/>
      <c r="AE49" s="332"/>
      <c r="AF49" s="332"/>
      <c r="AG49" s="332"/>
      <c r="AH49" s="332"/>
      <c r="AI49" s="341"/>
      <c r="AJ49" s="332"/>
      <c r="AK49" s="332"/>
      <c r="AL49" s="341"/>
      <c r="AM49" s="332"/>
      <c r="AN49" s="332"/>
      <c r="AO49" s="341"/>
    </row>
    <row r="50" spans="1:41" ht="23.1" customHeight="1">
      <c r="A50" s="397"/>
      <c r="B50" s="672"/>
      <c r="C50" s="1234"/>
      <c r="D50" s="396"/>
      <c r="E50" s="508">
        <f t="shared" si="4"/>
        <v>0</v>
      </c>
      <c r="F50" s="1235"/>
      <c r="G50" s="509"/>
      <c r="H50" s="508">
        <f t="shared" si="5"/>
        <v>0</v>
      </c>
      <c r="I50" s="1256" t="str">
        <f t="shared" si="3"/>
        <v/>
      </c>
      <c r="J50" s="398"/>
      <c r="K50" s="341"/>
      <c r="L50" s="341"/>
      <c r="M50" s="342"/>
      <c r="N50" s="332"/>
      <c r="O50" s="332"/>
      <c r="P50" s="343"/>
      <c r="Q50" s="332"/>
      <c r="R50" s="343"/>
      <c r="S50" s="344"/>
      <c r="T50" s="332"/>
      <c r="U50" s="332"/>
      <c r="V50" s="332"/>
      <c r="W50" s="332"/>
      <c r="X50" s="332"/>
      <c r="Y50" s="332"/>
      <c r="Z50" s="332"/>
      <c r="AA50" s="332"/>
      <c r="AB50" s="332"/>
      <c r="AC50" s="332"/>
      <c r="AD50" s="332"/>
      <c r="AE50" s="332"/>
      <c r="AF50" s="332"/>
      <c r="AG50" s="332"/>
      <c r="AH50" s="332"/>
      <c r="AI50" s="341"/>
      <c r="AJ50" s="332"/>
      <c r="AK50" s="332"/>
      <c r="AL50" s="341"/>
      <c r="AM50" s="332"/>
      <c r="AN50" s="332"/>
      <c r="AO50" s="341"/>
    </row>
    <row r="51" spans="1:41" ht="23.1" customHeight="1">
      <c r="A51" s="397"/>
      <c r="B51" s="672"/>
      <c r="C51" s="1234"/>
      <c r="D51" s="396"/>
      <c r="E51" s="508">
        <f t="shared" si="4"/>
        <v>0</v>
      </c>
      <c r="F51" s="1235"/>
      <c r="G51" s="509"/>
      <c r="H51" s="508">
        <f t="shared" si="5"/>
        <v>0</v>
      </c>
      <c r="I51" s="1256" t="str">
        <f t="shared" si="3"/>
        <v/>
      </c>
      <c r="J51" s="398"/>
      <c r="K51" s="341"/>
      <c r="L51" s="341"/>
      <c r="M51" s="342"/>
      <c r="N51" s="332"/>
      <c r="O51" s="332"/>
      <c r="P51" s="343"/>
      <c r="Q51" s="332"/>
      <c r="R51" s="343"/>
      <c r="S51" s="344"/>
      <c r="T51" s="332"/>
      <c r="U51" s="332"/>
      <c r="V51" s="332"/>
      <c r="W51" s="332"/>
      <c r="X51" s="332"/>
      <c r="Y51" s="332"/>
      <c r="Z51" s="332"/>
      <c r="AA51" s="332"/>
      <c r="AB51" s="332"/>
      <c r="AC51" s="332"/>
      <c r="AD51" s="332"/>
      <c r="AE51" s="332"/>
      <c r="AF51" s="332"/>
      <c r="AG51" s="332"/>
      <c r="AH51" s="332"/>
      <c r="AI51" s="341"/>
      <c r="AJ51" s="332"/>
      <c r="AK51" s="332"/>
      <c r="AL51" s="341"/>
      <c r="AM51" s="332"/>
      <c r="AN51" s="332"/>
      <c r="AO51" s="341"/>
    </row>
    <row r="52" spans="1:41" ht="23.1" customHeight="1">
      <c r="A52" s="397"/>
      <c r="B52" s="672"/>
      <c r="C52" s="1234"/>
      <c r="D52" s="396"/>
      <c r="E52" s="508">
        <f t="shared" si="4"/>
        <v>0</v>
      </c>
      <c r="F52" s="1235"/>
      <c r="G52" s="509"/>
      <c r="H52" s="508">
        <f t="shared" si="5"/>
        <v>0</v>
      </c>
      <c r="I52" s="1256" t="str">
        <f t="shared" si="3"/>
        <v/>
      </c>
      <c r="J52" s="398"/>
      <c r="K52" s="341"/>
      <c r="L52" s="341"/>
      <c r="M52" s="342"/>
      <c r="N52" s="332"/>
      <c r="O52" s="332"/>
      <c r="P52" s="343"/>
      <c r="Q52" s="332"/>
      <c r="R52" s="343"/>
      <c r="S52" s="344"/>
      <c r="T52" s="332"/>
      <c r="U52" s="332"/>
      <c r="V52" s="332"/>
      <c r="W52" s="332"/>
      <c r="X52" s="332"/>
      <c r="Y52" s="332"/>
      <c r="Z52" s="332"/>
      <c r="AA52" s="332"/>
      <c r="AB52" s="332"/>
      <c r="AC52" s="332"/>
      <c r="AD52" s="332"/>
      <c r="AE52" s="332"/>
      <c r="AF52" s="332"/>
      <c r="AG52" s="332"/>
      <c r="AH52" s="332"/>
      <c r="AI52" s="341"/>
      <c r="AJ52" s="332"/>
      <c r="AK52" s="332"/>
      <c r="AL52" s="341"/>
      <c r="AM52" s="332"/>
      <c r="AN52" s="332"/>
      <c r="AO52" s="341"/>
    </row>
    <row r="53" spans="1:41" ht="23.1" customHeight="1">
      <c r="A53" s="397"/>
      <c r="B53" s="672"/>
      <c r="C53" s="1234"/>
      <c r="D53" s="396"/>
      <c r="E53" s="508">
        <f t="shared" si="4"/>
        <v>0</v>
      </c>
      <c r="F53" s="1235"/>
      <c r="G53" s="509"/>
      <c r="H53" s="508">
        <f t="shared" si="5"/>
        <v>0</v>
      </c>
      <c r="I53" s="1256" t="str">
        <f t="shared" si="3"/>
        <v/>
      </c>
      <c r="J53" s="398"/>
      <c r="K53" s="341"/>
      <c r="L53" s="341"/>
      <c r="M53" s="342"/>
      <c r="N53" s="332"/>
      <c r="O53" s="332"/>
      <c r="P53" s="343"/>
      <c r="Q53" s="332"/>
      <c r="R53" s="343"/>
      <c r="S53" s="344"/>
      <c r="T53" s="332"/>
      <c r="U53" s="332"/>
      <c r="V53" s="332"/>
      <c r="W53" s="332"/>
      <c r="X53" s="332"/>
      <c r="Y53" s="332"/>
      <c r="Z53" s="332"/>
      <c r="AA53" s="332"/>
      <c r="AB53" s="332"/>
      <c r="AC53" s="332"/>
      <c r="AD53" s="332"/>
      <c r="AE53" s="332"/>
      <c r="AF53" s="332"/>
      <c r="AG53" s="332"/>
      <c r="AH53" s="332"/>
      <c r="AI53" s="341"/>
      <c r="AJ53" s="332"/>
      <c r="AK53" s="332"/>
      <c r="AL53" s="341"/>
      <c r="AM53" s="332"/>
      <c r="AN53" s="332"/>
      <c r="AO53" s="341"/>
    </row>
    <row r="54" spans="1:41" ht="23.1" customHeight="1">
      <c r="A54" s="397"/>
      <c r="B54" s="672"/>
      <c r="C54" s="1234"/>
      <c r="D54" s="396"/>
      <c r="E54" s="508">
        <f t="shared" si="4"/>
        <v>0</v>
      </c>
      <c r="F54" s="1235"/>
      <c r="G54" s="509"/>
      <c r="H54" s="508">
        <f t="shared" si="5"/>
        <v>0</v>
      </c>
      <c r="I54" s="1256" t="str">
        <f t="shared" si="3"/>
        <v/>
      </c>
      <c r="J54" s="398"/>
      <c r="K54" s="341"/>
      <c r="L54" s="341"/>
      <c r="M54" s="342"/>
      <c r="N54" s="332"/>
      <c r="O54" s="332"/>
      <c r="P54" s="343"/>
      <c r="Q54" s="332"/>
      <c r="R54" s="343"/>
      <c r="S54" s="344"/>
      <c r="T54" s="332"/>
      <c r="U54" s="332"/>
      <c r="V54" s="332"/>
      <c r="W54" s="332"/>
      <c r="X54" s="332"/>
      <c r="Y54" s="332"/>
      <c r="Z54" s="332"/>
      <c r="AA54" s="332"/>
      <c r="AB54" s="332"/>
      <c r="AC54" s="332"/>
      <c r="AD54" s="332"/>
      <c r="AE54" s="332"/>
      <c r="AF54" s="332"/>
      <c r="AG54" s="332"/>
      <c r="AH54" s="332"/>
      <c r="AI54" s="341"/>
      <c r="AJ54" s="332"/>
      <c r="AK54" s="332"/>
      <c r="AL54" s="341"/>
      <c r="AM54" s="332"/>
      <c r="AN54" s="332"/>
      <c r="AO54" s="341"/>
    </row>
    <row r="55" spans="1:41" ht="23.1" customHeight="1">
      <c r="A55" s="397"/>
      <c r="B55" s="672"/>
      <c r="C55" s="1234"/>
      <c r="D55" s="396"/>
      <c r="E55" s="508">
        <f t="shared" si="4"/>
        <v>0</v>
      </c>
      <c r="F55" s="1235"/>
      <c r="G55" s="509"/>
      <c r="H55" s="508">
        <f t="shared" si="5"/>
        <v>0</v>
      </c>
      <c r="I55" s="1256" t="str">
        <f t="shared" si="3"/>
        <v/>
      </c>
      <c r="J55" s="398"/>
      <c r="K55" s="341"/>
      <c r="L55" s="341"/>
      <c r="M55" s="342"/>
      <c r="N55" s="332"/>
      <c r="O55" s="332"/>
      <c r="P55" s="343"/>
      <c r="Q55" s="332"/>
      <c r="R55" s="343"/>
      <c r="S55" s="344"/>
      <c r="T55" s="332"/>
      <c r="U55" s="332"/>
      <c r="V55" s="332"/>
      <c r="W55" s="332"/>
      <c r="X55" s="332"/>
      <c r="Y55" s="332"/>
      <c r="Z55" s="332"/>
      <c r="AA55" s="332"/>
      <c r="AB55" s="332"/>
      <c r="AC55" s="332"/>
      <c r="AD55" s="332"/>
      <c r="AE55" s="332"/>
      <c r="AF55" s="332"/>
      <c r="AG55" s="332"/>
      <c r="AH55" s="332"/>
      <c r="AI55" s="341"/>
      <c r="AJ55" s="332"/>
      <c r="AK55" s="332"/>
      <c r="AL55" s="341"/>
      <c r="AM55" s="332"/>
      <c r="AN55" s="332"/>
      <c r="AO55" s="341"/>
    </row>
    <row r="56" spans="1:41" ht="23.1" customHeight="1">
      <c r="A56" s="397"/>
      <c r="B56" s="672"/>
      <c r="C56" s="1234"/>
      <c r="D56" s="396"/>
      <c r="E56" s="508">
        <f t="shared" si="4"/>
        <v>0</v>
      </c>
      <c r="F56" s="1235"/>
      <c r="G56" s="509"/>
      <c r="H56" s="508">
        <f t="shared" si="5"/>
        <v>0</v>
      </c>
      <c r="I56" s="1256" t="str">
        <f t="shared" si="3"/>
        <v/>
      </c>
      <c r="J56" s="398"/>
      <c r="K56" s="341"/>
      <c r="L56" s="341"/>
      <c r="M56" s="342"/>
      <c r="N56" s="332"/>
      <c r="O56" s="332"/>
      <c r="P56" s="343"/>
      <c r="Q56" s="332"/>
      <c r="R56" s="343"/>
      <c r="S56" s="344"/>
      <c r="T56" s="332"/>
      <c r="U56" s="332"/>
      <c r="V56" s="332"/>
      <c r="W56" s="332"/>
      <c r="X56" s="332"/>
      <c r="Y56" s="332"/>
      <c r="Z56" s="332"/>
      <c r="AA56" s="332"/>
      <c r="AB56" s="332"/>
      <c r="AC56" s="332"/>
      <c r="AD56" s="332"/>
      <c r="AE56" s="332"/>
      <c r="AF56" s="332"/>
      <c r="AG56" s="332"/>
      <c r="AH56" s="332"/>
      <c r="AI56" s="341"/>
      <c r="AJ56" s="332"/>
      <c r="AK56" s="332"/>
      <c r="AL56" s="341"/>
      <c r="AM56" s="332"/>
      <c r="AN56" s="332"/>
      <c r="AO56" s="341"/>
    </row>
    <row r="57" spans="1:41" ht="23.1" customHeight="1">
      <c r="A57" s="397"/>
      <c r="B57" s="672"/>
      <c r="C57" s="1234"/>
      <c r="D57" s="396"/>
      <c r="E57" s="508">
        <f t="shared" si="4"/>
        <v>0</v>
      </c>
      <c r="F57" s="1235"/>
      <c r="G57" s="509"/>
      <c r="H57" s="508">
        <f t="shared" si="5"/>
        <v>0</v>
      </c>
      <c r="I57" s="1256" t="str">
        <f t="shared" si="3"/>
        <v/>
      </c>
      <c r="J57" s="398"/>
      <c r="K57" s="341"/>
      <c r="L57" s="341"/>
      <c r="M57" s="342"/>
      <c r="N57" s="332"/>
      <c r="O57" s="332"/>
      <c r="P57" s="343"/>
      <c r="Q57" s="332"/>
      <c r="R57" s="343"/>
      <c r="S57" s="344"/>
      <c r="T57" s="332"/>
      <c r="U57" s="332"/>
      <c r="V57" s="332"/>
      <c r="W57" s="332"/>
      <c r="X57" s="332"/>
      <c r="Y57" s="332"/>
      <c r="Z57" s="332"/>
      <c r="AA57" s="332"/>
      <c r="AB57" s="332"/>
      <c r="AC57" s="332"/>
      <c r="AD57" s="332"/>
      <c r="AE57" s="332"/>
      <c r="AF57" s="332"/>
      <c r="AG57" s="332"/>
      <c r="AH57" s="332"/>
      <c r="AI57" s="341"/>
      <c r="AJ57" s="332"/>
      <c r="AK57" s="332"/>
      <c r="AL57" s="341"/>
      <c r="AM57" s="332"/>
      <c r="AN57" s="332"/>
      <c r="AO57" s="341"/>
    </row>
    <row r="58" spans="1:41" ht="23.1" customHeight="1">
      <c r="A58" s="397"/>
      <c r="B58" s="672"/>
      <c r="C58" s="1234"/>
      <c r="D58" s="396"/>
      <c r="E58" s="508">
        <f t="shared" si="4"/>
        <v>0</v>
      </c>
      <c r="F58" s="1235"/>
      <c r="G58" s="509"/>
      <c r="H58" s="508">
        <f t="shared" si="5"/>
        <v>0</v>
      </c>
      <c r="I58" s="1256" t="str">
        <f t="shared" si="3"/>
        <v/>
      </c>
      <c r="J58" s="398"/>
      <c r="K58" s="341"/>
      <c r="L58" s="341"/>
      <c r="M58" s="342"/>
      <c r="N58" s="332"/>
      <c r="O58" s="332"/>
      <c r="P58" s="343"/>
      <c r="Q58" s="332"/>
      <c r="R58" s="343"/>
      <c r="S58" s="344"/>
      <c r="T58" s="332"/>
      <c r="U58" s="332"/>
      <c r="V58" s="332"/>
      <c r="W58" s="332"/>
      <c r="X58" s="332"/>
      <c r="Y58" s="332"/>
      <c r="Z58" s="332"/>
      <c r="AA58" s="332"/>
      <c r="AB58" s="332"/>
      <c r="AC58" s="332"/>
      <c r="AD58" s="332"/>
      <c r="AE58" s="332"/>
      <c r="AF58" s="332"/>
      <c r="AG58" s="332"/>
      <c r="AH58" s="332"/>
      <c r="AI58" s="341"/>
      <c r="AJ58" s="332"/>
      <c r="AK58" s="332"/>
      <c r="AL58" s="341"/>
      <c r="AM58" s="332"/>
      <c r="AN58" s="332"/>
      <c r="AO58" s="341"/>
    </row>
    <row r="59" spans="1:41" ht="23.1" customHeight="1">
      <c r="A59" s="397"/>
      <c r="B59" s="672"/>
      <c r="C59" s="1234"/>
      <c r="D59" s="396"/>
      <c r="E59" s="508">
        <f t="shared" si="4"/>
        <v>0</v>
      </c>
      <c r="F59" s="1235"/>
      <c r="G59" s="509"/>
      <c r="H59" s="508">
        <f t="shared" si="5"/>
        <v>0</v>
      </c>
      <c r="I59" s="1256" t="str">
        <f t="shared" si="3"/>
        <v/>
      </c>
      <c r="J59" s="398"/>
      <c r="K59" s="341"/>
      <c r="L59" s="341"/>
      <c r="M59" s="342"/>
      <c r="N59" s="332"/>
      <c r="O59" s="332"/>
      <c r="P59" s="343"/>
      <c r="Q59" s="332"/>
      <c r="R59" s="343"/>
      <c r="S59" s="344"/>
      <c r="T59" s="332"/>
      <c r="U59" s="332"/>
      <c r="V59" s="332"/>
      <c r="W59" s="332"/>
      <c r="X59" s="332"/>
      <c r="Y59" s="332"/>
      <c r="Z59" s="332"/>
      <c r="AA59" s="332"/>
      <c r="AB59" s="332"/>
      <c r="AC59" s="332"/>
      <c r="AD59" s="332"/>
      <c r="AE59" s="332"/>
      <c r="AF59" s="332"/>
      <c r="AG59" s="332"/>
      <c r="AH59" s="332"/>
      <c r="AI59" s="341"/>
      <c r="AJ59" s="332"/>
      <c r="AK59" s="332"/>
      <c r="AL59" s="341"/>
      <c r="AM59" s="332"/>
      <c r="AN59" s="332"/>
      <c r="AO59" s="341"/>
    </row>
    <row r="60" spans="1:41" ht="23.1" customHeight="1">
      <c r="A60" s="397"/>
      <c r="B60" s="672"/>
      <c r="C60" s="1234"/>
      <c r="D60" s="396"/>
      <c r="E60" s="508">
        <f t="shared" si="4"/>
        <v>0</v>
      </c>
      <c r="F60" s="1235"/>
      <c r="G60" s="509"/>
      <c r="H60" s="508">
        <f t="shared" si="5"/>
        <v>0</v>
      </c>
      <c r="I60" s="1256" t="str">
        <f t="shared" si="3"/>
        <v/>
      </c>
      <c r="J60" s="398"/>
      <c r="K60" s="341"/>
      <c r="L60" s="341"/>
      <c r="M60" s="342"/>
      <c r="N60" s="332"/>
      <c r="O60" s="332"/>
      <c r="P60" s="343"/>
      <c r="Q60" s="332"/>
      <c r="R60" s="343"/>
      <c r="S60" s="344"/>
      <c r="T60" s="332"/>
      <c r="U60" s="332"/>
      <c r="V60" s="332"/>
      <c r="W60" s="332"/>
      <c r="X60" s="332"/>
      <c r="Y60" s="332"/>
      <c r="Z60" s="332"/>
      <c r="AA60" s="332"/>
      <c r="AB60" s="332"/>
      <c r="AC60" s="332"/>
      <c r="AD60" s="332"/>
      <c r="AE60" s="332"/>
      <c r="AF60" s="332"/>
      <c r="AG60" s="332"/>
      <c r="AH60" s="332"/>
      <c r="AI60" s="341"/>
      <c r="AJ60" s="332"/>
      <c r="AK60" s="332"/>
      <c r="AL60" s="341"/>
      <c r="AM60" s="332"/>
      <c r="AN60" s="332"/>
      <c r="AO60" s="341"/>
    </row>
    <row r="61" spans="1:41" ht="23.1" customHeight="1">
      <c r="A61" s="397"/>
      <c r="B61" s="672"/>
      <c r="C61" s="1234"/>
      <c r="D61" s="396"/>
      <c r="E61" s="508">
        <f t="shared" si="4"/>
        <v>0</v>
      </c>
      <c r="F61" s="1235"/>
      <c r="G61" s="509"/>
      <c r="H61" s="508">
        <f t="shared" si="5"/>
        <v>0</v>
      </c>
      <c r="I61" s="1256" t="str">
        <f t="shared" si="3"/>
        <v/>
      </c>
      <c r="J61" s="398"/>
      <c r="K61" s="341"/>
      <c r="L61" s="341"/>
      <c r="M61" s="342"/>
      <c r="N61" s="332"/>
      <c r="O61" s="332"/>
      <c r="P61" s="343"/>
      <c r="Q61" s="332"/>
      <c r="R61" s="343"/>
      <c r="S61" s="344"/>
      <c r="T61" s="332"/>
      <c r="U61" s="332"/>
      <c r="V61" s="332"/>
      <c r="W61" s="332"/>
      <c r="X61" s="332"/>
      <c r="Y61" s="332"/>
      <c r="Z61" s="332"/>
      <c r="AA61" s="332"/>
      <c r="AB61" s="332"/>
      <c r="AC61" s="332"/>
      <c r="AD61" s="332"/>
      <c r="AE61" s="332"/>
      <c r="AF61" s="332"/>
      <c r="AG61" s="332"/>
      <c r="AH61" s="332"/>
      <c r="AI61" s="341"/>
      <c r="AJ61" s="332"/>
      <c r="AK61" s="332"/>
      <c r="AL61" s="341"/>
      <c r="AM61" s="332"/>
      <c r="AN61" s="332"/>
      <c r="AO61" s="341"/>
    </row>
    <row r="62" spans="1:41" ht="23.1" customHeight="1">
      <c r="A62" s="397"/>
      <c r="B62" s="672"/>
      <c r="C62" s="1234"/>
      <c r="D62" s="396"/>
      <c r="E62" s="508">
        <f t="shared" si="4"/>
        <v>0</v>
      </c>
      <c r="F62" s="1235"/>
      <c r="G62" s="509"/>
      <c r="H62" s="508">
        <f t="shared" si="5"/>
        <v>0</v>
      </c>
      <c r="I62" s="1256" t="str">
        <f t="shared" si="3"/>
        <v/>
      </c>
      <c r="J62" s="398"/>
      <c r="K62" s="341"/>
      <c r="L62" s="341"/>
      <c r="M62" s="342"/>
      <c r="N62" s="332"/>
      <c r="O62" s="332"/>
      <c r="P62" s="343"/>
      <c r="Q62" s="332"/>
      <c r="R62" s="343"/>
      <c r="S62" s="344"/>
      <c r="T62" s="332"/>
      <c r="U62" s="332"/>
      <c r="V62" s="332"/>
      <c r="W62" s="332"/>
      <c r="X62" s="332"/>
      <c r="Y62" s="332"/>
      <c r="Z62" s="332"/>
      <c r="AA62" s="332"/>
      <c r="AB62" s="332"/>
      <c r="AC62" s="332"/>
      <c r="AD62" s="332"/>
      <c r="AE62" s="332"/>
      <c r="AF62" s="332"/>
      <c r="AG62" s="332"/>
      <c r="AH62" s="332"/>
      <c r="AI62" s="341"/>
      <c r="AJ62" s="332"/>
      <c r="AK62" s="332"/>
      <c r="AL62" s="341"/>
      <c r="AM62" s="332"/>
      <c r="AN62" s="332"/>
      <c r="AO62" s="341"/>
    </row>
    <row r="63" spans="1:41" ht="23.1" customHeight="1">
      <c r="A63" s="397"/>
      <c r="B63" s="672"/>
      <c r="C63" s="1234"/>
      <c r="D63" s="396"/>
      <c r="E63" s="508">
        <f t="shared" si="4"/>
        <v>0</v>
      </c>
      <c r="F63" s="1235"/>
      <c r="G63" s="509"/>
      <c r="H63" s="508">
        <f t="shared" si="5"/>
        <v>0</v>
      </c>
      <c r="I63" s="1256" t="str">
        <f t="shared" si="3"/>
        <v/>
      </c>
      <c r="J63" s="398"/>
      <c r="K63" s="341"/>
      <c r="L63" s="341"/>
      <c r="M63" s="342"/>
      <c r="N63" s="332"/>
      <c r="O63" s="332"/>
      <c r="P63" s="343"/>
      <c r="Q63" s="332"/>
      <c r="R63" s="343"/>
      <c r="S63" s="344"/>
      <c r="T63" s="332"/>
      <c r="U63" s="332"/>
      <c r="V63" s="332"/>
      <c r="W63" s="332"/>
      <c r="X63" s="332"/>
      <c r="Y63" s="332"/>
      <c r="Z63" s="332"/>
      <c r="AA63" s="332"/>
      <c r="AB63" s="332"/>
      <c r="AC63" s="332"/>
      <c r="AD63" s="332"/>
      <c r="AE63" s="332"/>
      <c r="AF63" s="332"/>
      <c r="AG63" s="332"/>
      <c r="AH63" s="332"/>
      <c r="AI63" s="341"/>
      <c r="AJ63" s="332"/>
      <c r="AK63" s="332"/>
      <c r="AL63" s="341"/>
      <c r="AM63" s="332"/>
      <c r="AN63" s="332"/>
      <c r="AO63" s="341"/>
    </row>
    <row r="64" spans="1:41" ht="23.1" customHeight="1">
      <c r="A64" s="397"/>
      <c r="B64" s="672"/>
      <c r="C64" s="1234"/>
      <c r="D64" s="396"/>
      <c r="E64" s="508">
        <f t="shared" si="4"/>
        <v>0</v>
      </c>
      <c r="F64" s="1235"/>
      <c r="G64" s="509"/>
      <c r="H64" s="508">
        <f t="shared" si="5"/>
        <v>0</v>
      </c>
      <c r="I64" s="1256" t="str">
        <f t="shared" si="3"/>
        <v/>
      </c>
      <c r="J64" s="398"/>
      <c r="K64" s="341"/>
      <c r="L64" s="341"/>
      <c r="M64" s="342"/>
      <c r="N64" s="332"/>
      <c r="O64" s="332"/>
      <c r="P64" s="343"/>
      <c r="Q64" s="332"/>
      <c r="R64" s="343"/>
      <c r="S64" s="344"/>
      <c r="T64" s="332"/>
      <c r="U64" s="332"/>
      <c r="V64" s="332"/>
      <c r="W64" s="332"/>
      <c r="X64" s="332"/>
      <c r="Y64" s="332"/>
      <c r="Z64" s="332"/>
      <c r="AA64" s="332"/>
      <c r="AB64" s="332"/>
      <c r="AC64" s="332"/>
      <c r="AD64" s="332"/>
      <c r="AE64" s="332"/>
      <c r="AF64" s="332"/>
      <c r="AG64" s="332"/>
      <c r="AH64" s="332"/>
      <c r="AI64" s="341"/>
      <c r="AJ64" s="332"/>
      <c r="AK64" s="332"/>
      <c r="AL64" s="341"/>
      <c r="AM64" s="332"/>
      <c r="AN64" s="332"/>
      <c r="AO64" s="341"/>
    </row>
    <row r="65" spans="1:41" ht="23.1" customHeight="1">
      <c r="A65" s="397"/>
      <c r="B65" s="672"/>
      <c r="C65" s="1234"/>
      <c r="D65" s="396"/>
      <c r="E65" s="508">
        <f t="shared" si="4"/>
        <v>0</v>
      </c>
      <c r="F65" s="1235"/>
      <c r="G65" s="509"/>
      <c r="H65" s="508">
        <f t="shared" si="5"/>
        <v>0</v>
      </c>
      <c r="I65" s="1256" t="str">
        <f t="shared" si="3"/>
        <v/>
      </c>
      <c r="J65" s="398"/>
      <c r="K65" s="341"/>
      <c r="L65" s="341"/>
      <c r="M65" s="342"/>
      <c r="N65" s="332"/>
      <c r="O65" s="332"/>
      <c r="P65" s="343"/>
      <c r="Q65" s="332"/>
      <c r="R65" s="343"/>
      <c r="S65" s="344"/>
      <c r="T65" s="332"/>
      <c r="U65" s="332"/>
      <c r="V65" s="332"/>
      <c r="W65" s="332"/>
      <c r="X65" s="332"/>
      <c r="Y65" s="332"/>
      <c r="Z65" s="332"/>
      <c r="AA65" s="332"/>
      <c r="AB65" s="332"/>
      <c r="AC65" s="332"/>
      <c r="AD65" s="332"/>
      <c r="AE65" s="332"/>
      <c r="AF65" s="332"/>
      <c r="AG65" s="332"/>
      <c r="AH65" s="332"/>
      <c r="AI65" s="341"/>
      <c r="AJ65" s="332"/>
      <c r="AK65" s="332"/>
      <c r="AL65" s="341"/>
      <c r="AM65" s="332"/>
      <c r="AN65" s="332"/>
      <c r="AO65" s="341"/>
    </row>
    <row r="66" spans="1:41" ht="23.1" customHeight="1">
      <c r="A66" s="397"/>
      <c r="B66" s="672"/>
      <c r="C66" s="1234"/>
      <c r="D66" s="396"/>
      <c r="E66" s="508">
        <f t="shared" si="4"/>
        <v>0</v>
      </c>
      <c r="F66" s="1235"/>
      <c r="G66" s="509"/>
      <c r="H66" s="508">
        <f t="shared" si="5"/>
        <v>0</v>
      </c>
      <c r="I66" s="1256" t="str">
        <f t="shared" si="3"/>
        <v/>
      </c>
      <c r="J66" s="398"/>
      <c r="K66" s="341"/>
      <c r="L66" s="341"/>
      <c r="M66" s="342"/>
      <c r="N66" s="332"/>
      <c r="O66" s="332"/>
      <c r="P66" s="343"/>
      <c r="Q66" s="332"/>
      <c r="R66" s="343"/>
      <c r="S66" s="344"/>
      <c r="T66" s="332"/>
      <c r="U66" s="332"/>
      <c r="V66" s="332"/>
      <c r="W66" s="332"/>
      <c r="X66" s="332"/>
      <c r="Y66" s="332"/>
      <c r="Z66" s="332"/>
      <c r="AA66" s="332"/>
      <c r="AB66" s="332"/>
      <c r="AC66" s="332"/>
      <c r="AD66" s="332"/>
      <c r="AE66" s="332"/>
      <c r="AF66" s="332"/>
      <c r="AG66" s="332"/>
      <c r="AH66" s="332"/>
      <c r="AI66" s="341"/>
      <c r="AJ66" s="332"/>
      <c r="AK66" s="332"/>
      <c r="AL66" s="341"/>
      <c r="AM66" s="332"/>
      <c r="AN66" s="332"/>
      <c r="AO66" s="341"/>
    </row>
    <row r="67" spans="1:41" ht="23.1" customHeight="1">
      <c r="A67" s="397"/>
      <c r="B67" s="672"/>
      <c r="C67" s="1234"/>
      <c r="D67" s="396"/>
      <c r="E67" s="508">
        <f t="shared" si="4"/>
        <v>0</v>
      </c>
      <c r="F67" s="1235"/>
      <c r="G67" s="509"/>
      <c r="H67" s="508">
        <f t="shared" si="5"/>
        <v>0</v>
      </c>
      <c r="I67" s="1256" t="str">
        <f t="shared" si="3"/>
        <v/>
      </c>
      <c r="J67" s="398"/>
      <c r="K67" s="341"/>
      <c r="L67" s="341"/>
      <c r="M67" s="342"/>
      <c r="N67" s="332"/>
      <c r="O67" s="332"/>
      <c r="P67" s="343"/>
      <c r="Q67" s="332"/>
      <c r="R67" s="343"/>
      <c r="S67" s="344"/>
      <c r="T67" s="332"/>
      <c r="U67" s="332"/>
      <c r="V67" s="332"/>
      <c r="W67" s="332"/>
      <c r="X67" s="332"/>
      <c r="Y67" s="332"/>
      <c r="Z67" s="332"/>
      <c r="AA67" s="332"/>
      <c r="AB67" s="332"/>
      <c r="AC67" s="332"/>
      <c r="AD67" s="332"/>
      <c r="AE67" s="332"/>
      <c r="AF67" s="332"/>
      <c r="AG67" s="332"/>
      <c r="AH67" s="332"/>
      <c r="AI67" s="341"/>
      <c r="AJ67" s="332"/>
      <c r="AK67" s="332"/>
      <c r="AL67" s="341"/>
      <c r="AM67" s="332"/>
      <c r="AN67" s="332"/>
      <c r="AO67" s="341"/>
    </row>
    <row r="68" spans="1:41" ht="23.1" customHeight="1">
      <c r="A68" s="397"/>
      <c r="B68" s="672"/>
      <c r="C68" s="1234"/>
      <c r="D68" s="396"/>
      <c r="E68" s="508">
        <f t="shared" si="4"/>
        <v>0</v>
      </c>
      <c r="F68" s="1235"/>
      <c r="G68" s="509"/>
      <c r="H68" s="508">
        <f t="shared" si="5"/>
        <v>0</v>
      </c>
      <c r="I68" s="1256" t="str">
        <f t="shared" si="3"/>
        <v/>
      </c>
      <c r="J68" s="398"/>
      <c r="K68" s="341"/>
      <c r="L68" s="341"/>
      <c r="M68" s="342"/>
      <c r="N68" s="332"/>
      <c r="O68" s="332"/>
      <c r="P68" s="343"/>
      <c r="Q68" s="332"/>
      <c r="R68" s="343"/>
      <c r="S68" s="344"/>
      <c r="T68" s="332"/>
      <c r="U68" s="332"/>
      <c r="V68" s="332"/>
      <c r="W68" s="332"/>
      <c r="X68" s="332"/>
      <c r="Y68" s="332"/>
      <c r="Z68" s="332"/>
      <c r="AA68" s="332"/>
      <c r="AB68" s="332"/>
      <c r="AC68" s="332"/>
      <c r="AD68" s="332"/>
      <c r="AE68" s="332"/>
      <c r="AF68" s="332"/>
      <c r="AG68" s="332"/>
      <c r="AH68" s="332"/>
      <c r="AI68" s="341"/>
      <c r="AJ68" s="332"/>
      <c r="AK68" s="332"/>
      <c r="AL68" s="341"/>
      <c r="AM68" s="332"/>
      <c r="AN68" s="332"/>
      <c r="AO68" s="341"/>
    </row>
    <row r="69" spans="1:41" ht="23.1" customHeight="1">
      <c r="A69" s="397"/>
      <c r="B69" s="672"/>
      <c r="C69" s="1234"/>
      <c r="D69" s="396"/>
      <c r="E69" s="508">
        <f t="shared" si="4"/>
        <v>0</v>
      </c>
      <c r="F69" s="1235"/>
      <c r="G69" s="509"/>
      <c r="H69" s="508">
        <f t="shared" si="5"/>
        <v>0</v>
      </c>
      <c r="I69" s="1256" t="str">
        <f t="shared" si="3"/>
        <v/>
      </c>
      <c r="J69" s="398"/>
      <c r="K69" s="341"/>
      <c r="L69" s="341"/>
      <c r="M69" s="342"/>
      <c r="N69" s="332"/>
      <c r="O69" s="332"/>
      <c r="P69" s="343"/>
      <c r="Q69" s="332"/>
      <c r="R69" s="343"/>
      <c r="S69" s="344"/>
      <c r="T69" s="332"/>
      <c r="U69" s="332"/>
      <c r="V69" s="332"/>
      <c r="W69" s="332"/>
      <c r="X69" s="332"/>
      <c r="Y69" s="332"/>
      <c r="Z69" s="332"/>
      <c r="AA69" s="332"/>
      <c r="AB69" s="332"/>
      <c r="AC69" s="332"/>
      <c r="AD69" s="332"/>
      <c r="AE69" s="332"/>
      <c r="AF69" s="332"/>
      <c r="AG69" s="332"/>
      <c r="AH69" s="332"/>
      <c r="AI69" s="341"/>
      <c r="AJ69" s="332"/>
      <c r="AK69" s="332"/>
      <c r="AL69" s="341"/>
      <c r="AM69" s="332"/>
      <c r="AN69" s="332"/>
      <c r="AO69" s="341"/>
    </row>
    <row r="70" spans="1:41" ht="23.1" customHeight="1">
      <c r="A70" s="397"/>
      <c r="B70" s="672"/>
      <c r="C70" s="1234"/>
      <c r="D70" s="396"/>
      <c r="E70" s="508">
        <f t="shared" si="4"/>
        <v>0</v>
      </c>
      <c r="F70" s="1235"/>
      <c r="G70" s="509"/>
      <c r="H70" s="508">
        <f t="shared" si="5"/>
        <v>0</v>
      </c>
      <c r="I70" s="1256" t="str">
        <f t="shared" si="3"/>
        <v/>
      </c>
      <c r="J70" s="398"/>
      <c r="K70" s="341"/>
      <c r="L70" s="341"/>
      <c r="M70" s="342"/>
      <c r="N70" s="332"/>
      <c r="O70" s="332"/>
      <c r="P70" s="343"/>
      <c r="Q70" s="332"/>
      <c r="R70" s="343"/>
      <c r="S70" s="344"/>
      <c r="T70" s="332"/>
      <c r="U70" s="332"/>
      <c r="V70" s="332"/>
      <c r="W70" s="332"/>
      <c r="X70" s="332"/>
      <c r="Y70" s="332"/>
      <c r="Z70" s="332"/>
      <c r="AA70" s="332"/>
      <c r="AB70" s="332"/>
      <c r="AC70" s="332"/>
      <c r="AD70" s="332"/>
      <c r="AE70" s="332"/>
      <c r="AF70" s="332"/>
      <c r="AG70" s="332"/>
      <c r="AH70" s="332"/>
      <c r="AI70" s="341"/>
      <c r="AJ70" s="332"/>
      <c r="AK70" s="332"/>
      <c r="AL70" s="341"/>
      <c r="AM70" s="332"/>
      <c r="AN70" s="332"/>
      <c r="AO70" s="341"/>
    </row>
    <row r="71" spans="1:41" ht="23.1" customHeight="1">
      <c r="A71" s="397"/>
      <c r="B71" s="672"/>
      <c r="C71" s="1234"/>
      <c r="D71" s="396"/>
      <c r="E71" s="508">
        <f t="shared" si="4"/>
        <v>0</v>
      </c>
      <c r="F71" s="1235"/>
      <c r="G71" s="509"/>
      <c r="H71" s="508">
        <f t="shared" si="5"/>
        <v>0</v>
      </c>
      <c r="I71" s="1256" t="str">
        <f t="shared" si="3"/>
        <v/>
      </c>
      <c r="J71" s="398"/>
      <c r="K71" s="341"/>
      <c r="L71" s="341"/>
      <c r="M71" s="342"/>
      <c r="N71" s="332"/>
      <c r="O71" s="332"/>
      <c r="P71" s="343"/>
      <c r="Q71" s="332"/>
      <c r="R71" s="343"/>
      <c r="S71" s="344"/>
      <c r="T71" s="332"/>
      <c r="U71" s="332"/>
      <c r="V71" s="332"/>
      <c r="W71" s="332"/>
      <c r="X71" s="332"/>
      <c r="Y71" s="332"/>
      <c r="Z71" s="332"/>
      <c r="AA71" s="332"/>
      <c r="AB71" s="332"/>
      <c r="AC71" s="332"/>
      <c r="AD71" s="332"/>
      <c r="AE71" s="332"/>
      <c r="AF71" s="332"/>
      <c r="AG71" s="332"/>
      <c r="AH71" s="332"/>
      <c r="AI71" s="341"/>
      <c r="AJ71" s="332"/>
      <c r="AK71" s="332"/>
      <c r="AL71" s="341"/>
      <c r="AM71" s="332"/>
      <c r="AN71" s="332"/>
      <c r="AO71" s="341"/>
    </row>
    <row r="72" spans="1:41" ht="23.1" customHeight="1">
      <c r="A72" s="397"/>
      <c r="B72" s="672"/>
      <c r="C72" s="1234"/>
      <c r="D72" s="396"/>
      <c r="E72" s="508">
        <f t="shared" si="4"/>
        <v>0</v>
      </c>
      <c r="F72" s="1235"/>
      <c r="G72" s="509"/>
      <c r="H72" s="508">
        <f t="shared" si="5"/>
        <v>0</v>
      </c>
      <c r="I72" s="1256" t="str">
        <f t="shared" si="3"/>
        <v/>
      </c>
      <c r="J72" s="398"/>
      <c r="K72" s="341"/>
      <c r="L72" s="341"/>
      <c r="M72" s="342"/>
      <c r="N72" s="332"/>
      <c r="O72" s="332"/>
      <c r="P72" s="343"/>
      <c r="Q72" s="332"/>
      <c r="R72" s="343"/>
      <c r="S72" s="344"/>
      <c r="T72" s="332"/>
      <c r="U72" s="332"/>
      <c r="V72" s="332"/>
      <c r="W72" s="332"/>
      <c r="X72" s="332"/>
      <c r="Y72" s="332"/>
      <c r="Z72" s="332"/>
      <c r="AA72" s="332"/>
      <c r="AB72" s="332"/>
      <c r="AC72" s="332"/>
      <c r="AD72" s="332"/>
      <c r="AE72" s="332"/>
      <c r="AF72" s="332"/>
      <c r="AG72" s="332"/>
      <c r="AH72" s="332"/>
      <c r="AI72" s="341"/>
      <c r="AJ72" s="332"/>
      <c r="AK72" s="332"/>
      <c r="AL72" s="341"/>
      <c r="AM72" s="332"/>
      <c r="AN72" s="332"/>
      <c r="AO72" s="341"/>
    </row>
    <row r="73" spans="1:41" ht="23.1" customHeight="1">
      <c r="A73" s="397"/>
      <c r="B73" s="672"/>
      <c r="C73" s="1234"/>
      <c r="D73" s="396"/>
      <c r="E73" s="508">
        <f t="shared" si="4"/>
        <v>0</v>
      </c>
      <c r="F73" s="1235"/>
      <c r="G73" s="509"/>
      <c r="H73" s="508">
        <f t="shared" si="5"/>
        <v>0</v>
      </c>
      <c r="I73" s="1256" t="str">
        <f t="shared" si="3"/>
        <v/>
      </c>
      <c r="J73" s="398"/>
      <c r="K73" s="341"/>
      <c r="L73" s="341"/>
      <c r="M73" s="342"/>
      <c r="N73" s="332"/>
      <c r="O73" s="332"/>
      <c r="P73" s="343"/>
      <c r="Q73" s="332"/>
      <c r="R73" s="343"/>
      <c r="S73" s="344"/>
      <c r="T73" s="332"/>
      <c r="U73" s="332"/>
      <c r="V73" s="332"/>
      <c r="W73" s="332"/>
      <c r="X73" s="332"/>
      <c r="Y73" s="332"/>
      <c r="Z73" s="332"/>
      <c r="AA73" s="332"/>
      <c r="AB73" s="332"/>
      <c r="AC73" s="332"/>
      <c r="AD73" s="332"/>
      <c r="AE73" s="332"/>
      <c r="AF73" s="332"/>
      <c r="AG73" s="332"/>
      <c r="AH73" s="332"/>
      <c r="AI73" s="341"/>
      <c r="AJ73" s="332"/>
      <c r="AK73" s="332"/>
      <c r="AL73" s="341"/>
      <c r="AM73" s="332"/>
      <c r="AN73" s="332"/>
      <c r="AO73" s="341"/>
    </row>
    <row r="74" spans="1:41" ht="23.1" customHeight="1">
      <c r="A74" s="397"/>
      <c r="B74" s="672"/>
      <c r="C74" s="1234"/>
      <c r="D74" s="396"/>
      <c r="E74" s="508">
        <f t="shared" si="4"/>
        <v>0</v>
      </c>
      <c r="F74" s="1235"/>
      <c r="G74" s="509"/>
      <c r="H74" s="508">
        <f t="shared" si="5"/>
        <v>0</v>
      </c>
      <c r="I74" s="1256" t="str">
        <f t="shared" si="3"/>
        <v/>
      </c>
      <c r="J74" s="398"/>
      <c r="K74" s="341"/>
      <c r="L74" s="341"/>
      <c r="M74" s="342"/>
      <c r="N74" s="332"/>
      <c r="O74" s="332"/>
      <c r="P74" s="343"/>
      <c r="Q74" s="332"/>
      <c r="R74" s="343"/>
      <c r="S74" s="344"/>
      <c r="T74" s="332"/>
      <c r="U74" s="332"/>
      <c r="V74" s="332"/>
      <c r="W74" s="332"/>
      <c r="X74" s="332"/>
      <c r="Y74" s="332"/>
      <c r="Z74" s="332"/>
      <c r="AA74" s="332"/>
      <c r="AB74" s="332"/>
      <c r="AC74" s="332"/>
      <c r="AD74" s="332"/>
      <c r="AE74" s="332"/>
      <c r="AF74" s="332"/>
      <c r="AG74" s="332"/>
      <c r="AH74" s="332"/>
      <c r="AI74" s="341"/>
      <c r="AJ74" s="332"/>
      <c r="AK74" s="332"/>
      <c r="AL74" s="341"/>
      <c r="AM74" s="332"/>
      <c r="AN74" s="332"/>
      <c r="AO74" s="341"/>
    </row>
    <row r="75" spans="1:41" ht="23.1" customHeight="1">
      <c r="A75" s="397"/>
      <c r="B75" s="672"/>
      <c r="C75" s="1234"/>
      <c r="D75" s="396"/>
      <c r="E75" s="508">
        <f t="shared" si="4"/>
        <v>0</v>
      </c>
      <c r="F75" s="1235"/>
      <c r="G75" s="509"/>
      <c r="H75" s="508">
        <f t="shared" si="5"/>
        <v>0</v>
      </c>
      <c r="I75" s="1256" t="str">
        <f t="shared" si="3"/>
        <v/>
      </c>
      <c r="J75" s="398"/>
      <c r="K75" s="341"/>
      <c r="L75" s="341"/>
      <c r="M75" s="342"/>
      <c r="N75" s="332"/>
      <c r="O75" s="332"/>
      <c r="P75" s="343"/>
      <c r="Q75" s="332"/>
      <c r="R75" s="343"/>
      <c r="S75" s="344"/>
      <c r="T75" s="332"/>
      <c r="U75" s="332"/>
      <c r="V75" s="332"/>
      <c r="W75" s="332"/>
      <c r="X75" s="332"/>
      <c r="Y75" s="332"/>
      <c r="Z75" s="332"/>
      <c r="AA75" s="332"/>
      <c r="AB75" s="332"/>
      <c r="AC75" s="332"/>
      <c r="AD75" s="332"/>
      <c r="AE75" s="332"/>
      <c r="AF75" s="332"/>
      <c r="AG75" s="332"/>
      <c r="AH75" s="332"/>
      <c r="AI75" s="341"/>
      <c r="AJ75" s="332"/>
      <c r="AK75" s="332"/>
      <c r="AL75" s="341"/>
      <c r="AM75" s="332"/>
      <c r="AN75" s="332"/>
      <c r="AO75" s="341"/>
    </row>
    <row r="76" spans="1:41" ht="23.1" customHeight="1">
      <c r="A76" s="397"/>
      <c r="B76" s="672"/>
      <c r="C76" s="1234"/>
      <c r="D76" s="396"/>
      <c r="E76" s="508">
        <f t="shared" si="4"/>
        <v>0</v>
      </c>
      <c r="F76" s="1235"/>
      <c r="G76" s="509"/>
      <c r="H76" s="508">
        <f t="shared" si="5"/>
        <v>0</v>
      </c>
      <c r="I76" s="1256" t="str">
        <f t="shared" si="3"/>
        <v/>
      </c>
      <c r="J76" s="398"/>
      <c r="K76" s="341"/>
      <c r="L76" s="341"/>
      <c r="M76" s="342"/>
      <c r="N76" s="332"/>
      <c r="O76" s="332"/>
      <c r="P76" s="343"/>
      <c r="Q76" s="332"/>
      <c r="R76" s="343"/>
      <c r="S76" s="344"/>
      <c r="T76" s="332"/>
      <c r="U76" s="332"/>
      <c r="V76" s="332"/>
      <c r="W76" s="332"/>
      <c r="X76" s="332"/>
      <c r="Y76" s="332"/>
      <c r="Z76" s="332"/>
      <c r="AA76" s="332"/>
      <c r="AB76" s="332"/>
      <c r="AC76" s="332"/>
      <c r="AD76" s="332"/>
      <c r="AE76" s="332"/>
      <c r="AF76" s="332"/>
      <c r="AG76" s="332"/>
      <c r="AH76" s="332"/>
      <c r="AI76" s="341"/>
      <c r="AJ76" s="332"/>
      <c r="AK76" s="332"/>
      <c r="AL76" s="341"/>
      <c r="AM76" s="332"/>
      <c r="AN76" s="332"/>
      <c r="AO76" s="341"/>
    </row>
    <row r="77" spans="1:41" ht="23.1" customHeight="1">
      <c r="A77" s="397"/>
      <c r="B77" s="672"/>
      <c r="C77" s="1234"/>
      <c r="D77" s="396"/>
      <c r="E77" s="508">
        <f t="shared" si="4"/>
        <v>0</v>
      </c>
      <c r="F77" s="1235"/>
      <c r="G77" s="509"/>
      <c r="H77" s="508">
        <f t="shared" si="5"/>
        <v>0</v>
      </c>
      <c r="I77" s="1256" t="str">
        <f t="shared" si="3"/>
        <v/>
      </c>
      <c r="J77" s="398"/>
      <c r="K77" s="341"/>
      <c r="L77" s="341"/>
      <c r="M77" s="342"/>
      <c r="N77" s="332"/>
      <c r="O77" s="332"/>
      <c r="P77" s="343"/>
      <c r="Q77" s="332"/>
      <c r="R77" s="343"/>
      <c r="S77" s="344"/>
      <c r="T77" s="332"/>
      <c r="U77" s="332"/>
      <c r="V77" s="332"/>
      <c r="W77" s="332"/>
      <c r="X77" s="332"/>
      <c r="Y77" s="332"/>
      <c r="Z77" s="332"/>
      <c r="AA77" s="332"/>
      <c r="AB77" s="332"/>
      <c r="AC77" s="332"/>
      <c r="AD77" s="332"/>
      <c r="AE77" s="332"/>
      <c r="AF77" s="332"/>
      <c r="AG77" s="332"/>
      <c r="AH77" s="332"/>
      <c r="AI77" s="341"/>
      <c r="AJ77" s="332"/>
      <c r="AK77" s="332"/>
      <c r="AL77" s="341"/>
      <c r="AM77" s="332"/>
      <c r="AN77" s="332"/>
      <c r="AO77" s="341"/>
    </row>
    <row r="78" spans="1:41" ht="23.1" customHeight="1">
      <c r="A78" s="397"/>
      <c r="B78" s="672"/>
      <c r="C78" s="1234"/>
      <c r="D78" s="396"/>
      <c r="E78" s="508">
        <f t="shared" si="4"/>
        <v>0</v>
      </c>
      <c r="F78" s="1235"/>
      <c r="G78" s="509"/>
      <c r="H78" s="508">
        <f t="shared" si="5"/>
        <v>0</v>
      </c>
      <c r="I78" s="1256" t="str">
        <f t="shared" si="3"/>
        <v/>
      </c>
      <c r="J78" s="398"/>
      <c r="K78" s="341"/>
      <c r="L78" s="341"/>
      <c r="M78" s="342"/>
      <c r="N78" s="332"/>
      <c r="O78" s="332"/>
      <c r="P78" s="343"/>
      <c r="Q78" s="332"/>
      <c r="R78" s="343"/>
      <c r="S78" s="344"/>
      <c r="T78" s="332"/>
      <c r="U78" s="332"/>
      <c r="V78" s="332"/>
      <c r="W78" s="332"/>
      <c r="X78" s="332"/>
      <c r="Y78" s="332"/>
      <c r="Z78" s="332"/>
      <c r="AA78" s="332"/>
      <c r="AB78" s="332"/>
      <c r="AC78" s="332"/>
      <c r="AD78" s="332"/>
      <c r="AE78" s="332"/>
      <c r="AF78" s="332"/>
      <c r="AG78" s="332"/>
      <c r="AH78" s="332"/>
      <c r="AI78" s="341"/>
      <c r="AJ78" s="332"/>
      <c r="AK78" s="332"/>
      <c r="AL78" s="341"/>
      <c r="AM78" s="332"/>
      <c r="AN78" s="332"/>
      <c r="AO78" s="341"/>
    </row>
    <row r="79" spans="1:41" ht="23.1" customHeight="1">
      <c r="A79" s="397"/>
      <c r="B79" s="672"/>
      <c r="C79" s="1234"/>
      <c r="D79" s="396"/>
      <c r="E79" s="508">
        <f t="shared" si="4"/>
        <v>0</v>
      </c>
      <c r="F79" s="1235"/>
      <c r="G79" s="509"/>
      <c r="H79" s="508">
        <f t="shared" si="5"/>
        <v>0</v>
      </c>
      <c r="I79" s="1256" t="str">
        <f t="shared" si="3"/>
        <v/>
      </c>
      <c r="J79" s="398"/>
      <c r="K79" s="341"/>
      <c r="L79" s="341"/>
      <c r="M79" s="342"/>
      <c r="N79" s="332"/>
      <c r="O79" s="332"/>
      <c r="P79" s="343"/>
      <c r="Q79" s="332"/>
      <c r="R79" s="343"/>
      <c r="S79" s="344"/>
      <c r="T79" s="332"/>
      <c r="U79" s="332"/>
      <c r="V79" s="332"/>
      <c r="W79" s="332"/>
      <c r="X79" s="332"/>
      <c r="Y79" s="332"/>
      <c r="Z79" s="332"/>
      <c r="AA79" s="332"/>
      <c r="AB79" s="332"/>
      <c r="AC79" s="332"/>
      <c r="AD79" s="332"/>
      <c r="AE79" s="332"/>
      <c r="AF79" s="332"/>
      <c r="AG79" s="332"/>
      <c r="AH79" s="332"/>
      <c r="AI79" s="341"/>
      <c r="AJ79" s="332"/>
      <c r="AK79" s="332"/>
      <c r="AL79" s="341"/>
      <c r="AM79" s="332"/>
      <c r="AN79" s="332"/>
      <c r="AO79" s="341"/>
    </row>
    <row r="80" spans="1:41" ht="23.1" customHeight="1">
      <c r="A80" s="397"/>
      <c r="B80" s="672"/>
      <c r="C80" s="1234"/>
      <c r="D80" s="396"/>
      <c r="E80" s="508">
        <f t="shared" si="4"/>
        <v>0</v>
      </c>
      <c r="F80" s="1235"/>
      <c r="G80" s="509"/>
      <c r="H80" s="508">
        <f t="shared" si="5"/>
        <v>0</v>
      </c>
      <c r="I80" s="1256" t="str">
        <f t="shared" si="3"/>
        <v/>
      </c>
      <c r="J80" s="398"/>
      <c r="K80" s="341"/>
      <c r="L80" s="341"/>
      <c r="M80" s="342"/>
      <c r="N80" s="332"/>
      <c r="O80" s="332"/>
      <c r="P80" s="343"/>
      <c r="Q80" s="332"/>
      <c r="R80" s="343"/>
      <c r="S80" s="344"/>
      <c r="T80" s="332"/>
      <c r="U80" s="332"/>
      <c r="V80" s="332"/>
      <c r="W80" s="332"/>
      <c r="X80" s="332"/>
      <c r="Y80" s="332"/>
      <c r="Z80" s="332"/>
      <c r="AA80" s="332"/>
      <c r="AB80" s="332"/>
      <c r="AC80" s="332"/>
      <c r="AD80" s="332"/>
      <c r="AE80" s="332"/>
      <c r="AF80" s="332"/>
      <c r="AG80" s="332"/>
      <c r="AH80" s="332"/>
      <c r="AI80" s="341"/>
      <c r="AJ80" s="332"/>
      <c r="AK80" s="332"/>
      <c r="AL80" s="341"/>
      <c r="AM80" s="332"/>
      <c r="AN80" s="332"/>
      <c r="AO80" s="341"/>
    </row>
    <row r="81" spans="1:41" ht="23.1" customHeight="1">
      <c r="A81" s="397"/>
      <c r="B81" s="672"/>
      <c r="C81" s="1234"/>
      <c r="D81" s="396"/>
      <c r="E81" s="508">
        <f t="shared" si="4"/>
        <v>0</v>
      </c>
      <c r="F81" s="1235"/>
      <c r="G81" s="509"/>
      <c r="H81" s="508">
        <f t="shared" si="5"/>
        <v>0</v>
      </c>
      <c r="I81" s="1256" t="str">
        <f t="shared" si="3"/>
        <v/>
      </c>
      <c r="J81" s="398"/>
      <c r="K81" s="341"/>
      <c r="L81" s="341"/>
      <c r="M81" s="342"/>
      <c r="N81" s="332"/>
      <c r="O81" s="332"/>
      <c r="P81" s="343"/>
      <c r="Q81" s="332"/>
      <c r="R81" s="343"/>
      <c r="S81" s="344"/>
      <c r="T81" s="332"/>
      <c r="U81" s="332"/>
      <c r="V81" s="332"/>
      <c r="W81" s="332"/>
      <c r="X81" s="332"/>
      <c r="Y81" s="332"/>
      <c r="Z81" s="332"/>
      <c r="AA81" s="332"/>
      <c r="AB81" s="332"/>
      <c r="AC81" s="332"/>
      <c r="AD81" s="332"/>
      <c r="AE81" s="332"/>
      <c r="AF81" s="332"/>
      <c r="AG81" s="332"/>
      <c r="AH81" s="332"/>
      <c r="AI81" s="341"/>
      <c r="AJ81" s="332"/>
      <c r="AK81" s="332"/>
      <c r="AL81" s="341"/>
      <c r="AM81" s="332"/>
      <c r="AN81" s="332"/>
      <c r="AO81" s="341"/>
    </row>
    <row r="82" spans="1:41" ht="23.1" customHeight="1">
      <c r="A82" s="397"/>
      <c r="B82" s="672"/>
      <c r="C82" s="1234"/>
      <c r="D82" s="396"/>
      <c r="E82" s="508">
        <f t="shared" si="4"/>
        <v>0</v>
      </c>
      <c r="F82" s="1235"/>
      <c r="G82" s="509"/>
      <c r="H82" s="508">
        <f t="shared" si="5"/>
        <v>0</v>
      </c>
      <c r="I82" s="1256" t="str">
        <f t="shared" si="3"/>
        <v/>
      </c>
      <c r="J82" s="398"/>
      <c r="K82" s="341"/>
      <c r="L82" s="341"/>
      <c r="M82" s="342"/>
      <c r="N82" s="332"/>
      <c r="O82" s="332"/>
      <c r="P82" s="343"/>
      <c r="Q82" s="332"/>
      <c r="R82" s="343"/>
      <c r="S82" s="344"/>
      <c r="T82" s="332"/>
      <c r="U82" s="332"/>
      <c r="V82" s="332"/>
      <c r="W82" s="332"/>
      <c r="X82" s="332"/>
      <c r="Y82" s="332"/>
      <c r="Z82" s="332"/>
      <c r="AA82" s="332"/>
      <c r="AB82" s="332"/>
      <c r="AC82" s="332"/>
      <c r="AD82" s="332"/>
      <c r="AE82" s="332"/>
      <c r="AF82" s="332"/>
      <c r="AG82" s="332"/>
      <c r="AH82" s="332"/>
      <c r="AI82" s="341"/>
      <c r="AJ82" s="332"/>
      <c r="AK82" s="332"/>
      <c r="AL82" s="341"/>
      <c r="AM82" s="332"/>
      <c r="AN82" s="332"/>
      <c r="AO82" s="341"/>
    </row>
    <row r="83" spans="1:41" ht="23.1" customHeight="1">
      <c r="A83" s="397"/>
      <c r="B83" s="672"/>
      <c r="C83" s="1234"/>
      <c r="D83" s="396"/>
      <c r="E83" s="508">
        <f t="shared" si="4"/>
        <v>0</v>
      </c>
      <c r="F83" s="1235"/>
      <c r="G83" s="509"/>
      <c r="H83" s="508">
        <f t="shared" si="5"/>
        <v>0</v>
      </c>
      <c r="I83" s="1256" t="str">
        <f t="shared" si="3"/>
        <v/>
      </c>
      <c r="J83" s="398"/>
      <c r="K83" s="341"/>
      <c r="L83" s="341"/>
      <c r="M83" s="342"/>
      <c r="N83" s="332"/>
      <c r="O83" s="332"/>
      <c r="P83" s="343"/>
      <c r="Q83" s="332"/>
      <c r="R83" s="343"/>
      <c r="S83" s="344"/>
      <c r="T83" s="332"/>
      <c r="U83" s="332"/>
      <c r="V83" s="332"/>
      <c r="W83" s="332"/>
      <c r="X83" s="332"/>
      <c r="Y83" s="332"/>
      <c r="Z83" s="332"/>
      <c r="AA83" s="332"/>
      <c r="AB83" s="332"/>
      <c r="AC83" s="332"/>
      <c r="AD83" s="332"/>
      <c r="AE83" s="332"/>
      <c r="AF83" s="332"/>
      <c r="AG83" s="332"/>
      <c r="AH83" s="332"/>
      <c r="AI83" s="341"/>
      <c r="AJ83" s="332"/>
      <c r="AK83" s="332"/>
      <c r="AL83" s="341"/>
      <c r="AM83" s="332"/>
      <c r="AN83" s="332"/>
      <c r="AO83" s="341"/>
    </row>
    <row r="84" spans="1:41" ht="23.1" customHeight="1">
      <c r="A84" s="397"/>
      <c r="B84" s="672"/>
      <c r="C84" s="1234"/>
      <c r="D84" s="396"/>
      <c r="E84" s="508">
        <f t="shared" si="4"/>
        <v>0</v>
      </c>
      <c r="F84" s="1235"/>
      <c r="G84" s="509"/>
      <c r="H84" s="508">
        <f t="shared" si="5"/>
        <v>0</v>
      </c>
      <c r="I84" s="1256" t="str">
        <f t="shared" si="3"/>
        <v/>
      </c>
      <c r="J84" s="398"/>
      <c r="K84" s="341"/>
      <c r="L84" s="341"/>
      <c r="M84" s="342"/>
      <c r="N84" s="332"/>
      <c r="O84" s="332"/>
      <c r="P84" s="343"/>
      <c r="Q84" s="332"/>
      <c r="R84" s="343"/>
      <c r="S84" s="344"/>
      <c r="T84" s="332"/>
      <c r="U84" s="332"/>
      <c r="V84" s="332"/>
      <c r="W84" s="332"/>
      <c r="X84" s="332"/>
      <c r="Y84" s="332"/>
      <c r="Z84" s="332"/>
      <c r="AA84" s="332"/>
      <c r="AB84" s="332"/>
      <c r="AC84" s="332"/>
      <c r="AD84" s="332"/>
      <c r="AE84" s="332"/>
      <c r="AF84" s="332"/>
      <c r="AG84" s="332"/>
      <c r="AH84" s="332"/>
      <c r="AI84" s="341"/>
      <c r="AJ84" s="332"/>
      <c r="AK84" s="332"/>
      <c r="AL84" s="341"/>
      <c r="AM84" s="332"/>
      <c r="AN84" s="332"/>
      <c r="AO84" s="341"/>
    </row>
    <row r="85" spans="1:41" ht="23.1" customHeight="1">
      <c r="A85" s="397"/>
      <c r="B85" s="672"/>
      <c r="C85" s="1234"/>
      <c r="D85" s="396"/>
      <c r="E85" s="508">
        <f t="shared" si="4"/>
        <v>0</v>
      </c>
      <c r="F85" s="1235"/>
      <c r="G85" s="509"/>
      <c r="H85" s="508">
        <f t="shared" si="5"/>
        <v>0</v>
      </c>
      <c r="I85" s="1256" t="str">
        <f t="shared" si="3"/>
        <v/>
      </c>
      <c r="J85" s="398"/>
      <c r="K85" s="341"/>
      <c r="L85" s="341"/>
      <c r="M85" s="342"/>
      <c r="N85" s="332"/>
      <c r="O85" s="332"/>
      <c r="P85" s="343"/>
      <c r="Q85" s="332"/>
      <c r="R85" s="343"/>
      <c r="S85" s="344"/>
      <c r="T85" s="332"/>
      <c r="U85" s="332"/>
      <c r="V85" s="332"/>
      <c r="W85" s="332"/>
      <c r="X85" s="332"/>
      <c r="Y85" s="332"/>
      <c r="Z85" s="332"/>
      <c r="AA85" s="332"/>
      <c r="AB85" s="332"/>
      <c r="AC85" s="332"/>
      <c r="AD85" s="332"/>
      <c r="AE85" s="332"/>
      <c r="AF85" s="332"/>
      <c r="AG85" s="332"/>
      <c r="AH85" s="332"/>
      <c r="AI85" s="341"/>
      <c r="AJ85" s="332"/>
      <c r="AK85" s="332"/>
      <c r="AL85" s="341"/>
      <c r="AM85" s="332"/>
      <c r="AN85" s="332"/>
      <c r="AO85" s="341"/>
    </row>
    <row r="86" spans="1:41" ht="23.1" customHeight="1">
      <c r="A86" s="397"/>
      <c r="B86" s="672"/>
      <c r="C86" s="1234"/>
      <c r="D86" s="396"/>
      <c r="E86" s="508">
        <f t="shared" si="4"/>
        <v>0</v>
      </c>
      <c r="F86" s="1235"/>
      <c r="G86" s="509"/>
      <c r="H86" s="508">
        <f t="shared" si="5"/>
        <v>0</v>
      </c>
      <c r="I86" s="1256" t="str">
        <f t="shared" si="3"/>
        <v/>
      </c>
      <c r="J86" s="398"/>
      <c r="K86" s="341"/>
      <c r="L86" s="341"/>
      <c r="M86" s="342"/>
      <c r="N86" s="332"/>
      <c r="O86" s="332"/>
      <c r="P86" s="343"/>
      <c r="Q86" s="332"/>
      <c r="R86" s="343"/>
      <c r="S86" s="344"/>
      <c r="T86" s="332"/>
      <c r="U86" s="332"/>
      <c r="V86" s="332"/>
      <c r="W86" s="332"/>
      <c r="X86" s="332"/>
      <c r="Y86" s="332"/>
      <c r="Z86" s="332"/>
      <c r="AA86" s="332"/>
      <c r="AB86" s="332"/>
      <c r="AC86" s="332"/>
      <c r="AD86" s="332"/>
      <c r="AE86" s="332"/>
      <c r="AF86" s="332"/>
      <c r="AG86" s="332"/>
      <c r="AH86" s="332"/>
      <c r="AI86" s="341"/>
      <c r="AJ86" s="332"/>
      <c r="AK86" s="332"/>
      <c r="AL86" s="341"/>
      <c r="AM86" s="332"/>
      <c r="AN86" s="332"/>
      <c r="AO86" s="341"/>
    </row>
    <row r="87" spans="1:41" ht="23.1" customHeight="1">
      <c r="A87" s="397"/>
      <c r="B87" s="672"/>
      <c r="C87" s="1234"/>
      <c r="D87" s="396"/>
      <c r="E87" s="508">
        <f t="shared" si="4"/>
        <v>0</v>
      </c>
      <c r="F87" s="1235"/>
      <c r="G87" s="509"/>
      <c r="H87" s="508">
        <f t="shared" si="5"/>
        <v>0</v>
      </c>
      <c r="I87" s="1256" t="str">
        <f t="shared" si="3"/>
        <v/>
      </c>
      <c r="J87" s="398"/>
      <c r="K87" s="341"/>
      <c r="L87" s="341"/>
      <c r="M87" s="342"/>
      <c r="N87" s="332"/>
      <c r="O87" s="332"/>
      <c r="P87" s="343"/>
      <c r="Q87" s="332"/>
      <c r="R87" s="343"/>
      <c r="S87" s="344"/>
      <c r="T87" s="332"/>
      <c r="U87" s="332"/>
      <c r="V87" s="332"/>
      <c r="W87" s="332"/>
      <c r="X87" s="332"/>
      <c r="Y87" s="332"/>
      <c r="Z87" s="332"/>
      <c r="AA87" s="332"/>
      <c r="AB87" s="332"/>
      <c r="AC87" s="332"/>
      <c r="AD87" s="332"/>
      <c r="AE87" s="332"/>
      <c r="AF87" s="332"/>
      <c r="AG87" s="332"/>
      <c r="AH87" s="332"/>
      <c r="AI87" s="341"/>
      <c r="AJ87" s="332"/>
      <c r="AK87" s="332"/>
      <c r="AL87" s="341"/>
      <c r="AM87" s="332"/>
      <c r="AN87" s="332"/>
      <c r="AO87" s="341"/>
    </row>
    <row r="88" spans="1:41" ht="23.1" customHeight="1">
      <c r="A88" s="397"/>
      <c r="B88" s="672"/>
      <c r="C88" s="1234"/>
      <c r="D88" s="396"/>
      <c r="E88" s="508">
        <f t="shared" ref="E88:E151" si="6">C88*D88</f>
        <v>0</v>
      </c>
      <c r="F88" s="1235"/>
      <c r="G88" s="509"/>
      <c r="H88" s="508">
        <f t="shared" ref="H88:H151" si="7">F88*G88</f>
        <v>0</v>
      </c>
      <c r="I88" s="1256" t="str">
        <f t="shared" ref="I88:I151" si="8">IF(OR(E88&gt;0,H88&gt;0),H88-E88,"")</f>
        <v/>
      </c>
      <c r="J88" s="398"/>
      <c r="K88" s="341"/>
      <c r="L88" s="341"/>
      <c r="M88" s="342"/>
      <c r="N88" s="332"/>
      <c r="O88" s="332"/>
      <c r="P88" s="343"/>
      <c r="Q88" s="332"/>
      <c r="R88" s="343"/>
      <c r="S88" s="344"/>
      <c r="T88" s="332"/>
      <c r="U88" s="332"/>
      <c r="V88" s="332"/>
      <c r="W88" s="332"/>
      <c r="X88" s="332"/>
      <c r="Y88" s="332"/>
      <c r="Z88" s="332"/>
      <c r="AA88" s="332"/>
      <c r="AB88" s="332"/>
      <c r="AC88" s="332"/>
      <c r="AD88" s="332"/>
      <c r="AE88" s="332"/>
      <c r="AF88" s="332"/>
      <c r="AG88" s="332"/>
      <c r="AH88" s="332"/>
      <c r="AI88" s="341"/>
      <c r="AJ88" s="332"/>
      <c r="AK88" s="332"/>
      <c r="AL88" s="341"/>
      <c r="AM88" s="332"/>
      <c r="AN88" s="332"/>
      <c r="AO88" s="341"/>
    </row>
    <row r="89" spans="1:41" ht="23.1" customHeight="1">
      <c r="A89" s="397"/>
      <c r="B89" s="672"/>
      <c r="C89" s="1234"/>
      <c r="D89" s="396"/>
      <c r="E89" s="508">
        <f t="shared" si="6"/>
        <v>0</v>
      </c>
      <c r="F89" s="1235"/>
      <c r="G89" s="509"/>
      <c r="H89" s="508">
        <f t="shared" si="7"/>
        <v>0</v>
      </c>
      <c r="I89" s="1256" t="str">
        <f t="shared" si="8"/>
        <v/>
      </c>
      <c r="J89" s="398"/>
      <c r="K89" s="341"/>
      <c r="L89" s="341"/>
      <c r="M89" s="342"/>
      <c r="N89" s="332"/>
      <c r="O89" s="332"/>
      <c r="P89" s="343"/>
      <c r="Q89" s="332"/>
      <c r="R89" s="343"/>
      <c r="S89" s="344"/>
      <c r="T89" s="332"/>
      <c r="U89" s="332"/>
      <c r="V89" s="332"/>
      <c r="W89" s="332"/>
      <c r="X89" s="332"/>
      <c r="Y89" s="332"/>
      <c r="Z89" s="332"/>
      <c r="AA89" s="332"/>
      <c r="AB89" s="332"/>
      <c r="AC89" s="332"/>
      <c r="AD89" s="332"/>
      <c r="AE89" s="332"/>
      <c r="AF89" s="332"/>
      <c r="AG89" s="332"/>
      <c r="AH89" s="332"/>
      <c r="AI89" s="341"/>
      <c r="AJ89" s="332"/>
      <c r="AK89" s="332"/>
      <c r="AL89" s="341"/>
      <c r="AM89" s="332"/>
      <c r="AN89" s="332"/>
      <c r="AO89" s="341"/>
    </row>
    <row r="90" spans="1:41" ht="23.1" customHeight="1">
      <c r="A90" s="397"/>
      <c r="B90" s="672"/>
      <c r="C90" s="1234"/>
      <c r="D90" s="396"/>
      <c r="E90" s="508">
        <f t="shared" si="6"/>
        <v>0</v>
      </c>
      <c r="F90" s="1235"/>
      <c r="G90" s="509"/>
      <c r="H90" s="508">
        <f t="shared" si="7"/>
        <v>0</v>
      </c>
      <c r="I90" s="1256" t="str">
        <f t="shared" si="8"/>
        <v/>
      </c>
      <c r="J90" s="398"/>
      <c r="K90" s="341"/>
      <c r="L90" s="341"/>
      <c r="M90" s="342"/>
      <c r="N90" s="332"/>
      <c r="O90" s="332"/>
      <c r="P90" s="343"/>
      <c r="Q90" s="332"/>
      <c r="R90" s="343"/>
      <c r="S90" s="344"/>
      <c r="T90" s="332"/>
      <c r="U90" s="332"/>
      <c r="V90" s="332"/>
      <c r="W90" s="332"/>
      <c r="X90" s="332"/>
      <c r="Y90" s="332"/>
      <c r="Z90" s="332"/>
      <c r="AA90" s="332"/>
      <c r="AB90" s="332"/>
      <c r="AC90" s="332"/>
      <c r="AD90" s="332"/>
      <c r="AE90" s="332"/>
      <c r="AF90" s="332"/>
      <c r="AG90" s="332"/>
      <c r="AH90" s="332"/>
      <c r="AI90" s="341"/>
      <c r="AJ90" s="332"/>
      <c r="AK90" s="332"/>
      <c r="AL90" s="341"/>
      <c r="AM90" s="332"/>
      <c r="AN90" s="332"/>
      <c r="AO90" s="341"/>
    </row>
    <row r="91" spans="1:41" ht="23.1" customHeight="1">
      <c r="A91" s="397"/>
      <c r="B91" s="672"/>
      <c r="C91" s="1234"/>
      <c r="D91" s="396"/>
      <c r="E91" s="508">
        <f t="shared" si="6"/>
        <v>0</v>
      </c>
      <c r="F91" s="1235"/>
      <c r="G91" s="509"/>
      <c r="H91" s="508">
        <f t="shared" si="7"/>
        <v>0</v>
      </c>
      <c r="I91" s="1256" t="str">
        <f t="shared" si="8"/>
        <v/>
      </c>
      <c r="J91" s="398"/>
      <c r="K91" s="341"/>
      <c r="L91" s="341"/>
      <c r="M91" s="342"/>
      <c r="N91" s="332"/>
      <c r="O91" s="332"/>
      <c r="P91" s="343"/>
      <c r="Q91" s="332"/>
      <c r="R91" s="343"/>
      <c r="S91" s="344"/>
      <c r="T91" s="332"/>
      <c r="U91" s="332"/>
      <c r="V91" s="332"/>
      <c r="W91" s="332"/>
      <c r="X91" s="332"/>
      <c r="Y91" s="332"/>
      <c r="Z91" s="332"/>
      <c r="AA91" s="332"/>
      <c r="AB91" s="332"/>
      <c r="AC91" s="332"/>
      <c r="AD91" s="332"/>
      <c r="AE91" s="332"/>
      <c r="AF91" s="332"/>
      <c r="AG91" s="332"/>
      <c r="AH91" s="332"/>
      <c r="AI91" s="341"/>
      <c r="AJ91" s="332"/>
      <c r="AK91" s="332"/>
      <c r="AL91" s="341"/>
      <c r="AM91" s="332"/>
      <c r="AN91" s="332"/>
      <c r="AO91" s="341"/>
    </row>
    <row r="92" spans="1:41" ht="23.1" customHeight="1">
      <c r="A92" s="397"/>
      <c r="B92" s="672"/>
      <c r="C92" s="1234"/>
      <c r="D92" s="396"/>
      <c r="E92" s="508">
        <f t="shared" si="6"/>
        <v>0</v>
      </c>
      <c r="F92" s="1235"/>
      <c r="G92" s="509"/>
      <c r="H92" s="508">
        <f t="shared" si="7"/>
        <v>0</v>
      </c>
      <c r="I92" s="1256" t="str">
        <f t="shared" si="8"/>
        <v/>
      </c>
      <c r="J92" s="398"/>
      <c r="K92" s="341"/>
      <c r="L92" s="341"/>
      <c r="M92" s="342"/>
      <c r="N92" s="332"/>
      <c r="O92" s="332"/>
      <c r="P92" s="343"/>
      <c r="Q92" s="332"/>
      <c r="R92" s="343"/>
      <c r="S92" s="344"/>
      <c r="T92" s="332"/>
      <c r="U92" s="332"/>
      <c r="V92" s="332"/>
      <c r="W92" s="332"/>
      <c r="X92" s="332"/>
      <c r="Y92" s="332"/>
      <c r="Z92" s="332"/>
      <c r="AA92" s="332"/>
      <c r="AB92" s="332"/>
      <c r="AC92" s="332"/>
      <c r="AD92" s="332"/>
      <c r="AE92" s="332"/>
      <c r="AF92" s="332"/>
      <c r="AG92" s="332"/>
      <c r="AH92" s="332"/>
      <c r="AI92" s="341"/>
      <c r="AJ92" s="332"/>
      <c r="AK92" s="332"/>
      <c r="AL92" s="341"/>
      <c r="AM92" s="332"/>
      <c r="AN92" s="332"/>
      <c r="AO92" s="341"/>
    </row>
    <row r="93" spans="1:41" ht="23.1" customHeight="1">
      <c r="A93" s="397"/>
      <c r="B93" s="672"/>
      <c r="C93" s="1234"/>
      <c r="D93" s="396"/>
      <c r="E93" s="508">
        <f t="shared" si="6"/>
        <v>0</v>
      </c>
      <c r="F93" s="1235"/>
      <c r="G93" s="509"/>
      <c r="H93" s="508">
        <f t="shared" si="7"/>
        <v>0</v>
      </c>
      <c r="I93" s="1256" t="str">
        <f t="shared" si="8"/>
        <v/>
      </c>
      <c r="J93" s="398"/>
      <c r="K93" s="341"/>
      <c r="L93" s="341"/>
      <c r="M93" s="342"/>
      <c r="N93" s="332"/>
      <c r="O93" s="332"/>
      <c r="P93" s="343"/>
      <c r="Q93" s="332"/>
      <c r="R93" s="343"/>
      <c r="S93" s="344"/>
      <c r="T93" s="332"/>
      <c r="U93" s="332"/>
      <c r="V93" s="332"/>
      <c r="W93" s="332"/>
      <c r="X93" s="332"/>
      <c r="Y93" s="332"/>
      <c r="Z93" s="332"/>
      <c r="AA93" s="332"/>
      <c r="AB93" s="332"/>
      <c r="AC93" s="332"/>
      <c r="AD93" s="332"/>
      <c r="AE93" s="332"/>
      <c r="AF93" s="332"/>
      <c r="AG93" s="332"/>
      <c r="AH93" s="332"/>
      <c r="AI93" s="341"/>
      <c r="AJ93" s="332"/>
      <c r="AK93" s="332"/>
      <c r="AL93" s="341"/>
      <c r="AM93" s="332"/>
      <c r="AN93" s="332"/>
      <c r="AO93" s="341"/>
    </row>
    <row r="94" spans="1:41" ht="23.1" customHeight="1">
      <c r="A94" s="397"/>
      <c r="B94" s="672"/>
      <c r="C94" s="1234"/>
      <c r="D94" s="396"/>
      <c r="E94" s="508">
        <f t="shared" si="6"/>
        <v>0</v>
      </c>
      <c r="F94" s="1235"/>
      <c r="G94" s="509"/>
      <c r="H94" s="508">
        <f t="shared" si="7"/>
        <v>0</v>
      </c>
      <c r="I94" s="1256" t="str">
        <f t="shared" si="8"/>
        <v/>
      </c>
      <c r="J94" s="398"/>
      <c r="K94" s="341"/>
      <c r="L94" s="341"/>
      <c r="M94" s="342"/>
      <c r="N94" s="332"/>
      <c r="O94" s="332"/>
      <c r="P94" s="343"/>
      <c r="Q94" s="332"/>
      <c r="R94" s="343"/>
      <c r="S94" s="344"/>
      <c r="T94" s="332"/>
      <c r="U94" s="332"/>
      <c r="V94" s="332"/>
      <c r="W94" s="332"/>
      <c r="X94" s="332"/>
      <c r="Y94" s="332"/>
      <c r="Z94" s="332"/>
      <c r="AA94" s="332"/>
      <c r="AB94" s="332"/>
      <c r="AC94" s="332"/>
      <c r="AD94" s="332"/>
      <c r="AE94" s="332"/>
      <c r="AF94" s="332"/>
      <c r="AG94" s="332"/>
      <c r="AH94" s="332"/>
      <c r="AI94" s="341"/>
      <c r="AJ94" s="332"/>
      <c r="AK94" s="332"/>
      <c r="AL94" s="341"/>
      <c r="AM94" s="332"/>
      <c r="AN94" s="332"/>
      <c r="AO94" s="341"/>
    </row>
    <row r="95" spans="1:41" ht="23.1" customHeight="1">
      <c r="A95" s="397"/>
      <c r="B95" s="672"/>
      <c r="C95" s="1234"/>
      <c r="D95" s="396"/>
      <c r="E95" s="508">
        <f t="shared" si="6"/>
        <v>0</v>
      </c>
      <c r="F95" s="1235"/>
      <c r="G95" s="509"/>
      <c r="H95" s="508">
        <f t="shared" si="7"/>
        <v>0</v>
      </c>
      <c r="I95" s="1256" t="str">
        <f t="shared" si="8"/>
        <v/>
      </c>
      <c r="J95" s="398"/>
      <c r="K95" s="341"/>
      <c r="L95" s="341"/>
      <c r="M95" s="342"/>
      <c r="N95" s="332"/>
      <c r="O95" s="332"/>
      <c r="P95" s="343"/>
      <c r="Q95" s="332"/>
      <c r="R95" s="343"/>
      <c r="S95" s="344"/>
      <c r="T95" s="332"/>
      <c r="U95" s="332"/>
      <c r="V95" s="332"/>
      <c r="W95" s="332"/>
      <c r="X95" s="332"/>
      <c r="Y95" s="332"/>
      <c r="Z95" s="332"/>
      <c r="AA95" s="332"/>
      <c r="AB95" s="332"/>
      <c r="AC95" s="332"/>
      <c r="AD95" s="332"/>
      <c r="AE95" s="332"/>
      <c r="AF95" s="332"/>
      <c r="AG95" s="332"/>
      <c r="AH95" s="332"/>
      <c r="AI95" s="341"/>
      <c r="AJ95" s="332"/>
      <c r="AK95" s="332"/>
      <c r="AL95" s="341"/>
      <c r="AM95" s="332"/>
      <c r="AN95" s="332"/>
      <c r="AO95" s="341"/>
    </row>
    <row r="96" spans="1:41" ht="23.1" customHeight="1">
      <c r="A96" s="397"/>
      <c r="B96" s="672"/>
      <c r="C96" s="1234"/>
      <c r="D96" s="396"/>
      <c r="E96" s="508">
        <f t="shared" si="6"/>
        <v>0</v>
      </c>
      <c r="F96" s="1235"/>
      <c r="G96" s="509"/>
      <c r="H96" s="508">
        <f t="shared" si="7"/>
        <v>0</v>
      </c>
      <c r="I96" s="1256" t="str">
        <f t="shared" si="8"/>
        <v/>
      </c>
      <c r="J96" s="398"/>
      <c r="K96" s="341"/>
      <c r="L96" s="341"/>
      <c r="M96" s="342"/>
      <c r="N96" s="332"/>
      <c r="O96" s="332"/>
      <c r="P96" s="343"/>
      <c r="Q96" s="332"/>
      <c r="R96" s="343"/>
      <c r="S96" s="344"/>
      <c r="T96" s="332"/>
      <c r="U96" s="332"/>
      <c r="V96" s="332"/>
      <c r="W96" s="332"/>
      <c r="X96" s="332"/>
      <c r="Y96" s="332"/>
      <c r="Z96" s="332"/>
      <c r="AA96" s="332"/>
      <c r="AB96" s="332"/>
      <c r="AC96" s="332"/>
      <c r="AD96" s="332"/>
      <c r="AE96" s="332"/>
      <c r="AF96" s="332"/>
      <c r="AG96" s="332"/>
      <c r="AH96" s="332"/>
      <c r="AI96" s="341"/>
      <c r="AJ96" s="332"/>
      <c r="AK96" s="332"/>
      <c r="AL96" s="341"/>
      <c r="AM96" s="332"/>
      <c r="AN96" s="332"/>
      <c r="AO96" s="341"/>
    </row>
    <row r="97" spans="1:41" ht="23.1" customHeight="1">
      <c r="A97" s="397"/>
      <c r="B97" s="672"/>
      <c r="C97" s="1234"/>
      <c r="D97" s="396"/>
      <c r="E97" s="508">
        <f t="shared" si="6"/>
        <v>0</v>
      </c>
      <c r="F97" s="1235"/>
      <c r="G97" s="509"/>
      <c r="H97" s="508">
        <f t="shared" si="7"/>
        <v>0</v>
      </c>
      <c r="I97" s="1256" t="str">
        <f t="shared" si="8"/>
        <v/>
      </c>
      <c r="J97" s="398"/>
      <c r="K97" s="341"/>
      <c r="L97" s="341"/>
      <c r="M97" s="342"/>
      <c r="N97" s="332"/>
      <c r="O97" s="332"/>
      <c r="P97" s="343"/>
      <c r="Q97" s="332"/>
      <c r="R97" s="343"/>
      <c r="S97" s="344"/>
      <c r="T97" s="332"/>
      <c r="U97" s="332"/>
      <c r="V97" s="332"/>
      <c r="W97" s="332"/>
      <c r="X97" s="332"/>
      <c r="Y97" s="332"/>
      <c r="Z97" s="332"/>
      <c r="AA97" s="332"/>
      <c r="AB97" s="332"/>
      <c r="AC97" s="332"/>
      <c r="AD97" s="332"/>
      <c r="AE97" s="332"/>
      <c r="AF97" s="332"/>
      <c r="AG97" s="332"/>
      <c r="AH97" s="332"/>
      <c r="AI97" s="341"/>
      <c r="AJ97" s="332"/>
      <c r="AK97" s="332"/>
      <c r="AL97" s="341"/>
      <c r="AM97" s="332"/>
      <c r="AN97" s="332"/>
      <c r="AO97" s="341"/>
    </row>
    <row r="98" spans="1:41" ht="23.1" customHeight="1">
      <c r="A98" s="397"/>
      <c r="B98" s="672"/>
      <c r="C98" s="1234"/>
      <c r="D98" s="396"/>
      <c r="E98" s="508">
        <f t="shared" si="6"/>
        <v>0</v>
      </c>
      <c r="F98" s="1235"/>
      <c r="G98" s="509"/>
      <c r="H98" s="508">
        <f t="shared" si="7"/>
        <v>0</v>
      </c>
      <c r="I98" s="1256" t="str">
        <f t="shared" si="8"/>
        <v/>
      </c>
      <c r="J98" s="398"/>
      <c r="K98" s="341"/>
      <c r="L98" s="341"/>
      <c r="M98" s="342"/>
      <c r="N98" s="332"/>
      <c r="O98" s="332"/>
      <c r="P98" s="343"/>
      <c r="Q98" s="332"/>
      <c r="R98" s="343"/>
      <c r="S98" s="344"/>
      <c r="T98" s="332"/>
      <c r="U98" s="332"/>
      <c r="V98" s="332"/>
      <c r="W98" s="332"/>
      <c r="X98" s="332"/>
      <c r="Y98" s="332"/>
      <c r="Z98" s="332"/>
      <c r="AA98" s="332"/>
      <c r="AB98" s="332"/>
      <c r="AC98" s="332"/>
      <c r="AD98" s="332"/>
      <c r="AE98" s="332"/>
      <c r="AF98" s="332"/>
      <c r="AG98" s="332"/>
      <c r="AH98" s="332"/>
      <c r="AI98" s="341"/>
      <c r="AJ98" s="332"/>
      <c r="AK98" s="332"/>
      <c r="AL98" s="341"/>
      <c r="AM98" s="332"/>
      <c r="AN98" s="332"/>
      <c r="AO98" s="341"/>
    </row>
    <row r="99" spans="1:41" ht="23.1" customHeight="1">
      <c r="A99" s="397"/>
      <c r="B99" s="672"/>
      <c r="C99" s="1234"/>
      <c r="D99" s="396"/>
      <c r="E99" s="508">
        <f t="shared" si="6"/>
        <v>0</v>
      </c>
      <c r="F99" s="1235"/>
      <c r="G99" s="509"/>
      <c r="H99" s="508">
        <f t="shared" si="7"/>
        <v>0</v>
      </c>
      <c r="I99" s="1256" t="str">
        <f t="shared" si="8"/>
        <v/>
      </c>
      <c r="J99" s="398"/>
      <c r="K99" s="341"/>
      <c r="L99" s="341"/>
      <c r="M99" s="342"/>
      <c r="N99" s="332"/>
      <c r="O99" s="332"/>
      <c r="P99" s="343"/>
      <c r="Q99" s="332"/>
      <c r="R99" s="343"/>
      <c r="S99" s="344"/>
      <c r="T99" s="332"/>
      <c r="U99" s="332"/>
      <c r="V99" s="332"/>
      <c r="W99" s="332"/>
      <c r="X99" s="332"/>
      <c r="Y99" s="332"/>
      <c r="Z99" s="332"/>
      <c r="AA99" s="332"/>
      <c r="AB99" s="332"/>
      <c r="AC99" s="332"/>
      <c r="AD99" s="332"/>
      <c r="AE99" s="332"/>
      <c r="AF99" s="332"/>
      <c r="AG99" s="332"/>
      <c r="AH99" s="332"/>
      <c r="AI99" s="341"/>
      <c r="AJ99" s="332"/>
      <c r="AK99" s="332"/>
      <c r="AL99" s="341"/>
      <c r="AM99" s="332"/>
      <c r="AN99" s="332"/>
      <c r="AO99" s="341"/>
    </row>
    <row r="100" spans="1:41" ht="23.1" customHeight="1">
      <c r="A100" s="397"/>
      <c r="B100" s="672"/>
      <c r="C100" s="1234"/>
      <c r="D100" s="396"/>
      <c r="E100" s="508">
        <f t="shared" si="6"/>
        <v>0</v>
      </c>
      <c r="F100" s="1235"/>
      <c r="G100" s="509"/>
      <c r="H100" s="508">
        <f t="shared" si="7"/>
        <v>0</v>
      </c>
      <c r="I100" s="1256" t="str">
        <f t="shared" si="8"/>
        <v/>
      </c>
      <c r="J100" s="398"/>
      <c r="K100" s="341"/>
      <c r="L100" s="341"/>
      <c r="M100" s="342"/>
      <c r="N100" s="332"/>
      <c r="O100" s="332"/>
      <c r="P100" s="343"/>
      <c r="Q100" s="332"/>
      <c r="R100" s="343"/>
      <c r="S100" s="344"/>
      <c r="T100" s="332"/>
      <c r="U100" s="332"/>
      <c r="V100" s="332"/>
      <c r="W100" s="332"/>
      <c r="X100" s="332"/>
      <c r="Y100" s="332"/>
      <c r="Z100" s="332"/>
      <c r="AA100" s="332"/>
      <c r="AB100" s="332"/>
      <c r="AC100" s="332"/>
      <c r="AD100" s="332"/>
      <c r="AE100" s="332"/>
      <c r="AF100" s="332"/>
      <c r="AG100" s="332"/>
      <c r="AH100" s="332"/>
      <c r="AI100" s="341"/>
      <c r="AJ100" s="332"/>
      <c r="AK100" s="332"/>
      <c r="AL100" s="341"/>
      <c r="AM100" s="332"/>
      <c r="AN100" s="332"/>
      <c r="AO100" s="341"/>
    </row>
    <row r="101" spans="1:41" ht="23.1" customHeight="1">
      <c r="A101" s="397"/>
      <c r="B101" s="672"/>
      <c r="C101" s="1234"/>
      <c r="D101" s="396"/>
      <c r="E101" s="508">
        <f t="shared" si="6"/>
        <v>0</v>
      </c>
      <c r="F101" s="1235"/>
      <c r="G101" s="509"/>
      <c r="H101" s="508">
        <f t="shared" si="7"/>
        <v>0</v>
      </c>
      <c r="I101" s="1256" t="str">
        <f t="shared" si="8"/>
        <v/>
      </c>
      <c r="J101" s="398"/>
      <c r="K101" s="341"/>
      <c r="L101" s="341"/>
      <c r="M101" s="342"/>
      <c r="N101" s="332"/>
      <c r="O101" s="332"/>
      <c r="P101" s="343"/>
      <c r="Q101" s="332"/>
      <c r="R101" s="343"/>
      <c r="S101" s="344"/>
      <c r="T101" s="332"/>
      <c r="U101" s="332"/>
      <c r="V101" s="332"/>
      <c r="W101" s="332"/>
      <c r="X101" s="332"/>
      <c r="Y101" s="332"/>
      <c r="Z101" s="332"/>
      <c r="AA101" s="332"/>
      <c r="AB101" s="332"/>
      <c r="AC101" s="332"/>
      <c r="AD101" s="332"/>
      <c r="AE101" s="332"/>
      <c r="AF101" s="332"/>
      <c r="AG101" s="332"/>
      <c r="AH101" s="332"/>
      <c r="AI101" s="341"/>
      <c r="AJ101" s="332"/>
      <c r="AK101" s="332"/>
      <c r="AL101" s="341"/>
      <c r="AM101" s="332"/>
      <c r="AN101" s="332"/>
      <c r="AO101" s="341"/>
    </row>
    <row r="102" spans="1:41" ht="23.1" customHeight="1">
      <c r="A102" s="397"/>
      <c r="B102" s="672"/>
      <c r="C102" s="1234"/>
      <c r="D102" s="396"/>
      <c r="E102" s="508">
        <f t="shared" si="6"/>
        <v>0</v>
      </c>
      <c r="F102" s="1235"/>
      <c r="G102" s="509"/>
      <c r="H102" s="508">
        <f t="shared" si="7"/>
        <v>0</v>
      </c>
      <c r="I102" s="1256" t="str">
        <f t="shared" si="8"/>
        <v/>
      </c>
      <c r="J102" s="398"/>
      <c r="K102" s="341"/>
      <c r="L102" s="341"/>
      <c r="M102" s="342"/>
      <c r="N102" s="332"/>
      <c r="O102" s="332"/>
      <c r="P102" s="343"/>
      <c r="Q102" s="332"/>
      <c r="R102" s="343"/>
      <c r="S102" s="344"/>
      <c r="T102" s="332"/>
      <c r="U102" s="332"/>
      <c r="V102" s="332"/>
      <c r="W102" s="332"/>
      <c r="X102" s="332"/>
      <c r="Y102" s="332"/>
      <c r="Z102" s="332"/>
      <c r="AA102" s="332"/>
      <c r="AB102" s="332"/>
      <c r="AC102" s="332"/>
      <c r="AD102" s="332"/>
      <c r="AE102" s="332"/>
      <c r="AF102" s="332"/>
      <c r="AG102" s="332"/>
      <c r="AH102" s="332"/>
      <c r="AI102" s="341"/>
      <c r="AJ102" s="332"/>
      <c r="AK102" s="332"/>
      <c r="AL102" s="341"/>
      <c r="AM102" s="332"/>
      <c r="AN102" s="332"/>
      <c r="AO102" s="341"/>
    </row>
    <row r="103" spans="1:41" ht="23.1" customHeight="1">
      <c r="A103" s="397"/>
      <c r="B103" s="672"/>
      <c r="C103" s="1234"/>
      <c r="D103" s="396"/>
      <c r="E103" s="508">
        <f t="shared" si="6"/>
        <v>0</v>
      </c>
      <c r="F103" s="1235"/>
      <c r="G103" s="509"/>
      <c r="H103" s="508">
        <f t="shared" si="7"/>
        <v>0</v>
      </c>
      <c r="I103" s="1256" t="str">
        <f t="shared" si="8"/>
        <v/>
      </c>
      <c r="J103" s="398"/>
      <c r="K103" s="341"/>
      <c r="L103" s="341"/>
      <c r="M103" s="342"/>
      <c r="N103" s="332"/>
      <c r="O103" s="332"/>
      <c r="P103" s="343"/>
      <c r="Q103" s="332"/>
      <c r="R103" s="343"/>
      <c r="S103" s="344"/>
      <c r="T103" s="332"/>
      <c r="U103" s="332"/>
      <c r="V103" s="332"/>
      <c r="W103" s="332"/>
      <c r="X103" s="332"/>
      <c r="Y103" s="332"/>
      <c r="Z103" s="332"/>
      <c r="AA103" s="332"/>
      <c r="AB103" s="332"/>
      <c r="AC103" s="332"/>
      <c r="AD103" s="332"/>
      <c r="AE103" s="332"/>
      <c r="AF103" s="332"/>
      <c r="AG103" s="332"/>
      <c r="AH103" s="332"/>
      <c r="AI103" s="341"/>
      <c r="AJ103" s="332"/>
      <c r="AK103" s="332"/>
      <c r="AL103" s="341"/>
      <c r="AM103" s="332"/>
      <c r="AN103" s="332"/>
      <c r="AO103" s="341"/>
    </row>
    <row r="104" spans="1:41" ht="23.1" customHeight="1">
      <c r="A104" s="397"/>
      <c r="B104" s="672"/>
      <c r="C104" s="1234"/>
      <c r="D104" s="396"/>
      <c r="E104" s="508">
        <f t="shared" si="6"/>
        <v>0</v>
      </c>
      <c r="F104" s="1235"/>
      <c r="G104" s="509"/>
      <c r="H104" s="508">
        <f t="shared" si="7"/>
        <v>0</v>
      </c>
      <c r="I104" s="1256" t="str">
        <f t="shared" si="8"/>
        <v/>
      </c>
      <c r="J104" s="398"/>
      <c r="K104" s="341"/>
      <c r="L104" s="341"/>
      <c r="M104" s="342"/>
      <c r="N104" s="332"/>
      <c r="O104" s="332"/>
      <c r="P104" s="343"/>
      <c r="Q104" s="332"/>
      <c r="R104" s="343"/>
      <c r="S104" s="344"/>
      <c r="T104" s="332"/>
      <c r="U104" s="332"/>
      <c r="V104" s="332"/>
      <c r="W104" s="332"/>
      <c r="X104" s="332"/>
      <c r="Y104" s="332"/>
      <c r="Z104" s="332"/>
      <c r="AA104" s="332"/>
      <c r="AB104" s="332"/>
      <c r="AC104" s="332"/>
      <c r="AD104" s="332"/>
      <c r="AE104" s="332"/>
      <c r="AF104" s="332"/>
      <c r="AG104" s="332"/>
      <c r="AH104" s="332"/>
      <c r="AI104" s="341"/>
      <c r="AJ104" s="332"/>
      <c r="AK104" s="332"/>
      <c r="AL104" s="341"/>
      <c r="AM104" s="332"/>
      <c r="AN104" s="332"/>
      <c r="AO104" s="341"/>
    </row>
    <row r="105" spans="1:41" ht="23.1" customHeight="1">
      <c r="A105" s="397"/>
      <c r="B105" s="672"/>
      <c r="C105" s="1234"/>
      <c r="D105" s="396"/>
      <c r="E105" s="508">
        <f t="shared" si="6"/>
        <v>0</v>
      </c>
      <c r="F105" s="1235"/>
      <c r="G105" s="509"/>
      <c r="H105" s="508">
        <f t="shared" si="7"/>
        <v>0</v>
      </c>
      <c r="I105" s="1256" t="str">
        <f t="shared" si="8"/>
        <v/>
      </c>
      <c r="J105" s="398"/>
      <c r="K105" s="341"/>
      <c r="L105" s="341"/>
      <c r="M105" s="342"/>
      <c r="N105" s="332"/>
      <c r="O105" s="332"/>
      <c r="P105" s="343"/>
      <c r="Q105" s="332"/>
      <c r="R105" s="343"/>
      <c r="S105" s="344"/>
      <c r="T105" s="332"/>
      <c r="U105" s="332"/>
      <c r="V105" s="332"/>
      <c r="W105" s="332"/>
      <c r="X105" s="332"/>
      <c r="Y105" s="332"/>
      <c r="Z105" s="332"/>
      <c r="AA105" s="332"/>
      <c r="AB105" s="332"/>
      <c r="AC105" s="332"/>
      <c r="AD105" s="332"/>
      <c r="AE105" s="332"/>
      <c r="AF105" s="332"/>
      <c r="AG105" s="332"/>
      <c r="AH105" s="332"/>
      <c r="AI105" s="341"/>
      <c r="AJ105" s="332"/>
      <c r="AK105" s="332"/>
      <c r="AL105" s="341"/>
      <c r="AM105" s="332"/>
      <c r="AN105" s="332"/>
      <c r="AO105" s="341"/>
    </row>
    <row r="106" spans="1:41" ht="23.1" customHeight="1">
      <c r="A106" s="397"/>
      <c r="B106" s="672"/>
      <c r="C106" s="1234"/>
      <c r="D106" s="396"/>
      <c r="E106" s="508">
        <f t="shared" si="6"/>
        <v>0</v>
      </c>
      <c r="F106" s="1235"/>
      <c r="G106" s="509"/>
      <c r="H106" s="508">
        <f t="shared" si="7"/>
        <v>0</v>
      </c>
      <c r="I106" s="1256" t="str">
        <f t="shared" si="8"/>
        <v/>
      </c>
      <c r="J106" s="398"/>
      <c r="K106" s="341"/>
      <c r="L106" s="341"/>
      <c r="M106" s="342"/>
      <c r="N106" s="332"/>
      <c r="O106" s="332"/>
      <c r="P106" s="343"/>
      <c r="Q106" s="332"/>
      <c r="R106" s="343"/>
      <c r="S106" s="344"/>
      <c r="T106" s="332"/>
      <c r="U106" s="332"/>
      <c r="V106" s="332"/>
      <c r="W106" s="332"/>
      <c r="X106" s="332"/>
      <c r="Y106" s="332"/>
      <c r="Z106" s="332"/>
      <c r="AA106" s="332"/>
      <c r="AB106" s="332"/>
      <c r="AC106" s="332"/>
      <c r="AD106" s="332"/>
      <c r="AE106" s="332"/>
      <c r="AF106" s="332"/>
      <c r="AG106" s="332"/>
      <c r="AH106" s="332"/>
      <c r="AI106" s="341"/>
      <c r="AJ106" s="332"/>
      <c r="AK106" s="332"/>
      <c r="AL106" s="341"/>
      <c r="AM106" s="332"/>
      <c r="AN106" s="332"/>
      <c r="AO106" s="341"/>
    </row>
    <row r="107" spans="1:41" ht="23.1" customHeight="1">
      <c r="A107" s="397"/>
      <c r="B107" s="672"/>
      <c r="C107" s="1234"/>
      <c r="D107" s="396"/>
      <c r="E107" s="508">
        <f t="shared" si="6"/>
        <v>0</v>
      </c>
      <c r="F107" s="1235"/>
      <c r="G107" s="509"/>
      <c r="H107" s="508">
        <f t="shared" si="7"/>
        <v>0</v>
      </c>
      <c r="I107" s="1256" t="str">
        <f t="shared" si="8"/>
        <v/>
      </c>
      <c r="J107" s="398"/>
      <c r="K107" s="341"/>
      <c r="L107" s="341"/>
      <c r="M107" s="342"/>
      <c r="N107" s="332"/>
      <c r="O107" s="332"/>
      <c r="P107" s="343"/>
      <c r="Q107" s="332"/>
      <c r="R107" s="343"/>
      <c r="S107" s="344"/>
      <c r="T107" s="332"/>
      <c r="U107" s="332"/>
      <c r="V107" s="332"/>
      <c r="W107" s="332"/>
      <c r="X107" s="332"/>
      <c r="Y107" s="332"/>
      <c r="Z107" s="332"/>
      <c r="AA107" s="332"/>
      <c r="AB107" s="332"/>
      <c r="AC107" s="332"/>
      <c r="AD107" s="332"/>
      <c r="AE107" s="332"/>
      <c r="AF107" s="332"/>
      <c r="AG107" s="332"/>
      <c r="AH107" s="332"/>
      <c r="AI107" s="341"/>
      <c r="AJ107" s="332"/>
      <c r="AK107" s="332"/>
      <c r="AL107" s="341"/>
      <c r="AM107" s="332"/>
      <c r="AN107" s="332"/>
      <c r="AO107" s="341"/>
    </row>
    <row r="108" spans="1:41" ht="23.1" customHeight="1">
      <c r="A108" s="397"/>
      <c r="B108" s="672"/>
      <c r="C108" s="1234"/>
      <c r="D108" s="396"/>
      <c r="E108" s="508">
        <f t="shared" si="6"/>
        <v>0</v>
      </c>
      <c r="F108" s="1235"/>
      <c r="G108" s="509"/>
      <c r="H108" s="508">
        <f t="shared" si="7"/>
        <v>0</v>
      </c>
      <c r="I108" s="1256" t="str">
        <f t="shared" si="8"/>
        <v/>
      </c>
      <c r="J108" s="398"/>
      <c r="K108" s="341"/>
      <c r="L108" s="341"/>
      <c r="M108" s="342"/>
      <c r="N108" s="332"/>
      <c r="O108" s="332"/>
      <c r="P108" s="343"/>
      <c r="Q108" s="332"/>
      <c r="R108" s="343"/>
      <c r="S108" s="344"/>
      <c r="T108" s="332"/>
      <c r="U108" s="332"/>
      <c r="V108" s="332"/>
      <c r="W108" s="332"/>
      <c r="X108" s="332"/>
      <c r="Y108" s="332"/>
      <c r="Z108" s="332"/>
      <c r="AA108" s="332"/>
      <c r="AB108" s="332"/>
      <c r="AC108" s="332"/>
      <c r="AD108" s="332"/>
      <c r="AE108" s="332"/>
      <c r="AF108" s="332"/>
      <c r="AG108" s="332"/>
      <c r="AH108" s="332"/>
      <c r="AI108" s="341"/>
      <c r="AJ108" s="332"/>
      <c r="AK108" s="332"/>
      <c r="AL108" s="341"/>
      <c r="AM108" s="332"/>
      <c r="AN108" s="332"/>
      <c r="AO108" s="341"/>
    </row>
    <row r="109" spans="1:41" ht="23.1" customHeight="1">
      <c r="A109" s="397"/>
      <c r="B109" s="672"/>
      <c r="C109" s="1234"/>
      <c r="D109" s="396"/>
      <c r="E109" s="508">
        <f t="shared" si="6"/>
        <v>0</v>
      </c>
      <c r="F109" s="1235"/>
      <c r="G109" s="509"/>
      <c r="H109" s="508">
        <f t="shared" si="7"/>
        <v>0</v>
      </c>
      <c r="I109" s="1256" t="str">
        <f t="shared" si="8"/>
        <v/>
      </c>
      <c r="J109" s="398"/>
      <c r="K109" s="341"/>
      <c r="L109" s="341"/>
      <c r="M109" s="342"/>
      <c r="N109" s="332"/>
      <c r="O109" s="332"/>
      <c r="P109" s="343"/>
      <c r="Q109" s="332"/>
      <c r="R109" s="343"/>
      <c r="S109" s="344"/>
      <c r="T109" s="332"/>
      <c r="U109" s="332"/>
      <c r="V109" s="332"/>
      <c r="W109" s="332"/>
      <c r="X109" s="332"/>
      <c r="Y109" s="332"/>
      <c r="Z109" s="332"/>
      <c r="AA109" s="332"/>
      <c r="AB109" s="332"/>
      <c r="AC109" s="332"/>
      <c r="AD109" s="332"/>
      <c r="AE109" s="332"/>
      <c r="AF109" s="332"/>
      <c r="AG109" s="332"/>
      <c r="AH109" s="332"/>
      <c r="AI109" s="341"/>
      <c r="AJ109" s="332"/>
      <c r="AK109" s="332"/>
      <c r="AL109" s="341"/>
      <c r="AM109" s="332"/>
      <c r="AN109" s="332"/>
      <c r="AO109" s="341"/>
    </row>
    <row r="110" spans="1:41" ht="23.1" customHeight="1">
      <c r="A110" s="397"/>
      <c r="B110" s="672"/>
      <c r="C110" s="1234"/>
      <c r="D110" s="396"/>
      <c r="E110" s="508">
        <f t="shared" si="6"/>
        <v>0</v>
      </c>
      <c r="F110" s="1235"/>
      <c r="G110" s="509"/>
      <c r="H110" s="508">
        <f t="shared" si="7"/>
        <v>0</v>
      </c>
      <c r="I110" s="1256" t="str">
        <f t="shared" si="8"/>
        <v/>
      </c>
      <c r="J110" s="398"/>
      <c r="K110" s="341"/>
      <c r="L110" s="341"/>
      <c r="M110" s="342"/>
      <c r="N110" s="332"/>
      <c r="O110" s="332"/>
      <c r="P110" s="343"/>
      <c r="Q110" s="332"/>
      <c r="R110" s="343"/>
      <c r="S110" s="344"/>
      <c r="T110" s="332"/>
      <c r="U110" s="332"/>
      <c r="V110" s="332"/>
      <c r="W110" s="332"/>
      <c r="X110" s="332"/>
      <c r="Y110" s="332"/>
      <c r="Z110" s="332"/>
      <c r="AA110" s="332"/>
      <c r="AB110" s="332"/>
      <c r="AC110" s="332"/>
      <c r="AD110" s="332"/>
      <c r="AE110" s="332"/>
      <c r="AF110" s="332"/>
      <c r="AG110" s="332"/>
      <c r="AH110" s="332"/>
      <c r="AI110" s="341"/>
      <c r="AJ110" s="332"/>
      <c r="AK110" s="332"/>
      <c r="AL110" s="341"/>
      <c r="AM110" s="332"/>
      <c r="AN110" s="332"/>
      <c r="AO110" s="341"/>
    </row>
    <row r="111" spans="1:41" ht="23.1" customHeight="1">
      <c r="A111" s="397"/>
      <c r="B111" s="672"/>
      <c r="C111" s="1234"/>
      <c r="D111" s="396"/>
      <c r="E111" s="508">
        <f t="shared" si="6"/>
        <v>0</v>
      </c>
      <c r="F111" s="1235"/>
      <c r="G111" s="509"/>
      <c r="H111" s="508">
        <f t="shared" si="7"/>
        <v>0</v>
      </c>
      <c r="I111" s="1256" t="str">
        <f t="shared" si="8"/>
        <v/>
      </c>
      <c r="J111" s="398"/>
      <c r="K111" s="341"/>
      <c r="L111" s="341"/>
      <c r="M111" s="342"/>
      <c r="N111" s="332"/>
      <c r="O111" s="332"/>
      <c r="P111" s="343"/>
      <c r="Q111" s="332"/>
      <c r="R111" s="343"/>
      <c r="S111" s="344"/>
      <c r="T111" s="332"/>
      <c r="U111" s="332"/>
      <c r="V111" s="332"/>
      <c r="W111" s="332"/>
      <c r="X111" s="332"/>
      <c r="Y111" s="332"/>
      <c r="Z111" s="332"/>
      <c r="AA111" s="332"/>
      <c r="AB111" s="332"/>
      <c r="AC111" s="332"/>
      <c r="AD111" s="332"/>
      <c r="AE111" s="332"/>
      <c r="AF111" s="332"/>
      <c r="AG111" s="332"/>
      <c r="AH111" s="332"/>
      <c r="AI111" s="341"/>
      <c r="AJ111" s="332"/>
      <c r="AK111" s="332"/>
      <c r="AL111" s="341"/>
      <c r="AM111" s="332"/>
      <c r="AN111" s="332"/>
      <c r="AO111" s="341"/>
    </row>
    <row r="112" spans="1:41" ht="23.1" customHeight="1">
      <c r="A112" s="397"/>
      <c r="B112" s="672"/>
      <c r="C112" s="1234"/>
      <c r="D112" s="396"/>
      <c r="E112" s="508">
        <f t="shared" si="6"/>
        <v>0</v>
      </c>
      <c r="F112" s="1235"/>
      <c r="G112" s="509"/>
      <c r="H112" s="508">
        <f t="shared" si="7"/>
        <v>0</v>
      </c>
      <c r="I112" s="1256" t="str">
        <f t="shared" si="8"/>
        <v/>
      </c>
      <c r="J112" s="398"/>
      <c r="K112" s="341"/>
      <c r="L112" s="341"/>
      <c r="M112" s="342"/>
      <c r="N112" s="332"/>
      <c r="O112" s="332"/>
      <c r="P112" s="343"/>
      <c r="Q112" s="332"/>
      <c r="R112" s="343"/>
      <c r="S112" s="344"/>
      <c r="T112" s="332"/>
      <c r="U112" s="332"/>
      <c r="V112" s="332"/>
      <c r="W112" s="332"/>
      <c r="X112" s="332"/>
      <c r="Y112" s="332"/>
      <c r="Z112" s="332"/>
      <c r="AA112" s="332"/>
      <c r="AB112" s="332"/>
      <c r="AC112" s="332"/>
      <c r="AD112" s="332"/>
      <c r="AE112" s="332"/>
      <c r="AF112" s="332"/>
      <c r="AG112" s="332"/>
      <c r="AH112" s="332"/>
      <c r="AI112" s="341"/>
      <c r="AJ112" s="332"/>
      <c r="AK112" s="332"/>
      <c r="AL112" s="341"/>
      <c r="AM112" s="332"/>
      <c r="AN112" s="332"/>
      <c r="AO112" s="341"/>
    </row>
    <row r="113" spans="1:41" ht="23.1" customHeight="1">
      <c r="A113" s="397"/>
      <c r="B113" s="672"/>
      <c r="C113" s="1234"/>
      <c r="D113" s="396"/>
      <c r="E113" s="508">
        <f t="shared" si="6"/>
        <v>0</v>
      </c>
      <c r="F113" s="1235"/>
      <c r="G113" s="509"/>
      <c r="H113" s="508">
        <f t="shared" si="7"/>
        <v>0</v>
      </c>
      <c r="I113" s="1256" t="str">
        <f t="shared" si="8"/>
        <v/>
      </c>
      <c r="J113" s="398"/>
      <c r="K113" s="341"/>
      <c r="L113" s="341"/>
      <c r="M113" s="342"/>
      <c r="N113" s="332"/>
      <c r="O113" s="332"/>
      <c r="P113" s="343"/>
      <c r="Q113" s="332"/>
      <c r="R113" s="343"/>
      <c r="S113" s="344"/>
      <c r="T113" s="332"/>
      <c r="U113" s="332"/>
      <c r="V113" s="332"/>
      <c r="W113" s="332"/>
      <c r="X113" s="332"/>
      <c r="Y113" s="332"/>
      <c r="Z113" s="332"/>
      <c r="AA113" s="332"/>
      <c r="AB113" s="332"/>
      <c r="AC113" s="332"/>
      <c r="AD113" s="332"/>
      <c r="AE113" s="332"/>
      <c r="AF113" s="332"/>
      <c r="AG113" s="332"/>
      <c r="AH113" s="332"/>
      <c r="AI113" s="341"/>
      <c r="AJ113" s="332"/>
      <c r="AK113" s="332"/>
      <c r="AL113" s="341"/>
      <c r="AM113" s="332"/>
      <c r="AN113" s="332"/>
      <c r="AO113" s="341"/>
    </row>
    <row r="114" spans="1:41" ht="23.1" customHeight="1">
      <c r="A114" s="397"/>
      <c r="B114" s="672"/>
      <c r="C114" s="1234"/>
      <c r="D114" s="396"/>
      <c r="E114" s="508">
        <f t="shared" si="6"/>
        <v>0</v>
      </c>
      <c r="F114" s="1235"/>
      <c r="G114" s="509"/>
      <c r="H114" s="508">
        <f t="shared" si="7"/>
        <v>0</v>
      </c>
      <c r="I114" s="1256" t="str">
        <f t="shared" si="8"/>
        <v/>
      </c>
      <c r="J114" s="398"/>
      <c r="K114" s="341"/>
      <c r="L114" s="341"/>
      <c r="M114" s="342"/>
      <c r="N114" s="332"/>
      <c r="O114" s="332"/>
      <c r="P114" s="343"/>
      <c r="Q114" s="332"/>
      <c r="R114" s="343"/>
      <c r="S114" s="344"/>
      <c r="T114" s="332"/>
      <c r="U114" s="332"/>
      <c r="V114" s="332"/>
      <c r="W114" s="332"/>
      <c r="X114" s="332"/>
      <c r="Y114" s="332"/>
      <c r="Z114" s="332"/>
      <c r="AA114" s="332"/>
      <c r="AB114" s="332"/>
      <c r="AC114" s="332"/>
      <c r="AD114" s="332"/>
      <c r="AE114" s="332"/>
      <c r="AF114" s="332"/>
      <c r="AG114" s="332"/>
      <c r="AH114" s="332"/>
      <c r="AI114" s="341"/>
      <c r="AJ114" s="332"/>
      <c r="AK114" s="332"/>
      <c r="AL114" s="341"/>
      <c r="AM114" s="332"/>
      <c r="AN114" s="332"/>
      <c r="AO114" s="341"/>
    </row>
    <row r="115" spans="1:41" ht="23.1" customHeight="1">
      <c r="A115" s="397"/>
      <c r="B115" s="672"/>
      <c r="C115" s="1234"/>
      <c r="D115" s="396"/>
      <c r="E115" s="508">
        <f t="shared" si="6"/>
        <v>0</v>
      </c>
      <c r="F115" s="1235"/>
      <c r="G115" s="509"/>
      <c r="H115" s="508">
        <f t="shared" si="7"/>
        <v>0</v>
      </c>
      <c r="I115" s="1256" t="str">
        <f t="shared" si="8"/>
        <v/>
      </c>
      <c r="J115" s="398"/>
      <c r="K115" s="341"/>
      <c r="L115" s="341"/>
      <c r="M115" s="342"/>
      <c r="N115" s="332"/>
      <c r="O115" s="332"/>
      <c r="P115" s="343"/>
      <c r="Q115" s="332"/>
      <c r="R115" s="343"/>
      <c r="S115" s="344"/>
      <c r="T115" s="332"/>
      <c r="U115" s="332"/>
      <c r="V115" s="332"/>
      <c r="W115" s="332"/>
      <c r="X115" s="332"/>
      <c r="Y115" s="332"/>
      <c r="Z115" s="332"/>
      <c r="AA115" s="332"/>
      <c r="AB115" s="332"/>
      <c r="AC115" s="332"/>
      <c r="AD115" s="332"/>
      <c r="AE115" s="332"/>
      <c r="AF115" s="332"/>
      <c r="AG115" s="332"/>
      <c r="AH115" s="332"/>
      <c r="AI115" s="341"/>
      <c r="AJ115" s="332"/>
      <c r="AK115" s="332"/>
      <c r="AL115" s="341"/>
      <c r="AM115" s="332"/>
      <c r="AN115" s="332"/>
      <c r="AO115" s="341"/>
    </row>
    <row r="116" spans="1:41" ht="23.1" customHeight="1">
      <c r="A116" s="397"/>
      <c r="B116" s="672"/>
      <c r="C116" s="1234"/>
      <c r="D116" s="396"/>
      <c r="E116" s="508">
        <f t="shared" si="6"/>
        <v>0</v>
      </c>
      <c r="F116" s="1235"/>
      <c r="G116" s="509"/>
      <c r="H116" s="508">
        <f t="shared" si="7"/>
        <v>0</v>
      </c>
      <c r="I116" s="1256" t="str">
        <f t="shared" si="8"/>
        <v/>
      </c>
      <c r="J116" s="398"/>
      <c r="K116" s="341"/>
      <c r="L116" s="341"/>
      <c r="M116" s="342"/>
      <c r="N116" s="332"/>
      <c r="O116" s="332"/>
      <c r="P116" s="343"/>
      <c r="Q116" s="332"/>
      <c r="R116" s="343"/>
      <c r="S116" s="344"/>
      <c r="T116" s="332"/>
      <c r="U116" s="332"/>
      <c r="V116" s="332"/>
      <c r="W116" s="332"/>
      <c r="X116" s="332"/>
      <c r="Y116" s="332"/>
      <c r="Z116" s="332"/>
      <c r="AA116" s="332"/>
      <c r="AB116" s="332"/>
      <c r="AC116" s="332"/>
      <c r="AD116" s="332"/>
      <c r="AE116" s="332"/>
      <c r="AF116" s="332"/>
      <c r="AG116" s="332"/>
      <c r="AH116" s="332"/>
      <c r="AI116" s="341"/>
      <c r="AJ116" s="332"/>
      <c r="AK116" s="332"/>
      <c r="AL116" s="341"/>
      <c r="AM116" s="332"/>
      <c r="AN116" s="332"/>
      <c r="AO116" s="341"/>
    </row>
    <row r="117" spans="1:41" ht="23.1" customHeight="1">
      <c r="A117" s="397"/>
      <c r="B117" s="672"/>
      <c r="C117" s="1234"/>
      <c r="D117" s="396"/>
      <c r="E117" s="508">
        <f t="shared" si="6"/>
        <v>0</v>
      </c>
      <c r="F117" s="1235"/>
      <c r="G117" s="509"/>
      <c r="H117" s="508">
        <f t="shared" si="7"/>
        <v>0</v>
      </c>
      <c r="I117" s="1256" t="str">
        <f t="shared" si="8"/>
        <v/>
      </c>
      <c r="J117" s="398"/>
      <c r="K117" s="341"/>
      <c r="L117" s="341"/>
      <c r="M117" s="342"/>
      <c r="N117" s="332"/>
      <c r="O117" s="332"/>
      <c r="P117" s="343"/>
      <c r="Q117" s="332"/>
      <c r="R117" s="343"/>
      <c r="S117" s="344"/>
      <c r="T117" s="332"/>
      <c r="U117" s="332"/>
      <c r="V117" s="332"/>
      <c r="W117" s="332"/>
      <c r="X117" s="332"/>
      <c r="Y117" s="332"/>
      <c r="Z117" s="332"/>
      <c r="AA117" s="332"/>
      <c r="AB117" s="332"/>
      <c r="AC117" s="332"/>
      <c r="AD117" s="332"/>
      <c r="AE117" s="332"/>
      <c r="AF117" s="332"/>
      <c r="AG117" s="332"/>
      <c r="AH117" s="332"/>
      <c r="AI117" s="341"/>
      <c r="AJ117" s="332"/>
      <c r="AK117" s="332"/>
      <c r="AL117" s="341"/>
      <c r="AM117" s="332"/>
      <c r="AN117" s="332"/>
      <c r="AO117" s="341"/>
    </row>
    <row r="118" spans="1:41" ht="23.1" customHeight="1">
      <c r="A118" s="397"/>
      <c r="B118" s="672"/>
      <c r="C118" s="1234"/>
      <c r="D118" s="396"/>
      <c r="E118" s="508">
        <f t="shared" si="6"/>
        <v>0</v>
      </c>
      <c r="F118" s="1235"/>
      <c r="G118" s="509"/>
      <c r="H118" s="508">
        <f t="shared" si="7"/>
        <v>0</v>
      </c>
      <c r="I118" s="1256" t="str">
        <f t="shared" si="8"/>
        <v/>
      </c>
      <c r="J118" s="398"/>
      <c r="K118" s="341"/>
      <c r="L118" s="341"/>
      <c r="M118" s="342"/>
      <c r="N118" s="332"/>
      <c r="O118" s="332"/>
      <c r="P118" s="343"/>
      <c r="Q118" s="332"/>
      <c r="R118" s="343"/>
      <c r="S118" s="344"/>
      <c r="T118" s="332"/>
      <c r="U118" s="332"/>
      <c r="V118" s="332"/>
      <c r="W118" s="332"/>
      <c r="X118" s="332"/>
      <c r="Y118" s="332"/>
      <c r="Z118" s="332"/>
      <c r="AA118" s="332"/>
      <c r="AB118" s="332"/>
      <c r="AC118" s="332"/>
      <c r="AD118" s="332"/>
      <c r="AE118" s="332"/>
      <c r="AF118" s="332"/>
      <c r="AG118" s="332"/>
      <c r="AH118" s="332"/>
      <c r="AI118" s="341"/>
      <c r="AJ118" s="332"/>
      <c r="AK118" s="332"/>
      <c r="AL118" s="341"/>
      <c r="AM118" s="332"/>
      <c r="AN118" s="332"/>
      <c r="AO118" s="341"/>
    </row>
    <row r="119" spans="1:41" ht="23.1" customHeight="1">
      <c r="A119" s="397"/>
      <c r="B119" s="672"/>
      <c r="C119" s="1234"/>
      <c r="D119" s="396"/>
      <c r="E119" s="508">
        <f t="shared" si="6"/>
        <v>0</v>
      </c>
      <c r="F119" s="1235"/>
      <c r="G119" s="509"/>
      <c r="H119" s="508">
        <f t="shared" si="7"/>
        <v>0</v>
      </c>
      <c r="I119" s="1256" t="str">
        <f t="shared" si="8"/>
        <v/>
      </c>
      <c r="J119" s="398"/>
      <c r="K119" s="341"/>
      <c r="L119" s="341"/>
      <c r="M119" s="342"/>
      <c r="N119" s="332"/>
      <c r="O119" s="332"/>
      <c r="P119" s="343"/>
      <c r="Q119" s="332"/>
      <c r="R119" s="343"/>
      <c r="S119" s="344"/>
      <c r="T119" s="332"/>
      <c r="U119" s="332"/>
      <c r="V119" s="332"/>
      <c r="W119" s="332"/>
      <c r="X119" s="332"/>
      <c r="Y119" s="332"/>
      <c r="Z119" s="332"/>
      <c r="AA119" s="332"/>
      <c r="AB119" s="332"/>
      <c r="AC119" s="332"/>
      <c r="AD119" s="332"/>
      <c r="AE119" s="332"/>
      <c r="AF119" s="332"/>
      <c r="AG119" s="332"/>
      <c r="AH119" s="332"/>
      <c r="AI119" s="341"/>
      <c r="AJ119" s="332"/>
      <c r="AK119" s="332"/>
      <c r="AL119" s="341"/>
      <c r="AM119" s="332"/>
      <c r="AN119" s="332"/>
      <c r="AO119" s="341"/>
    </row>
    <row r="120" spans="1:41" ht="23.1" customHeight="1">
      <c r="A120" s="397"/>
      <c r="B120" s="672"/>
      <c r="C120" s="1234"/>
      <c r="D120" s="396"/>
      <c r="E120" s="508">
        <f t="shared" si="6"/>
        <v>0</v>
      </c>
      <c r="F120" s="1235"/>
      <c r="G120" s="509"/>
      <c r="H120" s="508">
        <f t="shared" si="7"/>
        <v>0</v>
      </c>
      <c r="I120" s="1256" t="str">
        <f t="shared" si="8"/>
        <v/>
      </c>
      <c r="J120" s="398"/>
      <c r="K120" s="341"/>
      <c r="L120" s="341"/>
      <c r="M120" s="342"/>
      <c r="N120" s="332"/>
      <c r="O120" s="332"/>
      <c r="P120" s="343"/>
      <c r="Q120" s="332"/>
      <c r="R120" s="343"/>
      <c r="S120" s="344"/>
      <c r="T120" s="332"/>
      <c r="U120" s="332"/>
      <c r="V120" s="332"/>
      <c r="W120" s="332"/>
      <c r="X120" s="332"/>
      <c r="Y120" s="332"/>
      <c r="Z120" s="332"/>
      <c r="AA120" s="332"/>
      <c r="AB120" s="332"/>
      <c r="AC120" s="332"/>
      <c r="AD120" s="332"/>
      <c r="AE120" s="332"/>
      <c r="AF120" s="332"/>
      <c r="AG120" s="332"/>
      <c r="AH120" s="332"/>
      <c r="AI120" s="341"/>
      <c r="AJ120" s="332"/>
      <c r="AK120" s="332"/>
      <c r="AL120" s="341"/>
      <c r="AM120" s="332"/>
      <c r="AN120" s="332"/>
      <c r="AO120" s="341"/>
    </row>
    <row r="121" spans="1:41" ht="23.1" customHeight="1">
      <c r="A121" s="397"/>
      <c r="B121" s="672"/>
      <c r="C121" s="1234"/>
      <c r="D121" s="396"/>
      <c r="E121" s="508">
        <f t="shared" si="6"/>
        <v>0</v>
      </c>
      <c r="F121" s="1235"/>
      <c r="G121" s="509"/>
      <c r="H121" s="508">
        <f t="shared" si="7"/>
        <v>0</v>
      </c>
      <c r="I121" s="1256" t="str">
        <f t="shared" si="8"/>
        <v/>
      </c>
      <c r="J121" s="398"/>
      <c r="K121" s="341"/>
      <c r="L121" s="341"/>
      <c r="M121" s="342"/>
      <c r="N121" s="332"/>
      <c r="O121" s="332"/>
      <c r="P121" s="343"/>
      <c r="Q121" s="332"/>
      <c r="R121" s="343"/>
      <c r="S121" s="344"/>
      <c r="T121" s="332"/>
      <c r="U121" s="332"/>
      <c r="V121" s="332"/>
      <c r="W121" s="332"/>
      <c r="X121" s="332"/>
      <c r="Y121" s="332"/>
      <c r="Z121" s="332"/>
      <c r="AA121" s="332"/>
      <c r="AB121" s="332"/>
      <c r="AC121" s="332"/>
      <c r="AD121" s="332"/>
      <c r="AE121" s="332"/>
      <c r="AF121" s="332"/>
      <c r="AG121" s="332"/>
      <c r="AH121" s="332"/>
      <c r="AI121" s="341"/>
      <c r="AJ121" s="332"/>
      <c r="AK121" s="332"/>
      <c r="AL121" s="341"/>
      <c r="AM121" s="332"/>
      <c r="AN121" s="332"/>
      <c r="AO121" s="341"/>
    </row>
    <row r="122" spans="1:41" ht="23.1" customHeight="1">
      <c r="A122" s="397"/>
      <c r="B122" s="672"/>
      <c r="C122" s="1234"/>
      <c r="D122" s="396"/>
      <c r="E122" s="508">
        <f t="shared" si="6"/>
        <v>0</v>
      </c>
      <c r="F122" s="1235"/>
      <c r="G122" s="509"/>
      <c r="H122" s="508">
        <f t="shared" si="7"/>
        <v>0</v>
      </c>
      <c r="I122" s="1256" t="str">
        <f t="shared" si="8"/>
        <v/>
      </c>
      <c r="J122" s="398"/>
      <c r="K122" s="341"/>
      <c r="L122" s="341"/>
      <c r="M122" s="342"/>
      <c r="N122" s="332"/>
      <c r="O122" s="332"/>
      <c r="P122" s="343"/>
      <c r="Q122" s="332"/>
      <c r="R122" s="343"/>
      <c r="S122" s="344"/>
      <c r="T122" s="332"/>
      <c r="U122" s="332"/>
      <c r="V122" s="332"/>
      <c r="W122" s="332"/>
      <c r="X122" s="332"/>
      <c r="Y122" s="332"/>
      <c r="Z122" s="332"/>
      <c r="AA122" s="332"/>
      <c r="AB122" s="332"/>
      <c r="AC122" s="332"/>
      <c r="AD122" s="332"/>
      <c r="AE122" s="332"/>
      <c r="AF122" s="332"/>
      <c r="AG122" s="332"/>
      <c r="AH122" s="332"/>
      <c r="AI122" s="341"/>
      <c r="AJ122" s="332"/>
      <c r="AK122" s="332"/>
      <c r="AL122" s="341"/>
      <c r="AM122" s="332"/>
      <c r="AN122" s="332"/>
      <c r="AO122" s="341"/>
    </row>
    <row r="123" spans="1:41" ht="23.1" customHeight="1">
      <c r="A123" s="397"/>
      <c r="B123" s="672"/>
      <c r="C123" s="1234"/>
      <c r="D123" s="396"/>
      <c r="E123" s="508">
        <f t="shared" si="6"/>
        <v>0</v>
      </c>
      <c r="F123" s="1235"/>
      <c r="G123" s="509"/>
      <c r="H123" s="508">
        <f t="shared" si="7"/>
        <v>0</v>
      </c>
      <c r="I123" s="1256" t="str">
        <f t="shared" si="8"/>
        <v/>
      </c>
      <c r="J123" s="398"/>
      <c r="K123" s="341"/>
      <c r="L123" s="341"/>
      <c r="M123" s="342"/>
      <c r="N123" s="332"/>
      <c r="O123" s="332"/>
      <c r="P123" s="343"/>
      <c r="Q123" s="332"/>
      <c r="R123" s="343"/>
      <c r="S123" s="344"/>
      <c r="T123" s="332"/>
      <c r="U123" s="332"/>
      <c r="V123" s="332"/>
      <c r="W123" s="332"/>
      <c r="X123" s="332"/>
      <c r="Y123" s="332"/>
      <c r="Z123" s="332"/>
      <c r="AA123" s="332"/>
      <c r="AB123" s="332"/>
      <c r="AC123" s="332"/>
      <c r="AD123" s="332"/>
      <c r="AE123" s="332"/>
      <c r="AF123" s="332"/>
      <c r="AG123" s="332"/>
      <c r="AH123" s="332"/>
      <c r="AI123" s="341"/>
      <c r="AJ123" s="332"/>
      <c r="AK123" s="332"/>
      <c r="AL123" s="341"/>
      <c r="AM123" s="332"/>
      <c r="AN123" s="332"/>
      <c r="AO123" s="341"/>
    </row>
    <row r="124" spans="1:41" ht="23.1" customHeight="1">
      <c r="A124" s="397"/>
      <c r="B124" s="672"/>
      <c r="C124" s="1234"/>
      <c r="D124" s="396"/>
      <c r="E124" s="508">
        <f t="shared" si="6"/>
        <v>0</v>
      </c>
      <c r="F124" s="1235"/>
      <c r="G124" s="509"/>
      <c r="H124" s="508">
        <f t="shared" si="7"/>
        <v>0</v>
      </c>
      <c r="I124" s="1256" t="str">
        <f t="shared" si="8"/>
        <v/>
      </c>
      <c r="J124" s="398"/>
      <c r="K124" s="341"/>
      <c r="L124" s="341"/>
      <c r="M124" s="342"/>
      <c r="N124" s="332"/>
      <c r="O124" s="332"/>
      <c r="P124" s="343"/>
      <c r="Q124" s="332"/>
      <c r="R124" s="343"/>
      <c r="S124" s="344"/>
      <c r="T124" s="332"/>
      <c r="U124" s="332"/>
      <c r="V124" s="332"/>
      <c r="W124" s="332"/>
      <c r="X124" s="332"/>
      <c r="Y124" s="332"/>
      <c r="Z124" s="332"/>
      <c r="AA124" s="332"/>
      <c r="AB124" s="332"/>
      <c r="AC124" s="332"/>
      <c r="AD124" s="332"/>
      <c r="AE124" s="332"/>
      <c r="AF124" s="332"/>
      <c r="AG124" s="332"/>
      <c r="AH124" s="332"/>
      <c r="AI124" s="341"/>
      <c r="AJ124" s="332"/>
      <c r="AK124" s="332"/>
      <c r="AL124" s="341"/>
      <c r="AM124" s="332"/>
      <c r="AN124" s="332"/>
      <c r="AO124" s="341"/>
    </row>
    <row r="125" spans="1:41" ht="23.1" customHeight="1">
      <c r="A125" s="397"/>
      <c r="B125" s="672"/>
      <c r="C125" s="1234"/>
      <c r="D125" s="396"/>
      <c r="E125" s="508">
        <f t="shared" si="6"/>
        <v>0</v>
      </c>
      <c r="F125" s="1235"/>
      <c r="G125" s="509"/>
      <c r="H125" s="508">
        <f t="shared" si="7"/>
        <v>0</v>
      </c>
      <c r="I125" s="1256" t="str">
        <f t="shared" si="8"/>
        <v/>
      </c>
      <c r="J125" s="398"/>
      <c r="K125" s="341"/>
      <c r="L125" s="341"/>
      <c r="M125" s="342"/>
      <c r="N125" s="332"/>
      <c r="O125" s="332"/>
      <c r="P125" s="343"/>
      <c r="Q125" s="332"/>
      <c r="R125" s="343"/>
      <c r="S125" s="344"/>
      <c r="T125" s="332"/>
      <c r="U125" s="332"/>
      <c r="V125" s="332"/>
      <c r="W125" s="332"/>
      <c r="X125" s="332"/>
      <c r="Y125" s="332"/>
      <c r="Z125" s="332"/>
      <c r="AA125" s="332"/>
      <c r="AB125" s="332"/>
      <c r="AC125" s="332"/>
      <c r="AD125" s="332"/>
      <c r="AE125" s="332"/>
      <c r="AF125" s="332"/>
      <c r="AG125" s="332"/>
      <c r="AH125" s="332"/>
      <c r="AI125" s="341"/>
      <c r="AJ125" s="332"/>
      <c r="AK125" s="332"/>
      <c r="AL125" s="341"/>
      <c r="AM125" s="332"/>
      <c r="AN125" s="332"/>
      <c r="AO125" s="341"/>
    </row>
    <row r="126" spans="1:41" ht="23.1" customHeight="1">
      <c r="A126" s="397"/>
      <c r="B126" s="672"/>
      <c r="C126" s="1234"/>
      <c r="D126" s="396"/>
      <c r="E126" s="508">
        <f t="shared" si="6"/>
        <v>0</v>
      </c>
      <c r="F126" s="1235"/>
      <c r="G126" s="509"/>
      <c r="H126" s="508">
        <f t="shared" si="7"/>
        <v>0</v>
      </c>
      <c r="I126" s="1256" t="str">
        <f t="shared" si="8"/>
        <v/>
      </c>
      <c r="J126" s="398"/>
      <c r="K126" s="341"/>
      <c r="L126" s="341"/>
      <c r="M126" s="342"/>
      <c r="N126" s="332"/>
      <c r="O126" s="332"/>
      <c r="P126" s="343"/>
      <c r="Q126" s="332"/>
      <c r="R126" s="343"/>
      <c r="S126" s="344"/>
      <c r="T126" s="332"/>
      <c r="U126" s="332"/>
      <c r="V126" s="332"/>
      <c r="W126" s="332"/>
      <c r="X126" s="332"/>
      <c r="Y126" s="332"/>
      <c r="Z126" s="332"/>
      <c r="AA126" s="332"/>
      <c r="AB126" s="332"/>
      <c r="AC126" s="332"/>
      <c r="AD126" s="332"/>
      <c r="AE126" s="332"/>
      <c r="AF126" s="332"/>
      <c r="AG126" s="332"/>
      <c r="AH126" s="332"/>
      <c r="AI126" s="341"/>
      <c r="AJ126" s="332"/>
      <c r="AK126" s="332"/>
      <c r="AL126" s="341"/>
      <c r="AM126" s="332"/>
      <c r="AN126" s="332"/>
      <c r="AO126" s="341"/>
    </row>
    <row r="127" spans="1:41" ht="23.1" customHeight="1">
      <c r="A127" s="397"/>
      <c r="B127" s="672"/>
      <c r="C127" s="1234"/>
      <c r="D127" s="396"/>
      <c r="E127" s="508">
        <f t="shared" si="6"/>
        <v>0</v>
      </c>
      <c r="F127" s="1235"/>
      <c r="G127" s="509"/>
      <c r="H127" s="508">
        <f t="shared" si="7"/>
        <v>0</v>
      </c>
      <c r="I127" s="1256" t="str">
        <f t="shared" si="8"/>
        <v/>
      </c>
      <c r="J127" s="398"/>
      <c r="K127" s="341"/>
      <c r="L127" s="341"/>
      <c r="M127" s="342"/>
      <c r="N127" s="332"/>
      <c r="O127" s="332"/>
      <c r="P127" s="343"/>
      <c r="Q127" s="332"/>
      <c r="R127" s="343"/>
      <c r="S127" s="344"/>
      <c r="T127" s="332"/>
      <c r="U127" s="332"/>
      <c r="V127" s="332"/>
      <c r="W127" s="332"/>
      <c r="X127" s="332"/>
      <c r="Y127" s="332"/>
      <c r="Z127" s="332"/>
      <c r="AA127" s="332"/>
      <c r="AB127" s="332"/>
      <c r="AC127" s="332"/>
      <c r="AD127" s="332"/>
      <c r="AE127" s="332"/>
      <c r="AF127" s="332"/>
      <c r="AG127" s="332"/>
      <c r="AH127" s="332"/>
      <c r="AI127" s="341"/>
      <c r="AJ127" s="332"/>
      <c r="AK127" s="332"/>
      <c r="AL127" s="341"/>
      <c r="AM127" s="332"/>
      <c r="AN127" s="332"/>
      <c r="AO127" s="341"/>
    </row>
    <row r="128" spans="1:41" ht="23.1" customHeight="1">
      <c r="A128" s="397"/>
      <c r="B128" s="672"/>
      <c r="C128" s="1234"/>
      <c r="D128" s="396"/>
      <c r="E128" s="508">
        <f t="shared" si="6"/>
        <v>0</v>
      </c>
      <c r="F128" s="1235"/>
      <c r="G128" s="509"/>
      <c r="H128" s="508">
        <f t="shared" si="7"/>
        <v>0</v>
      </c>
      <c r="I128" s="1256" t="str">
        <f t="shared" si="8"/>
        <v/>
      </c>
      <c r="J128" s="398"/>
      <c r="K128" s="341"/>
      <c r="L128" s="341"/>
      <c r="M128" s="342"/>
      <c r="N128" s="332"/>
      <c r="O128" s="332"/>
      <c r="P128" s="343"/>
      <c r="Q128" s="332"/>
      <c r="R128" s="343"/>
      <c r="S128" s="344"/>
      <c r="T128" s="332"/>
      <c r="U128" s="332"/>
      <c r="V128" s="332"/>
      <c r="W128" s="332"/>
      <c r="X128" s="332"/>
      <c r="Y128" s="332"/>
      <c r="Z128" s="332"/>
      <c r="AA128" s="332"/>
      <c r="AB128" s="332"/>
      <c r="AC128" s="332"/>
      <c r="AD128" s="332"/>
      <c r="AE128" s="332"/>
      <c r="AF128" s="332"/>
      <c r="AG128" s="332"/>
      <c r="AH128" s="332"/>
      <c r="AI128" s="341"/>
      <c r="AJ128" s="332"/>
      <c r="AK128" s="332"/>
      <c r="AL128" s="341"/>
      <c r="AM128" s="332"/>
      <c r="AN128" s="332"/>
      <c r="AO128" s="341"/>
    </row>
    <row r="129" spans="1:41" ht="23.1" customHeight="1">
      <c r="A129" s="397"/>
      <c r="B129" s="672"/>
      <c r="C129" s="1234"/>
      <c r="D129" s="396"/>
      <c r="E129" s="508">
        <f t="shared" si="6"/>
        <v>0</v>
      </c>
      <c r="F129" s="1235"/>
      <c r="G129" s="509"/>
      <c r="H129" s="508">
        <f t="shared" si="7"/>
        <v>0</v>
      </c>
      <c r="I129" s="1256" t="str">
        <f t="shared" si="8"/>
        <v/>
      </c>
      <c r="J129" s="398"/>
      <c r="K129" s="341"/>
      <c r="L129" s="341"/>
      <c r="M129" s="342"/>
      <c r="N129" s="332"/>
      <c r="O129" s="332"/>
      <c r="P129" s="343"/>
      <c r="Q129" s="332"/>
      <c r="R129" s="343"/>
      <c r="S129" s="344"/>
      <c r="T129" s="332"/>
      <c r="U129" s="332"/>
      <c r="V129" s="332"/>
      <c r="W129" s="332"/>
      <c r="X129" s="332"/>
      <c r="Y129" s="332"/>
      <c r="Z129" s="332"/>
      <c r="AA129" s="332"/>
      <c r="AB129" s="332"/>
      <c r="AC129" s="332"/>
      <c r="AD129" s="332"/>
      <c r="AE129" s="332"/>
      <c r="AF129" s="332"/>
      <c r="AG129" s="332"/>
      <c r="AH129" s="332"/>
      <c r="AI129" s="341"/>
      <c r="AJ129" s="332"/>
      <c r="AK129" s="332"/>
      <c r="AL129" s="341"/>
      <c r="AM129" s="332"/>
      <c r="AN129" s="332"/>
      <c r="AO129" s="341"/>
    </row>
    <row r="130" spans="1:41" ht="23.1" customHeight="1">
      <c r="A130" s="397"/>
      <c r="B130" s="672"/>
      <c r="C130" s="1234"/>
      <c r="D130" s="396"/>
      <c r="E130" s="508">
        <f t="shared" si="6"/>
        <v>0</v>
      </c>
      <c r="F130" s="1235"/>
      <c r="G130" s="509"/>
      <c r="H130" s="508">
        <f t="shared" si="7"/>
        <v>0</v>
      </c>
      <c r="I130" s="1256" t="str">
        <f t="shared" si="8"/>
        <v/>
      </c>
      <c r="J130" s="398"/>
      <c r="K130" s="341"/>
      <c r="L130" s="341"/>
      <c r="M130" s="342"/>
      <c r="N130" s="332"/>
      <c r="O130" s="332"/>
      <c r="P130" s="343"/>
      <c r="Q130" s="332"/>
      <c r="R130" s="343"/>
      <c r="S130" s="344"/>
      <c r="T130" s="332"/>
      <c r="U130" s="332"/>
      <c r="V130" s="332"/>
      <c r="W130" s="332"/>
      <c r="X130" s="332"/>
      <c r="Y130" s="332"/>
      <c r="Z130" s="332"/>
      <c r="AA130" s="332"/>
      <c r="AB130" s="332"/>
      <c r="AC130" s="332"/>
      <c r="AD130" s="332"/>
      <c r="AE130" s="332"/>
      <c r="AF130" s="332"/>
      <c r="AG130" s="332"/>
      <c r="AH130" s="332"/>
      <c r="AI130" s="341"/>
      <c r="AJ130" s="332"/>
      <c r="AK130" s="332"/>
      <c r="AL130" s="341"/>
      <c r="AM130" s="332"/>
      <c r="AN130" s="332"/>
      <c r="AO130" s="341"/>
    </row>
    <row r="131" spans="1:41" ht="23.1" customHeight="1">
      <c r="A131" s="397"/>
      <c r="B131" s="672"/>
      <c r="C131" s="1234"/>
      <c r="D131" s="396"/>
      <c r="E131" s="508">
        <f t="shared" si="6"/>
        <v>0</v>
      </c>
      <c r="F131" s="1235"/>
      <c r="G131" s="509"/>
      <c r="H131" s="508">
        <f t="shared" si="7"/>
        <v>0</v>
      </c>
      <c r="I131" s="1256" t="str">
        <f t="shared" si="8"/>
        <v/>
      </c>
      <c r="J131" s="398"/>
      <c r="K131" s="341"/>
      <c r="L131" s="341"/>
      <c r="M131" s="342"/>
      <c r="N131" s="332"/>
      <c r="O131" s="332"/>
      <c r="P131" s="343"/>
      <c r="Q131" s="332"/>
      <c r="R131" s="343"/>
      <c r="S131" s="344"/>
      <c r="T131" s="332"/>
      <c r="U131" s="332"/>
      <c r="V131" s="332"/>
      <c r="W131" s="332"/>
      <c r="X131" s="332"/>
      <c r="Y131" s="332"/>
      <c r="Z131" s="332"/>
      <c r="AA131" s="332"/>
      <c r="AB131" s="332"/>
      <c r="AC131" s="332"/>
      <c r="AD131" s="332"/>
      <c r="AE131" s="332"/>
      <c r="AF131" s="332"/>
      <c r="AG131" s="332"/>
      <c r="AH131" s="332"/>
      <c r="AI131" s="341"/>
      <c r="AJ131" s="332"/>
      <c r="AK131" s="332"/>
      <c r="AL131" s="341"/>
      <c r="AM131" s="332"/>
      <c r="AN131" s="332"/>
      <c r="AO131" s="341"/>
    </row>
    <row r="132" spans="1:41" ht="23.1" customHeight="1">
      <c r="A132" s="397"/>
      <c r="B132" s="672"/>
      <c r="C132" s="1234"/>
      <c r="D132" s="396"/>
      <c r="E132" s="508">
        <f t="shared" si="6"/>
        <v>0</v>
      </c>
      <c r="F132" s="1235"/>
      <c r="G132" s="509"/>
      <c r="H132" s="508">
        <f t="shared" si="7"/>
        <v>0</v>
      </c>
      <c r="I132" s="1256" t="str">
        <f t="shared" si="8"/>
        <v/>
      </c>
      <c r="J132" s="398"/>
      <c r="K132" s="341"/>
      <c r="L132" s="341"/>
      <c r="M132" s="342"/>
      <c r="N132" s="332"/>
      <c r="O132" s="332"/>
      <c r="P132" s="343"/>
      <c r="Q132" s="332"/>
      <c r="R132" s="343"/>
      <c r="S132" s="344"/>
      <c r="T132" s="332"/>
      <c r="U132" s="332"/>
      <c r="V132" s="332"/>
      <c r="W132" s="332"/>
      <c r="X132" s="332"/>
      <c r="Y132" s="332"/>
      <c r="Z132" s="332"/>
      <c r="AA132" s="332"/>
      <c r="AB132" s="332"/>
      <c r="AC132" s="332"/>
      <c r="AD132" s="332"/>
      <c r="AE132" s="332"/>
      <c r="AF132" s="332"/>
      <c r="AG132" s="332"/>
      <c r="AH132" s="332"/>
      <c r="AI132" s="341"/>
      <c r="AJ132" s="332"/>
      <c r="AK132" s="332"/>
      <c r="AL132" s="341"/>
      <c r="AM132" s="332"/>
      <c r="AN132" s="332"/>
      <c r="AO132" s="341"/>
    </row>
    <row r="133" spans="1:41" ht="23.1" customHeight="1">
      <c r="A133" s="397"/>
      <c r="B133" s="672"/>
      <c r="C133" s="1234"/>
      <c r="D133" s="396"/>
      <c r="E133" s="508">
        <f t="shared" si="6"/>
        <v>0</v>
      </c>
      <c r="F133" s="1235"/>
      <c r="G133" s="509"/>
      <c r="H133" s="508">
        <f t="shared" si="7"/>
        <v>0</v>
      </c>
      <c r="I133" s="1256" t="str">
        <f t="shared" si="8"/>
        <v/>
      </c>
      <c r="J133" s="398"/>
      <c r="K133" s="341"/>
      <c r="L133" s="341"/>
      <c r="M133" s="342"/>
      <c r="N133" s="332"/>
      <c r="O133" s="332"/>
      <c r="P133" s="343"/>
      <c r="Q133" s="332"/>
      <c r="R133" s="343"/>
      <c r="S133" s="344"/>
      <c r="T133" s="332"/>
      <c r="U133" s="332"/>
      <c r="V133" s="332"/>
      <c r="W133" s="332"/>
      <c r="X133" s="332"/>
      <c r="Y133" s="332"/>
      <c r="Z133" s="332"/>
      <c r="AA133" s="332"/>
      <c r="AB133" s="332"/>
      <c r="AC133" s="332"/>
      <c r="AD133" s="332"/>
      <c r="AE133" s="332"/>
      <c r="AF133" s="332"/>
      <c r="AG133" s="332"/>
      <c r="AH133" s="332"/>
      <c r="AI133" s="341"/>
      <c r="AJ133" s="332"/>
      <c r="AK133" s="332"/>
      <c r="AL133" s="341"/>
      <c r="AM133" s="332"/>
      <c r="AN133" s="332"/>
      <c r="AO133" s="341"/>
    </row>
    <row r="134" spans="1:41" ht="23.1" customHeight="1">
      <c r="A134" s="397"/>
      <c r="B134" s="672"/>
      <c r="C134" s="1234"/>
      <c r="D134" s="396"/>
      <c r="E134" s="508">
        <f t="shared" si="6"/>
        <v>0</v>
      </c>
      <c r="F134" s="1235"/>
      <c r="G134" s="509"/>
      <c r="H134" s="508">
        <f t="shared" si="7"/>
        <v>0</v>
      </c>
      <c r="I134" s="1256" t="str">
        <f t="shared" si="8"/>
        <v/>
      </c>
      <c r="J134" s="398"/>
      <c r="K134" s="341"/>
      <c r="L134" s="341"/>
      <c r="M134" s="342"/>
      <c r="N134" s="332"/>
      <c r="O134" s="332"/>
      <c r="P134" s="343"/>
      <c r="Q134" s="332"/>
      <c r="R134" s="343"/>
      <c r="S134" s="344"/>
      <c r="T134" s="332"/>
      <c r="U134" s="332"/>
      <c r="V134" s="332"/>
      <c r="W134" s="332"/>
      <c r="X134" s="332"/>
      <c r="Y134" s="332"/>
      <c r="Z134" s="332"/>
      <c r="AA134" s="332"/>
      <c r="AB134" s="332"/>
      <c r="AC134" s="332"/>
      <c r="AD134" s="332"/>
      <c r="AE134" s="332"/>
      <c r="AF134" s="332"/>
      <c r="AG134" s="332"/>
      <c r="AH134" s="332"/>
      <c r="AI134" s="341"/>
      <c r="AJ134" s="332"/>
      <c r="AK134" s="332"/>
      <c r="AL134" s="341"/>
      <c r="AM134" s="332"/>
      <c r="AN134" s="332"/>
      <c r="AO134" s="341"/>
    </row>
    <row r="135" spans="1:41" ht="23.1" customHeight="1">
      <c r="A135" s="397"/>
      <c r="B135" s="672"/>
      <c r="C135" s="1234"/>
      <c r="D135" s="396"/>
      <c r="E135" s="508">
        <f t="shared" si="6"/>
        <v>0</v>
      </c>
      <c r="F135" s="1235"/>
      <c r="G135" s="509"/>
      <c r="H135" s="508">
        <f t="shared" si="7"/>
        <v>0</v>
      </c>
      <c r="I135" s="1256" t="str">
        <f t="shared" si="8"/>
        <v/>
      </c>
      <c r="J135" s="398"/>
      <c r="K135" s="341"/>
      <c r="L135" s="341"/>
      <c r="M135" s="342"/>
      <c r="N135" s="332"/>
      <c r="O135" s="332"/>
      <c r="P135" s="343"/>
      <c r="Q135" s="332"/>
      <c r="R135" s="343"/>
      <c r="S135" s="344"/>
      <c r="T135" s="332"/>
      <c r="U135" s="332"/>
      <c r="V135" s="332"/>
      <c r="W135" s="332"/>
      <c r="X135" s="332"/>
      <c r="Y135" s="332"/>
      <c r="Z135" s="332"/>
      <c r="AA135" s="332"/>
      <c r="AB135" s="332"/>
      <c r="AC135" s="332"/>
      <c r="AD135" s="332"/>
      <c r="AE135" s="332"/>
      <c r="AF135" s="332"/>
      <c r="AG135" s="332"/>
      <c r="AH135" s="332"/>
      <c r="AI135" s="341"/>
      <c r="AJ135" s="332"/>
      <c r="AK135" s="332"/>
      <c r="AL135" s="341"/>
      <c r="AM135" s="332"/>
      <c r="AN135" s="332"/>
      <c r="AO135" s="341"/>
    </row>
    <row r="136" spans="1:41" ht="23.1" customHeight="1">
      <c r="A136" s="397"/>
      <c r="B136" s="672"/>
      <c r="C136" s="1234"/>
      <c r="D136" s="396"/>
      <c r="E136" s="508">
        <f t="shared" si="6"/>
        <v>0</v>
      </c>
      <c r="F136" s="1235"/>
      <c r="G136" s="509"/>
      <c r="H136" s="508">
        <f t="shared" si="7"/>
        <v>0</v>
      </c>
      <c r="I136" s="1256" t="str">
        <f t="shared" si="8"/>
        <v/>
      </c>
      <c r="J136" s="398"/>
      <c r="K136" s="341"/>
      <c r="L136" s="341"/>
      <c r="M136" s="342"/>
      <c r="N136" s="332"/>
      <c r="O136" s="332"/>
      <c r="P136" s="343"/>
      <c r="Q136" s="332"/>
      <c r="R136" s="343"/>
      <c r="S136" s="344"/>
      <c r="T136" s="332"/>
      <c r="U136" s="332"/>
      <c r="V136" s="332"/>
      <c r="W136" s="332"/>
      <c r="X136" s="332"/>
      <c r="Y136" s="332"/>
      <c r="Z136" s="332"/>
      <c r="AA136" s="332"/>
      <c r="AB136" s="332"/>
      <c r="AC136" s="332"/>
      <c r="AD136" s="332"/>
      <c r="AE136" s="332"/>
      <c r="AF136" s="332"/>
      <c r="AG136" s="332"/>
      <c r="AH136" s="332"/>
      <c r="AI136" s="341"/>
      <c r="AJ136" s="332"/>
      <c r="AK136" s="332"/>
      <c r="AL136" s="341"/>
      <c r="AM136" s="332"/>
      <c r="AN136" s="332"/>
      <c r="AO136" s="341"/>
    </row>
    <row r="137" spans="1:41" ht="23.1" customHeight="1">
      <c r="A137" s="397"/>
      <c r="B137" s="672"/>
      <c r="C137" s="1234"/>
      <c r="D137" s="396"/>
      <c r="E137" s="508">
        <f t="shared" si="6"/>
        <v>0</v>
      </c>
      <c r="F137" s="1235"/>
      <c r="G137" s="509"/>
      <c r="H137" s="508">
        <f t="shared" si="7"/>
        <v>0</v>
      </c>
      <c r="I137" s="1256" t="str">
        <f t="shared" si="8"/>
        <v/>
      </c>
      <c r="J137" s="398"/>
      <c r="K137" s="341"/>
      <c r="L137" s="341"/>
      <c r="M137" s="342"/>
      <c r="N137" s="332"/>
      <c r="O137" s="332"/>
      <c r="P137" s="343"/>
      <c r="Q137" s="332"/>
      <c r="R137" s="343"/>
      <c r="S137" s="344"/>
      <c r="T137" s="332"/>
      <c r="U137" s="332"/>
      <c r="V137" s="332"/>
      <c r="W137" s="332"/>
      <c r="X137" s="332"/>
      <c r="Y137" s="332"/>
      <c r="Z137" s="332"/>
      <c r="AA137" s="332"/>
      <c r="AB137" s="332"/>
      <c r="AC137" s="332"/>
      <c r="AD137" s="332"/>
      <c r="AE137" s="332"/>
      <c r="AF137" s="332"/>
      <c r="AG137" s="332"/>
      <c r="AH137" s="332"/>
      <c r="AI137" s="341"/>
      <c r="AJ137" s="332"/>
      <c r="AK137" s="332"/>
      <c r="AL137" s="341"/>
      <c r="AM137" s="332"/>
      <c r="AN137" s="332"/>
      <c r="AO137" s="341"/>
    </row>
    <row r="138" spans="1:41" ht="23.1" customHeight="1">
      <c r="A138" s="397"/>
      <c r="B138" s="672"/>
      <c r="C138" s="1234"/>
      <c r="D138" s="396"/>
      <c r="E138" s="508">
        <f t="shared" si="6"/>
        <v>0</v>
      </c>
      <c r="F138" s="1235"/>
      <c r="G138" s="509"/>
      <c r="H138" s="508">
        <f t="shared" si="7"/>
        <v>0</v>
      </c>
      <c r="I138" s="1256" t="str">
        <f t="shared" si="8"/>
        <v/>
      </c>
      <c r="J138" s="398"/>
      <c r="K138" s="341"/>
      <c r="L138" s="341"/>
      <c r="M138" s="342"/>
      <c r="N138" s="332"/>
      <c r="O138" s="332"/>
      <c r="P138" s="343"/>
      <c r="Q138" s="332"/>
      <c r="R138" s="343"/>
      <c r="S138" s="344"/>
      <c r="T138" s="332"/>
      <c r="U138" s="332"/>
      <c r="V138" s="332"/>
      <c r="W138" s="332"/>
      <c r="X138" s="332"/>
      <c r="Y138" s="332"/>
      <c r="Z138" s="332"/>
      <c r="AA138" s="332"/>
      <c r="AB138" s="332"/>
      <c r="AC138" s="332"/>
      <c r="AD138" s="332"/>
      <c r="AE138" s="332"/>
      <c r="AF138" s="332"/>
      <c r="AG138" s="332"/>
      <c r="AH138" s="332"/>
      <c r="AI138" s="341"/>
      <c r="AJ138" s="332"/>
      <c r="AK138" s="332"/>
      <c r="AL138" s="341"/>
      <c r="AM138" s="332"/>
      <c r="AN138" s="332"/>
      <c r="AO138" s="341"/>
    </row>
    <row r="139" spans="1:41" ht="23.1" customHeight="1">
      <c r="A139" s="397"/>
      <c r="B139" s="672"/>
      <c r="C139" s="1234"/>
      <c r="D139" s="396"/>
      <c r="E139" s="508">
        <f t="shared" si="6"/>
        <v>0</v>
      </c>
      <c r="F139" s="1235"/>
      <c r="G139" s="509"/>
      <c r="H139" s="508">
        <f t="shared" si="7"/>
        <v>0</v>
      </c>
      <c r="I139" s="1256" t="str">
        <f t="shared" si="8"/>
        <v/>
      </c>
      <c r="J139" s="398"/>
      <c r="K139" s="341"/>
      <c r="L139" s="341"/>
      <c r="M139" s="342"/>
      <c r="N139" s="332"/>
      <c r="O139" s="332"/>
      <c r="P139" s="343"/>
      <c r="Q139" s="332"/>
      <c r="R139" s="343"/>
      <c r="S139" s="344"/>
      <c r="T139" s="332"/>
      <c r="U139" s="332"/>
      <c r="V139" s="332"/>
      <c r="W139" s="332"/>
      <c r="X139" s="332"/>
      <c r="Y139" s="332"/>
      <c r="Z139" s="332"/>
      <c r="AA139" s="332"/>
      <c r="AB139" s="332"/>
      <c r="AC139" s="332"/>
      <c r="AD139" s="332"/>
      <c r="AE139" s="332"/>
      <c r="AF139" s="332"/>
      <c r="AG139" s="332"/>
      <c r="AH139" s="332"/>
      <c r="AI139" s="341"/>
      <c r="AJ139" s="332"/>
      <c r="AK139" s="332"/>
      <c r="AL139" s="341"/>
      <c r="AM139" s="332"/>
      <c r="AN139" s="332"/>
      <c r="AO139" s="341"/>
    </row>
    <row r="140" spans="1:41" ht="23.1" customHeight="1">
      <c r="A140" s="397"/>
      <c r="B140" s="672"/>
      <c r="C140" s="1234"/>
      <c r="D140" s="396"/>
      <c r="E140" s="508">
        <f t="shared" si="6"/>
        <v>0</v>
      </c>
      <c r="F140" s="1235"/>
      <c r="G140" s="509"/>
      <c r="H140" s="508">
        <f t="shared" si="7"/>
        <v>0</v>
      </c>
      <c r="I140" s="1256" t="str">
        <f t="shared" si="8"/>
        <v/>
      </c>
      <c r="J140" s="398"/>
      <c r="K140" s="341"/>
      <c r="L140" s="341"/>
      <c r="M140" s="342"/>
      <c r="N140" s="332"/>
      <c r="O140" s="332"/>
      <c r="P140" s="343"/>
      <c r="Q140" s="332"/>
      <c r="R140" s="343"/>
      <c r="S140" s="344"/>
      <c r="T140" s="332"/>
      <c r="U140" s="332"/>
      <c r="V140" s="332"/>
      <c r="W140" s="332"/>
      <c r="X140" s="332"/>
      <c r="Y140" s="332"/>
      <c r="Z140" s="332"/>
      <c r="AA140" s="332"/>
      <c r="AB140" s="332"/>
      <c r="AC140" s="332"/>
      <c r="AD140" s="332"/>
      <c r="AE140" s="332"/>
      <c r="AF140" s="332"/>
      <c r="AG140" s="332"/>
      <c r="AH140" s="332"/>
      <c r="AI140" s="341"/>
      <c r="AJ140" s="332"/>
      <c r="AK140" s="332"/>
      <c r="AL140" s="341"/>
      <c r="AM140" s="332"/>
      <c r="AN140" s="332"/>
      <c r="AO140" s="341"/>
    </row>
    <row r="141" spans="1:41" ht="23.1" customHeight="1">
      <c r="A141" s="397"/>
      <c r="B141" s="672"/>
      <c r="C141" s="1234"/>
      <c r="D141" s="396"/>
      <c r="E141" s="508">
        <f t="shared" si="6"/>
        <v>0</v>
      </c>
      <c r="F141" s="1235"/>
      <c r="G141" s="509"/>
      <c r="H141" s="508">
        <f t="shared" si="7"/>
        <v>0</v>
      </c>
      <c r="I141" s="1256" t="str">
        <f t="shared" si="8"/>
        <v/>
      </c>
      <c r="J141" s="398"/>
      <c r="K141" s="341"/>
      <c r="L141" s="341"/>
      <c r="M141" s="342"/>
      <c r="N141" s="332"/>
      <c r="O141" s="332"/>
      <c r="P141" s="343"/>
      <c r="Q141" s="332"/>
      <c r="R141" s="343"/>
      <c r="S141" s="344"/>
      <c r="T141" s="332"/>
      <c r="U141" s="332"/>
      <c r="V141" s="332"/>
      <c r="W141" s="332"/>
      <c r="X141" s="332"/>
      <c r="Y141" s="332"/>
      <c r="Z141" s="332"/>
      <c r="AA141" s="332"/>
      <c r="AB141" s="332"/>
      <c r="AC141" s="332"/>
      <c r="AD141" s="332"/>
      <c r="AE141" s="332"/>
      <c r="AF141" s="332"/>
      <c r="AG141" s="332"/>
      <c r="AH141" s="332"/>
      <c r="AI141" s="341"/>
      <c r="AJ141" s="332"/>
      <c r="AK141" s="332"/>
      <c r="AL141" s="341"/>
      <c r="AM141" s="332"/>
      <c r="AN141" s="332"/>
      <c r="AO141" s="341"/>
    </row>
    <row r="142" spans="1:41" ht="23.1" customHeight="1">
      <c r="A142" s="397"/>
      <c r="B142" s="672"/>
      <c r="C142" s="1234"/>
      <c r="D142" s="396"/>
      <c r="E142" s="508">
        <f t="shared" si="6"/>
        <v>0</v>
      </c>
      <c r="F142" s="1235"/>
      <c r="G142" s="509"/>
      <c r="H142" s="508">
        <f t="shared" si="7"/>
        <v>0</v>
      </c>
      <c r="I142" s="1256" t="str">
        <f t="shared" si="8"/>
        <v/>
      </c>
      <c r="J142" s="398"/>
      <c r="K142" s="341"/>
      <c r="L142" s="341"/>
      <c r="M142" s="342"/>
      <c r="N142" s="332"/>
      <c r="O142" s="332"/>
      <c r="P142" s="343"/>
      <c r="Q142" s="332"/>
      <c r="R142" s="343"/>
      <c r="S142" s="344"/>
      <c r="T142" s="332"/>
      <c r="U142" s="332"/>
      <c r="V142" s="332"/>
      <c r="W142" s="332"/>
      <c r="X142" s="332"/>
      <c r="Y142" s="332"/>
      <c r="Z142" s="332"/>
      <c r="AA142" s="332"/>
      <c r="AB142" s="332"/>
      <c r="AC142" s="332"/>
      <c r="AD142" s="332"/>
      <c r="AE142" s="332"/>
      <c r="AF142" s="332"/>
      <c r="AG142" s="332"/>
      <c r="AH142" s="332"/>
      <c r="AI142" s="341"/>
      <c r="AJ142" s="332"/>
      <c r="AK142" s="332"/>
      <c r="AL142" s="341"/>
      <c r="AM142" s="332"/>
      <c r="AN142" s="332"/>
      <c r="AO142" s="341"/>
    </row>
    <row r="143" spans="1:41" ht="23.1" customHeight="1">
      <c r="A143" s="397"/>
      <c r="B143" s="672"/>
      <c r="C143" s="1234"/>
      <c r="D143" s="396"/>
      <c r="E143" s="508">
        <f t="shared" si="6"/>
        <v>0</v>
      </c>
      <c r="F143" s="1235"/>
      <c r="G143" s="509"/>
      <c r="H143" s="508">
        <f t="shared" si="7"/>
        <v>0</v>
      </c>
      <c r="I143" s="1256" t="str">
        <f t="shared" si="8"/>
        <v/>
      </c>
      <c r="J143" s="398"/>
      <c r="K143" s="341"/>
      <c r="L143" s="341"/>
      <c r="M143" s="342"/>
      <c r="N143" s="332"/>
      <c r="O143" s="332"/>
      <c r="P143" s="343"/>
      <c r="Q143" s="332"/>
      <c r="R143" s="343"/>
      <c r="S143" s="344"/>
      <c r="T143" s="332"/>
      <c r="U143" s="332"/>
      <c r="V143" s="332"/>
      <c r="W143" s="332"/>
      <c r="X143" s="332"/>
      <c r="Y143" s="332"/>
      <c r="Z143" s="332"/>
      <c r="AA143" s="332"/>
      <c r="AB143" s="332"/>
      <c r="AC143" s="332"/>
      <c r="AD143" s="332"/>
      <c r="AE143" s="332"/>
      <c r="AF143" s="332"/>
      <c r="AG143" s="332"/>
      <c r="AH143" s="332"/>
      <c r="AI143" s="341"/>
      <c r="AJ143" s="332"/>
      <c r="AK143" s="332"/>
      <c r="AL143" s="341"/>
      <c r="AM143" s="332"/>
      <c r="AN143" s="332"/>
      <c r="AO143" s="341"/>
    </row>
    <row r="144" spans="1:41" ht="23.1" customHeight="1">
      <c r="A144" s="397"/>
      <c r="B144" s="672"/>
      <c r="C144" s="1234"/>
      <c r="D144" s="396"/>
      <c r="E144" s="508">
        <f t="shared" si="6"/>
        <v>0</v>
      </c>
      <c r="F144" s="1235"/>
      <c r="G144" s="509"/>
      <c r="H144" s="508">
        <f t="shared" si="7"/>
        <v>0</v>
      </c>
      <c r="I144" s="1256" t="str">
        <f t="shared" si="8"/>
        <v/>
      </c>
      <c r="J144" s="398"/>
      <c r="K144" s="341"/>
      <c r="L144" s="341"/>
      <c r="M144" s="342"/>
      <c r="N144" s="332"/>
      <c r="O144" s="332"/>
      <c r="P144" s="343"/>
      <c r="Q144" s="332"/>
      <c r="R144" s="343"/>
      <c r="S144" s="344"/>
      <c r="T144" s="332"/>
      <c r="U144" s="332"/>
      <c r="V144" s="332"/>
      <c r="W144" s="332"/>
      <c r="X144" s="332"/>
      <c r="Y144" s="332"/>
      <c r="Z144" s="332"/>
      <c r="AA144" s="332"/>
      <c r="AB144" s="332"/>
      <c r="AC144" s="332"/>
      <c r="AD144" s="332"/>
      <c r="AE144" s="332"/>
      <c r="AF144" s="332"/>
      <c r="AG144" s="332"/>
      <c r="AH144" s="332"/>
      <c r="AI144" s="341"/>
      <c r="AJ144" s="332"/>
      <c r="AK144" s="332"/>
      <c r="AL144" s="341"/>
      <c r="AM144" s="332"/>
      <c r="AN144" s="332"/>
      <c r="AO144" s="341"/>
    </row>
    <row r="145" spans="1:41" ht="23.1" customHeight="1">
      <c r="A145" s="397"/>
      <c r="B145" s="672"/>
      <c r="C145" s="1234"/>
      <c r="D145" s="396"/>
      <c r="E145" s="508">
        <f t="shared" si="6"/>
        <v>0</v>
      </c>
      <c r="F145" s="1235"/>
      <c r="G145" s="509"/>
      <c r="H145" s="508">
        <f t="shared" si="7"/>
        <v>0</v>
      </c>
      <c r="I145" s="1256" t="str">
        <f t="shared" si="8"/>
        <v/>
      </c>
      <c r="J145" s="398"/>
      <c r="K145" s="341"/>
      <c r="L145" s="341"/>
      <c r="M145" s="342"/>
      <c r="N145" s="332"/>
      <c r="O145" s="332"/>
      <c r="P145" s="343"/>
      <c r="Q145" s="332"/>
      <c r="R145" s="343"/>
      <c r="S145" s="344"/>
      <c r="T145" s="332"/>
      <c r="U145" s="332"/>
      <c r="V145" s="332"/>
      <c r="W145" s="332"/>
      <c r="X145" s="332"/>
      <c r="Y145" s="332"/>
      <c r="Z145" s="332"/>
      <c r="AA145" s="332"/>
      <c r="AB145" s="332"/>
      <c r="AC145" s="332"/>
      <c r="AD145" s="332"/>
      <c r="AE145" s="332"/>
      <c r="AF145" s="332"/>
      <c r="AG145" s="332"/>
      <c r="AH145" s="332"/>
      <c r="AI145" s="341"/>
      <c r="AJ145" s="332"/>
      <c r="AK145" s="332"/>
      <c r="AL145" s="341"/>
      <c r="AM145" s="332"/>
      <c r="AN145" s="332"/>
      <c r="AO145" s="341"/>
    </row>
    <row r="146" spans="1:41" ht="23.1" customHeight="1">
      <c r="A146" s="397"/>
      <c r="B146" s="672"/>
      <c r="C146" s="1234"/>
      <c r="D146" s="396"/>
      <c r="E146" s="508">
        <f t="shared" si="6"/>
        <v>0</v>
      </c>
      <c r="F146" s="1235"/>
      <c r="G146" s="509"/>
      <c r="H146" s="508">
        <f t="shared" si="7"/>
        <v>0</v>
      </c>
      <c r="I146" s="1256" t="str">
        <f t="shared" si="8"/>
        <v/>
      </c>
      <c r="J146" s="398"/>
      <c r="K146" s="341"/>
      <c r="L146" s="341"/>
      <c r="M146" s="342"/>
      <c r="N146" s="332"/>
      <c r="O146" s="332"/>
      <c r="P146" s="343"/>
      <c r="Q146" s="332"/>
      <c r="R146" s="343"/>
      <c r="S146" s="344"/>
      <c r="T146" s="332"/>
      <c r="U146" s="332"/>
      <c r="V146" s="332"/>
      <c r="W146" s="332"/>
      <c r="X146" s="332"/>
      <c r="Y146" s="332"/>
      <c r="Z146" s="332"/>
      <c r="AA146" s="332"/>
      <c r="AB146" s="332"/>
      <c r="AC146" s="332"/>
      <c r="AD146" s="332"/>
      <c r="AE146" s="332"/>
      <c r="AF146" s="332"/>
      <c r="AG146" s="332"/>
      <c r="AH146" s="332"/>
      <c r="AI146" s="341"/>
      <c r="AJ146" s="332"/>
      <c r="AK146" s="332"/>
      <c r="AL146" s="341"/>
      <c r="AM146" s="332"/>
      <c r="AN146" s="332"/>
      <c r="AO146" s="341"/>
    </row>
    <row r="147" spans="1:41" ht="23.1" customHeight="1">
      <c r="A147" s="397"/>
      <c r="B147" s="672"/>
      <c r="C147" s="1234"/>
      <c r="D147" s="396"/>
      <c r="E147" s="508">
        <f t="shared" si="6"/>
        <v>0</v>
      </c>
      <c r="F147" s="1235"/>
      <c r="G147" s="509"/>
      <c r="H147" s="508">
        <f t="shared" si="7"/>
        <v>0</v>
      </c>
      <c r="I147" s="1256" t="str">
        <f t="shared" si="8"/>
        <v/>
      </c>
      <c r="J147" s="398"/>
      <c r="K147" s="341"/>
      <c r="L147" s="341"/>
      <c r="M147" s="342"/>
      <c r="N147" s="332"/>
      <c r="O147" s="332"/>
      <c r="P147" s="343"/>
      <c r="Q147" s="332"/>
      <c r="R147" s="343"/>
      <c r="S147" s="344"/>
      <c r="T147" s="332"/>
      <c r="U147" s="332"/>
      <c r="V147" s="332"/>
      <c r="W147" s="332"/>
      <c r="X147" s="332"/>
      <c r="Y147" s="332"/>
      <c r="Z147" s="332"/>
      <c r="AA147" s="332"/>
      <c r="AB147" s="332"/>
      <c r="AC147" s="332"/>
      <c r="AD147" s="332"/>
      <c r="AE147" s="332"/>
      <c r="AF147" s="332"/>
      <c r="AG147" s="332"/>
      <c r="AH147" s="332"/>
      <c r="AI147" s="341"/>
      <c r="AJ147" s="332"/>
      <c r="AK147" s="332"/>
      <c r="AL147" s="341"/>
      <c r="AM147" s="332"/>
      <c r="AN147" s="332"/>
      <c r="AO147" s="341"/>
    </row>
    <row r="148" spans="1:41" ht="23.1" customHeight="1">
      <c r="A148" s="397"/>
      <c r="B148" s="672"/>
      <c r="C148" s="1234"/>
      <c r="D148" s="396"/>
      <c r="E148" s="508">
        <f t="shared" si="6"/>
        <v>0</v>
      </c>
      <c r="F148" s="1235"/>
      <c r="G148" s="509"/>
      <c r="H148" s="508">
        <f t="shared" si="7"/>
        <v>0</v>
      </c>
      <c r="I148" s="1256" t="str">
        <f t="shared" si="8"/>
        <v/>
      </c>
      <c r="J148" s="398"/>
      <c r="K148" s="341"/>
      <c r="L148" s="341"/>
      <c r="M148" s="342"/>
      <c r="N148" s="332"/>
      <c r="O148" s="332"/>
      <c r="P148" s="343"/>
      <c r="Q148" s="332"/>
      <c r="R148" s="343"/>
      <c r="S148" s="344"/>
      <c r="T148" s="332"/>
      <c r="U148" s="332"/>
      <c r="V148" s="332"/>
      <c r="W148" s="332"/>
      <c r="X148" s="332"/>
      <c r="Y148" s="332"/>
      <c r="Z148" s="332"/>
      <c r="AA148" s="332"/>
      <c r="AB148" s="332"/>
      <c r="AC148" s="332"/>
      <c r="AD148" s="332"/>
      <c r="AE148" s="332"/>
      <c r="AF148" s="332"/>
      <c r="AG148" s="332"/>
      <c r="AH148" s="332"/>
      <c r="AI148" s="341"/>
      <c r="AJ148" s="332"/>
      <c r="AK148" s="332"/>
      <c r="AL148" s="341"/>
      <c r="AM148" s="332"/>
      <c r="AN148" s="332"/>
      <c r="AO148" s="341"/>
    </row>
    <row r="149" spans="1:41" ht="23.1" customHeight="1">
      <c r="A149" s="397"/>
      <c r="B149" s="672"/>
      <c r="C149" s="1234"/>
      <c r="D149" s="396"/>
      <c r="E149" s="508">
        <f t="shared" si="6"/>
        <v>0</v>
      </c>
      <c r="F149" s="1235"/>
      <c r="G149" s="509"/>
      <c r="H149" s="508">
        <f t="shared" si="7"/>
        <v>0</v>
      </c>
      <c r="I149" s="1256" t="str">
        <f t="shared" si="8"/>
        <v/>
      </c>
      <c r="J149" s="398"/>
      <c r="K149" s="341"/>
      <c r="L149" s="341"/>
      <c r="M149" s="342"/>
      <c r="N149" s="332"/>
      <c r="O149" s="332"/>
      <c r="P149" s="343"/>
      <c r="Q149" s="332"/>
      <c r="R149" s="343"/>
      <c r="S149" s="344"/>
      <c r="T149" s="332"/>
      <c r="U149" s="332"/>
      <c r="V149" s="332"/>
      <c r="W149" s="332"/>
      <c r="X149" s="332"/>
      <c r="Y149" s="332"/>
      <c r="Z149" s="332"/>
      <c r="AA149" s="332"/>
      <c r="AB149" s="332"/>
      <c r="AC149" s="332"/>
      <c r="AD149" s="332"/>
      <c r="AE149" s="332"/>
      <c r="AF149" s="332"/>
      <c r="AG149" s="332"/>
      <c r="AH149" s="332"/>
      <c r="AI149" s="341"/>
      <c r="AJ149" s="332"/>
      <c r="AK149" s="332"/>
      <c r="AL149" s="341"/>
      <c r="AM149" s="332"/>
      <c r="AN149" s="332"/>
      <c r="AO149" s="341"/>
    </row>
    <row r="150" spans="1:41" ht="23.1" customHeight="1">
      <c r="A150" s="397"/>
      <c r="B150" s="672"/>
      <c r="C150" s="1234"/>
      <c r="D150" s="396"/>
      <c r="E150" s="508">
        <f t="shared" si="6"/>
        <v>0</v>
      </c>
      <c r="F150" s="1235"/>
      <c r="G150" s="509"/>
      <c r="H150" s="508">
        <f t="shared" si="7"/>
        <v>0</v>
      </c>
      <c r="I150" s="1256" t="str">
        <f t="shared" si="8"/>
        <v/>
      </c>
      <c r="J150" s="398"/>
      <c r="K150" s="341"/>
      <c r="L150" s="341"/>
      <c r="M150" s="342"/>
      <c r="N150" s="332"/>
      <c r="O150" s="332"/>
      <c r="P150" s="343"/>
      <c r="Q150" s="332"/>
      <c r="R150" s="343"/>
      <c r="S150" s="344"/>
      <c r="T150" s="332"/>
      <c r="U150" s="332"/>
      <c r="V150" s="332"/>
      <c r="W150" s="332"/>
      <c r="X150" s="332"/>
      <c r="Y150" s="332"/>
      <c r="Z150" s="332"/>
      <c r="AA150" s="332"/>
      <c r="AB150" s="332"/>
      <c r="AC150" s="332"/>
      <c r="AD150" s="332"/>
      <c r="AE150" s="332"/>
      <c r="AF150" s="332"/>
      <c r="AG150" s="332"/>
      <c r="AH150" s="332"/>
      <c r="AI150" s="341"/>
      <c r="AJ150" s="332"/>
      <c r="AK150" s="332"/>
      <c r="AL150" s="341"/>
      <c r="AM150" s="332"/>
      <c r="AN150" s="332"/>
      <c r="AO150" s="341"/>
    </row>
    <row r="151" spans="1:41" ht="23.1" customHeight="1">
      <c r="A151" s="397"/>
      <c r="B151" s="672"/>
      <c r="C151" s="1234"/>
      <c r="D151" s="396"/>
      <c r="E151" s="508">
        <f t="shared" si="6"/>
        <v>0</v>
      </c>
      <c r="F151" s="1235"/>
      <c r="G151" s="509"/>
      <c r="H151" s="508">
        <f t="shared" si="7"/>
        <v>0</v>
      </c>
      <c r="I151" s="1256" t="str">
        <f t="shared" si="8"/>
        <v/>
      </c>
      <c r="J151" s="398"/>
      <c r="K151" s="341"/>
      <c r="L151" s="341"/>
      <c r="M151" s="342"/>
      <c r="N151" s="332"/>
      <c r="O151" s="332"/>
      <c r="P151" s="343"/>
      <c r="Q151" s="332"/>
      <c r="R151" s="343"/>
      <c r="S151" s="344"/>
      <c r="T151" s="332"/>
      <c r="U151" s="332"/>
      <c r="V151" s="332"/>
      <c r="W151" s="332"/>
      <c r="X151" s="332"/>
      <c r="Y151" s="332"/>
      <c r="Z151" s="332"/>
      <c r="AA151" s="332"/>
      <c r="AB151" s="332"/>
      <c r="AC151" s="332"/>
      <c r="AD151" s="332"/>
      <c r="AE151" s="332"/>
      <c r="AF151" s="332"/>
      <c r="AG151" s="332"/>
      <c r="AH151" s="332"/>
      <c r="AI151" s="341"/>
      <c r="AJ151" s="332"/>
      <c r="AK151" s="332"/>
      <c r="AL151" s="341"/>
      <c r="AM151" s="332"/>
      <c r="AN151" s="332"/>
      <c r="AO151" s="341"/>
    </row>
    <row r="152" spans="1:41" ht="23.1" customHeight="1">
      <c r="A152" s="397"/>
      <c r="B152" s="672"/>
      <c r="C152" s="1234"/>
      <c r="D152" s="396"/>
      <c r="E152" s="508">
        <f t="shared" ref="E152:E164" si="9">C152*D152</f>
        <v>0</v>
      </c>
      <c r="F152" s="1235"/>
      <c r="G152" s="509"/>
      <c r="H152" s="508">
        <f t="shared" ref="H152:H164" si="10">F152*G152</f>
        <v>0</v>
      </c>
      <c r="I152" s="1256" t="str">
        <f t="shared" ref="I152:I164" si="11">IF(OR(E152&gt;0,H152&gt;0),H152-E152,"")</f>
        <v/>
      </c>
      <c r="J152" s="398"/>
      <c r="K152" s="341"/>
      <c r="L152" s="341"/>
      <c r="M152" s="342"/>
      <c r="N152" s="332"/>
      <c r="O152" s="332"/>
      <c r="P152" s="343"/>
      <c r="Q152" s="332"/>
      <c r="R152" s="343"/>
      <c r="S152" s="344"/>
      <c r="T152" s="332"/>
      <c r="U152" s="332"/>
      <c r="V152" s="332"/>
      <c r="W152" s="332"/>
      <c r="X152" s="332"/>
      <c r="Y152" s="332"/>
      <c r="Z152" s="332"/>
      <c r="AA152" s="332"/>
      <c r="AB152" s="332"/>
      <c r="AC152" s="332"/>
      <c r="AD152" s="332"/>
      <c r="AE152" s="332"/>
      <c r="AF152" s="332"/>
      <c r="AG152" s="332"/>
      <c r="AH152" s="332"/>
      <c r="AI152" s="341"/>
      <c r="AJ152" s="332"/>
      <c r="AK152" s="332"/>
      <c r="AL152" s="341"/>
      <c r="AM152" s="332"/>
      <c r="AN152" s="332"/>
      <c r="AO152" s="341"/>
    </row>
    <row r="153" spans="1:41" ht="23.1" customHeight="1">
      <c r="A153" s="397"/>
      <c r="B153" s="672"/>
      <c r="C153" s="1234"/>
      <c r="D153" s="396"/>
      <c r="E153" s="508">
        <f t="shared" si="9"/>
        <v>0</v>
      </c>
      <c r="F153" s="1235"/>
      <c r="G153" s="509"/>
      <c r="H153" s="508">
        <f t="shared" si="10"/>
        <v>0</v>
      </c>
      <c r="I153" s="1256" t="str">
        <f t="shared" si="11"/>
        <v/>
      </c>
      <c r="J153" s="398"/>
      <c r="K153" s="341"/>
      <c r="L153" s="341"/>
      <c r="M153" s="342"/>
      <c r="N153" s="332"/>
      <c r="O153" s="332"/>
      <c r="P153" s="343"/>
      <c r="Q153" s="332"/>
      <c r="R153" s="343"/>
      <c r="S153" s="344"/>
      <c r="T153" s="332"/>
      <c r="U153" s="332"/>
      <c r="V153" s="332"/>
      <c r="W153" s="332"/>
      <c r="X153" s="332"/>
      <c r="Y153" s="332"/>
      <c r="Z153" s="332"/>
      <c r="AA153" s="332"/>
      <c r="AB153" s="332"/>
      <c r="AC153" s="332"/>
      <c r="AD153" s="332"/>
      <c r="AE153" s="332"/>
      <c r="AF153" s="332"/>
      <c r="AG153" s="332"/>
      <c r="AH153" s="332"/>
      <c r="AI153" s="341"/>
      <c r="AJ153" s="332"/>
      <c r="AK153" s="332"/>
      <c r="AL153" s="341"/>
      <c r="AM153" s="332"/>
      <c r="AN153" s="332"/>
      <c r="AO153" s="341"/>
    </row>
    <row r="154" spans="1:41" ht="23.1" customHeight="1">
      <c r="A154" s="397"/>
      <c r="B154" s="672"/>
      <c r="C154" s="1234"/>
      <c r="D154" s="396"/>
      <c r="E154" s="508">
        <f t="shared" si="9"/>
        <v>0</v>
      </c>
      <c r="F154" s="1235"/>
      <c r="G154" s="509"/>
      <c r="H154" s="508">
        <f t="shared" si="10"/>
        <v>0</v>
      </c>
      <c r="I154" s="1256" t="str">
        <f t="shared" si="11"/>
        <v/>
      </c>
      <c r="J154" s="398"/>
      <c r="K154" s="341"/>
      <c r="L154" s="341"/>
      <c r="M154" s="342"/>
      <c r="N154" s="332"/>
      <c r="O154" s="332"/>
      <c r="P154" s="343"/>
      <c r="Q154" s="332"/>
      <c r="R154" s="343"/>
      <c r="S154" s="344"/>
      <c r="T154" s="332"/>
      <c r="U154" s="332"/>
      <c r="V154" s="332"/>
      <c r="W154" s="332"/>
      <c r="X154" s="332"/>
      <c r="Y154" s="332"/>
      <c r="Z154" s="332"/>
      <c r="AA154" s="332"/>
      <c r="AB154" s="332"/>
      <c r="AC154" s="332"/>
      <c r="AD154" s="332"/>
      <c r="AE154" s="332"/>
      <c r="AF154" s="332"/>
      <c r="AG154" s="332"/>
      <c r="AH154" s="332"/>
      <c r="AI154" s="341"/>
      <c r="AJ154" s="332"/>
      <c r="AK154" s="332"/>
      <c r="AL154" s="341"/>
      <c r="AM154" s="332"/>
      <c r="AN154" s="332"/>
      <c r="AO154" s="341"/>
    </row>
    <row r="155" spans="1:41" ht="23.1" customHeight="1">
      <c r="A155" s="397"/>
      <c r="B155" s="672"/>
      <c r="C155" s="1234"/>
      <c r="D155" s="396"/>
      <c r="E155" s="508">
        <f t="shared" si="9"/>
        <v>0</v>
      </c>
      <c r="F155" s="1235"/>
      <c r="G155" s="509"/>
      <c r="H155" s="508">
        <f t="shared" si="10"/>
        <v>0</v>
      </c>
      <c r="I155" s="1256" t="str">
        <f t="shared" si="11"/>
        <v/>
      </c>
      <c r="J155" s="398"/>
      <c r="K155" s="341"/>
      <c r="L155" s="341"/>
      <c r="M155" s="342"/>
      <c r="N155" s="332"/>
      <c r="O155" s="332"/>
      <c r="P155" s="343"/>
      <c r="Q155" s="332"/>
      <c r="R155" s="343"/>
      <c r="S155" s="344"/>
      <c r="T155" s="332"/>
      <c r="U155" s="332"/>
      <c r="V155" s="332"/>
      <c r="W155" s="332"/>
      <c r="X155" s="332"/>
      <c r="Y155" s="332"/>
      <c r="Z155" s="332"/>
      <c r="AA155" s="332"/>
      <c r="AB155" s="332"/>
      <c r="AC155" s="332"/>
      <c r="AD155" s="332"/>
      <c r="AE155" s="332"/>
      <c r="AF155" s="332"/>
      <c r="AG155" s="332"/>
      <c r="AH155" s="332"/>
      <c r="AI155" s="341"/>
      <c r="AJ155" s="332"/>
      <c r="AK155" s="332"/>
      <c r="AL155" s="341"/>
      <c r="AM155" s="332"/>
      <c r="AN155" s="332"/>
      <c r="AO155" s="341"/>
    </row>
    <row r="156" spans="1:41" ht="23.1" customHeight="1">
      <c r="A156" s="397"/>
      <c r="B156" s="672"/>
      <c r="C156" s="1234"/>
      <c r="D156" s="396"/>
      <c r="E156" s="508">
        <f t="shared" si="9"/>
        <v>0</v>
      </c>
      <c r="F156" s="1235"/>
      <c r="G156" s="509"/>
      <c r="H156" s="508">
        <f t="shared" si="10"/>
        <v>0</v>
      </c>
      <c r="I156" s="1256" t="str">
        <f t="shared" si="11"/>
        <v/>
      </c>
      <c r="J156" s="398"/>
      <c r="K156" s="341"/>
      <c r="L156" s="341"/>
      <c r="M156" s="342"/>
      <c r="N156" s="332"/>
      <c r="O156" s="332"/>
      <c r="P156" s="343"/>
      <c r="Q156" s="332"/>
      <c r="R156" s="343"/>
      <c r="S156" s="344"/>
      <c r="T156" s="332"/>
      <c r="U156" s="332"/>
      <c r="V156" s="332"/>
      <c r="W156" s="332"/>
      <c r="X156" s="332"/>
      <c r="Y156" s="332"/>
      <c r="Z156" s="332"/>
      <c r="AA156" s="332"/>
      <c r="AB156" s="332"/>
      <c r="AC156" s="332"/>
      <c r="AD156" s="332"/>
      <c r="AE156" s="332"/>
      <c r="AF156" s="332"/>
      <c r="AG156" s="332"/>
      <c r="AH156" s="332"/>
      <c r="AI156" s="341"/>
      <c r="AJ156" s="332"/>
      <c r="AK156" s="332"/>
      <c r="AL156" s="341"/>
      <c r="AM156" s="332"/>
      <c r="AN156" s="332"/>
      <c r="AO156" s="341"/>
    </row>
    <row r="157" spans="1:41" ht="23.1" customHeight="1">
      <c r="A157" s="397"/>
      <c r="B157" s="672"/>
      <c r="C157" s="1234"/>
      <c r="D157" s="396"/>
      <c r="E157" s="508">
        <f t="shared" si="9"/>
        <v>0</v>
      </c>
      <c r="F157" s="1235"/>
      <c r="G157" s="509"/>
      <c r="H157" s="508">
        <f t="shared" si="10"/>
        <v>0</v>
      </c>
      <c r="I157" s="1256" t="str">
        <f t="shared" si="11"/>
        <v/>
      </c>
      <c r="J157" s="398"/>
      <c r="K157" s="341"/>
      <c r="L157" s="341"/>
      <c r="M157" s="342"/>
      <c r="N157" s="332"/>
      <c r="O157" s="332"/>
      <c r="P157" s="343"/>
      <c r="Q157" s="332"/>
      <c r="R157" s="343"/>
      <c r="S157" s="344"/>
      <c r="T157" s="332"/>
      <c r="U157" s="332"/>
      <c r="V157" s="332"/>
      <c r="W157" s="332"/>
      <c r="X157" s="332"/>
      <c r="Y157" s="332"/>
      <c r="Z157" s="332"/>
      <c r="AA157" s="332"/>
      <c r="AB157" s="332"/>
      <c r="AC157" s="332"/>
      <c r="AD157" s="332"/>
      <c r="AE157" s="332"/>
      <c r="AF157" s="332"/>
      <c r="AG157" s="332"/>
      <c r="AH157" s="332"/>
      <c r="AI157" s="341"/>
      <c r="AJ157" s="332"/>
      <c r="AK157" s="332"/>
      <c r="AL157" s="341"/>
      <c r="AM157" s="332"/>
      <c r="AN157" s="332"/>
      <c r="AO157" s="341"/>
    </row>
    <row r="158" spans="1:41" ht="23.1" customHeight="1">
      <c r="A158" s="397"/>
      <c r="B158" s="672"/>
      <c r="C158" s="1234"/>
      <c r="D158" s="396"/>
      <c r="E158" s="508">
        <f t="shared" si="9"/>
        <v>0</v>
      </c>
      <c r="F158" s="1235"/>
      <c r="G158" s="509"/>
      <c r="H158" s="508">
        <f t="shared" si="10"/>
        <v>0</v>
      </c>
      <c r="I158" s="1256" t="str">
        <f t="shared" si="11"/>
        <v/>
      </c>
      <c r="J158" s="398"/>
      <c r="K158" s="341"/>
      <c r="L158" s="341"/>
      <c r="M158" s="342"/>
      <c r="N158" s="332"/>
      <c r="O158" s="332"/>
      <c r="P158" s="343"/>
      <c r="Q158" s="332"/>
      <c r="R158" s="343"/>
      <c r="S158" s="344"/>
      <c r="T158" s="332"/>
      <c r="U158" s="332"/>
      <c r="V158" s="332"/>
      <c r="W158" s="332"/>
      <c r="X158" s="332"/>
      <c r="Y158" s="332"/>
      <c r="Z158" s="332"/>
      <c r="AA158" s="332"/>
      <c r="AB158" s="332"/>
      <c r="AC158" s="332"/>
      <c r="AD158" s="332"/>
      <c r="AE158" s="332"/>
      <c r="AF158" s="332"/>
      <c r="AG158" s="332"/>
      <c r="AH158" s="332"/>
      <c r="AI158" s="341"/>
      <c r="AJ158" s="332"/>
      <c r="AK158" s="332"/>
      <c r="AL158" s="341"/>
      <c r="AM158" s="332"/>
      <c r="AN158" s="332"/>
      <c r="AO158" s="341"/>
    </row>
    <row r="159" spans="1:41" ht="23.1" customHeight="1">
      <c r="A159" s="397"/>
      <c r="B159" s="672"/>
      <c r="C159" s="1234"/>
      <c r="D159" s="396"/>
      <c r="E159" s="508">
        <f t="shared" si="9"/>
        <v>0</v>
      </c>
      <c r="F159" s="1235"/>
      <c r="G159" s="509"/>
      <c r="H159" s="508">
        <f t="shared" si="10"/>
        <v>0</v>
      </c>
      <c r="I159" s="1256" t="str">
        <f t="shared" si="11"/>
        <v/>
      </c>
      <c r="J159" s="398"/>
      <c r="K159" s="341"/>
      <c r="L159" s="341"/>
      <c r="M159" s="342"/>
      <c r="N159" s="332"/>
      <c r="O159" s="332"/>
      <c r="P159" s="343"/>
      <c r="Q159" s="332"/>
      <c r="R159" s="343"/>
      <c r="S159" s="344"/>
      <c r="T159" s="332"/>
      <c r="U159" s="332"/>
      <c r="V159" s="332"/>
      <c r="W159" s="332"/>
      <c r="X159" s="332"/>
      <c r="Y159" s="332"/>
      <c r="Z159" s="332"/>
      <c r="AA159" s="332"/>
      <c r="AB159" s="332"/>
      <c r="AC159" s="332"/>
      <c r="AD159" s="332"/>
      <c r="AE159" s="332"/>
      <c r="AF159" s="332"/>
      <c r="AG159" s="332"/>
      <c r="AH159" s="332"/>
      <c r="AI159" s="341"/>
      <c r="AJ159" s="332"/>
      <c r="AK159" s="332"/>
      <c r="AL159" s="341"/>
      <c r="AM159" s="332"/>
      <c r="AN159" s="332"/>
      <c r="AO159" s="341"/>
    </row>
    <row r="160" spans="1:41" ht="23.1" customHeight="1">
      <c r="A160" s="397"/>
      <c r="B160" s="672"/>
      <c r="C160" s="1234"/>
      <c r="D160" s="396"/>
      <c r="E160" s="508">
        <f t="shared" si="9"/>
        <v>0</v>
      </c>
      <c r="F160" s="1235"/>
      <c r="G160" s="509"/>
      <c r="H160" s="508">
        <f t="shared" si="10"/>
        <v>0</v>
      </c>
      <c r="I160" s="1256" t="str">
        <f t="shared" si="11"/>
        <v/>
      </c>
      <c r="J160" s="398"/>
      <c r="K160" s="341"/>
      <c r="L160" s="341"/>
      <c r="M160" s="342"/>
      <c r="N160" s="332"/>
      <c r="O160" s="332"/>
      <c r="P160" s="343"/>
      <c r="Q160" s="332"/>
      <c r="R160" s="343"/>
      <c r="S160" s="344"/>
      <c r="T160" s="332"/>
      <c r="U160" s="332"/>
      <c r="V160" s="332"/>
      <c r="W160" s="332"/>
      <c r="X160" s="332"/>
      <c r="Y160" s="332"/>
      <c r="Z160" s="332"/>
      <c r="AA160" s="332"/>
      <c r="AB160" s="332"/>
      <c r="AC160" s="332"/>
      <c r="AD160" s="332"/>
      <c r="AE160" s="332"/>
      <c r="AF160" s="332"/>
      <c r="AG160" s="332"/>
      <c r="AH160" s="332"/>
      <c r="AI160" s="341"/>
      <c r="AJ160" s="332"/>
      <c r="AK160" s="332"/>
      <c r="AL160" s="341"/>
      <c r="AM160" s="332"/>
      <c r="AN160" s="332"/>
      <c r="AO160" s="341"/>
    </row>
    <row r="161" spans="1:41" ht="23.1" customHeight="1">
      <c r="A161" s="397"/>
      <c r="B161" s="672"/>
      <c r="C161" s="1234"/>
      <c r="D161" s="396"/>
      <c r="E161" s="508">
        <f t="shared" si="9"/>
        <v>0</v>
      </c>
      <c r="F161" s="1235"/>
      <c r="G161" s="509"/>
      <c r="H161" s="508">
        <f t="shared" si="10"/>
        <v>0</v>
      </c>
      <c r="I161" s="1256" t="str">
        <f t="shared" si="11"/>
        <v/>
      </c>
      <c r="J161" s="398"/>
      <c r="K161" s="341"/>
      <c r="L161" s="341"/>
      <c r="M161" s="342"/>
      <c r="N161" s="332"/>
      <c r="O161" s="332"/>
      <c r="P161" s="343"/>
      <c r="Q161" s="332"/>
      <c r="R161" s="343"/>
      <c r="S161" s="344"/>
      <c r="T161" s="332"/>
      <c r="U161" s="332"/>
      <c r="V161" s="332"/>
      <c r="W161" s="332"/>
      <c r="X161" s="332"/>
      <c r="Y161" s="332"/>
      <c r="Z161" s="332"/>
      <c r="AA161" s="332"/>
      <c r="AB161" s="332"/>
      <c r="AC161" s="332"/>
      <c r="AD161" s="332"/>
      <c r="AE161" s="332"/>
      <c r="AF161" s="332"/>
      <c r="AG161" s="332"/>
      <c r="AH161" s="332"/>
      <c r="AI161" s="341"/>
      <c r="AJ161" s="332"/>
      <c r="AK161" s="332"/>
      <c r="AL161" s="341"/>
      <c r="AM161" s="332"/>
      <c r="AN161" s="332"/>
      <c r="AO161" s="341"/>
    </row>
    <row r="162" spans="1:41" ht="23.1" customHeight="1">
      <c r="A162" s="397"/>
      <c r="B162" s="672"/>
      <c r="C162" s="1234"/>
      <c r="D162" s="396"/>
      <c r="E162" s="508">
        <f t="shared" si="9"/>
        <v>0</v>
      </c>
      <c r="F162" s="1235"/>
      <c r="G162" s="509"/>
      <c r="H162" s="508">
        <f t="shared" si="10"/>
        <v>0</v>
      </c>
      <c r="I162" s="1256" t="str">
        <f t="shared" si="11"/>
        <v/>
      </c>
      <c r="J162" s="398"/>
      <c r="K162" s="341"/>
      <c r="L162" s="341"/>
      <c r="M162" s="342"/>
      <c r="N162" s="332"/>
      <c r="O162" s="332"/>
      <c r="P162" s="343"/>
      <c r="Q162" s="332"/>
      <c r="R162" s="343"/>
      <c r="S162" s="344"/>
      <c r="T162" s="332"/>
      <c r="U162" s="332"/>
      <c r="V162" s="332"/>
      <c r="W162" s="332"/>
      <c r="X162" s="332"/>
      <c r="Y162" s="332"/>
      <c r="Z162" s="332"/>
      <c r="AA162" s="332"/>
      <c r="AB162" s="332"/>
      <c r="AC162" s="332"/>
      <c r="AD162" s="332"/>
      <c r="AE162" s="332"/>
      <c r="AF162" s="332"/>
      <c r="AG162" s="332"/>
      <c r="AH162" s="332"/>
      <c r="AI162" s="341"/>
      <c r="AJ162" s="332"/>
      <c r="AK162" s="332"/>
      <c r="AL162" s="341"/>
      <c r="AM162" s="332"/>
      <c r="AN162" s="332"/>
      <c r="AO162" s="341"/>
    </row>
    <row r="163" spans="1:41" ht="23.1" customHeight="1">
      <c r="A163" s="397"/>
      <c r="B163" s="672"/>
      <c r="C163" s="1234"/>
      <c r="D163" s="396"/>
      <c r="E163" s="508">
        <f t="shared" si="9"/>
        <v>0</v>
      </c>
      <c r="F163" s="1235"/>
      <c r="G163" s="509"/>
      <c r="H163" s="508">
        <f t="shared" si="10"/>
        <v>0</v>
      </c>
      <c r="I163" s="1256" t="str">
        <f t="shared" si="11"/>
        <v/>
      </c>
      <c r="J163" s="398"/>
      <c r="K163" s="341"/>
      <c r="L163" s="341"/>
      <c r="M163" s="342"/>
      <c r="N163" s="332"/>
      <c r="O163" s="332"/>
      <c r="P163" s="343"/>
      <c r="Q163" s="332"/>
      <c r="R163" s="343"/>
      <c r="S163" s="344"/>
      <c r="T163" s="332"/>
      <c r="U163" s="332"/>
      <c r="V163" s="332"/>
      <c r="W163" s="332"/>
      <c r="X163" s="332"/>
      <c r="Y163" s="332"/>
      <c r="Z163" s="332"/>
      <c r="AA163" s="332"/>
      <c r="AB163" s="332"/>
      <c r="AC163" s="332"/>
      <c r="AD163" s="332"/>
      <c r="AE163" s="332"/>
      <c r="AF163" s="332"/>
      <c r="AG163" s="332"/>
      <c r="AH163" s="332"/>
      <c r="AI163" s="341"/>
      <c r="AJ163" s="332"/>
      <c r="AK163" s="332"/>
      <c r="AL163" s="341"/>
      <c r="AM163" s="332"/>
      <c r="AN163" s="332"/>
      <c r="AO163" s="341"/>
    </row>
    <row r="164" spans="1:41" ht="23.1" customHeight="1">
      <c r="A164" s="397"/>
      <c r="B164" s="672"/>
      <c r="C164" s="1234"/>
      <c r="D164" s="396"/>
      <c r="E164" s="508">
        <f t="shared" si="9"/>
        <v>0</v>
      </c>
      <c r="F164" s="1235"/>
      <c r="G164" s="509"/>
      <c r="H164" s="508">
        <f t="shared" si="10"/>
        <v>0</v>
      </c>
      <c r="I164" s="1256" t="str">
        <f t="shared" si="11"/>
        <v/>
      </c>
      <c r="J164" s="398"/>
      <c r="K164" s="341"/>
      <c r="L164" s="341"/>
      <c r="M164" s="342"/>
      <c r="N164" s="332"/>
      <c r="O164" s="332"/>
      <c r="P164" s="343"/>
      <c r="Q164" s="332"/>
      <c r="R164" s="343"/>
      <c r="S164" s="344"/>
      <c r="T164" s="332"/>
      <c r="U164" s="332"/>
      <c r="V164" s="332"/>
      <c r="W164" s="332"/>
      <c r="X164" s="332"/>
      <c r="Y164" s="332"/>
      <c r="Z164" s="332"/>
      <c r="AA164" s="332"/>
      <c r="AB164" s="332"/>
      <c r="AC164" s="332"/>
      <c r="AD164" s="332"/>
      <c r="AE164" s="332"/>
      <c r="AF164" s="332"/>
      <c r="AG164" s="332"/>
      <c r="AH164" s="332"/>
      <c r="AI164" s="341"/>
      <c r="AJ164" s="332"/>
      <c r="AK164" s="332"/>
      <c r="AL164" s="341"/>
      <c r="AM164" s="332"/>
      <c r="AN164" s="332"/>
      <c r="AO164" s="341"/>
    </row>
    <row r="165" spans="1:41" ht="23.1" customHeight="1">
      <c r="A165" s="397"/>
      <c r="B165" s="672"/>
      <c r="C165" s="1234"/>
      <c r="D165" s="396"/>
      <c r="E165" s="508">
        <f t="shared" ref="E165:E228" si="12">C165*D165</f>
        <v>0</v>
      </c>
      <c r="F165" s="1235"/>
      <c r="G165" s="509"/>
      <c r="H165" s="508">
        <f t="shared" ref="H165:H228" si="13">F165*G165</f>
        <v>0</v>
      </c>
      <c r="I165" s="1256" t="str">
        <f t="shared" ref="I165:I228" si="14">IF(OR(E165&gt;0,H165&gt;0),H165-E165,"")</f>
        <v/>
      </c>
      <c r="J165" s="398"/>
      <c r="K165" s="341"/>
      <c r="L165" s="341"/>
      <c r="M165" s="342"/>
      <c r="N165" s="332"/>
      <c r="O165" s="332"/>
      <c r="P165" s="343"/>
      <c r="Q165" s="332"/>
      <c r="R165" s="343"/>
      <c r="S165" s="344"/>
      <c r="T165" s="332"/>
      <c r="U165" s="332"/>
      <c r="V165" s="332"/>
      <c r="W165" s="332"/>
      <c r="X165" s="332"/>
      <c r="Y165" s="332"/>
      <c r="Z165" s="332"/>
      <c r="AA165" s="332"/>
      <c r="AB165" s="332"/>
      <c r="AC165" s="332"/>
      <c r="AD165" s="332"/>
      <c r="AE165" s="332"/>
      <c r="AF165" s="332"/>
      <c r="AG165" s="332"/>
      <c r="AH165" s="332"/>
      <c r="AI165" s="341"/>
      <c r="AJ165" s="332"/>
      <c r="AK165" s="332"/>
      <c r="AL165" s="341"/>
      <c r="AM165" s="332"/>
      <c r="AN165" s="332"/>
      <c r="AO165" s="341"/>
    </row>
    <row r="166" spans="1:41" ht="23.1" customHeight="1">
      <c r="A166" s="397"/>
      <c r="B166" s="672"/>
      <c r="C166" s="1234"/>
      <c r="D166" s="396"/>
      <c r="E166" s="508">
        <f t="shared" si="12"/>
        <v>0</v>
      </c>
      <c r="F166" s="1235"/>
      <c r="G166" s="509"/>
      <c r="H166" s="508">
        <f t="shared" si="13"/>
        <v>0</v>
      </c>
      <c r="I166" s="1256" t="str">
        <f t="shared" si="14"/>
        <v/>
      </c>
      <c r="J166" s="398"/>
      <c r="K166" s="341"/>
      <c r="L166" s="341"/>
      <c r="M166" s="342"/>
      <c r="N166" s="332"/>
      <c r="O166" s="332"/>
      <c r="P166" s="343"/>
      <c r="Q166" s="332"/>
      <c r="R166" s="343"/>
      <c r="S166" s="344"/>
      <c r="T166" s="332"/>
      <c r="U166" s="332"/>
      <c r="V166" s="332"/>
      <c r="W166" s="332"/>
      <c r="X166" s="332"/>
      <c r="Y166" s="332"/>
      <c r="Z166" s="332"/>
      <c r="AA166" s="332"/>
      <c r="AB166" s="332"/>
      <c r="AC166" s="332"/>
      <c r="AD166" s="332"/>
      <c r="AE166" s="332"/>
      <c r="AF166" s="332"/>
      <c r="AG166" s="332"/>
      <c r="AH166" s="332"/>
      <c r="AI166" s="341"/>
      <c r="AJ166" s="332"/>
      <c r="AK166" s="332"/>
      <c r="AL166" s="341"/>
      <c r="AM166" s="332"/>
      <c r="AN166" s="332"/>
      <c r="AO166" s="341"/>
    </row>
    <row r="167" spans="1:41" ht="23.1" customHeight="1">
      <c r="A167" s="397"/>
      <c r="B167" s="672"/>
      <c r="C167" s="1234"/>
      <c r="D167" s="396"/>
      <c r="E167" s="508">
        <f t="shared" si="12"/>
        <v>0</v>
      </c>
      <c r="F167" s="1235"/>
      <c r="G167" s="509"/>
      <c r="H167" s="508">
        <f t="shared" si="13"/>
        <v>0</v>
      </c>
      <c r="I167" s="1256" t="str">
        <f t="shared" si="14"/>
        <v/>
      </c>
      <c r="J167" s="398"/>
      <c r="K167" s="341"/>
      <c r="L167" s="341"/>
      <c r="M167" s="342"/>
      <c r="N167" s="332"/>
      <c r="O167" s="332"/>
      <c r="P167" s="343"/>
      <c r="Q167" s="332"/>
      <c r="R167" s="343"/>
      <c r="S167" s="344"/>
      <c r="T167" s="332"/>
      <c r="U167" s="332"/>
      <c r="V167" s="332"/>
      <c r="W167" s="332"/>
      <c r="X167" s="332"/>
      <c r="Y167" s="332"/>
      <c r="Z167" s="332"/>
      <c r="AA167" s="332"/>
      <c r="AB167" s="332"/>
      <c r="AC167" s="332"/>
      <c r="AD167" s="332"/>
      <c r="AE167" s="332"/>
      <c r="AF167" s="332"/>
      <c r="AG167" s="332"/>
      <c r="AH167" s="332"/>
      <c r="AI167" s="341"/>
      <c r="AJ167" s="332"/>
      <c r="AK167" s="332"/>
      <c r="AL167" s="341"/>
      <c r="AM167" s="332"/>
      <c r="AN167" s="332"/>
      <c r="AO167" s="341"/>
    </row>
    <row r="168" spans="1:41" ht="23.1" customHeight="1">
      <c r="A168" s="397"/>
      <c r="B168" s="672"/>
      <c r="C168" s="1234"/>
      <c r="D168" s="396"/>
      <c r="E168" s="508">
        <f t="shared" si="12"/>
        <v>0</v>
      </c>
      <c r="F168" s="1235"/>
      <c r="G168" s="509"/>
      <c r="H168" s="508">
        <f t="shared" si="13"/>
        <v>0</v>
      </c>
      <c r="I168" s="1256" t="str">
        <f t="shared" si="14"/>
        <v/>
      </c>
      <c r="J168" s="398"/>
      <c r="K168" s="341"/>
      <c r="L168" s="341"/>
      <c r="M168" s="342"/>
      <c r="N168" s="332"/>
      <c r="O168" s="332"/>
      <c r="P168" s="343"/>
      <c r="Q168" s="332"/>
      <c r="R168" s="343"/>
      <c r="S168" s="344"/>
      <c r="T168" s="332"/>
      <c r="U168" s="332"/>
      <c r="V168" s="332"/>
      <c r="W168" s="332"/>
      <c r="X168" s="332"/>
      <c r="Y168" s="332"/>
      <c r="Z168" s="332"/>
      <c r="AA168" s="332"/>
      <c r="AB168" s="332"/>
      <c r="AC168" s="332"/>
      <c r="AD168" s="332"/>
      <c r="AE168" s="332"/>
      <c r="AF168" s="332"/>
      <c r="AG168" s="332"/>
      <c r="AH168" s="332"/>
      <c r="AI168" s="341"/>
      <c r="AJ168" s="332"/>
      <c r="AK168" s="332"/>
      <c r="AL168" s="341"/>
      <c r="AM168" s="332"/>
      <c r="AN168" s="332"/>
      <c r="AO168" s="341"/>
    </row>
    <row r="169" spans="1:41" ht="23.1" customHeight="1">
      <c r="A169" s="397"/>
      <c r="B169" s="672"/>
      <c r="C169" s="1234"/>
      <c r="D169" s="396"/>
      <c r="E169" s="508">
        <f t="shared" si="12"/>
        <v>0</v>
      </c>
      <c r="F169" s="1235"/>
      <c r="G169" s="509"/>
      <c r="H169" s="508">
        <f t="shared" si="13"/>
        <v>0</v>
      </c>
      <c r="I169" s="1256" t="str">
        <f t="shared" si="14"/>
        <v/>
      </c>
      <c r="J169" s="398"/>
      <c r="K169" s="341"/>
      <c r="L169" s="341"/>
      <c r="M169" s="342"/>
      <c r="N169" s="332"/>
      <c r="O169" s="332"/>
      <c r="P169" s="343"/>
      <c r="Q169" s="332"/>
      <c r="R169" s="343"/>
      <c r="S169" s="344"/>
      <c r="T169" s="332"/>
      <c r="U169" s="332"/>
      <c r="V169" s="332"/>
      <c r="W169" s="332"/>
      <c r="X169" s="332"/>
      <c r="Y169" s="332"/>
      <c r="Z169" s="332"/>
      <c r="AA169" s="332"/>
      <c r="AB169" s="332"/>
      <c r="AC169" s="332"/>
      <c r="AD169" s="332"/>
      <c r="AE169" s="332"/>
      <c r="AF169" s="332"/>
      <c r="AG169" s="332"/>
      <c r="AH169" s="332"/>
      <c r="AI169" s="341"/>
      <c r="AJ169" s="332"/>
      <c r="AK169" s="332"/>
      <c r="AL169" s="341"/>
      <c r="AM169" s="332"/>
      <c r="AN169" s="332"/>
      <c r="AO169" s="341"/>
    </row>
    <row r="170" spans="1:41" ht="23.1" customHeight="1">
      <c r="A170" s="397"/>
      <c r="B170" s="672"/>
      <c r="C170" s="1234"/>
      <c r="D170" s="396"/>
      <c r="E170" s="508">
        <f t="shared" si="12"/>
        <v>0</v>
      </c>
      <c r="F170" s="1235"/>
      <c r="G170" s="509"/>
      <c r="H170" s="508">
        <f t="shared" si="13"/>
        <v>0</v>
      </c>
      <c r="I170" s="1256" t="str">
        <f t="shared" si="14"/>
        <v/>
      </c>
      <c r="J170" s="398"/>
      <c r="K170" s="341"/>
      <c r="L170" s="341"/>
      <c r="M170" s="342"/>
      <c r="N170" s="332"/>
      <c r="O170" s="332"/>
      <c r="P170" s="343"/>
      <c r="Q170" s="332"/>
      <c r="R170" s="343"/>
      <c r="S170" s="344"/>
      <c r="T170" s="332"/>
      <c r="U170" s="332"/>
      <c r="V170" s="332"/>
      <c r="W170" s="332"/>
      <c r="X170" s="332"/>
      <c r="Y170" s="332"/>
      <c r="Z170" s="332"/>
      <c r="AA170" s="332"/>
      <c r="AB170" s="332"/>
      <c r="AC170" s="332"/>
      <c r="AD170" s="332"/>
      <c r="AE170" s="332"/>
      <c r="AF170" s="332"/>
      <c r="AG170" s="332"/>
      <c r="AH170" s="332"/>
      <c r="AI170" s="341"/>
      <c r="AJ170" s="332"/>
      <c r="AK170" s="332"/>
      <c r="AL170" s="341"/>
      <c r="AM170" s="332"/>
      <c r="AN170" s="332"/>
      <c r="AO170" s="341"/>
    </row>
    <row r="171" spans="1:41" ht="23.1" customHeight="1">
      <c r="A171" s="397"/>
      <c r="B171" s="672"/>
      <c r="C171" s="1234"/>
      <c r="D171" s="396"/>
      <c r="E171" s="508">
        <f t="shared" si="12"/>
        <v>0</v>
      </c>
      <c r="F171" s="1235"/>
      <c r="G171" s="509"/>
      <c r="H171" s="508">
        <f t="shared" si="13"/>
        <v>0</v>
      </c>
      <c r="I171" s="1256" t="str">
        <f t="shared" si="14"/>
        <v/>
      </c>
      <c r="J171" s="398"/>
      <c r="K171" s="341"/>
      <c r="L171" s="341"/>
      <c r="M171" s="342"/>
      <c r="N171" s="332"/>
      <c r="O171" s="332"/>
      <c r="P171" s="343"/>
      <c r="Q171" s="332"/>
      <c r="R171" s="343"/>
      <c r="S171" s="344"/>
      <c r="T171" s="332"/>
      <c r="U171" s="332"/>
      <c r="V171" s="332"/>
      <c r="W171" s="332"/>
      <c r="X171" s="332"/>
      <c r="Y171" s="332"/>
      <c r="Z171" s="332"/>
      <c r="AA171" s="332"/>
      <c r="AB171" s="332"/>
      <c r="AC171" s="332"/>
      <c r="AD171" s="332"/>
      <c r="AE171" s="332"/>
      <c r="AF171" s="332"/>
      <c r="AG171" s="332"/>
      <c r="AH171" s="332"/>
      <c r="AI171" s="341"/>
      <c r="AJ171" s="332"/>
      <c r="AK171" s="332"/>
      <c r="AL171" s="341"/>
      <c r="AM171" s="332"/>
      <c r="AN171" s="332"/>
      <c r="AO171" s="341"/>
    </row>
    <row r="172" spans="1:41" ht="23.1" customHeight="1">
      <c r="A172" s="397"/>
      <c r="B172" s="672"/>
      <c r="C172" s="1234"/>
      <c r="D172" s="396"/>
      <c r="E172" s="508">
        <f t="shared" si="12"/>
        <v>0</v>
      </c>
      <c r="F172" s="1235"/>
      <c r="G172" s="509"/>
      <c r="H172" s="508">
        <f t="shared" si="13"/>
        <v>0</v>
      </c>
      <c r="I172" s="1256" t="str">
        <f t="shared" si="14"/>
        <v/>
      </c>
      <c r="J172" s="398"/>
      <c r="K172" s="341"/>
      <c r="L172" s="341"/>
      <c r="M172" s="342"/>
      <c r="N172" s="332"/>
      <c r="O172" s="332"/>
      <c r="P172" s="343"/>
      <c r="Q172" s="332"/>
      <c r="R172" s="343"/>
      <c r="S172" s="344"/>
      <c r="T172" s="332"/>
      <c r="U172" s="332"/>
      <c r="V172" s="332"/>
      <c r="W172" s="332"/>
      <c r="X172" s="332"/>
      <c r="Y172" s="332"/>
      <c r="Z172" s="332"/>
      <c r="AA172" s="332"/>
      <c r="AB172" s="332"/>
      <c r="AC172" s="332"/>
      <c r="AD172" s="332"/>
      <c r="AE172" s="332"/>
      <c r="AF172" s="332"/>
      <c r="AG172" s="332"/>
      <c r="AH172" s="332"/>
      <c r="AI172" s="341"/>
      <c r="AJ172" s="332"/>
      <c r="AK172" s="332"/>
      <c r="AL172" s="341"/>
      <c r="AM172" s="332"/>
      <c r="AN172" s="332"/>
      <c r="AO172" s="341"/>
    </row>
    <row r="173" spans="1:41" ht="23.1" customHeight="1">
      <c r="A173" s="397"/>
      <c r="B173" s="672"/>
      <c r="C173" s="1234"/>
      <c r="D173" s="396"/>
      <c r="E173" s="508">
        <f t="shared" si="12"/>
        <v>0</v>
      </c>
      <c r="F173" s="1235"/>
      <c r="G173" s="509"/>
      <c r="H173" s="508">
        <f t="shared" si="13"/>
        <v>0</v>
      </c>
      <c r="I173" s="1256" t="str">
        <f t="shared" si="14"/>
        <v/>
      </c>
      <c r="J173" s="398"/>
      <c r="K173" s="341"/>
      <c r="L173" s="341"/>
      <c r="M173" s="342"/>
      <c r="N173" s="332"/>
      <c r="O173" s="332"/>
      <c r="P173" s="343"/>
      <c r="Q173" s="332"/>
      <c r="R173" s="343"/>
      <c r="S173" s="344"/>
      <c r="T173" s="332"/>
      <c r="U173" s="332"/>
      <c r="V173" s="332"/>
      <c r="W173" s="332"/>
      <c r="X173" s="332"/>
      <c r="Y173" s="332"/>
      <c r="Z173" s="332"/>
      <c r="AA173" s="332"/>
      <c r="AB173" s="332"/>
      <c r="AC173" s="332"/>
      <c r="AD173" s="332"/>
      <c r="AE173" s="332"/>
      <c r="AF173" s="332"/>
      <c r="AG173" s="332"/>
      <c r="AH173" s="332"/>
      <c r="AI173" s="341"/>
      <c r="AJ173" s="332"/>
      <c r="AK173" s="332"/>
      <c r="AL173" s="341"/>
      <c r="AM173" s="332"/>
      <c r="AN173" s="332"/>
      <c r="AO173" s="341"/>
    </row>
    <row r="174" spans="1:41" ht="23.1" customHeight="1">
      <c r="A174" s="397"/>
      <c r="B174" s="672"/>
      <c r="C174" s="1234"/>
      <c r="D174" s="396"/>
      <c r="E174" s="508">
        <f t="shared" si="12"/>
        <v>0</v>
      </c>
      <c r="F174" s="1235"/>
      <c r="G174" s="509"/>
      <c r="H174" s="508">
        <f t="shared" si="13"/>
        <v>0</v>
      </c>
      <c r="I174" s="1256" t="str">
        <f t="shared" si="14"/>
        <v/>
      </c>
      <c r="J174" s="398"/>
      <c r="K174" s="341"/>
      <c r="L174" s="341"/>
      <c r="M174" s="342"/>
      <c r="N174" s="332"/>
      <c r="O174" s="332"/>
      <c r="P174" s="343"/>
      <c r="Q174" s="332"/>
      <c r="R174" s="343"/>
      <c r="S174" s="344"/>
      <c r="T174" s="332"/>
      <c r="U174" s="332"/>
      <c r="V174" s="332"/>
      <c r="W174" s="332"/>
      <c r="X174" s="332"/>
      <c r="Y174" s="332"/>
      <c r="Z174" s="332"/>
      <c r="AA174" s="332"/>
      <c r="AB174" s="332"/>
      <c r="AC174" s="332"/>
      <c r="AD174" s="332"/>
      <c r="AE174" s="332"/>
      <c r="AF174" s="332"/>
      <c r="AG174" s="332"/>
      <c r="AH174" s="332"/>
      <c r="AI174" s="341"/>
      <c r="AJ174" s="332"/>
      <c r="AK174" s="332"/>
      <c r="AL174" s="341"/>
      <c r="AM174" s="332"/>
      <c r="AN174" s="332"/>
      <c r="AO174" s="341"/>
    </row>
    <row r="175" spans="1:41" ht="23.1" customHeight="1">
      <c r="A175" s="397"/>
      <c r="B175" s="672"/>
      <c r="C175" s="1234"/>
      <c r="D175" s="396"/>
      <c r="E175" s="508">
        <f t="shared" si="12"/>
        <v>0</v>
      </c>
      <c r="F175" s="1235"/>
      <c r="G175" s="509"/>
      <c r="H175" s="508">
        <f t="shared" si="13"/>
        <v>0</v>
      </c>
      <c r="I175" s="1256" t="str">
        <f t="shared" si="14"/>
        <v/>
      </c>
      <c r="J175" s="398"/>
      <c r="K175" s="341"/>
      <c r="L175" s="341"/>
      <c r="M175" s="342"/>
      <c r="N175" s="332"/>
      <c r="O175" s="332"/>
      <c r="P175" s="343"/>
      <c r="Q175" s="332"/>
      <c r="R175" s="343"/>
      <c r="S175" s="344"/>
      <c r="T175" s="332"/>
      <c r="U175" s="332"/>
      <c r="V175" s="332"/>
      <c r="W175" s="332"/>
      <c r="X175" s="332"/>
      <c r="Y175" s="332"/>
      <c r="Z175" s="332"/>
      <c r="AA175" s="332"/>
      <c r="AB175" s="332"/>
      <c r="AC175" s="332"/>
      <c r="AD175" s="332"/>
      <c r="AE175" s="332"/>
      <c r="AF175" s="332"/>
      <c r="AG175" s="332"/>
      <c r="AH175" s="332"/>
      <c r="AI175" s="341"/>
      <c r="AJ175" s="332"/>
      <c r="AK175" s="332"/>
      <c r="AL175" s="341"/>
      <c r="AM175" s="332"/>
      <c r="AN175" s="332"/>
      <c r="AO175" s="341"/>
    </row>
    <row r="176" spans="1:41" ht="23.1" customHeight="1">
      <c r="A176" s="397"/>
      <c r="B176" s="672"/>
      <c r="C176" s="1234"/>
      <c r="D176" s="396"/>
      <c r="E176" s="508">
        <f t="shared" si="12"/>
        <v>0</v>
      </c>
      <c r="F176" s="1235"/>
      <c r="G176" s="509"/>
      <c r="H176" s="508">
        <f t="shared" si="13"/>
        <v>0</v>
      </c>
      <c r="I176" s="1256" t="str">
        <f t="shared" si="14"/>
        <v/>
      </c>
      <c r="J176" s="398"/>
      <c r="K176" s="341"/>
      <c r="L176" s="341"/>
      <c r="M176" s="342"/>
      <c r="N176" s="332"/>
      <c r="O176" s="332"/>
      <c r="P176" s="343"/>
      <c r="Q176" s="332"/>
      <c r="R176" s="343"/>
      <c r="S176" s="344"/>
      <c r="T176" s="332"/>
      <c r="U176" s="332"/>
      <c r="V176" s="332"/>
      <c r="W176" s="332"/>
      <c r="X176" s="332"/>
      <c r="Y176" s="332"/>
      <c r="Z176" s="332"/>
      <c r="AA176" s="332"/>
      <c r="AB176" s="332"/>
      <c r="AC176" s="332"/>
      <c r="AD176" s="332"/>
      <c r="AE176" s="332"/>
      <c r="AF176" s="332"/>
      <c r="AG176" s="332"/>
      <c r="AH176" s="332"/>
      <c r="AI176" s="341"/>
      <c r="AJ176" s="332"/>
      <c r="AK176" s="332"/>
      <c r="AL176" s="341"/>
      <c r="AM176" s="332"/>
      <c r="AN176" s="332"/>
      <c r="AO176" s="341"/>
    </row>
    <row r="177" spans="1:41" ht="23.1" customHeight="1">
      <c r="A177" s="397"/>
      <c r="B177" s="672"/>
      <c r="C177" s="1234"/>
      <c r="D177" s="396"/>
      <c r="E177" s="508">
        <f t="shared" si="12"/>
        <v>0</v>
      </c>
      <c r="F177" s="1235"/>
      <c r="G177" s="509"/>
      <c r="H177" s="508">
        <f t="shared" si="13"/>
        <v>0</v>
      </c>
      <c r="I177" s="1256" t="str">
        <f t="shared" si="14"/>
        <v/>
      </c>
      <c r="J177" s="398"/>
      <c r="K177" s="341"/>
      <c r="L177" s="341"/>
      <c r="M177" s="342"/>
      <c r="N177" s="332"/>
      <c r="O177" s="332"/>
      <c r="P177" s="343"/>
      <c r="Q177" s="332"/>
      <c r="R177" s="343"/>
      <c r="S177" s="344"/>
      <c r="T177" s="332"/>
      <c r="U177" s="332"/>
      <c r="V177" s="332"/>
      <c r="W177" s="332"/>
      <c r="X177" s="332"/>
      <c r="Y177" s="332"/>
      <c r="Z177" s="332"/>
      <c r="AA177" s="332"/>
      <c r="AB177" s="332"/>
      <c r="AC177" s="332"/>
      <c r="AD177" s="332"/>
      <c r="AE177" s="332"/>
      <c r="AF177" s="332"/>
      <c r="AG177" s="332"/>
      <c r="AH177" s="332"/>
      <c r="AI177" s="341"/>
      <c r="AJ177" s="332"/>
      <c r="AK177" s="332"/>
      <c r="AL177" s="341"/>
      <c r="AM177" s="332"/>
      <c r="AN177" s="332"/>
      <c r="AO177" s="341"/>
    </row>
    <row r="178" spans="1:41" ht="23.1" customHeight="1">
      <c r="A178" s="397"/>
      <c r="B178" s="672"/>
      <c r="C178" s="1234"/>
      <c r="D178" s="396"/>
      <c r="E178" s="508">
        <f t="shared" si="12"/>
        <v>0</v>
      </c>
      <c r="F178" s="1235"/>
      <c r="G178" s="509"/>
      <c r="H178" s="508">
        <f t="shared" si="13"/>
        <v>0</v>
      </c>
      <c r="I178" s="1256" t="str">
        <f t="shared" si="14"/>
        <v/>
      </c>
      <c r="J178" s="398"/>
      <c r="K178" s="341"/>
      <c r="L178" s="341"/>
      <c r="M178" s="342"/>
      <c r="N178" s="332"/>
      <c r="O178" s="332"/>
      <c r="P178" s="343"/>
      <c r="Q178" s="332"/>
      <c r="R178" s="343"/>
      <c r="S178" s="344"/>
      <c r="T178" s="332"/>
      <c r="U178" s="332"/>
      <c r="V178" s="332"/>
      <c r="W178" s="332"/>
      <c r="X178" s="332"/>
      <c r="Y178" s="332"/>
      <c r="Z178" s="332"/>
      <c r="AA178" s="332"/>
      <c r="AB178" s="332"/>
      <c r="AC178" s="332"/>
      <c r="AD178" s="332"/>
      <c r="AE178" s="332"/>
      <c r="AF178" s="332"/>
      <c r="AG178" s="332"/>
      <c r="AH178" s="332"/>
      <c r="AI178" s="341"/>
      <c r="AJ178" s="332"/>
      <c r="AK178" s="332"/>
      <c r="AL178" s="341"/>
      <c r="AM178" s="332"/>
      <c r="AN178" s="332"/>
      <c r="AO178" s="341"/>
    </row>
    <row r="179" spans="1:41" ht="23.1" customHeight="1">
      <c r="A179" s="397"/>
      <c r="B179" s="672"/>
      <c r="C179" s="1234"/>
      <c r="D179" s="396"/>
      <c r="E179" s="508">
        <f t="shared" si="12"/>
        <v>0</v>
      </c>
      <c r="F179" s="1235"/>
      <c r="G179" s="509"/>
      <c r="H179" s="508">
        <f t="shared" si="13"/>
        <v>0</v>
      </c>
      <c r="I179" s="1256" t="str">
        <f t="shared" si="14"/>
        <v/>
      </c>
      <c r="J179" s="398"/>
      <c r="K179" s="341"/>
      <c r="L179" s="341"/>
      <c r="M179" s="342"/>
      <c r="N179" s="332"/>
      <c r="O179" s="332"/>
      <c r="P179" s="343"/>
      <c r="Q179" s="332"/>
      <c r="R179" s="343"/>
      <c r="S179" s="344"/>
      <c r="T179" s="332"/>
      <c r="U179" s="332"/>
      <c r="V179" s="332"/>
      <c r="W179" s="332"/>
      <c r="X179" s="332"/>
      <c r="Y179" s="332"/>
      <c r="Z179" s="332"/>
      <c r="AA179" s="332"/>
      <c r="AB179" s="332"/>
      <c r="AC179" s="332"/>
      <c r="AD179" s="332"/>
      <c r="AE179" s="332"/>
      <c r="AF179" s="332"/>
      <c r="AG179" s="332"/>
      <c r="AH179" s="332"/>
      <c r="AI179" s="341"/>
      <c r="AJ179" s="332"/>
      <c r="AK179" s="332"/>
      <c r="AL179" s="341"/>
      <c r="AM179" s="332"/>
      <c r="AN179" s="332"/>
      <c r="AO179" s="341"/>
    </row>
    <row r="180" spans="1:41" ht="23.1" customHeight="1">
      <c r="A180" s="397"/>
      <c r="B180" s="672"/>
      <c r="C180" s="1234"/>
      <c r="D180" s="396"/>
      <c r="E180" s="508">
        <f t="shared" si="12"/>
        <v>0</v>
      </c>
      <c r="F180" s="1235"/>
      <c r="G180" s="509"/>
      <c r="H180" s="508">
        <f t="shared" si="13"/>
        <v>0</v>
      </c>
      <c r="I180" s="1256" t="str">
        <f t="shared" si="14"/>
        <v/>
      </c>
      <c r="J180" s="398"/>
      <c r="K180" s="341"/>
      <c r="L180" s="341"/>
      <c r="M180" s="342"/>
      <c r="N180" s="332"/>
      <c r="O180" s="332"/>
      <c r="P180" s="343"/>
      <c r="Q180" s="332"/>
      <c r="R180" s="343"/>
      <c r="S180" s="344"/>
      <c r="T180" s="332"/>
      <c r="U180" s="332"/>
      <c r="V180" s="332"/>
      <c r="W180" s="332"/>
      <c r="X180" s="332"/>
      <c r="Y180" s="332"/>
      <c r="Z180" s="332"/>
      <c r="AA180" s="332"/>
      <c r="AB180" s="332"/>
      <c r="AC180" s="332"/>
      <c r="AD180" s="332"/>
      <c r="AE180" s="332"/>
      <c r="AF180" s="332"/>
      <c r="AG180" s="332"/>
      <c r="AH180" s="332"/>
      <c r="AI180" s="341"/>
      <c r="AJ180" s="332"/>
      <c r="AK180" s="332"/>
      <c r="AL180" s="341"/>
      <c r="AM180" s="332"/>
      <c r="AN180" s="332"/>
      <c r="AO180" s="341"/>
    </row>
    <row r="181" spans="1:41" ht="23.1" customHeight="1">
      <c r="A181" s="397"/>
      <c r="B181" s="672"/>
      <c r="C181" s="1234"/>
      <c r="D181" s="396"/>
      <c r="E181" s="508">
        <f t="shared" si="12"/>
        <v>0</v>
      </c>
      <c r="F181" s="1235"/>
      <c r="G181" s="509"/>
      <c r="H181" s="508">
        <f t="shared" si="13"/>
        <v>0</v>
      </c>
      <c r="I181" s="1256" t="str">
        <f t="shared" si="14"/>
        <v/>
      </c>
      <c r="J181" s="398"/>
      <c r="K181" s="341"/>
      <c r="L181" s="341"/>
      <c r="M181" s="342"/>
      <c r="N181" s="332"/>
      <c r="O181" s="332"/>
      <c r="P181" s="343"/>
      <c r="Q181" s="332"/>
      <c r="R181" s="343"/>
      <c r="S181" s="344"/>
      <c r="T181" s="332"/>
      <c r="U181" s="332"/>
      <c r="V181" s="332"/>
      <c r="W181" s="332"/>
      <c r="X181" s="332"/>
      <c r="Y181" s="332"/>
      <c r="Z181" s="332"/>
      <c r="AA181" s="332"/>
      <c r="AB181" s="332"/>
      <c r="AC181" s="332"/>
      <c r="AD181" s="332"/>
      <c r="AE181" s="332"/>
      <c r="AF181" s="332"/>
      <c r="AG181" s="332"/>
      <c r="AH181" s="332"/>
      <c r="AI181" s="341"/>
      <c r="AJ181" s="332"/>
      <c r="AK181" s="332"/>
      <c r="AL181" s="341"/>
      <c r="AM181" s="332"/>
      <c r="AN181" s="332"/>
      <c r="AO181" s="341"/>
    </row>
    <row r="182" spans="1:41" ht="23.1" customHeight="1">
      <c r="A182" s="397"/>
      <c r="B182" s="672"/>
      <c r="C182" s="1234"/>
      <c r="D182" s="396"/>
      <c r="E182" s="508">
        <f t="shared" si="12"/>
        <v>0</v>
      </c>
      <c r="F182" s="1235"/>
      <c r="G182" s="509"/>
      <c r="H182" s="508">
        <f t="shared" si="13"/>
        <v>0</v>
      </c>
      <c r="I182" s="1256" t="str">
        <f t="shared" si="14"/>
        <v/>
      </c>
      <c r="J182" s="398"/>
      <c r="K182" s="341"/>
      <c r="L182" s="341"/>
      <c r="M182" s="342"/>
      <c r="N182" s="332"/>
      <c r="O182" s="332"/>
      <c r="P182" s="343"/>
      <c r="Q182" s="332"/>
      <c r="R182" s="343"/>
      <c r="S182" s="344"/>
      <c r="T182" s="332"/>
      <c r="U182" s="332"/>
      <c r="V182" s="332"/>
      <c r="W182" s="332"/>
      <c r="X182" s="332"/>
      <c r="Y182" s="332"/>
      <c r="Z182" s="332"/>
      <c r="AA182" s="332"/>
      <c r="AB182" s="332"/>
      <c r="AC182" s="332"/>
      <c r="AD182" s="332"/>
      <c r="AE182" s="332"/>
      <c r="AF182" s="332"/>
      <c r="AG182" s="332"/>
      <c r="AH182" s="332"/>
      <c r="AI182" s="341"/>
      <c r="AJ182" s="332"/>
      <c r="AK182" s="332"/>
      <c r="AL182" s="341"/>
      <c r="AM182" s="332"/>
      <c r="AN182" s="332"/>
      <c r="AO182" s="341"/>
    </row>
    <row r="183" spans="1:41" ht="23.1" customHeight="1">
      <c r="A183" s="397"/>
      <c r="B183" s="672"/>
      <c r="C183" s="1234"/>
      <c r="D183" s="396"/>
      <c r="E183" s="508">
        <f t="shared" si="12"/>
        <v>0</v>
      </c>
      <c r="F183" s="1235"/>
      <c r="G183" s="509"/>
      <c r="H183" s="508">
        <f t="shared" si="13"/>
        <v>0</v>
      </c>
      <c r="I183" s="1256" t="str">
        <f t="shared" si="14"/>
        <v/>
      </c>
      <c r="J183" s="398"/>
      <c r="K183" s="341"/>
      <c r="L183" s="341"/>
      <c r="M183" s="342"/>
      <c r="N183" s="332"/>
      <c r="O183" s="332"/>
      <c r="P183" s="343"/>
      <c r="Q183" s="332"/>
      <c r="R183" s="343"/>
      <c r="S183" s="344"/>
      <c r="T183" s="332"/>
      <c r="U183" s="332"/>
      <c r="V183" s="332"/>
      <c r="W183" s="332"/>
      <c r="X183" s="332"/>
      <c r="Y183" s="332"/>
      <c r="Z183" s="332"/>
      <c r="AA183" s="332"/>
      <c r="AB183" s="332"/>
      <c r="AC183" s="332"/>
      <c r="AD183" s="332"/>
      <c r="AE183" s="332"/>
      <c r="AF183" s="332"/>
      <c r="AG183" s="332"/>
      <c r="AH183" s="332"/>
      <c r="AI183" s="341"/>
      <c r="AJ183" s="332"/>
      <c r="AK183" s="332"/>
      <c r="AL183" s="341"/>
      <c r="AM183" s="332"/>
      <c r="AN183" s="332"/>
      <c r="AO183" s="341"/>
    </row>
    <row r="184" spans="1:41" ht="23.1" customHeight="1">
      <c r="A184" s="397"/>
      <c r="B184" s="672"/>
      <c r="C184" s="1234"/>
      <c r="D184" s="396"/>
      <c r="E184" s="508">
        <f t="shared" si="12"/>
        <v>0</v>
      </c>
      <c r="F184" s="1235"/>
      <c r="G184" s="509"/>
      <c r="H184" s="508">
        <f t="shared" si="13"/>
        <v>0</v>
      </c>
      <c r="I184" s="1256" t="str">
        <f t="shared" si="14"/>
        <v/>
      </c>
      <c r="J184" s="398"/>
      <c r="K184" s="341"/>
      <c r="L184" s="341"/>
      <c r="M184" s="342"/>
      <c r="N184" s="332"/>
      <c r="O184" s="332"/>
      <c r="P184" s="343"/>
      <c r="Q184" s="332"/>
      <c r="R184" s="343"/>
      <c r="S184" s="344"/>
      <c r="T184" s="332"/>
      <c r="U184" s="332"/>
      <c r="V184" s="332"/>
      <c r="W184" s="332"/>
      <c r="X184" s="332"/>
      <c r="Y184" s="332"/>
      <c r="Z184" s="332"/>
      <c r="AA184" s="332"/>
      <c r="AB184" s="332"/>
      <c r="AC184" s="332"/>
      <c r="AD184" s="332"/>
      <c r="AE184" s="332"/>
      <c r="AF184" s="332"/>
      <c r="AG184" s="332"/>
      <c r="AH184" s="332"/>
      <c r="AI184" s="341"/>
      <c r="AJ184" s="332"/>
      <c r="AK184" s="332"/>
      <c r="AL184" s="341"/>
      <c r="AM184" s="332"/>
      <c r="AN184" s="332"/>
      <c r="AO184" s="341"/>
    </row>
    <row r="185" spans="1:41" ht="23.1" customHeight="1">
      <c r="A185" s="397"/>
      <c r="B185" s="672"/>
      <c r="C185" s="1234"/>
      <c r="D185" s="396"/>
      <c r="E185" s="508">
        <f t="shared" si="12"/>
        <v>0</v>
      </c>
      <c r="F185" s="1235"/>
      <c r="G185" s="509"/>
      <c r="H185" s="508">
        <f t="shared" si="13"/>
        <v>0</v>
      </c>
      <c r="I185" s="1256" t="str">
        <f t="shared" si="14"/>
        <v/>
      </c>
      <c r="J185" s="398"/>
      <c r="K185" s="341"/>
      <c r="L185" s="341"/>
      <c r="M185" s="342"/>
      <c r="N185" s="332"/>
      <c r="O185" s="332"/>
      <c r="P185" s="343"/>
      <c r="Q185" s="332"/>
      <c r="R185" s="343"/>
      <c r="S185" s="344"/>
      <c r="T185" s="332"/>
      <c r="U185" s="332"/>
      <c r="V185" s="332"/>
      <c r="W185" s="332"/>
      <c r="X185" s="332"/>
      <c r="Y185" s="332"/>
      <c r="Z185" s="332"/>
      <c r="AA185" s="332"/>
      <c r="AB185" s="332"/>
      <c r="AC185" s="332"/>
      <c r="AD185" s="332"/>
      <c r="AE185" s="332"/>
      <c r="AF185" s="332"/>
      <c r="AG185" s="332"/>
      <c r="AH185" s="332"/>
      <c r="AI185" s="341"/>
      <c r="AJ185" s="332"/>
      <c r="AK185" s="332"/>
      <c r="AL185" s="341"/>
      <c r="AM185" s="332"/>
      <c r="AN185" s="332"/>
      <c r="AO185" s="341"/>
    </row>
    <row r="186" spans="1:41" ht="23.1" customHeight="1">
      <c r="A186" s="397"/>
      <c r="B186" s="672"/>
      <c r="C186" s="1234"/>
      <c r="D186" s="396"/>
      <c r="E186" s="508">
        <f t="shared" si="12"/>
        <v>0</v>
      </c>
      <c r="F186" s="1235"/>
      <c r="G186" s="509"/>
      <c r="H186" s="508">
        <f t="shared" si="13"/>
        <v>0</v>
      </c>
      <c r="I186" s="1256" t="str">
        <f t="shared" si="14"/>
        <v/>
      </c>
      <c r="J186" s="398"/>
      <c r="K186" s="341"/>
      <c r="L186" s="341"/>
      <c r="M186" s="342"/>
      <c r="N186" s="332"/>
      <c r="O186" s="332"/>
      <c r="P186" s="343"/>
      <c r="Q186" s="332"/>
      <c r="R186" s="343"/>
      <c r="S186" s="344"/>
      <c r="T186" s="332"/>
      <c r="U186" s="332"/>
      <c r="V186" s="332"/>
      <c r="W186" s="332"/>
      <c r="X186" s="332"/>
      <c r="Y186" s="332"/>
      <c r="Z186" s="332"/>
      <c r="AA186" s="332"/>
      <c r="AB186" s="332"/>
      <c r="AC186" s="332"/>
      <c r="AD186" s="332"/>
      <c r="AE186" s="332"/>
      <c r="AF186" s="332"/>
      <c r="AG186" s="332"/>
      <c r="AH186" s="332"/>
      <c r="AI186" s="341"/>
      <c r="AJ186" s="332"/>
      <c r="AK186" s="332"/>
      <c r="AL186" s="341"/>
      <c r="AM186" s="332"/>
      <c r="AN186" s="332"/>
      <c r="AO186" s="341"/>
    </row>
    <row r="187" spans="1:41" ht="23.1" customHeight="1">
      <c r="A187" s="397"/>
      <c r="B187" s="672"/>
      <c r="C187" s="1234"/>
      <c r="D187" s="396"/>
      <c r="E187" s="508">
        <f t="shared" si="12"/>
        <v>0</v>
      </c>
      <c r="F187" s="1235"/>
      <c r="G187" s="509"/>
      <c r="H187" s="508">
        <f t="shared" si="13"/>
        <v>0</v>
      </c>
      <c r="I187" s="1256" t="str">
        <f t="shared" si="14"/>
        <v/>
      </c>
      <c r="J187" s="398"/>
      <c r="K187" s="341"/>
      <c r="L187" s="341"/>
      <c r="M187" s="342"/>
      <c r="N187" s="332"/>
      <c r="O187" s="332"/>
      <c r="P187" s="343"/>
      <c r="Q187" s="332"/>
      <c r="R187" s="343"/>
      <c r="S187" s="344"/>
      <c r="T187" s="332"/>
      <c r="U187" s="332"/>
      <c r="V187" s="332"/>
      <c r="W187" s="332"/>
      <c r="X187" s="332"/>
      <c r="Y187" s="332"/>
      <c r="Z187" s="332"/>
      <c r="AA187" s="332"/>
      <c r="AB187" s="332"/>
      <c r="AC187" s="332"/>
      <c r="AD187" s="332"/>
      <c r="AE187" s="332"/>
      <c r="AF187" s="332"/>
      <c r="AG187" s="332"/>
      <c r="AH187" s="332"/>
      <c r="AI187" s="341"/>
      <c r="AJ187" s="332"/>
      <c r="AK187" s="332"/>
      <c r="AL187" s="341"/>
      <c r="AM187" s="332"/>
      <c r="AN187" s="332"/>
      <c r="AO187" s="341"/>
    </row>
    <row r="188" spans="1:41" ht="23.1" customHeight="1">
      <c r="A188" s="397"/>
      <c r="B188" s="672"/>
      <c r="C188" s="1234"/>
      <c r="D188" s="396"/>
      <c r="E188" s="508">
        <f t="shared" si="12"/>
        <v>0</v>
      </c>
      <c r="F188" s="1235"/>
      <c r="G188" s="509"/>
      <c r="H188" s="508">
        <f t="shared" si="13"/>
        <v>0</v>
      </c>
      <c r="I188" s="1256" t="str">
        <f t="shared" si="14"/>
        <v/>
      </c>
      <c r="J188" s="398"/>
      <c r="K188" s="341"/>
      <c r="L188" s="341"/>
      <c r="M188" s="342"/>
      <c r="N188" s="332"/>
      <c r="O188" s="332"/>
      <c r="P188" s="343"/>
      <c r="Q188" s="332"/>
      <c r="R188" s="343"/>
      <c r="S188" s="344"/>
      <c r="T188" s="332"/>
      <c r="U188" s="332"/>
      <c r="V188" s="332"/>
      <c r="W188" s="332"/>
      <c r="X188" s="332"/>
      <c r="Y188" s="332"/>
      <c r="Z188" s="332"/>
      <c r="AA188" s="332"/>
      <c r="AB188" s="332"/>
      <c r="AC188" s="332"/>
      <c r="AD188" s="332"/>
      <c r="AE188" s="332"/>
      <c r="AF188" s="332"/>
      <c r="AG188" s="332"/>
      <c r="AH188" s="332"/>
      <c r="AI188" s="341"/>
      <c r="AJ188" s="332"/>
      <c r="AK188" s="332"/>
      <c r="AL188" s="341"/>
      <c r="AM188" s="332"/>
      <c r="AN188" s="332"/>
      <c r="AO188" s="341"/>
    </row>
    <row r="189" spans="1:41" ht="23.1" customHeight="1">
      <c r="A189" s="397"/>
      <c r="B189" s="672"/>
      <c r="C189" s="1234"/>
      <c r="D189" s="396"/>
      <c r="E189" s="508">
        <f t="shared" si="12"/>
        <v>0</v>
      </c>
      <c r="F189" s="1235"/>
      <c r="G189" s="509"/>
      <c r="H189" s="508">
        <f t="shared" si="13"/>
        <v>0</v>
      </c>
      <c r="I189" s="1256" t="str">
        <f t="shared" si="14"/>
        <v/>
      </c>
      <c r="J189" s="398"/>
      <c r="K189" s="341"/>
      <c r="L189" s="341"/>
      <c r="M189" s="342"/>
      <c r="N189" s="332"/>
      <c r="O189" s="332"/>
      <c r="P189" s="343"/>
      <c r="Q189" s="332"/>
      <c r="R189" s="343"/>
      <c r="S189" s="344"/>
      <c r="T189" s="332"/>
      <c r="U189" s="332"/>
      <c r="V189" s="332"/>
      <c r="W189" s="332"/>
      <c r="X189" s="332"/>
      <c r="Y189" s="332"/>
      <c r="Z189" s="332"/>
      <c r="AA189" s="332"/>
      <c r="AB189" s="332"/>
      <c r="AC189" s="332"/>
      <c r="AD189" s="332"/>
      <c r="AE189" s="332"/>
      <c r="AF189" s="332"/>
      <c r="AG189" s="332"/>
      <c r="AH189" s="332"/>
      <c r="AI189" s="341"/>
      <c r="AJ189" s="332"/>
      <c r="AK189" s="332"/>
      <c r="AL189" s="341"/>
      <c r="AM189" s="332"/>
      <c r="AN189" s="332"/>
      <c r="AO189" s="341"/>
    </row>
    <row r="190" spans="1:41" ht="23.1" customHeight="1">
      <c r="A190" s="397"/>
      <c r="B190" s="672"/>
      <c r="C190" s="1234"/>
      <c r="D190" s="396"/>
      <c r="E190" s="508">
        <f t="shared" si="12"/>
        <v>0</v>
      </c>
      <c r="F190" s="1235"/>
      <c r="G190" s="509"/>
      <c r="H190" s="508">
        <f t="shared" si="13"/>
        <v>0</v>
      </c>
      <c r="I190" s="1256" t="str">
        <f t="shared" si="14"/>
        <v/>
      </c>
      <c r="J190" s="398"/>
      <c r="K190" s="341"/>
      <c r="L190" s="341"/>
      <c r="M190" s="342"/>
      <c r="N190" s="332"/>
      <c r="O190" s="332"/>
      <c r="P190" s="343"/>
      <c r="Q190" s="332"/>
      <c r="R190" s="343"/>
      <c r="S190" s="344"/>
      <c r="T190" s="332"/>
      <c r="U190" s="332"/>
      <c r="V190" s="332"/>
      <c r="W190" s="332"/>
      <c r="X190" s="332"/>
      <c r="Y190" s="332"/>
      <c r="Z190" s="332"/>
      <c r="AA190" s="332"/>
      <c r="AB190" s="332"/>
      <c r="AC190" s="332"/>
      <c r="AD190" s="332"/>
      <c r="AE190" s="332"/>
      <c r="AF190" s="332"/>
      <c r="AG190" s="332"/>
      <c r="AH190" s="332"/>
      <c r="AI190" s="341"/>
      <c r="AJ190" s="332"/>
      <c r="AK190" s="332"/>
      <c r="AL190" s="341"/>
      <c r="AM190" s="332"/>
      <c r="AN190" s="332"/>
      <c r="AO190" s="341"/>
    </row>
    <row r="191" spans="1:41" ht="23.1" customHeight="1">
      <c r="A191" s="397"/>
      <c r="B191" s="672"/>
      <c r="C191" s="1234"/>
      <c r="D191" s="396"/>
      <c r="E191" s="508">
        <f t="shared" si="12"/>
        <v>0</v>
      </c>
      <c r="F191" s="1235"/>
      <c r="G191" s="509"/>
      <c r="H191" s="508">
        <f t="shared" si="13"/>
        <v>0</v>
      </c>
      <c r="I191" s="1256" t="str">
        <f t="shared" si="14"/>
        <v/>
      </c>
      <c r="J191" s="398"/>
      <c r="K191" s="341"/>
      <c r="L191" s="341"/>
      <c r="M191" s="342"/>
      <c r="N191" s="332"/>
      <c r="O191" s="332"/>
      <c r="P191" s="343"/>
      <c r="Q191" s="332"/>
      <c r="R191" s="343"/>
      <c r="S191" s="344"/>
      <c r="T191" s="332"/>
      <c r="U191" s="332"/>
      <c r="V191" s="332"/>
      <c r="W191" s="332"/>
      <c r="X191" s="332"/>
      <c r="Y191" s="332"/>
      <c r="Z191" s="332"/>
      <c r="AA191" s="332"/>
      <c r="AB191" s="332"/>
      <c r="AC191" s="332"/>
      <c r="AD191" s="332"/>
      <c r="AE191" s="332"/>
      <c r="AF191" s="332"/>
      <c r="AG191" s="332"/>
      <c r="AH191" s="332"/>
      <c r="AI191" s="341"/>
      <c r="AJ191" s="332"/>
      <c r="AK191" s="332"/>
      <c r="AL191" s="341"/>
      <c r="AM191" s="332"/>
      <c r="AN191" s="332"/>
      <c r="AO191" s="341"/>
    </row>
    <row r="192" spans="1:41" ht="23.1" customHeight="1">
      <c r="A192" s="397"/>
      <c r="B192" s="672"/>
      <c r="C192" s="1234"/>
      <c r="D192" s="396"/>
      <c r="E192" s="508">
        <f t="shared" si="12"/>
        <v>0</v>
      </c>
      <c r="F192" s="1235"/>
      <c r="G192" s="509"/>
      <c r="H192" s="508">
        <f t="shared" si="13"/>
        <v>0</v>
      </c>
      <c r="I192" s="1256" t="str">
        <f t="shared" si="14"/>
        <v/>
      </c>
      <c r="J192" s="398"/>
      <c r="K192" s="341"/>
      <c r="L192" s="341"/>
      <c r="M192" s="342"/>
      <c r="N192" s="332"/>
      <c r="O192" s="332"/>
      <c r="P192" s="343"/>
      <c r="Q192" s="332"/>
      <c r="R192" s="343"/>
      <c r="S192" s="344"/>
      <c r="T192" s="332"/>
      <c r="U192" s="332"/>
      <c r="V192" s="332"/>
      <c r="W192" s="332"/>
      <c r="X192" s="332"/>
      <c r="Y192" s="332"/>
      <c r="Z192" s="332"/>
      <c r="AA192" s="332"/>
      <c r="AB192" s="332"/>
      <c r="AC192" s="332"/>
      <c r="AD192" s="332"/>
      <c r="AE192" s="332"/>
      <c r="AF192" s="332"/>
      <c r="AG192" s="332"/>
      <c r="AH192" s="332"/>
      <c r="AI192" s="341"/>
      <c r="AJ192" s="332"/>
      <c r="AK192" s="332"/>
      <c r="AL192" s="341"/>
      <c r="AM192" s="332"/>
      <c r="AN192" s="332"/>
      <c r="AO192" s="341"/>
    </row>
    <row r="193" spans="1:41" ht="23.1" customHeight="1">
      <c r="A193" s="397"/>
      <c r="B193" s="672"/>
      <c r="C193" s="1234"/>
      <c r="D193" s="396"/>
      <c r="E193" s="508">
        <f t="shared" si="12"/>
        <v>0</v>
      </c>
      <c r="F193" s="1235"/>
      <c r="G193" s="509"/>
      <c r="H193" s="508">
        <f t="shared" si="13"/>
        <v>0</v>
      </c>
      <c r="I193" s="1256" t="str">
        <f t="shared" si="14"/>
        <v/>
      </c>
      <c r="J193" s="398"/>
      <c r="K193" s="341"/>
      <c r="L193" s="341"/>
      <c r="M193" s="342"/>
      <c r="N193" s="332"/>
      <c r="O193" s="332"/>
      <c r="P193" s="343"/>
      <c r="Q193" s="332"/>
      <c r="R193" s="343"/>
      <c r="S193" s="344"/>
      <c r="T193" s="332"/>
      <c r="U193" s="332"/>
      <c r="V193" s="332"/>
      <c r="W193" s="332"/>
      <c r="X193" s="332"/>
      <c r="Y193" s="332"/>
      <c r="Z193" s="332"/>
      <c r="AA193" s="332"/>
      <c r="AB193" s="332"/>
      <c r="AC193" s="332"/>
      <c r="AD193" s="332"/>
      <c r="AE193" s="332"/>
      <c r="AF193" s="332"/>
      <c r="AG193" s="332"/>
      <c r="AH193" s="332"/>
      <c r="AI193" s="341"/>
      <c r="AJ193" s="332"/>
      <c r="AK193" s="332"/>
      <c r="AL193" s="341"/>
      <c r="AM193" s="332"/>
      <c r="AN193" s="332"/>
      <c r="AO193" s="341"/>
    </row>
    <row r="194" spans="1:41" ht="23.1" customHeight="1">
      <c r="A194" s="397"/>
      <c r="B194" s="672"/>
      <c r="C194" s="1234"/>
      <c r="D194" s="396"/>
      <c r="E194" s="508">
        <f t="shared" si="12"/>
        <v>0</v>
      </c>
      <c r="F194" s="1235"/>
      <c r="G194" s="509"/>
      <c r="H194" s="508">
        <f t="shared" si="13"/>
        <v>0</v>
      </c>
      <c r="I194" s="1256" t="str">
        <f t="shared" si="14"/>
        <v/>
      </c>
      <c r="J194" s="398"/>
      <c r="K194" s="341"/>
      <c r="L194" s="341"/>
      <c r="M194" s="342"/>
      <c r="N194" s="332"/>
      <c r="O194" s="332"/>
      <c r="P194" s="343"/>
      <c r="Q194" s="332"/>
      <c r="R194" s="343"/>
      <c r="S194" s="344"/>
      <c r="T194" s="332"/>
      <c r="U194" s="332"/>
      <c r="V194" s="332"/>
      <c r="W194" s="332"/>
      <c r="X194" s="332"/>
      <c r="Y194" s="332"/>
      <c r="Z194" s="332"/>
      <c r="AA194" s="332"/>
      <c r="AB194" s="332"/>
      <c r="AC194" s="332"/>
      <c r="AD194" s="332"/>
      <c r="AE194" s="332"/>
      <c r="AF194" s="332"/>
      <c r="AG194" s="332"/>
      <c r="AH194" s="332"/>
      <c r="AI194" s="341"/>
      <c r="AJ194" s="332"/>
      <c r="AK194" s="332"/>
      <c r="AL194" s="341"/>
      <c r="AM194" s="332"/>
      <c r="AN194" s="332"/>
      <c r="AO194" s="341"/>
    </row>
    <row r="195" spans="1:41" ht="23.1" customHeight="1">
      <c r="A195" s="397"/>
      <c r="B195" s="672"/>
      <c r="C195" s="1234"/>
      <c r="D195" s="396"/>
      <c r="E195" s="508">
        <f t="shared" si="12"/>
        <v>0</v>
      </c>
      <c r="F195" s="1235"/>
      <c r="G195" s="509"/>
      <c r="H195" s="508">
        <f t="shared" si="13"/>
        <v>0</v>
      </c>
      <c r="I195" s="1256" t="str">
        <f t="shared" si="14"/>
        <v/>
      </c>
      <c r="J195" s="398"/>
      <c r="K195" s="341"/>
      <c r="L195" s="341"/>
      <c r="M195" s="342"/>
      <c r="N195" s="332"/>
      <c r="O195" s="332"/>
      <c r="P195" s="343"/>
      <c r="Q195" s="332"/>
      <c r="R195" s="343"/>
      <c r="S195" s="344"/>
      <c r="T195" s="332"/>
      <c r="U195" s="332"/>
      <c r="V195" s="332"/>
      <c r="W195" s="332"/>
      <c r="X195" s="332"/>
      <c r="Y195" s="332"/>
      <c r="Z195" s="332"/>
      <c r="AA195" s="332"/>
      <c r="AB195" s="332"/>
      <c r="AC195" s="332"/>
      <c r="AD195" s="332"/>
      <c r="AE195" s="332"/>
      <c r="AF195" s="332"/>
      <c r="AG195" s="332"/>
      <c r="AH195" s="332"/>
      <c r="AI195" s="341"/>
      <c r="AJ195" s="332"/>
      <c r="AK195" s="332"/>
      <c r="AL195" s="341"/>
      <c r="AM195" s="332"/>
      <c r="AN195" s="332"/>
      <c r="AO195" s="341"/>
    </row>
    <row r="196" spans="1:41" ht="23.1" customHeight="1">
      <c r="A196" s="397"/>
      <c r="B196" s="672"/>
      <c r="C196" s="1234"/>
      <c r="D196" s="396"/>
      <c r="E196" s="508">
        <f t="shared" si="12"/>
        <v>0</v>
      </c>
      <c r="F196" s="1235"/>
      <c r="G196" s="509"/>
      <c r="H196" s="508">
        <f t="shared" si="13"/>
        <v>0</v>
      </c>
      <c r="I196" s="1256" t="str">
        <f t="shared" si="14"/>
        <v/>
      </c>
      <c r="J196" s="398"/>
      <c r="K196" s="341"/>
      <c r="L196" s="341"/>
      <c r="M196" s="342"/>
      <c r="N196" s="332"/>
      <c r="O196" s="332"/>
      <c r="P196" s="343"/>
      <c r="Q196" s="332"/>
      <c r="R196" s="343"/>
      <c r="S196" s="344"/>
      <c r="T196" s="332"/>
      <c r="U196" s="332"/>
      <c r="V196" s="332"/>
      <c r="W196" s="332"/>
      <c r="X196" s="332"/>
      <c r="Y196" s="332"/>
      <c r="Z196" s="332"/>
      <c r="AA196" s="332"/>
      <c r="AB196" s="332"/>
      <c r="AC196" s="332"/>
      <c r="AD196" s="332"/>
      <c r="AE196" s="332"/>
      <c r="AF196" s="332"/>
      <c r="AG196" s="332"/>
      <c r="AH196" s="332"/>
      <c r="AI196" s="341"/>
      <c r="AJ196" s="332"/>
      <c r="AK196" s="332"/>
      <c r="AL196" s="341"/>
      <c r="AM196" s="332"/>
      <c r="AN196" s="332"/>
      <c r="AO196" s="341"/>
    </row>
    <row r="197" spans="1:41" ht="23.1" customHeight="1">
      <c r="A197" s="397"/>
      <c r="B197" s="672"/>
      <c r="C197" s="1234"/>
      <c r="D197" s="396"/>
      <c r="E197" s="508">
        <f t="shared" si="12"/>
        <v>0</v>
      </c>
      <c r="F197" s="1235"/>
      <c r="G197" s="509"/>
      <c r="H197" s="508">
        <f t="shared" si="13"/>
        <v>0</v>
      </c>
      <c r="I197" s="1256" t="str">
        <f t="shared" si="14"/>
        <v/>
      </c>
      <c r="J197" s="398"/>
      <c r="K197" s="341"/>
      <c r="L197" s="341"/>
      <c r="M197" s="342"/>
      <c r="N197" s="332"/>
      <c r="O197" s="332"/>
      <c r="P197" s="343"/>
      <c r="Q197" s="332"/>
      <c r="R197" s="343"/>
      <c r="S197" s="344"/>
      <c r="T197" s="332"/>
      <c r="U197" s="332"/>
      <c r="V197" s="332"/>
      <c r="W197" s="332"/>
      <c r="X197" s="332"/>
      <c r="Y197" s="332"/>
      <c r="Z197" s="332"/>
      <c r="AA197" s="332"/>
      <c r="AB197" s="332"/>
      <c r="AC197" s="332"/>
      <c r="AD197" s="332"/>
      <c r="AE197" s="332"/>
      <c r="AF197" s="332"/>
      <c r="AG197" s="332"/>
      <c r="AH197" s="332"/>
      <c r="AI197" s="341"/>
      <c r="AJ197" s="332"/>
      <c r="AK197" s="332"/>
      <c r="AL197" s="341"/>
      <c r="AM197" s="332"/>
      <c r="AN197" s="332"/>
      <c r="AO197" s="341"/>
    </row>
    <row r="198" spans="1:41" ht="23.1" customHeight="1">
      <c r="A198" s="397"/>
      <c r="B198" s="672"/>
      <c r="C198" s="1234"/>
      <c r="D198" s="396"/>
      <c r="E198" s="508">
        <f t="shared" si="12"/>
        <v>0</v>
      </c>
      <c r="F198" s="1235"/>
      <c r="G198" s="509"/>
      <c r="H198" s="508">
        <f t="shared" si="13"/>
        <v>0</v>
      </c>
      <c r="I198" s="1256" t="str">
        <f t="shared" si="14"/>
        <v/>
      </c>
      <c r="J198" s="398"/>
      <c r="K198" s="341"/>
      <c r="L198" s="341"/>
      <c r="M198" s="342"/>
      <c r="N198" s="332"/>
      <c r="O198" s="332"/>
      <c r="P198" s="343"/>
      <c r="Q198" s="332"/>
      <c r="R198" s="343"/>
      <c r="S198" s="344"/>
      <c r="T198" s="332"/>
      <c r="U198" s="332"/>
      <c r="V198" s="332"/>
      <c r="W198" s="332"/>
      <c r="X198" s="332"/>
      <c r="Y198" s="332"/>
      <c r="Z198" s="332"/>
      <c r="AA198" s="332"/>
      <c r="AB198" s="332"/>
      <c r="AC198" s="332"/>
      <c r="AD198" s="332"/>
      <c r="AE198" s="332"/>
      <c r="AF198" s="332"/>
      <c r="AG198" s="332"/>
      <c r="AH198" s="332"/>
      <c r="AI198" s="341"/>
      <c r="AJ198" s="332"/>
      <c r="AK198" s="332"/>
      <c r="AL198" s="341"/>
      <c r="AM198" s="332"/>
      <c r="AN198" s="332"/>
      <c r="AO198" s="341"/>
    </row>
    <row r="199" spans="1:41" ht="23.1" customHeight="1">
      <c r="A199" s="397"/>
      <c r="B199" s="672"/>
      <c r="C199" s="1234"/>
      <c r="D199" s="396"/>
      <c r="E199" s="508">
        <f t="shared" si="12"/>
        <v>0</v>
      </c>
      <c r="F199" s="1235"/>
      <c r="G199" s="509"/>
      <c r="H199" s="508">
        <f t="shared" si="13"/>
        <v>0</v>
      </c>
      <c r="I199" s="1256" t="str">
        <f t="shared" si="14"/>
        <v/>
      </c>
      <c r="J199" s="398"/>
      <c r="K199" s="341"/>
      <c r="L199" s="341"/>
      <c r="M199" s="342"/>
      <c r="N199" s="332"/>
      <c r="O199" s="332"/>
      <c r="P199" s="343"/>
      <c r="Q199" s="332"/>
      <c r="R199" s="343"/>
      <c r="S199" s="344"/>
      <c r="T199" s="332"/>
      <c r="U199" s="332"/>
      <c r="V199" s="332"/>
      <c r="W199" s="332"/>
      <c r="X199" s="332"/>
      <c r="Y199" s="332"/>
      <c r="Z199" s="332"/>
      <c r="AA199" s="332"/>
      <c r="AB199" s="332"/>
      <c r="AC199" s="332"/>
      <c r="AD199" s="332"/>
      <c r="AE199" s="332"/>
      <c r="AF199" s="332"/>
      <c r="AG199" s="332"/>
      <c r="AH199" s="332"/>
      <c r="AI199" s="341"/>
      <c r="AJ199" s="332"/>
      <c r="AK199" s="332"/>
      <c r="AL199" s="341"/>
      <c r="AM199" s="332"/>
      <c r="AN199" s="332"/>
      <c r="AO199" s="341"/>
    </row>
    <row r="200" spans="1:41" ht="23.1" customHeight="1">
      <c r="A200" s="397"/>
      <c r="B200" s="672"/>
      <c r="C200" s="1234"/>
      <c r="D200" s="396"/>
      <c r="E200" s="508">
        <f t="shared" si="12"/>
        <v>0</v>
      </c>
      <c r="F200" s="1235"/>
      <c r="G200" s="509"/>
      <c r="H200" s="508">
        <f t="shared" si="13"/>
        <v>0</v>
      </c>
      <c r="I200" s="1256" t="str">
        <f t="shared" si="14"/>
        <v/>
      </c>
      <c r="J200" s="398"/>
      <c r="K200" s="341"/>
      <c r="L200" s="341"/>
      <c r="M200" s="342"/>
      <c r="N200" s="332"/>
      <c r="O200" s="332"/>
      <c r="P200" s="343"/>
      <c r="Q200" s="332"/>
      <c r="R200" s="343"/>
      <c r="S200" s="344"/>
      <c r="T200" s="332"/>
      <c r="U200" s="332"/>
      <c r="V200" s="332"/>
      <c r="W200" s="332"/>
      <c r="X200" s="332"/>
      <c r="Y200" s="332"/>
      <c r="Z200" s="332"/>
      <c r="AA200" s="332"/>
      <c r="AB200" s="332"/>
      <c r="AC200" s="332"/>
      <c r="AD200" s="332"/>
      <c r="AE200" s="332"/>
      <c r="AF200" s="332"/>
      <c r="AG200" s="332"/>
      <c r="AH200" s="332"/>
      <c r="AI200" s="341"/>
      <c r="AJ200" s="332"/>
      <c r="AK200" s="332"/>
      <c r="AL200" s="341"/>
      <c r="AM200" s="332"/>
      <c r="AN200" s="332"/>
      <c r="AO200" s="341"/>
    </row>
    <row r="201" spans="1:41" ht="23.1" customHeight="1">
      <c r="A201" s="397"/>
      <c r="B201" s="672"/>
      <c r="C201" s="1234"/>
      <c r="D201" s="396"/>
      <c r="E201" s="508">
        <f t="shared" si="12"/>
        <v>0</v>
      </c>
      <c r="F201" s="1235"/>
      <c r="G201" s="509"/>
      <c r="H201" s="508">
        <f t="shared" si="13"/>
        <v>0</v>
      </c>
      <c r="I201" s="1256" t="str">
        <f t="shared" si="14"/>
        <v/>
      </c>
      <c r="J201" s="398"/>
      <c r="K201" s="341"/>
      <c r="L201" s="341"/>
      <c r="M201" s="342"/>
      <c r="N201" s="332"/>
      <c r="O201" s="332"/>
      <c r="P201" s="343"/>
      <c r="Q201" s="332"/>
      <c r="R201" s="343"/>
      <c r="S201" s="344"/>
      <c r="T201" s="332"/>
      <c r="U201" s="332"/>
      <c r="V201" s="332"/>
      <c r="W201" s="332"/>
      <c r="X201" s="332"/>
      <c r="Y201" s="332"/>
      <c r="Z201" s="332"/>
      <c r="AA201" s="332"/>
      <c r="AB201" s="332"/>
      <c r="AC201" s="332"/>
      <c r="AD201" s="332"/>
      <c r="AE201" s="332"/>
      <c r="AF201" s="332"/>
      <c r="AG201" s="332"/>
      <c r="AH201" s="332"/>
      <c r="AI201" s="341"/>
      <c r="AJ201" s="332"/>
      <c r="AK201" s="332"/>
      <c r="AL201" s="341"/>
      <c r="AM201" s="332"/>
      <c r="AN201" s="332"/>
      <c r="AO201" s="341"/>
    </row>
    <row r="202" spans="1:41" ht="23.1" customHeight="1">
      <c r="A202" s="397"/>
      <c r="B202" s="672"/>
      <c r="C202" s="1234"/>
      <c r="D202" s="396"/>
      <c r="E202" s="508">
        <f t="shared" si="12"/>
        <v>0</v>
      </c>
      <c r="F202" s="1235"/>
      <c r="G202" s="509"/>
      <c r="H202" s="508">
        <f t="shared" si="13"/>
        <v>0</v>
      </c>
      <c r="I202" s="1256" t="str">
        <f t="shared" si="14"/>
        <v/>
      </c>
      <c r="J202" s="398"/>
      <c r="K202" s="341"/>
      <c r="L202" s="341"/>
      <c r="M202" s="342"/>
      <c r="N202" s="332"/>
      <c r="O202" s="332"/>
      <c r="P202" s="343"/>
      <c r="Q202" s="332"/>
      <c r="R202" s="343"/>
      <c r="S202" s="344"/>
      <c r="T202" s="332"/>
      <c r="U202" s="332"/>
      <c r="V202" s="332"/>
      <c r="W202" s="332"/>
      <c r="X202" s="332"/>
      <c r="Y202" s="332"/>
      <c r="Z202" s="332"/>
      <c r="AA202" s="332"/>
      <c r="AB202" s="332"/>
      <c r="AC202" s="332"/>
      <c r="AD202" s="332"/>
      <c r="AE202" s="332"/>
      <c r="AF202" s="332"/>
      <c r="AG202" s="332"/>
      <c r="AH202" s="332"/>
      <c r="AI202" s="341"/>
      <c r="AJ202" s="332"/>
      <c r="AK202" s="332"/>
      <c r="AL202" s="341"/>
      <c r="AM202" s="332"/>
      <c r="AN202" s="332"/>
      <c r="AO202" s="341"/>
    </row>
    <row r="203" spans="1:41" ht="23.1" customHeight="1">
      <c r="A203" s="397"/>
      <c r="B203" s="672"/>
      <c r="C203" s="1234"/>
      <c r="D203" s="396"/>
      <c r="E203" s="508">
        <f t="shared" si="12"/>
        <v>0</v>
      </c>
      <c r="F203" s="1235"/>
      <c r="G203" s="509"/>
      <c r="H203" s="508">
        <f t="shared" si="13"/>
        <v>0</v>
      </c>
      <c r="I203" s="1256" t="str">
        <f t="shared" si="14"/>
        <v/>
      </c>
      <c r="J203" s="398"/>
      <c r="K203" s="341"/>
      <c r="L203" s="341"/>
      <c r="M203" s="342"/>
      <c r="N203" s="332"/>
      <c r="O203" s="332"/>
      <c r="P203" s="343"/>
      <c r="Q203" s="332"/>
      <c r="R203" s="343"/>
      <c r="S203" s="344"/>
      <c r="T203" s="332"/>
      <c r="U203" s="332"/>
      <c r="V203" s="332"/>
      <c r="W203" s="332"/>
      <c r="X203" s="332"/>
      <c r="Y203" s="332"/>
      <c r="Z203" s="332"/>
      <c r="AA203" s="332"/>
      <c r="AB203" s="332"/>
      <c r="AC203" s="332"/>
      <c r="AD203" s="332"/>
      <c r="AE203" s="332"/>
      <c r="AF203" s="332"/>
      <c r="AG203" s="332"/>
      <c r="AH203" s="332"/>
      <c r="AI203" s="341"/>
      <c r="AJ203" s="332"/>
      <c r="AK203" s="332"/>
      <c r="AL203" s="341"/>
      <c r="AM203" s="332"/>
      <c r="AN203" s="332"/>
      <c r="AO203" s="341"/>
    </row>
    <row r="204" spans="1:41" ht="23.1" customHeight="1">
      <c r="A204" s="397"/>
      <c r="B204" s="672"/>
      <c r="C204" s="1234"/>
      <c r="D204" s="396"/>
      <c r="E204" s="508">
        <f t="shared" si="12"/>
        <v>0</v>
      </c>
      <c r="F204" s="1235"/>
      <c r="G204" s="509"/>
      <c r="H204" s="508">
        <f t="shared" si="13"/>
        <v>0</v>
      </c>
      <c r="I204" s="1256" t="str">
        <f t="shared" si="14"/>
        <v/>
      </c>
      <c r="J204" s="398"/>
      <c r="K204" s="341"/>
      <c r="L204" s="341"/>
      <c r="M204" s="342"/>
      <c r="N204" s="332"/>
      <c r="O204" s="332"/>
      <c r="P204" s="343"/>
      <c r="Q204" s="332"/>
      <c r="R204" s="343"/>
      <c r="S204" s="344"/>
      <c r="T204" s="332"/>
      <c r="U204" s="332"/>
      <c r="V204" s="332"/>
      <c r="W204" s="332"/>
      <c r="X204" s="332"/>
      <c r="Y204" s="332"/>
      <c r="Z204" s="332"/>
      <c r="AA204" s="332"/>
      <c r="AB204" s="332"/>
      <c r="AC204" s="332"/>
      <c r="AD204" s="332"/>
      <c r="AE204" s="332"/>
      <c r="AF204" s="332"/>
      <c r="AG204" s="332"/>
      <c r="AH204" s="332"/>
      <c r="AI204" s="341"/>
      <c r="AJ204" s="332"/>
      <c r="AK204" s="332"/>
      <c r="AL204" s="341"/>
      <c r="AM204" s="332"/>
      <c r="AN204" s="332"/>
      <c r="AO204" s="341"/>
    </row>
    <row r="205" spans="1:41" ht="23.1" customHeight="1">
      <c r="A205" s="397"/>
      <c r="B205" s="672"/>
      <c r="C205" s="1234"/>
      <c r="D205" s="396"/>
      <c r="E205" s="508">
        <f t="shared" si="12"/>
        <v>0</v>
      </c>
      <c r="F205" s="1235"/>
      <c r="G205" s="509"/>
      <c r="H205" s="508">
        <f t="shared" si="13"/>
        <v>0</v>
      </c>
      <c r="I205" s="1256" t="str">
        <f t="shared" si="14"/>
        <v/>
      </c>
      <c r="J205" s="398"/>
      <c r="K205" s="341"/>
      <c r="L205" s="341"/>
      <c r="M205" s="342"/>
      <c r="N205" s="332"/>
      <c r="O205" s="332"/>
      <c r="P205" s="343"/>
      <c r="Q205" s="332"/>
      <c r="R205" s="343"/>
      <c r="S205" s="344"/>
      <c r="T205" s="332"/>
      <c r="U205" s="332"/>
      <c r="V205" s="332"/>
      <c r="W205" s="332"/>
      <c r="X205" s="332"/>
      <c r="Y205" s="332"/>
      <c r="Z205" s="332"/>
      <c r="AA205" s="332"/>
      <c r="AB205" s="332"/>
      <c r="AC205" s="332"/>
      <c r="AD205" s="332"/>
      <c r="AE205" s="332"/>
      <c r="AF205" s="332"/>
      <c r="AG205" s="332"/>
      <c r="AH205" s="332"/>
      <c r="AI205" s="341"/>
      <c r="AJ205" s="332"/>
      <c r="AK205" s="332"/>
      <c r="AL205" s="341"/>
      <c r="AM205" s="332"/>
      <c r="AN205" s="332"/>
      <c r="AO205" s="341"/>
    </row>
    <row r="206" spans="1:41" ht="23.1" customHeight="1">
      <c r="A206" s="397"/>
      <c r="B206" s="672"/>
      <c r="C206" s="1234"/>
      <c r="D206" s="396"/>
      <c r="E206" s="508">
        <f t="shared" si="12"/>
        <v>0</v>
      </c>
      <c r="F206" s="1235"/>
      <c r="G206" s="509"/>
      <c r="H206" s="508">
        <f t="shared" si="13"/>
        <v>0</v>
      </c>
      <c r="I206" s="1256" t="str">
        <f t="shared" si="14"/>
        <v/>
      </c>
      <c r="J206" s="398"/>
      <c r="K206" s="341"/>
      <c r="L206" s="341"/>
      <c r="M206" s="342"/>
      <c r="N206" s="332"/>
      <c r="O206" s="332"/>
      <c r="P206" s="343"/>
      <c r="Q206" s="332"/>
      <c r="R206" s="343"/>
      <c r="S206" s="344"/>
      <c r="T206" s="332"/>
      <c r="U206" s="332"/>
      <c r="V206" s="332"/>
      <c r="W206" s="332"/>
      <c r="X206" s="332"/>
      <c r="Y206" s="332"/>
      <c r="Z206" s="332"/>
      <c r="AA206" s="332"/>
      <c r="AB206" s="332"/>
      <c r="AC206" s="332"/>
      <c r="AD206" s="332"/>
      <c r="AE206" s="332"/>
      <c r="AF206" s="332"/>
      <c r="AG206" s="332"/>
      <c r="AH206" s="332"/>
      <c r="AI206" s="341"/>
      <c r="AJ206" s="332"/>
      <c r="AK206" s="332"/>
      <c r="AL206" s="341"/>
      <c r="AM206" s="332"/>
      <c r="AN206" s="332"/>
      <c r="AO206" s="341"/>
    </row>
    <row r="207" spans="1:41" ht="23.1" customHeight="1">
      <c r="A207" s="397"/>
      <c r="B207" s="672"/>
      <c r="C207" s="1234"/>
      <c r="D207" s="396"/>
      <c r="E207" s="508">
        <f t="shared" si="12"/>
        <v>0</v>
      </c>
      <c r="F207" s="1235"/>
      <c r="G207" s="509"/>
      <c r="H207" s="508">
        <f t="shared" si="13"/>
        <v>0</v>
      </c>
      <c r="I207" s="1256" t="str">
        <f t="shared" si="14"/>
        <v/>
      </c>
      <c r="J207" s="398"/>
      <c r="K207" s="341"/>
      <c r="L207" s="341"/>
      <c r="M207" s="342"/>
      <c r="N207" s="332"/>
      <c r="O207" s="332"/>
      <c r="P207" s="343"/>
      <c r="Q207" s="332"/>
      <c r="R207" s="343"/>
      <c r="S207" s="344"/>
      <c r="T207" s="332"/>
      <c r="U207" s="332"/>
      <c r="V207" s="332"/>
      <c r="W207" s="332"/>
      <c r="X207" s="332"/>
      <c r="Y207" s="332"/>
      <c r="Z207" s="332"/>
      <c r="AA207" s="332"/>
      <c r="AB207" s="332"/>
      <c r="AC207" s="332"/>
      <c r="AD207" s="332"/>
      <c r="AE207" s="332"/>
      <c r="AF207" s="332"/>
      <c r="AG207" s="332"/>
      <c r="AH207" s="332"/>
      <c r="AI207" s="341"/>
      <c r="AJ207" s="332"/>
      <c r="AK207" s="332"/>
      <c r="AL207" s="341"/>
      <c r="AM207" s="332"/>
      <c r="AN207" s="332"/>
      <c r="AO207" s="341"/>
    </row>
    <row r="208" spans="1:41" ht="23.1" customHeight="1">
      <c r="A208" s="397"/>
      <c r="B208" s="672"/>
      <c r="C208" s="1234"/>
      <c r="D208" s="396"/>
      <c r="E208" s="508">
        <f t="shared" si="12"/>
        <v>0</v>
      </c>
      <c r="F208" s="1235"/>
      <c r="G208" s="509"/>
      <c r="H208" s="508">
        <f t="shared" si="13"/>
        <v>0</v>
      </c>
      <c r="I208" s="1256" t="str">
        <f t="shared" si="14"/>
        <v/>
      </c>
      <c r="J208" s="398"/>
      <c r="K208" s="341"/>
      <c r="L208" s="341"/>
      <c r="M208" s="342"/>
      <c r="N208" s="332"/>
      <c r="O208" s="332"/>
      <c r="P208" s="343"/>
      <c r="Q208" s="332"/>
      <c r="R208" s="343"/>
      <c r="S208" s="344"/>
      <c r="T208" s="332"/>
      <c r="U208" s="332"/>
      <c r="V208" s="332"/>
      <c r="W208" s="332"/>
      <c r="X208" s="332"/>
      <c r="Y208" s="332"/>
      <c r="Z208" s="332"/>
      <c r="AA208" s="332"/>
      <c r="AB208" s="332"/>
      <c r="AC208" s="332"/>
      <c r="AD208" s="332"/>
      <c r="AE208" s="332"/>
      <c r="AF208" s="332"/>
      <c r="AG208" s="332"/>
      <c r="AH208" s="332"/>
      <c r="AI208" s="341"/>
      <c r="AJ208" s="332"/>
      <c r="AK208" s="332"/>
      <c r="AL208" s="341"/>
      <c r="AM208" s="332"/>
      <c r="AN208" s="332"/>
      <c r="AO208" s="341"/>
    </row>
    <row r="209" spans="1:41" ht="23.1" customHeight="1">
      <c r="A209" s="397"/>
      <c r="B209" s="672"/>
      <c r="C209" s="1234"/>
      <c r="D209" s="396"/>
      <c r="E209" s="508">
        <f t="shared" si="12"/>
        <v>0</v>
      </c>
      <c r="F209" s="1235"/>
      <c r="G209" s="509"/>
      <c r="H209" s="508">
        <f t="shared" si="13"/>
        <v>0</v>
      </c>
      <c r="I209" s="1256" t="str">
        <f t="shared" si="14"/>
        <v/>
      </c>
      <c r="J209" s="398"/>
      <c r="K209" s="341"/>
      <c r="L209" s="341"/>
      <c r="M209" s="342"/>
      <c r="N209" s="332"/>
      <c r="O209" s="332"/>
      <c r="P209" s="343"/>
      <c r="Q209" s="332"/>
      <c r="R209" s="343"/>
      <c r="S209" s="344"/>
      <c r="T209" s="332"/>
      <c r="U209" s="332"/>
      <c r="V209" s="332"/>
      <c r="W209" s="332"/>
      <c r="X209" s="332"/>
      <c r="Y209" s="332"/>
      <c r="Z209" s="332"/>
      <c r="AA209" s="332"/>
      <c r="AB209" s="332"/>
      <c r="AC209" s="332"/>
      <c r="AD209" s="332"/>
      <c r="AE209" s="332"/>
      <c r="AF209" s="332"/>
      <c r="AG209" s="332"/>
      <c r="AH209" s="332"/>
      <c r="AI209" s="341"/>
      <c r="AJ209" s="332"/>
      <c r="AK209" s="332"/>
      <c r="AL209" s="341"/>
      <c r="AM209" s="332"/>
      <c r="AN209" s="332"/>
      <c r="AO209" s="341"/>
    </row>
    <row r="210" spans="1:41" ht="23.1" customHeight="1">
      <c r="A210" s="397"/>
      <c r="B210" s="672"/>
      <c r="C210" s="1234"/>
      <c r="D210" s="396"/>
      <c r="E210" s="508">
        <f t="shared" si="12"/>
        <v>0</v>
      </c>
      <c r="F210" s="1235"/>
      <c r="G210" s="509"/>
      <c r="H210" s="508">
        <f t="shared" si="13"/>
        <v>0</v>
      </c>
      <c r="I210" s="1256" t="str">
        <f t="shared" si="14"/>
        <v/>
      </c>
      <c r="J210" s="398"/>
      <c r="K210" s="341"/>
      <c r="L210" s="341"/>
      <c r="M210" s="342"/>
      <c r="N210" s="332"/>
      <c r="O210" s="332"/>
      <c r="P210" s="343"/>
      <c r="Q210" s="332"/>
      <c r="R210" s="343"/>
      <c r="S210" s="344"/>
      <c r="T210" s="332"/>
      <c r="U210" s="332"/>
      <c r="V210" s="332"/>
      <c r="W210" s="332"/>
      <c r="X210" s="332"/>
      <c r="Y210" s="332"/>
      <c r="Z210" s="332"/>
      <c r="AA210" s="332"/>
      <c r="AB210" s="332"/>
      <c r="AC210" s="332"/>
      <c r="AD210" s="332"/>
      <c r="AE210" s="332"/>
      <c r="AF210" s="332"/>
      <c r="AG210" s="332"/>
      <c r="AH210" s="332"/>
      <c r="AI210" s="341"/>
      <c r="AJ210" s="332"/>
      <c r="AK210" s="332"/>
      <c r="AL210" s="341"/>
      <c r="AM210" s="332"/>
      <c r="AN210" s="332"/>
      <c r="AO210" s="341"/>
    </row>
    <row r="211" spans="1:41" ht="23.1" customHeight="1">
      <c r="A211" s="397"/>
      <c r="B211" s="672"/>
      <c r="C211" s="1234"/>
      <c r="D211" s="396"/>
      <c r="E211" s="508">
        <f t="shared" si="12"/>
        <v>0</v>
      </c>
      <c r="F211" s="1235"/>
      <c r="G211" s="509"/>
      <c r="H211" s="508">
        <f t="shared" si="13"/>
        <v>0</v>
      </c>
      <c r="I211" s="1256" t="str">
        <f t="shared" si="14"/>
        <v/>
      </c>
      <c r="J211" s="398"/>
      <c r="K211" s="341"/>
      <c r="L211" s="341"/>
      <c r="M211" s="342"/>
      <c r="N211" s="332"/>
      <c r="O211" s="332"/>
      <c r="P211" s="343"/>
      <c r="Q211" s="332"/>
      <c r="R211" s="343"/>
      <c r="S211" s="344"/>
      <c r="T211" s="332"/>
      <c r="U211" s="332"/>
      <c r="V211" s="332"/>
      <c r="W211" s="332"/>
      <c r="X211" s="332"/>
      <c r="Y211" s="332"/>
      <c r="Z211" s="332"/>
      <c r="AA211" s="332"/>
      <c r="AB211" s="332"/>
      <c r="AC211" s="332"/>
      <c r="AD211" s="332"/>
      <c r="AE211" s="332"/>
      <c r="AF211" s="332"/>
      <c r="AG211" s="332"/>
      <c r="AH211" s="332"/>
      <c r="AI211" s="341"/>
      <c r="AJ211" s="332"/>
      <c r="AK211" s="332"/>
      <c r="AL211" s="341"/>
      <c r="AM211" s="332"/>
      <c r="AN211" s="332"/>
      <c r="AO211" s="341"/>
    </row>
    <row r="212" spans="1:41" ht="23.1" customHeight="1">
      <c r="A212" s="397"/>
      <c r="B212" s="672"/>
      <c r="C212" s="1234"/>
      <c r="D212" s="396"/>
      <c r="E212" s="508">
        <f t="shared" si="12"/>
        <v>0</v>
      </c>
      <c r="F212" s="1235"/>
      <c r="G212" s="509"/>
      <c r="H212" s="508">
        <f t="shared" si="13"/>
        <v>0</v>
      </c>
      <c r="I212" s="1256" t="str">
        <f t="shared" si="14"/>
        <v/>
      </c>
      <c r="J212" s="398"/>
      <c r="K212" s="341"/>
      <c r="L212" s="341"/>
      <c r="M212" s="342"/>
      <c r="N212" s="332"/>
      <c r="O212" s="332"/>
      <c r="P212" s="343"/>
      <c r="Q212" s="332"/>
      <c r="R212" s="343"/>
      <c r="S212" s="344"/>
      <c r="T212" s="332"/>
      <c r="U212" s="332"/>
      <c r="V212" s="332"/>
      <c r="W212" s="332"/>
      <c r="X212" s="332"/>
      <c r="Y212" s="332"/>
      <c r="Z212" s="332"/>
      <c r="AA212" s="332"/>
      <c r="AB212" s="332"/>
      <c r="AC212" s="332"/>
      <c r="AD212" s="332"/>
      <c r="AE212" s="332"/>
      <c r="AF212" s="332"/>
      <c r="AG212" s="332"/>
      <c r="AH212" s="332"/>
      <c r="AI212" s="341"/>
      <c r="AJ212" s="332"/>
      <c r="AK212" s="332"/>
      <c r="AL212" s="341"/>
      <c r="AM212" s="332"/>
      <c r="AN212" s="332"/>
      <c r="AO212" s="341"/>
    </row>
    <row r="213" spans="1:41" ht="23.1" customHeight="1">
      <c r="A213" s="397"/>
      <c r="B213" s="672"/>
      <c r="C213" s="1234"/>
      <c r="D213" s="396"/>
      <c r="E213" s="508">
        <f t="shared" si="12"/>
        <v>0</v>
      </c>
      <c r="F213" s="1235"/>
      <c r="G213" s="509"/>
      <c r="H213" s="508">
        <f t="shared" si="13"/>
        <v>0</v>
      </c>
      <c r="I213" s="1256" t="str">
        <f t="shared" si="14"/>
        <v/>
      </c>
      <c r="J213" s="398"/>
      <c r="K213" s="341"/>
      <c r="L213" s="341"/>
      <c r="M213" s="342"/>
      <c r="N213" s="332"/>
      <c r="O213" s="332"/>
      <c r="P213" s="343"/>
      <c r="Q213" s="332"/>
      <c r="R213" s="343"/>
      <c r="S213" s="344"/>
      <c r="T213" s="332"/>
      <c r="U213" s="332"/>
      <c r="V213" s="332"/>
      <c r="W213" s="332"/>
      <c r="X213" s="332"/>
      <c r="Y213" s="332"/>
      <c r="Z213" s="332"/>
      <c r="AA213" s="332"/>
      <c r="AB213" s="332"/>
      <c r="AC213" s="332"/>
      <c r="AD213" s="332"/>
      <c r="AE213" s="332"/>
      <c r="AF213" s="332"/>
      <c r="AG213" s="332"/>
      <c r="AH213" s="332"/>
      <c r="AI213" s="341"/>
      <c r="AJ213" s="332"/>
      <c r="AK213" s="332"/>
      <c r="AL213" s="341"/>
      <c r="AM213" s="332"/>
      <c r="AN213" s="332"/>
      <c r="AO213" s="341"/>
    </row>
    <row r="214" spans="1:41" ht="23.1" customHeight="1">
      <c r="A214" s="397"/>
      <c r="B214" s="672"/>
      <c r="C214" s="1234"/>
      <c r="D214" s="396"/>
      <c r="E214" s="508">
        <f t="shared" si="12"/>
        <v>0</v>
      </c>
      <c r="F214" s="1235"/>
      <c r="G214" s="509"/>
      <c r="H214" s="508">
        <f t="shared" si="13"/>
        <v>0</v>
      </c>
      <c r="I214" s="1256" t="str">
        <f t="shared" si="14"/>
        <v/>
      </c>
      <c r="J214" s="398"/>
      <c r="K214" s="341"/>
      <c r="L214" s="341"/>
      <c r="M214" s="342"/>
      <c r="N214" s="332"/>
      <c r="O214" s="332"/>
      <c r="P214" s="343"/>
      <c r="Q214" s="332"/>
      <c r="R214" s="343"/>
      <c r="S214" s="344"/>
      <c r="T214" s="332"/>
      <c r="U214" s="332"/>
      <c r="V214" s="332"/>
      <c r="W214" s="332"/>
      <c r="X214" s="332"/>
      <c r="Y214" s="332"/>
      <c r="Z214" s="332"/>
      <c r="AA214" s="332"/>
      <c r="AB214" s="332"/>
      <c r="AC214" s="332"/>
      <c r="AD214" s="332"/>
      <c r="AE214" s="332"/>
      <c r="AF214" s="332"/>
      <c r="AG214" s="332"/>
      <c r="AH214" s="332"/>
      <c r="AI214" s="341"/>
      <c r="AJ214" s="332"/>
      <c r="AK214" s="332"/>
      <c r="AL214" s="341"/>
      <c r="AM214" s="332"/>
      <c r="AN214" s="332"/>
      <c r="AO214" s="341"/>
    </row>
    <row r="215" spans="1:41" ht="23.1" customHeight="1">
      <c r="A215" s="397"/>
      <c r="B215" s="672"/>
      <c r="C215" s="1234"/>
      <c r="D215" s="396"/>
      <c r="E215" s="508">
        <f t="shared" si="12"/>
        <v>0</v>
      </c>
      <c r="F215" s="1235"/>
      <c r="G215" s="509"/>
      <c r="H215" s="508">
        <f t="shared" si="13"/>
        <v>0</v>
      </c>
      <c r="I215" s="1256" t="str">
        <f t="shared" si="14"/>
        <v/>
      </c>
      <c r="J215" s="398"/>
      <c r="K215" s="341"/>
      <c r="L215" s="341"/>
      <c r="M215" s="342"/>
      <c r="N215" s="332"/>
      <c r="O215" s="332"/>
      <c r="P215" s="343"/>
      <c r="Q215" s="332"/>
      <c r="R215" s="343"/>
      <c r="S215" s="344"/>
      <c r="T215" s="332"/>
      <c r="U215" s="332"/>
      <c r="V215" s="332"/>
      <c r="W215" s="332"/>
      <c r="X215" s="332"/>
      <c r="Y215" s="332"/>
      <c r="Z215" s="332"/>
      <c r="AA215" s="332"/>
      <c r="AB215" s="332"/>
      <c r="AC215" s="332"/>
      <c r="AD215" s="332"/>
      <c r="AE215" s="332"/>
      <c r="AF215" s="332"/>
      <c r="AG215" s="332"/>
      <c r="AH215" s="332"/>
      <c r="AI215" s="341"/>
      <c r="AJ215" s="332"/>
      <c r="AK215" s="332"/>
      <c r="AL215" s="341"/>
      <c r="AM215" s="332"/>
      <c r="AN215" s="332"/>
      <c r="AO215" s="341"/>
    </row>
    <row r="216" spans="1:41" ht="23.1" customHeight="1">
      <c r="A216" s="397"/>
      <c r="B216" s="672"/>
      <c r="C216" s="1234"/>
      <c r="D216" s="396"/>
      <c r="E216" s="508">
        <f t="shared" si="12"/>
        <v>0</v>
      </c>
      <c r="F216" s="1235"/>
      <c r="G216" s="509"/>
      <c r="H216" s="508">
        <f t="shared" si="13"/>
        <v>0</v>
      </c>
      <c r="I216" s="1256" t="str">
        <f t="shared" si="14"/>
        <v/>
      </c>
      <c r="J216" s="398"/>
      <c r="K216" s="341"/>
      <c r="L216" s="341"/>
      <c r="M216" s="342"/>
      <c r="N216" s="332"/>
      <c r="O216" s="332"/>
      <c r="P216" s="343"/>
      <c r="Q216" s="332"/>
      <c r="R216" s="343"/>
      <c r="S216" s="344"/>
      <c r="T216" s="332"/>
      <c r="U216" s="332"/>
      <c r="V216" s="332"/>
      <c r="W216" s="332"/>
      <c r="X216" s="332"/>
      <c r="Y216" s="332"/>
      <c r="Z216" s="332"/>
      <c r="AA216" s="332"/>
      <c r="AB216" s="332"/>
      <c r="AC216" s="332"/>
      <c r="AD216" s="332"/>
      <c r="AE216" s="332"/>
      <c r="AF216" s="332"/>
      <c r="AG216" s="332"/>
      <c r="AH216" s="332"/>
      <c r="AI216" s="341"/>
      <c r="AJ216" s="332"/>
      <c r="AK216" s="332"/>
      <c r="AL216" s="341"/>
      <c r="AM216" s="332"/>
      <c r="AN216" s="332"/>
      <c r="AO216" s="341"/>
    </row>
    <row r="217" spans="1:41" ht="23.1" customHeight="1">
      <c r="A217" s="397"/>
      <c r="B217" s="672"/>
      <c r="C217" s="1234"/>
      <c r="D217" s="396"/>
      <c r="E217" s="508">
        <f t="shared" si="12"/>
        <v>0</v>
      </c>
      <c r="F217" s="1235"/>
      <c r="G217" s="509"/>
      <c r="H217" s="508">
        <f t="shared" si="13"/>
        <v>0</v>
      </c>
      <c r="I217" s="1256" t="str">
        <f t="shared" si="14"/>
        <v/>
      </c>
      <c r="J217" s="398"/>
      <c r="K217" s="341"/>
      <c r="L217" s="341"/>
      <c r="M217" s="342"/>
      <c r="N217" s="332"/>
      <c r="O217" s="332"/>
      <c r="P217" s="343"/>
      <c r="Q217" s="332"/>
      <c r="R217" s="343"/>
      <c r="S217" s="344"/>
      <c r="T217" s="332"/>
      <c r="U217" s="332"/>
      <c r="V217" s="332"/>
      <c r="W217" s="332"/>
      <c r="X217" s="332"/>
      <c r="Y217" s="332"/>
      <c r="Z217" s="332"/>
      <c r="AA217" s="332"/>
      <c r="AB217" s="332"/>
      <c r="AC217" s="332"/>
      <c r="AD217" s="332"/>
      <c r="AE217" s="332"/>
      <c r="AF217" s="332"/>
      <c r="AG217" s="332"/>
      <c r="AH217" s="332"/>
      <c r="AI217" s="341"/>
      <c r="AJ217" s="332"/>
      <c r="AK217" s="332"/>
      <c r="AL217" s="341"/>
      <c r="AM217" s="332"/>
      <c r="AN217" s="332"/>
      <c r="AO217" s="341"/>
    </row>
    <row r="218" spans="1:41" ht="23.1" customHeight="1">
      <c r="A218" s="397"/>
      <c r="B218" s="672"/>
      <c r="C218" s="1234"/>
      <c r="D218" s="396"/>
      <c r="E218" s="508">
        <f t="shared" si="12"/>
        <v>0</v>
      </c>
      <c r="F218" s="1235"/>
      <c r="G218" s="509"/>
      <c r="H218" s="508">
        <f t="shared" si="13"/>
        <v>0</v>
      </c>
      <c r="I218" s="1256" t="str">
        <f t="shared" si="14"/>
        <v/>
      </c>
      <c r="J218" s="398"/>
      <c r="K218" s="341"/>
      <c r="L218" s="341"/>
      <c r="M218" s="342"/>
      <c r="N218" s="332"/>
      <c r="O218" s="332"/>
      <c r="P218" s="343"/>
      <c r="Q218" s="332"/>
      <c r="R218" s="343"/>
      <c r="S218" s="344"/>
      <c r="T218" s="332"/>
      <c r="U218" s="332"/>
      <c r="V218" s="332"/>
      <c r="W218" s="332"/>
      <c r="X218" s="332"/>
      <c r="Y218" s="332"/>
      <c r="Z218" s="332"/>
      <c r="AA218" s="332"/>
      <c r="AB218" s="332"/>
      <c r="AC218" s="332"/>
      <c r="AD218" s="332"/>
      <c r="AE218" s="332"/>
      <c r="AF218" s="332"/>
      <c r="AG218" s="332"/>
      <c r="AH218" s="332"/>
      <c r="AI218" s="341"/>
      <c r="AJ218" s="332"/>
      <c r="AK218" s="332"/>
      <c r="AL218" s="341"/>
      <c r="AM218" s="332"/>
      <c r="AN218" s="332"/>
      <c r="AO218" s="341"/>
    </row>
    <row r="219" spans="1:41" ht="23.1" customHeight="1">
      <c r="A219" s="397"/>
      <c r="B219" s="672"/>
      <c r="C219" s="1234"/>
      <c r="D219" s="396"/>
      <c r="E219" s="508">
        <f t="shared" si="12"/>
        <v>0</v>
      </c>
      <c r="F219" s="1235"/>
      <c r="G219" s="509"/>
      <c r="H219" s="508">
        <f t="shared" si="13"/>
        <v>0</v>
      </c>
      <c r="I219" s="1256" t="str">
        <f t="shared" si="14"/>
        <v/>
      </c>
      <c r="J219" s="398"/>
      <c r="K219" s="341"/>
      <c r="L219" s="341"/>
      <c r="M219" s="342"/>
      <c r="N219" s="332"/>
      <c r="O219" s="332"/>
      <c r="P219" s="343"/>
      <c r="Q219" s="332"/>
      <c r="R219" s="343"/>
      <c r="S219" s="344"/>
      <c r="T219" s="332"/>
      <c r="U219" s="332"/>
      <c r="V219" s="332"/>
      <c r="W219" s="332"/>
      <c r="X219" s="332"/>
      <c r="Y219" s="332"/>
      <c r="Z219" s="332"/>
      <c r="AA219" s="332"/>
      <c r="AB219" s="332"/>
      <c r="AC219" s="332"/>
      <c r="AD219" s="332"/>
      <c r="AE219" s="332"/>
      <c r="AF219" s="332"/>
      <c r="AG219" s="332"/>
      <c r="AH219" s="332"/>
      <c r="AI219" s="341"/>
      <c r="AJ219" s="332"/>
      <c r="AK219" s="332"/>
      <c r="AL219" s="341"/>
      <c r="AM219" s="332"/>
      <c r="AN219" s="332"/>
      <c r="AO219" s="341"/>
    </row>
    <row r="220" spans="1:41" ht="23.1" customHeight="1">
      <c r="A220" s="397"/>
      <c r="B220" s="672"/>
      <c r="C220" s="1234"/>
      <c r="D220" s="396"/>
      <c r="E220" s="508">
        <f t="shared" si="12"/>
        <v>0</v>
      </c>
      <c r="F220" s="1235"/>
      <c r="G220" s="509"/>
      <c r="H220" s="508">
        <f t="shared" si="13"/>
        <v>0</v>
      </c>
      <c r="I220" s="1256" t="str">
        <f t="shared" si="14"/>
        <v/>
      </c>
      <c r="J220" s="398"/>
      <c r="K220" s="341"/>
      <c r="L220" s="341"/>
      <c r="M220" s="342"/>
      <c r="N220" s="332"/>
      <c r="O220" s="332"/>
      <c r="P220" s="343"/>
      <c r="Q220" s="332"/>
      <c r="R220" s="343"/>
      <c r="S220" s="344"/>
      <c r="T220" s="332"/>
      <c r="U220" s="332"/>
      <c r="V220" s="332"/>
      <c r="W220" s="332"/>
      <c r="X220" s="332"/>
      <c r="Y220" s="332"/>
      <c r="Z220" s="332"/>
      <c r="AA220" s="332"/>
      <c r="AB220" s="332"/>
      <c r="AC220" s="332"/>
      <c r="AD220" s="332"/>
      <c r="AE220" s="332"/>
      <c r="AF220" s="332"/>
      <c r="AG220" s="332"/>
      <c r="AH220" s="332"/>
      <c r="AI220" s="341"/>
      <c r="AJ220" s="332"/>
      <c r="AK220" s="332"/>
      <c r="AL220" s="341"/>
      <c r="AM220" s="332"/>
      <c r="AN220" s="332"/>
      <c r="AO220" s="341"/>
    </row>
    <row r="221" spans="1:41" ht="23.1" customHeight="1">
      <c r="A221" s="397"/>
      <c r="B221" s="672"/>
      <c r="C221" s="1234"/>
      <c r="D221" s="396"/>
      <c r="E221" s="508">
        <f t="shared" si="12"/>
        <v>0</v>
      </c>
      <c r="F221" s="1235"/>
      <c r="G221" s="509"/>
      <c r="H221" s="508">
        <f t="shared" si="13"/>
        <v>0</v>
      </c>
      <c r="I221" s="1256" t="str">
        <f t="shared" si="14"/>
        <v/>
      </c>
      <c r="J221" s="398"/>
      <c r="K221" s="341"/>
      <c r="L221" s="341"/>
      <c r="M221" s="342"/>
      <c r="N221" s="332"/>
      <c r="O221" s="332"/>
      <c r="P221" s="343"/>
      <c r="Q221" s="332"/>
      <c r="R221" s="343"/>
      <c r="S221" s="344"/>
      <c r="T221" s="332"/>
      <c r="U221" s="332"/>
      <c r="V221" s="332"/>
      <c r="W221" s="332"/>
      <c r="X221" s="332"/>
      <c r="Y221" s="332"/>
      <c r="Z221" s="332"/>
      <c r="AA221" s="332"/>
      <c r="AB221" s="332"/>
      <c r="AC221" s="332"/>
      <c r="AD221" s="332"/>
      <c r="AE221" s="332"/>
      <c r="AF221" s="332"/>
      <c r="AG221" s="332"/>
      <c r="AH221" s="332"/>
      <c r="AI221" s="341"/>
      <c r="AJ221" s="332"/>
      <c r="AK221" s="332"/>
      <c r="AL221" s="341"/>
      <c r="AM221" s="332"/>
      <c r="AN221" s="332"/>
      <c r="AO221" s="341"/>
    </row>
    <row r="222" spans="1:41" ht="23.1" customHeight="1">
      <c r="A222" s="397"/>
      <c r="B222" s="672"/>
      <c r="C222" s="1234"/>
      <c r="D222" s="396"/>
      <c r="E222" s="508">
        <f t="shared" si="12"/>
        <v>0</v>
      </c>
      <c r="F222" s="1235"/>
      <c r="G222" s="509"/>
      <c r="H222" s="508">
        <f t="shared" si="13"/>
        <v>0</v>
      </c>
      <c r="I222" s="1256" t="str">
        <f t="shared" si="14"/>
        <v/>
      </c>
      <c r="J222" s="398"/>
      <c r="K222" s="341"/>
      <c r="L222" s="341"/>
      <c r="M222" s="342"/>
      <c r="N222" s="332"/>
      <c r="O222" s="332"/>
      <c r="P222" s="343"/>
      <c r="Q222" s="332"/>
      <c r="R222" s="343"/>
      <c r="S222" s="344"/>
      <c r="T222" s="332"/>
      <c r="U222" s="332"/>
      <c r="V222" s="332"/>
      <c r="W222" s="332"/>
      <c r="X222" s="332"/>
      <c r="Y222" s="332"/>
      <c r="Z222" s="332"/>
      <c r="AA222" s="332"/>
      <c r="AB222" s="332"/>
      <c r="AC222" s="332"/>
      <c r="AD222" s="332"/>
      <c r="AE222" s="332"/>
      <c r="AF222" s="332"/>
      <c r="AG222" s="332"/>
      <c r="AH222" s="332"/>
      <c r="AI222" s="341"/>
      <c r="AJ222" s="332"/>
      <c r="AK222" s="332"/>
      <c r="AL222" s="341"/>
      <c r="AM222" s="332"/>
      <c r="AN222" s="332"/>
      <c r="AO222" s="341"/>
    </row>
    <row r="223" spans="1:41" ht="23.1" customHeight="1">
      <c r="A223" s="397"/>
      <c r="B223" s="672"/>
      <c r="C223" s="1234"/>
      <c r="D223" s="396"/>
      <c r="E223" s="508">
        <f t="shared" si="12"/>
        <v>0</v>
      </c>
      <c r="F223" s="1235"/>
      <c r="G223" s="509"/>
      <c r="H223" s="508">
        <f t="shared" si="13"/>
        <v>0</v>
      </c>
      <c r="I223" s="1256" t="str">
        <f t="shared" si="14"/>
        <v/>
      </c>
      <c r="J223" s="398"/>
      <c r="K223" s="341"/>
      <c r="L223" s="341"/>
      <c r="M223" s="342"/>
      <c r="N223" s="332"/>
      <c r="O223" s="332"/>
      <c r="P223" s="343"/>
      <c r="Q223" s="332"/>
      <c r="R223" s="343"/>
      <c r="S223" s="344"/>
      <c r="T223" s="332"/>
      <c r="U223" s="332"/>
      <c r="V223" s="332"/>
      <c r="W223" s="332"/>
      <c r="X223" s="332"/>
      <c r="Y223" s="332"/>
      <c r="Z223" s="332"/>
      <c r="AA223" s="332"/>
      <c r="AB223" s="332"/>
      <c r="AC223" s="332"/>
      <c r="AD223" s="332"/>
      <c r="AE223" s="332"/>
      <c r="AF223" s="332"/>
      <c r="AG223" s="332"/>
      <c r="AH223" s="332"/>
      <c r="AI223" s="341"/>
      <c r="AJ223" s="332"/>
      <c r="AK223" s="332"/>
      <c r="AL223" s="341"/>
      <c r="AM223" s="332"/>
      <c r="AN223" s="332"/>
      <c r="AO223" s="341"/>
    </row>
    <row r="224" spans="1:41" ht="23.1" customHeight="1">
      <c r="A224" s="397"/>
      <c r="B224" s="672"/>
      <c r="C224" s="1234"/>
      <c r="D224" s="396"/>
      <c r="E224" s="508">
        <f t="shared" si="12"/>
        <v>0</v>
      </c>
      <c r="F224" s="1235"/>
      <c r="G224" s="509"/>
      <c r="H224" s="508">
        <f t="shared" si="13"/>
        <v>0</v>
      </c>
      <c r="I224" s="1256" t="str">
        <f t="shared" si="14"/>
        <v/>
      </c>
      <c r="J224" s="398"/>
      <c r="K224" s="341"/>
      <c r="L224" s="341"/>
      <c r="M224" s="342"/>
      <c r="N224" s="332"/>
      <c r="O224" s="332"/>
      <c r="P224" s="343"/>
      <c r="Q224" s="332"/>
      <c r="R224" s="343"/>
      <c r="S224" s="344"/>
      <c r="T224" s="332"/>
      <c r="U224" s="332"/>
      <c r="V224" s="332"/>
      <c r="W224" s="332"/>
      <c r="X224" s="332"/>
      <c r="Y224" s="332"/>
      <c r="Z224" s="332"/>
      <c r="AA224" s="332"/>
      <c r="AB224" s="332"/>
      <c r="AC224" s="332"/>
      <c r="AD224" s="332"/>
      <c r="AE224" s="332"/>
      <c r="AF224" s="332"/>
      <c r="AG224" s="332"/>
      <c r="AH224" s="332"/>
      <c r="AI224" s="341"/>
      <c r="AJ224" s="332"/>
      <c r="AK224" s="332"/>
      <c r="AL224" s="341"/>
      <c r="AM224" s="332"/>
      <c r="AN224" s="332"/>
      <c r="AO224" s="341"/>
    </row>
    <row r="225" spans="1:41" ht="23.1" customHeight="1">
      <c r="A225" s="397"/>
      <c r="B225" s="672"/>
      <c r="C225" s="1234"/>
      <c r="D225" s="396"/>
      <c r="E225" s="508">
        <f t="shared" si="12"/>
        <v>0</v>
      </c>
      <c r="F225" s="1235"/>
      <c r="G225" s="509"/>
      <c r="H225" s="508">
        <f t="shared" si="13"/>
        <v>0</v>
      </c>
      <c r="I225" s="1256" t="str">
        <f t="shared" si="14"/>
        <v/>
      </c>
      <c r="J225" s="398"/>
      <c r="K225" s="341"/>
      <c r="L225" s="341"/>
      <c r="M225" s="342"/>
      <c r="N225" s="332"/>
      <c r="O225" s="332"/>
      <c r="P225" s="343"/>
      <c r="Q225" s="332"/>
      <c r="R225" s="343"/>
      <c r="S225" s="344"/>
      <c r="T225" s="332"/>
      <c r="U225" s="332"/>
      <c r="V225" s="332"/>
      <c r="W225" s="332"/>
      <c r="X225" s="332"/>
      <c r="Y225" s="332"/>
      <c r="Z225" s="332"/>
      <c r="AA225" s="332"/>
      <c r="AB225" s="332"/>
      <c r="AC225" s="332"/>
      <c r="AD225" s="332"/>
      <c r="AE225" s="332"/>
      <c r="AF225" s="332"/>
      <c r="AG225" s="332"/>
      <c r="AH225" s="332"/>
      <c r="AI225" s="341"/>
      <c r="AJ225" s="332"/>
      <c r="AK225" s="332"/>
      <c r="AL225" s="341"/>
      <c r="AM225" s="332"/>
      <c r="AN225" s="332"/>
      <c r="AO225" s="341"/>
    </row>
    <row r="226" spans="1:41" ht="23.1" customHeight="1">
      <c r="A226" s="397"/>
      <c r="B226" s="672"/>
      <c r="C226" s="1234"/>
      <c r="D226" s="396"/>
      <c r="E226" s="508">
        <f t="shared" si="12"/>
        <v>0</v>
      </c>
      <c r="F226" s="1235"/>
      <c r="G226" s="509"/>
      <c r="H226" s="508">
        <f t="shared" si="13"/>
        <v>0</v>
      </c>
      <c r="I226" s="1256" t="str">
        <f t="shared" si="14"/>
        <v/>
      </c>
      <c r="J226" s="398"/>
      <c r="K226" s="341"/>
      <c r="L226" s="341"/>
      <c r="M226" s="342"/>
      <c r="N226" s="332"/>
      <c r="O226" s="332"/>
      <c r="P226" s="343"/>
      <c r="Q226" s="332"/>
      <c r="R226" s="343"/>
      <c r="S226" s="344"/>
      <c r="T226" s="332"/>
      <c r="U226" s="332"/>
      <c r="V226" s="332"/>
      <c r="W226" s="332"/>
      <c r="X226" s="332"/>
      <c r="Y226" s="332"/>
      <c r="Z226" s="332"/>
      <c r="AA226" s="332"/>
      <c r="AB226" s="332"/>
      <c r="AC226" s="332"/>
      <c r="AD226" s="332"/>
      <c r="AE226" s="332"/>
      <c r="AF226" s="332"/>
      <c r="AG226" s="332"/>
      <c r="AH226" s="332"/>
      <c r="AI226" s="341"/>
      <c r="AJ226" s="332"/>
      <c r="AK226" s="332"/>
      <c r="AL226" s="341"/>
      <c r="AM226" s="332"/>
      <c r="AN226" s="332"/>
      <c r="AO226" s="341"/>
    </row>
    <row r="227" spans="1:41" ht="23.1" customHeight="1">
      <c r="A227" s="397"/>
      <c r="B227" s="672"/>
      <c r="C227" s="1234"/>
      <c r="D227" s="396"/>
      <c r="E227" s="508">
        <f t="shared" si="12"/>
        <v>0</v>
      </c>
      <c r="F227" s="1235"/>
      <c r="G227" s="509"/>
      <c r="H227" s="508">
        <f t="shared" si="13"/>
        <v>0</v>
      </c>
      <c r="I227" s="1256" t="str">
        <f t="shared" si="14"/>
        <v/>
      </c>
      <c r="J227" s="398"/>
      <c r="K227" s="341"/>
      <c r="L227" s="341"/>
      <c r="M227" s="342"/>
      <c r="N227" s="332"/>
      <c r="O227" s="332"/>
      <c r="P227" s="343"/>
      <c r="Q227" s="332"/>
      <c r="R227" s="343"/>
      <c r="S227" s="344"/>
      <c r="T227" s="332"/>
      <c r="U227" s="332"/>
      <c r="V227" s="332"/>
      <c r="W227" s="332"/>
      <c r="X227" s="332"/>
      <c r="Y227" s="332"/>
      <c r="Z227" s="332"/>
      <c r="AA227" s="332"/>
      <c r="AB227" s="332"/>
      <c r="AC227" s="332"/>
      <c r="AD227" s="332"/>
      <c r="AE227" s="332"/>
      <c r="AF227" s="332"/>
      <c r="AG227" s="332"/>
      <c r="AH227" s="332"/>
      <c r="AI227" s="341"/>
      <c r="AJ227" s="332"/>
      <c r="AK227" s="332"/>
      <c r="AL227" s="341"/>
      <c r="AM227" s="332"/>
      <c r="AN227" s="332"/>
      <c r="AO227" s="341"/>
    </row>
    <row r="228" spans="1:41" ht="23.1" customHeight="1">
      <c r="A228" s="397"/>
      <c r="B228" s="672"/>
      <c r="C228" s="1234"/>
      <c r="D228" s="396"/>
      <c r="E228" s="508">
        <f t="shared" si="12"/>
        <v>0</v>
      </c>
      <c r="F228" s="1235"/>
      <c r="G228" s="509"/>
      <c r="H228" s="508">
        <f t="shared" si="13"/>
        <v>0</v>
      </c>
      <c r="I228" s="1256" t="str">
        <f t="shared" si="14"/>
        <v/>
      </c>
      <c r="J228" s="398"/>
      <c r="K228" s="341"/>
      <c r="L228" s="341"/>
      <c r="M228" s="342"/>
      <c r="N228" s="332"/>
      <c r="O228" s="332"/>
      <c r="P228" s="343"/>
      <c r="Q228" s="332"/>
      <c r="R228" s="343"/>
      <c r="S228" s="344"/>
      <c r="T228" s="332"/>
      <c r="U228" s="332"/>
      <c r="V228" s="332"/>
      <c r="W228" s="332"/>
      <c r="X228" s="332"/>
      <c r="Y228" s="332"/>
      <c r="Z228" s="332"/>
      <c r="AA228" s="332"/>
      <c r="AB228" s="332"/>
      <c r="AC228" s="332"/>
      <c r="AD228" s="332"/>
      <c r="AE228" s="332"/>
      <c r="AF228" s="332"/>
      <c r="AG228" s="332"/>
      <c r="AH228" s="332"/>
      <c r="AI228" s="341"/>
      <c r="AJ228" s="332"/>
      <c r="AK228" s="332"/>
      <c r="AL228" s="341"/>
      <c r="AM228" s="332"/>
      <c r="AN228" s="332"/>
      <c r="AO228" s="341"/>
    </row>
    <row r="229" spans="1:41" ht="23.1" customHeight="1">
      <c r="A229" s="397"/>
      <c r="B229" s="672"/>
      <c r="C229" s="1234"/>
      <c r="D229" s="396"/>
      <c r="E229" s="508">
        <f t="shared" ref="E229:E292" si="15">C229*D229</f>
        <v>0</v>
      </c>
      <c r="F229" s="1235"/>
      <c r="G229" s="509"/>
      <c r="H229" s="508">
        <f t="shared" ref="H229:H292" si="16">F229*G229</f>
        <v>0</v>
      </c>
      <c r="I229" s="1256" t="str">
        <f t="shared" ref="I229:I292" si="17">IF(OR(E229&gt;0,H229&gt;0),H229-E229,"")</f>
        <v/>
      </c>
      <c r="J229" s="398"/>
      <c r="K229" s="341"/>
      <c r="L229" s="341"/>
      <c r="M229" s="342"/>
      <c r="N229" s="332"/>
      <c r="O229" s="332"/>
      <c r="P229" s="343"/>
      <c r="Q229" s="332"/>
      <c r="R229" s="343"/>
      <c r="S229" s="344"/>
      <c r="T229" s="332"/>
      <c r="U229" s="332"/>
      <c r="V229" s="332"/>
      <c r="W229" s="332"/>
      <c r="X229" s="332"/>
      <c r="Y229" s="332"/>
      <c r="Z229" s="332"/>
      <c r="AA229" s="332"/>
      <c r="AB229" s="332"/>
      <c r="AC229" s="332"/>
      <c r="AD229" s="332"/>
      <c r="AE229" s="332"/>
      <c r="AF229" s="332"/>
      <c r="AG229" s="332"/>
      <c r="AH229" s="332"/>
      <c r="AI229" s="341"/>
      <c r="AJ229" s="332"/>
      <c r="AK229" s="332"/>
      <c r="AL229" s="341"/>
      <c r="AM229" s="332"/>
      <c r="AN229" s="332"/>
      <c r="AO229" s="341"/>
    </row>
    <row r="230" spans="1:41" ht="23.1" customHeight="1">
      <c r="A230" s="397"/>
      <c r="B230" s="672"/>
      <c r="C230" s="1234"/>
      <c r="D230" s="396"/>
      <c r="E230" s="508">
        <f t="shared" si="15"/>
        <v>0</v>
      </c>
      <c r="F230" s="1235"/>
      <c r="G230" s="509"/>
      <c r="H230" s="508">
        <f t="shared" si="16"/>
        <v>0</v>
      </c>
      <c r="I230" s="1256" t="str">
        <f t="shared" si="17"/>
        <v/>
      </c>
      <c r="J230" s="398"/>
      <c r="K230" s="341"/>
      <c r="L230" s="341"/>
      <c r="M230" s="342"/>
      <c r="N230" s="332"/>
      <c r="O230" s="332"/>
      <c r="P230" s="343"/>
      <c r="Q230" s="332"/>
      <c r="R230" s="343"/>
      <c r="S230" s="344"/>
      <c r="T230" s="332"/>
      <c r="U230" s="332"/>
      <c r="V230" s="332"/>
      <c r="W230" s="332"/>
      <c r="X230" s="332"/>
      <c r="Y230" s="332"/>
      <c r="Z230" s="332"/>
      <c r="AA230" s="332"/>
      <c r="AB230" s="332"/>
      <c r="AC230" s="332"/>
      <c r="AD230" s="332"/>
      <c r="AE230" s="332"/>
      <c r="AF230" s="332"/>
      <c r="AG230" s="332"/>
      <c r="AH230" s="332"/>
      <c r="AI230" s="341"/>
      <c r="AJ230" s="332"/>
      <c r="AK230" s="332"/>
      <c r="AL230" s="341"/>
      <c r="AM230" s="332"/>
      <c r="AN230" s="332"/>
      <c r="AO230" s="341"/>
    </row>
    <row r="231" spans="1:41" ht="23.1" customHeight="1">
      <c r="A231" s="397"/>
      <c r="B231" s="672"/>
      <c r="C231" s="1234"/>
      <c r="D231" s="396"/>
      <c r="E231" s="508">
        <f t="shared" si="15"/>
        <v>0</v>
      </c>
      <c r="F231" s="1235"/>
      <c r="G231" s="509"/>
      <c r="H231" s="508">
        <f t="shared" si="16"/>
        <v>0</v>
      </c>
      <c r="I231" s="1256" t="str">
        <f t="shared" si="17"/>
        <v/>
      </c>
      <c r="J231" s="398"/>
      <c r="K231" s="341"/>
      <c r="L231" s="341"/>
      <c r="M231" s="342"/>
      <c r="N231" s="332"/>
      <c r="O231" s="332"/>
      <c r="P231" s="343"/>
      <c r="Q231" s="332"/>
      <c r="R231" s="343"/>
      <c r="S231" s="344"/>
      <c r="T231" s="332"/>
      <c r="U231" s="332"/>
      <c r="V231" s="332"/>
      <c r="W231" s="332"/>
      <c r="X231" s="332"/>
      <c r="Y231" s="332"/>
      <c r="Z231" s="332"/>
      <c r="AA231" s="332"/>
      <c r="AB231" s="332"/>
      <c r="AC231" s="332"/>
      <c r="AD231" s="332"/>
      <c r="AE231" s="332"/>
      <c r="AF231" s="332"/>
      <c r="AG231" s="332"/>
      <c r="AH231" s="332"/>
      <c r="AI231" s="341"/>
      <c r="AJ231" s="332"/>
      <c r="AK231" s="332"/>
      <c r="AL231" s="341"/>
      <c r="AM231" s="332"/>
      <c r="AN231" s="332"/>
      <c r="AO231" s="341"/>
    </row>
    <row r="232" spans="1:41" ht="23.1" customHeight="1">
      <c r="A232" s="397"/>
      <c r="B232" s="672"/>
      <c r="C232" s="1234"/>
      <c r="D232" s="396"/>
      <c r="E232" s="508">
        <f t="shared" si="15"/>
        <v>0</v>
      </c>
      <c r="F232" s="1235"/>
      <c r="G232" s="509"/>
      <c r="H232" s="508">
        <f t="shared" si="16"/>
        <v>0</v>
      </c>
      <c r="I232" s="1256" t="str">
        <f t="shared" si="17"/>
        <v/>
      </c>
      <c r="J232" s="398"/>
      <c r="K232" s="341"/>
      <c r="L232" s="341"/>
      <c r="M232" s="342"/>
      <c r="N232" s="332"/>
      <c r="O232" s="332"/>
      <c r="P232" s="343"/>
      <c r="Q232" s="332"/>
      <c r="R232" s="343"/>
      <c r="S232" s="344"/>
      <c r="T232" s="332"/>
      <c r="U232" s="332"/>
      <c r="V232" s="332"/>
      <c r="W232" s="332"/>
      <c r="X232" s="332"/>
      <c r="Y232" s="332"/>
      <c r="Z232" s="332"/>
      <c r="AA232" s="332"/>
      <c r="AB232" s="332"/>
      <c r="AC232" s="332"/>
      <c r="AD232" s="332"/>
      <c r="AE232" s="332"/>
      <c r="AF232" s="332"/>
      <c r="AG232" s="332"/>
      <c r="AH232" s="332"/>
      <c r="AI232" s="341"/>
      <c r="AJ232" s="332"/>
      <c r="AK232" s="332"/>
      <c r="AL232" s="341"/>
      <c r="AM232" s="332"/>
      <c r="AN232" s="332"/>
      <c r="AO232" s="341"/>
    </row>
    <row r="233" spans="1:41" ht="23.1" customHeight="1">
      <c r="A233" s="397"/>
      <c r="B233" s="672"/>
      <c r="C233" s="1234"/>
      <c r="D233" s="396"/>
      <c r="E233" s="508">
        <f t="shared" si="15"/>
        <v>0</v>
      </c>
      <c r="F233" s="1235"/>
      <c r="G233" s="509"/>
      <c r="H233" s="508">
        <f t="shared" si="16"/>
        <v>0</v>
      </c>
      <c r="I233" s="1256" t="str">
        <f t="shared" si="17"/>
        <v/>
      </c>
      <c r="J233" s="398"/>
      <c r="K233" s="341"/>
      <c r="L233" s="341"/>
      <c r="M233" s="342"/>
      <c r="N233" s="332"/>
      <c r="O233" s="332"/>
      <c r="P233" s="343"/>
      <c r="Q233" s="332"/>
      <c r="R233" s="343"/>
      <c r="S233" s="344"/>
      <c r="T233" s="332"/>
      <c r="U233" s="332"/>
      <c r="V233" s="332"/>
      <c r="W233" s="332"/>
      <c r="X233" s="332"/>
      <c r="Y233" s="332"/>
      <c r="Z233" s="332"/>
      <c r="AA233" s="332"/>
      <c r="AB233" s="332"/>
      <c r="AC233" s="332"/>
      <c r="AD233" s="332"/>
      <c r="AE233" s="332"/>
      <c r="AF233" s="332"/>
      <c r="AG233" s="332"/>
      <c r="AH233" s="332"/>
      <c r="AI233" s="341"/>
      <c r="AJ233" s="332"/>
      <c r="AK233" s="332"/>
      <c r="AL233" s="341"/>
      <c r="AM233" s="332"/>
      <c r="AN233" s="332"/>
      <c r="AO233" s="341"/>
    </row>
    <row r="234" spans="1:41" ht="23.1" customHeight="1">
      <c r="A234" s="397"/>
      <c r="B234" s="672"/>
      <c r="C234" s="1234"/>
      <c r="D234" s="396"/>
      <c r="E234" s="508">
        <f t="shared" si="15"/>
        <v>0</v>
      </c>
      <c r="F234" s="1235"/>
      <c r="G234" s="509"/>
      <c r="H234" s="508">
        <f t="shared" si="16"/>
        <v>0</v>
      </c>
      <c r="I234" s="1256" t="str">
        <f t="shared" si="17"/>
        <v/>
      </c>
      <c r="J234" s="398"/>
      <c r="K234" s="341"/>
      <c r="L234" s="341"/>
      <c r="M234" s="342"/>
      <c r="N234" s="332"/>
      <c r="O234" s="332"/>
      <c r="P234" s="343"/>
      <c r="Q234" s="332"/>
      <c r="R234" s="343"/>
      <c r="S234" s="344"/>
      <c r="T234" s="332"/>
      <c r="U234" s="332"/>
      <c r="V234" s="332"/>
      <c r="W234" s="332"/>
      <c r="X234" s="332"/>
      <c r="Y234" s="332"/>
      <c r="Z234" s="332"/>
      <c r="AA234" s="332"/>
      <c r="AB234" s="332"/>
      <c r="AC234" s="332"/>
      <c r="AD234" s="332"/>
      <c r="AE234" s="332"/>
      <c r="AF234" s="332"/>
      <c r="AG234" s="332"/>
      <c r="AH234" s="332"/>
      <c r="AI234" s="341"/>
      <c r="AJ234" s="332"/>
      <c r="AK234" s="332"/>
      <c r="AL234" s="341"/>
      <c r="AM234" s="332"/>
      <c r="AN234" s="332"/>
      <c r="AO234" s="341"/>
    </row>
    <row r="235" spans="1:41" ht="23.1" customHeight="1">
      <c r="A235" s="397"/>
      <c r="B235" s="672"/>
      <c r="C235" s="1234"/>
      <c r="D235" s="396"/>
      <c r="E235" s="508">
        <f t="shared" si="15"/>
        <v>0</v>
      </c>
      <c r="F235" s="1235"/>
      <c r="G235" s="509"/>
      <c r="H235" s="508">
        <f t="shared" si="16"/>
        <v>0</v>
      </c>
      <c r="I235" s="1256" t="str">
        <f t="shared" si="17"/>
        <v/>
      </c>
      <c r="J235" s="398"/>
      <c r="K235" s="341"/>
      <c r="L235" s="341"/>
      <c r="M235" s="342"/>
      <c r="N235" s="332"/>
      <c r="O235" s="332"/>
      <c r="P235" s="343"/>
      <c r="Q235" s="332"/>
      <c r="R235" s="343"/>
      <c r="S235" s="344"/>
      <c r="T235" s="332"/>
      <c r="U235" s="332"/>
      <c r="V235" s="332"/>
      <c r="W235" s="332"/>
      <c r="X235" s="332"/>
      <c r="Y235" s="332"/>
      <c r="Z235" s="332"/>
      <c r="AA235" s="332"/>
      <c r="AB235" s="332"/>
      <c r="AC235" s="332"/>
      <c r="AD235" s="332"/>
      <c r="AE235" s="332"/>
      <c r="AF235" s="332"/>
      <c r="AG235" s="332"/>
      <c r="AH235" s="332"/>
      <c r="AI235" s="341"/>
      <c r="AJ235" s="332"/>
      <c r="AK235" s="332"/>
      <c r="AL235" s="341"/>
      <c r="AM235" s="332"/>
      <c r="AN235" s="332"/>
      <c r="AO235" s="341"/>
    </row>
    <row r="236" spans="1:41" ht="23.1" customHeight="1">
      <c r="A236" s="397"/>
      <c r="B236" s="672"/>
      <c r="C236" s="1234"/>
      <c r="D236" s="396"/>
      <c r="E236" s="508">
        <f t="shared" si="15"/>
        <v>0</v>
      </c>
      <c r="F236" s="1235"/>
      <c r="G236" s="509"/>
      <c r="H236" s="508">
        <f t="shared" si="16"/>
        <v>0</v>
      </c>
      <c r="I236" s="1256" t="str">
        <f t="shared" si="17"/>
        <v/>
      </c>
      <c r="J236" s="398"/>
      <c r="K236" s="341"/>
      <c r="L236" s="341"/>
      <c r="M236" s="342"/>
      <c r="N236" s="332"/>
      <c r="O236" s="332"/>
      <c r="P236" s="343"/>
      <c r="Q236" s="332"/>
      <c r="R236" s="343"/>
      <c r="S236" s="344"/>
      <c r="T236" s="332"/>
      <c r="U236" s="332"/>
      <c r="V236" s="332"/>
      <c r="W236" s="332"/>
      <c r="X236" s="332"/>
      <c r="Y236" s="332"/>
      <c r="Z236" s="332"/>
      <c r="AA236" s="332"/>
      <c r="AB236" s="332"/>
      <c r="AC236" s="332"/>
      <c r="AD236" s="332"/>
      <c r="AE236" s="332"/>
      <c r="AF236" s="332"/>
      <c r="AG236" s="332"/>
      <c r="AH236" s="332"/>
      <c r="AI236" s="341"/>
      <c r="AJ236" s="332"/>
      <c r="AK236" s="332"/>
      <c r="AL236" s="341"/>
      <c r="AM236" s="332"/>
      <c r="AN236" s="332"/>
      <c r="AO236" s="341"/>
    </row>
    <row r="237" spans="1:41" ht="23.1" customHeight="1">
      <c r="A237" s="397"/>
      <c r="B237" s="672"/>
      <c r="C237" s="1234"/>
      <c r="D237" s="396"/>
      <c r="E237" s="508">
        <f t="shared" si="15"/>
        <v>0</v>
      </c>
      <c r="F237" s="1235"/>
      <c r="G237" s="509"/>
      <c r="H237" s="508">
        <f t="shared" si="16"/>
        <v>0</v>
      </c>
      <c r="I237" s="1256" t="str">
        <f t="shared" si="17"/>
        <v/>
      </c>
      <c r="J237" s="398"/>
      <c r="K237" s="341"/>
      <c r="L237" s="341"/>
      <c r="M237" s="342"/>
      <c r="N237" s="332"/>
      <c r="O237" s="332"/>
      <c r="P237" s="343"/>
      <c r="Q237" s="332"/>
      <c r="R237" s="343"/>
      <c r="S237" s="344"/>
      <c r="T237" s="332"/>
      <c r="U237" s="332"/>
      <c r="V237" s="332"/>
      <c r="W237" s="332"/>
      <c r="X237" s="332"/>
      <c r="Y237" s="332"/>
      <c r="Z237" s="332"/>
      <c r="AA237" s="332"/>
      <c r="AB237" s="332"/>
      <c r="AC237" s="332"/>
      <c r="AD237" s="332"/>
      <c r="AE237" s="332"/>
      <c r="AF237" s="332"/>
      <c r="AG237" s="332"/>
      <c r="AH237" s="332"/>
      <c r="AI237" s="341"/>
      <c r="AJ237" s="332"/>
      <c r="AK237" s="332"/>
      <c r="AL237" s="341"/>
      <c r="AM237" s="332"/>
      <c r="AN237" s="332"/>
      <c r="AO237" s="341"/>
    </row>
    <row r="238" spans="1:41" ht="23.1" customHeight="1">
      <c r="A238" s="397"/>
      <c r="B238" s="672"/>
      <c r="C238" s="1234"/>
      <c r="D238" s="396"/>
      <c r="E238" s="508">
        <f t="shared" si="15"/>
        <v>0</v>
      </c>
      <c r="F238" s="1235"/>
      <c r="G238" s="509"/>
      <c r="H238" s="508">
        <f t="shared" si="16"/>
        <v>0</v>
      </c>
      <c r="I238" s="1256" t="str">
        <f t="shared" si="17"/>
        <v/>
      </c>
      <c r="J238" s="398"/>
      <c r="K238" s="341"/>
      <c r="L238" s="341"/>
      <c r="M238" s="342"/>
      <c r="N238" s="332"/>
      <c r="O238" s="332"/>
      <c r="P238" s="343"/>
      <c r="Q238" s="332"/>
      <c r="R238" s="343"/>
      <c r="S238" s="344"/>
      <c r="T238" s="332"/>
      <c r="U238" s="332"/>
      <c r="V238" s="332"/>
      <c r="W238" s="332"/>
      <c r="X238" s="332"/>
      <c r="Y238" s="332"/>
      <c r="Z238" s="332"/>
      <c r="AA238" s="332"/>
      <c r="AB238" s="332"/>
      <c r="AC238" s="332"/>
      <c r="AD238" s="332"/>
      <c r="AE238" s="332"/>
      <c r="AF238" s="332"/>
      <c r="AG238" s="332"/>
      <c r="AH238" s="332"/>
      <c r="AI238" s="341"/>
      <c r="AJ238" s="332"/>
      <c r="AK238" s="332"/>
      <c r="AL238" s="341"/>
      <c r="AM238" s="332"/>
      <c r="AN238" s="332"/>
      <c r="AO238" s="341"/>
    </row>
    <row r="239" spans="1:41" ht="23.1" customHeight="1">
      <c r="A239" s="397"/>
      <c r="B239" s="672"/>
      <c r="C239" s="1234"/>
      <c r="D239" s="396"/>
      <c r="E239" s="508">
        <f t="shared" si="15"/>
        <v>0</v>
      </c>
      <c r="F239" s="1235"/>
      <c r="G239" s="509"/>
      <c r="H239" s="508">
        <f t="shared" si="16"/>
        <v>0</v>
      </c>
      <c r="I239" s="1256" t="str">
        <f t="shared" si="17"/>
        <v/>
      </c>
      <c r="J239" s="398"/>
      <c r="K239" s="341"/>
      <c r="L239" s="341"/>
      <c r="M239" s="342"/>
      <c r="N239" s="332"/>
      <c r="O239" s="332"/>
      <c r="P239" s="343"/>
      <c r="Q239" s="332"/>
      <c r="R239" s="343"/>
      <c r="S239" s="344"/>
      <c r="T239" s="332"/>
      <c r="U239" s="332"/>
      <c r="V239" s="332"/>
      <c r="W239" s="332"/>
      <c r="X239" s="332"/>
      <c r="Y239" s="332"/>
      <c r="Z239" s="332"/>
      <c r="AA239" s="332"/>
      <c r="AB239" s="332"/>
      <c r="AC239" s="332"/>
      <c r="AD239" s="332"/>
      <c r="AE239" s="332"/>
      <c r="AF239" s="332"/>
      <c r="AG239" s="332"/>
      <c r="AH239" s="332"/>
      <c r="AI239" s="341"/>
      <c r="AJ239" s="332"/>
      <c r="AK239" s="332"/>
      <c r="AL239" s="341"/>
      <c r="AM239" s="332"/>
      <c r="AN239" s="332"/>
      <c r="AO239" s="341"/>
    </row>
    <row r="240" spans="1:41" ht="23.1" customHeight="1">
      <c r="A240" s="397"/>
      <c r="B240" s="672"/>
      <c r="C240" s="1234"/>
      <c r="D240" s="396"/>
      <c r="E240" s="508">
        <f t="shared" si="15"/>
        <v>0</v>
      </c>
      <c r="F240" s="1235"/>
      <c r="G240" s="509"/>
      <c r="H240" s="508">
        <f t="shared" si="16"/>
        <v>0</v>
      </c>
      <c r="I240" s="1256" t="str">
        <f t="shared" si="17"/>
        <v/>
      </c>
      <c r="J240" s="398"/>
      <c r="K240" s="341"/>
      <c r="L240" s="341"/>
      <c r="M240" s="342"/>
      <c r="N240" s="332"/>
      <c r="O240" s="332"/>
      <c r="P240" s="343"/>
      <c r="Q240" s="332"/>
      <c r="R240" s="343"/>
      <c r="S240" s="344"/>
      <c r="T240" s="332"/>
      <c r="U240" s="332"/>
      <c r="V240" s="332"/>
      <c r="W240" s="332"/>
      <c r="X240" s="332"/>
      <c r="Y240" s="332"/>
      <c r="Z240" s="332"/>
      <c r="AA240" s="332"/>
      <c r="AB240" s="332"/>
      <c r="AC240" s="332"/>
      <c r="AD240" s="332"/>
      <c r="AE240" s="332"/>
      <c r="AF240" s="332"/>
      <c r="AG240" s="332"/>
      <c r="AH240" s="332"/>
      <c r="AI240" s="341"/>
      <c r="AJ240" s="332"/>
      <c r="AK240" s="332"/>
      <c r="AL240" s="341"/>
      <c r="AM240" s="332"/>
      <c r="AN240" s="332"/>
      <c r="AO240" s="341"/>
    </row>
    <row r="241" spans="1:41" ht="23.1" customHeight="1">
      <c r="A241" s="397"/>
      <c r="B241" s="672"/>
      <c r="C241" s="1234"/>
      <c r="D241" s="396"/>
      <c r="E241" s="508">
        <f t="shared" si="15"/>
        <v>0</v>
      </c>
      <c r="F241" s="1235"/>
      <c r="G241" s="509"/>
      <c r="H241" s="508">
        <f t="shared" si="16"/>
        <v>0</v>
      </c>
      <c r="I241" s="1256" t="str">
        <f t="shared" si="17"/>
        <v/>
      </c>
      <c r="J241" s="398"/>
      <c r="K241" s="341"/>
      <c r="L241" s="341"/>
      <c r="M241" s="342"/>
      <c r="N241" s="332"/>
      <c r="O241" s="332"/>
      <c r="P241" s="343"/>
      <c r="Q241" s="332"/>
      <c r="R241" s="343"/>
      <c r="S241" s="344"/>
      <c r="T241" s="332"/>
      <c r="U241" s="332"/>
      <c r="V241" s="332"/>
      <c r="W241" s="332"/>
      <c r="X241" s="332"/>
      <c r="Y241" s="332"/>
      <c r="Z241" s="332"/>
      <c r="AA241" s="332"/>
      <c r="AB241" s="332"/>
      <c r="AC241" s="332"/>
      <c r="AD241" s="332"/>
      <c r="AE241" s="332"/>
      <c r="AF241" s="332"/>
      <c r="AG241" s="332"/>
      <c r="AH241" s="332"/>
      <c r="AI241" s="341"/>
      <c r="AJ241" s="332"/>
      <c r="AK241" s="332"/>
      <c r="AL241" s="341"/>
      <c r="AM241" s="332"/>
      <c r="AN241" s="332"/>
      <c r="AO241" s="341"/>
    </row>
    <row r="242" spans="1:41" ht="23.1" customHeight="1">
      <c r="A242" s="397"/>
      <c r="B242" s="672"/>
      <c r="C242" s="1234"/>
      <c r="D242" s="396"/>
      <c r="E242" s="508">
        <f t="shared" si="15"/>
        <v>0</v>
      </c>
      <c r="F242" s="1235"/>
      <c r="G242" s="509"/>
      <c r="H242" s="508">
        <f t="shared" si="16"/>
        <v>0</v>
      </c>
      <c r="I242" s="1256" t="str">
        <f t="shared" si="17"/>
        <v/>
      </c>
      <c r="J242" s="398"/>
      <c r="K242" s="341"/>
      <c r="L242" s="341"/>
      <c r="M242" s="342"/>
      <c r="N242" s="332"/>
      <c r="O242" s="332"/>
      <c r="P242" s="343"/>
      <c r="Q242" s="332"/>
      <c r="R242" s="343"/>
      <c r="S242" s="344"/>
      <c r="T242" s="332"/>
      <c r="U242" s="332"/>
      <c r="V242" s="332"/>
      <c r="W242" s="332"/>
      <c r="X242" s="332"/>
      <c r="Y242" s="332"/>
      <c r="Z242" s="332"/>
      <c r="AA242" s="332"/>
      <c r="AB242" s="332"/>
      <c r="AC242" s="332"/>
      <c r="AD242" s="332"/>
      <c r="AE242" s="332"/>
      <c r="AF242" s="332"/>
      <c r="AG242" s="332"/>
      <c r="AH242" s="332"/>
      <c r="AI242" s="341"/>
      <c r="AJ242" s="332"/>
      <c r="AK242" s="332"/>
      <c r="AL242" s="341"/>
      <c r="AM242" s="332"/>
      <c r="AN242" s="332"/>
      <c r="AO242" s="341"/>
    </row>
    <row r="243" spans="1:41" ht="23.1" customHeight="1">
      <c r="A243" s="397"/>
      <c r="B243" s="672"/>
      <c r="C243" s="1234"/>
      <c r="D243" s="396"/>
      <c r="E243" s="508">
        <f t="shared" si="15"/>
        <v>0</v>
      </c>
      <c r="F243" s="1235"/>
      <c r="G243" s="509"/>
      <c r="H243" s="508">
        <f t="shared" si="16"/>
        <v>0</v>
      </c>
      <c r="I243" s="1256" t="str">
        <f t="shared" si="17"/>
        <v/>
      </c>
      <c r="J243" s="398"/>
      <c r="K243" s="341"/>
      <c r="L243" s="341"/>
      <c r="M243" s="342"/>
      <c r="N243" s="332"/>
      <c r="O243" s="332"/>
      <c r="P243" s="343"/>
      <c r="Q243" s="332"/>
      <c r="R243" s="343"/>
      <c r="S243" s="344"/>
      <c r="T243" s="332"/>
      <c r="U243" s="332"/>
      <c r="V243" s="332"/>
      <c r="W243" s="332"/>
      <c r="X243" s="332"/>
      <c r="Y243" s="332"/>
      <c r="Z243" s="332"/>
      <c r="AA243" s="332"/>
      <c r="AB243" s="332"/>
      <c r="AC243" s="332"/>
      <c r="AD243" s="332"/>
      <c r="AE243" s="332"/>
      <c r="AF243" s="332"/>
      <c r="AG243" s="332"/>
      <c r="AH243" s="332"/>
      <c r="AI243" s="341"/>
      <c r="AJ243" s="332"/>
      <c r="AK243" s="332"/>
      <c r="AL243" s="341"/>
      <c r="AM243" s="332"/>
      <c r="AN243" s="332"/>
      <c r="AO243" s="341"/>
    </row>
    <row r="244" spans="1:41" ht="23.1" customHeight="1">
      <c r="A244" s="397"/>
      <c r="B244" s="672"/>
      <c r="C244" s="1234"/>
      <c r="D244" s="396"/>
      <c r="E244" s="508">
        <f t="shared" si="15"/>
        <v>0</v>
      </c>
      <c r="F244" s="1235"/>
      <c r="G244" s="509"/>
      <c r="H244" s="508">
        <f t="shared" si="16"/>
        <v>0</v>
      </c>
      <c r="I244" s="1256" t="str">
        <f t="shared" si="17"/>
        <v/>
      </c>
      <c r="J244" s="398"/>
      <c r="K244" s="341"/>
      <c r="L244" s="341"/>
      <c r="M244" s="342"/>
      <c r="N244" s="332"/>
      <c r="O244" s="332"/>
      <c r="P244" s="343"/>
      <c r="Q244" s="332"/>
      <c r="R244" s="343"/>
      <c r="S244" s="344"/>
      <c r="T244" s="332"/>
      <c r="U244" s="332"/>
      <c r="V244" s="332"/>
      <c r="W244" s="332"/>
      <c r="X244" s="332"/>
      <c r="Y244" s="332"/>
      <c r="Z244" s="332"/>
      <c r="AA244" s="332"/>
      <c r="AB244" s="332"/>
      <c r="AC244" s="332"/>
      <c r="AD244" s="332"/>
      <c r="AE244" s="332"/>
      <c r="AF244" s="332"/>
      <c r="AG244" s="332"/>
      <c r="AH244" s="332"/>
      <c r="AI244" s="341"/>
      <c r="AJ244" s="332"/>
      <c r="AK244" s="332"/>
      <c r="AL244" s="341"/>
      <c r="AM244" s="332"/>
      <c r="AN244" s="332"/>
      <c r="AO244" s="341"/>
    </row>
    <row r="245" spans="1:41" ht="23.1" customHeight="1">
      <c r="A245" s="397"/>
      <c r="B245" s="672"/>
      <c r="C245" s="1234"/>
      <c r="D245" s="396"/>
      <c r="E245" s="508">
        <f t="shared" si="15"/>
        <v>0</v>
      </c>
      <c r="F245" s="1235"/>
      <c r="G245" s="509"/>
      <c r="H245" s="508">
        <f t="shared" si="16"/>
        <v>0</v>
      </c>
      <c r="I245" s="1256" t="str">
        <f t="shared" si="17"/>
        <v/>
      </c>
      <c r="J245" s="398"/>
      <c r="K245" s="341"/>
      <c r="L245" s="341"/>
      <c r="M245" s="342"/>
      <c r="N245" s="332"/>
      <c r="O245" s="332"/>
      <c r="P245" s="343"/>
      <c r="Q245" s="332"/>
      <c r="R245" s="343"/>
      <c r="S245" s="344"/>
      <c r="T245" s="332"/>
      <c r="U245" s="332"/>
      <c r="V245" s="332"/>
      <c r="W245" s="332"/>
      <c r="X245" s="332"/>
      <c r="Y245" s="332"/>
      <c r="Z245" s="332"/>
      <c r="AA245" s="332"/>
      <c r="AB245" s="332"/>
      <c r="AC245" s="332"/>
      <c r="AD245" s="332"/>
      <c r="AE245" s="332"/>
      <c r="AF245" s="332"/>
      <c r="AG245" s="332"/>
      <c r="AH245" s="332"/>
      <c r="AI245" s="341"/>
      <c r="AJ245" s="332"/>
      <c r="AK245" s="332"/>
      <c r="AL245" s="341"/>
      <c r="AM245" s="332"/>
      <c r="AN245" s="332"/>
      <c r="AO245" s="341"/>
    </row>
    <row r="246" spans="1:41" ht="23.1" customHeight="1">
      <c r="A246" s="397"/>
      <c r="B246" s="672"/>
      <c r="C246" s="1234"/>
      <c r="D246" s="396"/>
      <c r="E246" s="508">
        <f t="shared" si="15"/>
        <v>0</v>
      </c>
      <c r="F246" s="1235"/>
      <c r="G246" s="509"/>
      <c r="H246" s="508">
        <f t="shared" si="16"/>
        <v>0</v>
      </c>
      <c r="I246" s="1256" t="str">
        <f t="shared" si="17"/>
        <v/>
      </c>
      <c r="J246" s="398"/>
      <c r="K246" s="341"/>
      <c r="L246" s="341"/>
      <c r="M246" s="342"/>
      <c r="N246" s="332"/>
      <c r="O246" s="332"/>
      <c r="P246" s="343"/>
      <c r="Q246" s="332"/>
      <c r="R246" s="343"/>
      <c r="S246" s="344"/>
      <c r="T246" s="332"/>
      <c r="U246" s="332"/>
      <c r="V246" s="332"/>
      <c r="W246" s="332"/>
      <c r="X246" s="332"/>
      <c r="Y246" s="332"/>
      <c r="Z246" s="332"/>
      <c r="AA246" s="332"/>
      <c r="AB246" s="332"/>
      <c r="AC246" s="332"/>
      <c r="AD246" s="332"/>
      <c r="AE246" s="332"/>
      <c r="AF246" s="332"/>
      <c r="AG246" s="332"/>
      <c r="AH246" s="332"/>
      <c r="AI246" s="341"/>
      <c r="AJ246" s="332"/>
      <c r="AK246" s="332"/>
      <c r="AL246" s="341"/>
      <c r="AM246" s="332"/>
      <c r="AN246" s="332"/>
      <c r="AO246" s="341"/>
    </row>
    <row r="247" spans="1:41" ht="23.1" customHeight="1">
      <c r="A247" s="397"/>
      <c r="B247" s="672"/>
      <c r="C247" s="1234"/>
      <c r="D247" s="396"/>
      <c r="E247" s="508">
        <f t="shared" si="15"/>
        <v>0</v>
      </c>
      <c r="F247" s="1235"/>
      <c r="G247" s="509"/>
      <c r="H247" s="508">
        <f t="shared" si="16"/>
        <v>0</v>
      </c>
      <c r="I247" s="1256" t="str">
        <f t="shared" si="17"/>
        <v/>
      </c>
      <c r="J247" s="398"/>
      <c r="K247" s="341"/>
      <c r="L247" s="341"/>
      <c r="M247" s="342"/>
      <c r="N247" s="332"/>
      <c r="O247" s="332"/>
      <c r="P247" s="343"/>
      <c r="Q247" s="332"/>
      <c r="R247" s="343"/>
      <c r="S247" s="344"/>
      <c r="T247" s="332"/>
      <c r="U247" s="332"/>
      <c r="V247" s="332"/>
      <c r="W247" s="332"/>
      <c r="X247" s="332"/>
      <c r="Y247" s="332"/>
      <c r="Z247" s="332"/>
      <c r="AA247" s="332"/>
      <c r="AB247" s="332"/>
      <c r="AC247" s="332"/>
      <c r="AD247" s="332"/>
      <c r="AE247" s="332"/>
      <c r="AF247" s="332"/>
      <c r="AG247" s="332"/>
      <c r="AH247" s="332"/>
      <c r="AI247" s="341"/>
      <c r="AJ247" s="332"/>
      <c r="AK247" s="332"/>
      <c r="AL247" s="341"/>
      <c r="AM247" s="332"/>
      <c r="AN247" s="332"/>
      <c r="AO247" s="341"/>
    </row>
    <row r="248" spans="1:41" ht="23.1" customHeight="1">
      <c r="A248" s="397"/>
      <c r="B248" s="672"/>
      <c r="C248" s="1234"/>
      <c r="D248" s="396"/>
      <c r="E248" s="508">
        <f t="shared" si="15"/>
        <v>0</v>
      </c>
      <c r="F248" s="1235"/>
      <c r="G248" s="509"/>
      <c r="H248" s="508">
        <f t="shared" si="16"/>
        <v>0</v>
      </c>
      <c r="I248" s="1256" t="str">
        <f t="shared" si="17"/>
        <v/>
      </c>
      <c r="J248" s="398"/>
      <c r="K248" s="341"/>
      <c r="L248" s="341"/>
      <c r="M248" s="342"/>
      <c r="N248" s="332"/>
      <c r="O248" s="332"/>
      <c r="P248" s="343"/>
      <c r="Q248" s="332"/>
      <c r="R248" s="343"/>
      <c r="S248" s="344"/>
      <c r="T248" s="332"/>
      <c r="U248" s="332"/>
      <c r="V248" s="332"/>
      <c r="W248" s="332"/>
      <c r="X248" s="332"/>
      <c r="Y248" s="332"/>
      <c r="Z248" s="332"/>
      <c r="AA248" s="332"/>
      <c r="AB248" s="332"/>
      <c r="AC248" s="332"/>
      <c r="AD248" s="332"/>
      <c r="AE248" s="332"/>
      <c r="AF248" s="332"/>
      <c r="AG248" s="332"/>
      <c r="AH248" s="332"/>
      <c r="AI248" s="341"/>
      <c r="AJ248" s="332"/>
      <c r="AK248" s="332"/>
      <c r="AL248" s="341"/>
      <c r="AM248" s="332"/>
      <c r="AN248" s="332"/>
      <c r="AO248" s="341"/>
    </row>
    <row r="249" spans="1:41" ht="23.1" customHeight="1">
      <c r="A249" s="397"/>
      <c r="B249" s="672"/>
      <c r="C249" s="1234"/>
      <c r="D249" s="396"/>
      <c r="E249" s="508">
        <f t="shared" si="15"/>
        <v>0</v>
      </c>
      <c r="F249" s="1235"/>
      <c r="G249" s="509"/>
      <c r="H249" s="508">
        <f t="shared" si="16"/>
        <v>0</v>
      </c>
      <c r="I249" s="1256" t="str">
        <f t="shared" si="17"/>
        <v/>
      </c>
      <c r="J249" s="398"/>
      <c r="K249" s="341"/>
      <c r="L249" s="341"/>
      <c r="M249" s="342"/>
      <c r="N249" s="332"/>
      <c r="O249" s="332"/>
      <c r="P249" s="343"/>
      <c r="Q249" s="332"/>
      <c r="R249" s="343"/>
      <c r="S249" s="344"/>
      <c r="T249" s="332"/>
      <c r="U249" s="332"/>
      <c r="V249" s="332"/>
      <c r="W249" s="332"/>
      <c r="X249" s="332"/>
      <c r="Y249" s="332"/>
      <c r="Z249" s="332"/>
      <c r="AA249" s="332"/>
      <c r="AB249" s="332"/>
      <c r="AC249" s="332"/>
      <c r="AD249" s="332"/>
      <c r="AE249" s="332"/>
      <c r="AF249" s="332"/>
      <c r="AG249" s="332"/>
      <c r="AH249" s="332"/>
      <c r="AI249" s="341"/>
      <c r="AJ249" s="332"/>
      <c r="AK249" s="332"/>
      <c r="AL249" s="341"/>
      <c r="AM249" s="332"/>
      <c r="AN249" s="332"/>
      <c r="AO249" s="341"/>
    </row>
    <row r="250" spans="1:41" ht="23.1" customHeight="1">
      <c r="A250" s="397"/>
      <c r="B250" s="672"/>
      <c r="C250" s="1234"/>
      <c r="D250" s="396"/>
      <c r="E250" s="508">
        <f t="shared" si="15"/>
        <v>0</v>
      </c>
      <c r="F250" s="1235"/>
      <c r="G250" s="509"/>
      <c r="H250" s="508">
        <f t="shared" si="16"/>
        <v>0</v>
      </c>
      <c r="I250" s="1256" t="str">
        <f t="shared" si="17"/>
        <v/>
      </c>
      <c r="J250" s="398"/>
      <c r="K250" s="341"/>
      <c r="L250" s="341"/>
      <c r="M250" s="342"/>
      <c r="N250" s="332"/>
      <c r="O250" s="332"/>
      <c r="P250" s="343"/>
      <c r="Q250" s="332"/>
      <c r="R250" s="343"/>
      <c r="S250" s="344"/>
      <c r="T250" s="332"/>
      <c r="U250" s="332"/>
      <c r="V250" s="332"/>
      <c r="W250" s="332"/>
      <c r="X250" s="332"/>
      <c r="Y250" s="332"/>
      <c r="Z250" s="332"/>
      <c r="AA250" s="332"/>
      <c r="AB250" s="332"/>
      <c r="AC250" s="332"/>
      <c r="AD250" s="332"/>
      <c r="AE250" s="332"/>
      <c r="AF250" s="332"/>
      <c r="AG250" s="332"/>
      <c r="AH250" s="332"/>
      <c r="AI250" s="341"/>
      <c r="AJ250" s="332"/>
      <c r="AK250" s="332"/>
      <c r="AL250" s="341"/>
      <c r="AM250" s="332"/>
      <c r="AN250" s="332"/>
      <c r="AO250" s="341"/>
    </row>
    <row r="251" spans="1:41" ht="23.1" customHeight="1">
      <c r="A251" s="397"/>
      <c r="B251" s="672"/>
      <c r="C251" s="1234"/>
      <c r="D251" s="396"/>
      <c r="E251" s="508">
        <f t="shared" si="15"/>
        <v>0</v>
      </c>
      <c r="F251" s="1235"/>
      <c r="G251" s="509"/>
      <c r="H251" s="508">
        <f t="shared" si="16"/>
        <v>0</v>
      </c>
      <c r="I251" s="1256" t="str">
        <f t="shared" si="17"/>
        <v/>
      </c>
      <c r="J251" s="398"/>
      <c r="K251" s="341"/>
      <c r="L251" s="341"/>
      <c r="M251" s="342"/>
      <c r="N251" s="332"/>
      <c r="O251" s="332"/>
      <c r="P251" s="343"/>
      <c r="Q251" s="332"/>
      <c r="R251" s="343"/>
      <c r="S251" s="344"/>
      <c r="T251" s="332"/>
      <c r="U251" s="332"/>
      <c r="V251" s="332"/>
      <c r="W251" s="332"/>
      <c r="X251" s="332"/>
      <c r="Y251" s="332"/>
      <c r="Z251" s="332"/>
      <c r="AA251" s="332"/>
      <c r="AB251" s="332"/>
      <c r="AC251" s="332"/>
      <c r="AD251" s="332"/>
      <c r="AE251" s="332"/>
      <c r="AF251" s="332"/>
      <c r="AG251" s="332"/>
      <c r="AH251" s="332"/>
      <c r="AI251" s="341"/>
      <c r="AJ251" s="332"/>
      <c r="AK251" s="332"/>
      <c r="AL251" s="341"/>
      <c r="AM251" s="332"/>
      <c r="AN251" s="332"/>
      <c r="AO251" s="341"/>
    </row>
    <row r="252" spans="1:41" ht="23.1" customHeight="1">
      <c r="A252" s="397"/>
      <c r="B252" s="672"/>
      <c r="C252" s="1234"/>
      <c r="D252" s="396"/>
      <c r="E252" s="508">
        <f t="shared" si="15"/>
        <v>0</v>
      </c>
      <c r="F252" s="1235"/>
      <c r="G252" s="509"/>
      <c r="H252" s="508">
        <f t="shared" si="16"/>
        <v>0</v>
      </c>
      <c r="I252" s="1256" t="str">
        <f t="shared" si="17"/>
        <v/>
      </c>
      <c r="J252" s="398"/>
      <c r="K252" s="341"/>
      <c r="L252" s="341"/>
      <c r="M252" s="342"/>
      <c r="N252" s="332"/>
      <c r="O252" s="332"/>
      <c r="P252" s="343"/>
      <c r="Q252" s="332"/>
      <c r="R252" s="343"/>
      <c r="S252" s="344"/>
      <c r="T252" s="332"/>
      <c r="U252" s="332"/>
      <c r="V252" s="332"/>
      <c r="W252" s="332"/>
      <c r="X252" s="332"/>
      <c r="Y252" s="332"/>
      <c r="Z252" s="332"/>
      <c r="AA252" s="332"/>
      <c r="AB252" s="332"/>
      <c r="AC252" s="332"/>
      <c r="AD252" s="332"/>
      <c r="AE252" s="332"/>
      <c r="AF252" s="332"/>
      <c r="AG252" s="332"/>
      <c r="AH252" s="332"/>
      <c r="AI252" s="341"/>
      <c r="AJ252" s="332"/>
      <c r="AK252" s="332"/>
      <c r="AL252" s="341"/>
      <c r="AM252" s="332"/>
      <c r="AN252" s="332"/>
      <c r="AO252" s="341"/>
    </row>
    <row r="253" spans="1:41" ht="23.1" customHeight="1">
      <c r="A253" s="397"/>
      <c r="B253" s="672"/>
      <c r="C253" s="1234"/>
      <c r="D253" s="396"/>
      <c r="E253" s="508">
        <f t="shared" si="15"/>
        <v>0</v>
      </c>
      <c r="F253" s="1235"/>
      <c r="G253" s="509"/>
      <c r="H253" s="508">
        <f t="shared" si="16"/>
        <v>0</v>
      </c>
      <c r="I253" s="1256" t="str">
        <f t="shared" si="17"/>
        <v/>
      </c>
      <c r="J253" s="398"/>
      <c r="K253" s="341"/>
      <c r="L253" s="341"/>
      <c r="M253" s="342"/>
      <c r="N253" s="332"/>
      <c r="O253" s="332"/>
      <c r="P253" s="343"/>
      <c r="Q253" s="332"/>
      <c r="R253" s="343"/>
      <c r="S253" s="344"/>
      <c r="T253" s="332"/>
      <c r="U253" s="332"/>
      <c r="V253" s="332"/>
      <c r="W253" s="332"/>
      <c r="X253" s="332"/>
      <c r="Y253" s="332"/>
      <c r="Z253" s="332"/>
      <c r="AA253" s="332"/>
      <c r="AB253" s="332"/>
      <c r="AC253" s="332"/>
      <c r="AD253" s="332"/>
      <c r="AE253" s="332"/>
      <c r="AF253" s="332"/>
      <c r="AG253" s="332"/>
      <c r="AH253" s="332"/>
      <c r="AI253" s="341"/>
      <c r="AJ253" s="332"/>
      <c r="AK253" s="332"/>
      <c r="AL253" s="341"/>
      <c r="AM253" s="332"/>
      <c r="AN253" s="332"/>
      <c r="AO253" s="341"/>
    </row>
    <row r="254" spans="1:41" ht="23.1" customHeight="1">
      <c r="A254" s="397"/>
      <c r="B254" s="672"/>
      <c r="C254" s="1234"/>
      <c r="D254" s="396"/>
      <c r="E254" s="508">
        <f t="shared" si="15"/>
        <v>0</v>
      </c>
      <c r="F254" s="1235"/>
      <c r="G254" s="509"/>
      <c r="H254" s="508">
        <f t="shared" si="16"/>
        <v>0</v>
      </c>
      <c r="I254" s="1256" t="str">
        <f t="shared" si="17"/>
        <v/>
      </c>
      <c r="J254" s="398"/>
      <c r="K254" s="341"/>
      <c r="L254" s="341"/>
      <c r="M254" s="342"/>
      <c r="N254" s="332"/>
      <c r="O254" s="332"/>
      <c r="P254" s="343"/>
      <c r="Q254" s="332"/>
      <c r="R254" s="343"/>
      <c r="S254" s="344"/>
      <c r="T254" s="332"/>
      <c r="U254" s="332"/>
      <c r="V254" s="332"/>
      <c r="W254" s="332"/>
      <c r="X254" s="332"/>
      <c r="Y254" s="332"/>
      <c r="Z254" s="332"/>
      <c r="AA254" s="332"/>
      <c r="AB254" s="332"/>
      <c r="AC254" s="332"/>
      <c r="AD254" s="332"/>
      <c r="AE254" s="332"/>
      <c r="AF254" s="332"/>
      <c r="AG254" s="332"/>
      <c r="AH254" s="332"/>
      <c r="AI254" s="341"/>
      <c r="AJ254" s="332"/>
      <c r="AK254" s="332"/>
      <c r="AL254" s="341"/>
      <c r="AM254" s="332"/>
      <c r="AN254" s="332"/>
      <c r="AO254" s="341"/>
    </row>
    <row r="255" spans="1:41" ht="23.1" customHeight="1">
      <c r="A255" s="397"/>
      <c r="B255" s="672"/>
      <c r="C255" s="1234"/>
      <c r="D255" s="396"/>
      <c r="E255" s="508">
        <f t="shared" si="15"/>
        <v>0</v>
      </c>
      <c r="F255" s="1235"/>
      <c r="G255" s="509"/>
      <c r="H255" s="508">
        <f t="shared" si="16"/>
        <v>0</v>
      </c>
      <c r="I255" s="1256" t="str">
        <f t="shared" si="17"/>
        <v/>
      </c>
      <c r="J255" s="398"/>
      <c r="K255" s="341"/>
      <c r="L255" s="341"/>
      <c r="M255" s="342"/>
      <c r="N255" s="332"/>
      <c r="O255" s="332"/>
      <c r="P255" s="343"/>
      <c r="Q255" s="332"/>
      <c r="R255" s="343"/>
      <c r="S255" s="344"/>
      <c r="T255" s="332"/>
      <c r="U255" s="332"/>
      <c r="V255" s="332"/>
      <c r="W255" s="332"/>
      <c r="X255" s="332"/>
      <c r="Y255" s="332"/>
      <c r="Z255" s="332"/>
      <c r="AA255" s="332"/>
      <c r="AB255" s="332"/>
      <c r="AC255" s="332"/>
      <c r="AD255" s="332"/>
      <c r="AE255" s="332"/>
      <c r="AF255" s="332"/>
      <c r="AG255" s="332"/>
      <c r="AH255" s="332"/>
      <c r="AI255" s="341"/>
      <c r="AJ255" s="332"/>
      <c r="AK255" s="332"/>
      <c r="AL255" s="341"/>
      <c r="AM255" s="332"/>
      <c r="AN255" s="332"/>
      <c r="AO255" s="341"/>
    </row>
    <row r="256" spans="1:41" ht="23.1" customHeight="1">
      <c r="A256" s="397"/>
      <c r="B256" s="672"/>
      <c r="C256" s="1234"/>
      <c r="D256" s="396"/>
      <c r="E256" s="508">
        <f t="shared" si="15"/>
        <v>0</v>
      </c>
      <c r="F256" s="1235"/>
      <c r="G256" s="509"/>
      <c r="H256" s="508">
        <f t="shared" si="16"/>
        <v>0</v>
      </c>
      <c r="I256" s="1256" t="str">
        <f t="shared" si="17"/>
        <v/>
      </c>
      <c r="J256" s="398"/>
      <c r="K256" s="341"/>
      <c r="L256" s="341"/>
      <c r="M256" s="342"/>
      <c r="N256" s="332"/>
      <c r="O256" s="332"/>
      <c r="P256" s="343"/>
      <c r="Q256" s="332"/>
      <c r="R256" s="343"/>
      <c r="S256" s="344"/>
      <c r="T256" s="332"/>
      <c r="U256" s="332"/>
      <c r="V256" s="332"/>
      <c r="W256" s="332"/>
      <c r="X256" s="332"/>
      <c r="Y256" s="332"/>
      <c r="Z256" s="332"/>
      <c r="AA256" s="332"/>
      <c r="AB256" s="332"/>
      <c r="AC256" s="332"/>
      <c r="AD256" s="332"/>
      <c r="AE256" s="332"/>
      <c r="AF256" s="332"/>
      <c r="AG256" s="332"/>
      <c r="AH256" s="332"/>
      <c r="AI256" s="341"/>
      <c r="AJ256" s="332"/>
      <c r="AK256" s="332"/>
      <c r="AL256" s="341"/>
      <c r="AM256" s="332"/>
      <c r="AN256" s="332"/>
      <c r="AO256" s="341"/>
    </row>
    <row r="257" spans="1:41" ht="23.1" customHeight="1">
      <c r="A257" s="397"/>
      <c r="B257" s="672"/>
      <c r="C257" s="1234"/>
      <c r="D257" s="396"/>
      <c r="E257" s="508">
        <f t="shared" si="15"/>
        <v>0</v>
      </c>
      <c r="F257" s="1235"/>
      <c r="G257" s="509"/>
      <c r="H257" s="508">
        <f t="shared" si="16"/>
        <v>0</v>
      </c>
      <c r="I257" s="1256" t="str">
        <f t="shared" si="17"/>
        <v/>
      </c>
      <c r="J257" s="398"/>
      <c r="K257" s="341"/>
      <c r="L257" s="341"/>
      <c r="M257" s="342"/>
      <c r="N257" s="332"/>
      <c r="O257" s="332"/>
      <c r="P257" s="343"/>
      <c r="Q257" s="332"/>
      <c r="R257" s="343"/>
      <c r="S257" s="344"/>
      <c r="T257" s="332"/>
      <c r="U257" s="332"/>
      <c r="V257" s="332"/>
      <c r="W257" s="332"/>
      <c r="X257" s="332"/>
      <c r="Y257" s="332"/>
      <c r="Z257" s="332"/>
      <c r="AA257" s="332"/>
      <c r="AB257" s="332"/>
      <c r="AC257" s="332"/>
      <c r="AD257" s="332"/>
      <c r="AE257" s="332"/>
      <c r="AF257" s="332"/>
      <c r="AG257" s="332"/>
      <c r="AH257" s="332"/>
      <c r="AI257" s="341"/>
      <c r="AJ257" s="332"/>
      <c r="AK257" s="332"/>
      <c r="AL257" s="341"/>
      <c r="AM257" s="332"/>
      <c r="AN257" s="332"/>
      <c r="AO257" s="341"/>
    </row>
    <row r="258" spans="1:41" ht="23.1" customHeight="1">
      <c r="A258" s="397"/>
      <c r="B258" s="672"/>
      <c r="C258" s="1234"/>
      <c r="D258" s="396"/>
      <c r="E258" s="508">
        <f t="shared" si="15"/>
        <v>0</v>
      </c>
      <c r="F258" s="1235"/>
      <c r="G258" s="509"/>
      <c r="H258" s="508">
        <f t="shared" si="16"/>
        <v>0</v>
      </c>
      <c r="I258" s="1256" t="str">
        <f t="shared" si="17"/>
        <v/>
      </c>
      <c r="J258" s="398"/>
      <c r="K258" s="341"/>
      <c r="L258" s="341"/>
      <c r="M258" s="342"/>
      <c r="N258" s="332"/>
      <c r="O258" s="332"/>
      <c r="P258" s="343"/>
      <c r="Q258" s="332"/>
      <c r="R258" s="343"/>
      <c r="S258" s="344"/>
      <c r="T258" s="332"/>
      <c r="U258" s="332"/>
      <c r="V258" s="332"/>
      <c r="W258" s="332"/>
      <c r="X258" s="332"/>
      <c r="Y258" s="332"/>
      <c r="Z258" s="332"/>
      <c r="AA258" s="332"/>
      <c r="AB258" s="332"/>
      <c r="AC258" s="332"/>
      <c r="AD258" s="332"/>
      <c r="AE258" s="332"/>
      <c r="AF258" s="332"/>
      <c r="AG258" s="332"/>
      <c r="AH258" s="332"/>
      <c r="AI258" s="341"/>
      <c r="AJ258" s="332"/>
      <c r="AK258" s="332"/>
      <c r="AL258" s="341"/>
      <c r="AM258" s="332"/>
      <c r="AN258" s="332"/>
      <c r="AO258" s="341"/>
    </row>
    <row r="259" spans="1:41" ht="23.1" customHeight="1">
      <c r="A259" s="397"/>
      <c r="B259" s="672"/>
      <c r="C259" s="1234"/>
      <c r="D259" s="396"/>
      <c r="E259" s="508">
        <f t="shared" si="15"/>
        <v>0</v>
      </c>
      <c r="F259" s="1235"/>
      <c r="G259" s="509"/>
      <c r="H259" s="508">
        <f t="shared" si="16"/>
        <v>0</v>
      </c>
      <c r="I259" s="1256" t="str">
        <f t="shared" si="17"/>
        <v/>
      </c>
      <c r="J259" s="398"/>
      <c r="K259" s="341"/>
      <c r="L259" s="341"/>
      <c r="M259" s="342"/>
      <c r="N259" s="332"/>
      <c r="O259" s="332"/>
      <c r="P259" s="343"/>
      <c r="Q259" s="332"/>
      <c r="R259" s="343"/>
      <c r="S259" s="344"/>
      <c r="T259" s="332"/>
      <c r="U259" s="332"/>
      <c r="V259" s="332"/>
      <c r="W259" s="332"/>
      <c r="X259" s="332"/>
      <c r="Y259" s="332"/>
      <c r="Z259" s="332"/>
      <c r="AA259" s="332"/>
      <c r="AB259" s="332"/>
      <c r="AC259" s="332"/>
      <c r="AD259" s="332"/>
      <c r="AE259" s="332"/>
      <c r="AF259" s="332"/>
      <c r="AG259" s="332"/>
      <c r="AH259" s="332"/>
      <c r="AI259" s="341"/>
      <c r="AJ259" s="332"/>
      <c r="AK259" s="332"/>
      <c r="AL259" s="341"/>
      <c r="AM259" s="332"/>
      <c r="AN259" s="332"/>
      <c r="AO259" s="341"/>
    </row>
    <row r="260" spans="1:41" ht="23.1" customHeight="1">
      <c r="A260" s="397"/>
      <c r="B260" s="672"/>
      <c r="C260" s="1234"/>
      <c r="D260" s="396"/>
      <c r="E260" s="508">
        <f t="shared" si="15"/>
        <v>0</v>
      </c>
      <c r="F260" s="1235"/>
      <c r="G260" s="509"/>
      <c r="H260" s="508">
        <f t="shared" si="16"/>
        <v>0</v>
      </c>
      <c r="I260" s="1256" t="str">
        <f t="shared" si="17"/>
        <v/>
      </c>
      <c r="J260" s="398"/>
      <c r="K260" s="341"/>
      <c r="L260" s="341"/>
      <c r="M260" s="342"/>
      <c r="N260" s="332"/>
      <c r="O260" s="332"/>
      <c r="P260" s="343"/>
      <c r="Q260" s="332"/>
      <c r="R260" s="343"/>
      <c r="S260" s="344"/>
      <c r="T260" s="332"/>
      <c r="U260" s="332"/>
      <c r="V260" s="332"/>
      <c r="W260" s="332"/>
      <c r="X260" s="332"/>
      <c r="Y260" s="332"/>
      <c r="Z260" s="332"/>
      <c r="AA260" s="332"/>
      <c r="AB260" s="332"/>
      <c r="AC260" s="332"/>
      <c r="AD260" s="332"/>
      <c r="AE260" s="332"/>
      <c r="AF260" s="332"/>
      <c r="AG260" s="332"/>
      <c r="AH260" s="332"/>
      <c r="AI260" s="341"/>
      <c r="AJ260" s="332"/>
      <c r="AK260" s="332"/>
      <c r="AL260" s="341"/>
      <c r="AM260" s="332"/>
      <c r="AN260" s="332"/>
      <c r="AO260" s="341"/>
    </row>
    <row r="261" spans="1:41" ht="23.1" customHeight="1">
      <c r="A261" s="397"/>
      <c r="B261" s="672"/>
      <c r="C261" s="1234"/>
      <c r="D261" s="396"/>
      <c r="E261" s="508">
        <f t="shared" si="15"/>
        <v>0</v>
      </c>
      <c r="F261" s="1235"/>
      <c r="G261" s="509"/>
      <c r="H261" s="508">
        <f t="shared" si="16"/>
        <v>0</v>
      </c>
      <c r="I261" s="1256" t="str">
        <f t="shared" si="17"/>
        <v/>
      </c>
      <c r="J261" s="398"/>
      <c r="K261" s="341"/>
      <c r="L261" s="341"/>
      <c r="M261" s="342"/>
      <c r="N261" s="332"/>
      <c r="O261" s="332"/>
      <c r="P261" s="343"/>
      <c r="Q261" s="332"/>
      <c r="R261" s="343"/>
      <c r="S261" s="344"/>
      <c r="T261" s="332"/>
      <c r="U261" s="332"/>
      <c r="V261" s="332"/>
      <c r="W261" s="332"/>
      <c r="X261" s="332"/>
      <c r="Y261" s="332"/>
      <c r="Z261" s="332"/>
      <c r="AA261" s="332"/>
      <c r="AB261" s="332"/>
      <c r="AC261" s="332"/>
      <c r="AD261" s="332"/>
      <c r="AE261" s="332"/>
      <c r="AF261" s="332"/>
      <c r="AG261" s="332"/>
      <c r="AH261" s="332"/>
      <c r="AI261" s="341"/>
      <c r="AJ261" s="332"/>
      <c r="AK261" s="332"/>
      <c r="AL261" s="341"/>
      <c r="AM261" s="332"/>
      <c r="AN261" s="332"/>
      <c r="AO261" s="341"/>
    </row>
    <row r="262" spans="1:41" ht="23.1" customHeight="1">
      <c r="A262" s="397"/>
      <c r="B262" s="672"/>
      <c r="C262" s="1234"/>
      <c r="D262" s="396"/>
      <c r="E262" s="508">
        <f t="shared" si="15"/>
        <v>0</v>
      </c>
      <c r="F262" s="1235"/>
      <c r="G262" s="509"/>
      <c r="H262" s="508">
        <f t="shared" si="16"/>
        <v>0</v>
      </c>
      <c r="I262" s="1256" t="str">
        <f t="shared" si="17"/>
        <v/>
      </c>
      <c r="J262" s="398"/>
      <c r="K262" s="341"/>
      <c r="L262" s="341"/>
      <c r="M262" s="342"/>
      <c r="N262" s="332"/>
      <c r="O262" s="332"/>
      <c r="P262" s="343"/>
      <c r="Q262" s="332"/>
      <c r="R262" s="343"/>
      <c r="S262" s="344"/>
      <c r="T262" s="332"/>
      <c r="U262" s="332"/>
      <c r="V262" s="332"/>
      <c r="W262" s="332"/>
      <c r="X262" s="332"/>
      <c r="Y262" s="332"/>
      <c r="Z262" s="332"/>
      <c r="AA262" s="332"/>
      <c r="AB262" s="332"/>
      <c r="AC262" s="332"/>
      <c r="AD262" s="332"/>
      <c r="AE262" s="332"/>
      <c r="AF262" s="332"/>
      <c r="AG262" s="332"/>
      <c r="AH262" s="332"/>
      <c r="AI262" s="341"/>
      <c r="AJ262" s="332"/>
      <c r="AK262" s="332"/>
      <c r="AL262" s="341"/>
      <c r="AM262" s="332"/>
      <c r="AN262" s="332"/>
      <c r="AO262" s="341"/>
    </row>
    <row r="263" spans="1:41" ht="23.1" customHeight="1">
      <c r="A263" s="397"/>
      <c r="B263" s="672"/>
      <c r="C263" s="1234"/>
      <c r="D263" s="396"/>
      <c r="E263" s="508">
        <f t="shared" si="15"/>
        <v>0</v>
      </c>
      <c r="F263" s="1235"/>
      <c r="G263" s="509"/>
      <c r="H263" s="508">
        <f t="shared" si="16"/>
        <v>0</v>
      </c>
      <c r="I263" s="1256" t="str">
        <f t="shared" si="17"/>
        <v/>
      </c>
      <c r="J263" s="398"/>
      <c r="K263" s="341"/>
      <c r="L263" s="341"/>
      <c r="M263" s="342"/>
      <c r="N263" s="332"/>
      <c r="O263" s="332"/>
      <c r="P263" s="343"/>
      <c r="Q263" s="332"/>
      <c r="R263" s="343"/>
      <c r="S263" s="344"/>
      <c r="T263" s="332"/>
      <c r="U263" s="332"/>
      <c r="V263" s="332"/>
      <c r="W263" s="332"/>
      <c r="X263" s="332"/>
      <c r="Y263" s="332"/>
      <c r="Z263" s="332"/>
      <c r="AA263" s="332"/>
      <c r="AB263" s="332"/>
      <c r="AC263" s="332"/>
      <c r="AD263" s="332"/>
      <c r="AE263" s="332"/>
      <c r="AF263" s="332"/>
      <c r="AG263" s="332"/>
      <c r="AH263" s="332"/>
      <c r="AI263" s="341"/>
      <c r="AJ263" s="332"/>
      <c r="AK263" s="332"/>
      <c r="AL263" s="341"/>
      <c r="AM263" s="332"/>
      <c r="AN263" s="332"/>
      <c r="AO263" s="341"/>
    </row>
    <row r="264" spans="1:41" ht="23.1" customHeight="1">
      <c r="A264" s="397"/>
      <c r="B264" s="672"/>
      <c r="C264" s="1234"/>
      <c r="D264" s="396"/>
      <c r="E264" s="508">
        <f t="shared" si="15"/>
        <v>0</v>
      </c>
      <c r="F264" s="1235"/>
      <c r="G264" s="509"/>
      <c r="H264" s="508">
        <f t="shared" si="16"/>
        <v>0</v>
      </c>
      <c r="I264" s="1256" t="str">
        <f t="shared" si="17"/>
        <v/>
      </c>
      <c r="J264" s="398"/>
      <c r="K264" s="341"/>
      <c r="L264" s="341"/>
      <c r="M264" s="342"/>
      <c r="N264" s="332"/>
      <c r="O264" s="332"/>
      <c r="P264" s="343"/>
      <c r="Q264" s="332"/>
      <c r="R264" s="343"/>
      <c r="S264" s="344"/>
      <c r="T264" s="332"/>
      <c r="U264" s="332"/>
      <c r="V264" s="332"/>
      <c r="W264" s="332"/>
      <c r="X264" s="332"/>
      <c r="Y264" s="332"/>
      <c r="Z264" s="332"/>
      <c r="AA264" s="332"/>
      <c r="AB264" s="332"/>
      <c r="AC264" s="332"/>
      <c r="AD264" s="332"/>
      <c r="AE264" s="332"/>
      <c r="AF264" s="332"/>
      <c r="AG264" s="332"/>
      <c r="AH264" s="332"/>
      <c r="AI264" s="341"/>
      <c r="AJ264" s="332"/>
      <c r="AK264" s="332"/>
      <c r="AL264" s="341"/>
      <c r="AM264" s="332"/>
      <c r="AN264" s="332"/>
      <c r="AO264" s="341"/>
    </row>
    <row r="265" spans="1:41" ht="23.1" customHeight="1">
      <c r="A265" s="397"/>
      <c r="B265" s="672"/>
      <c r="C265" s="1234"/>
      <c r="D265" s="396"/>
      <c r="E265" s="508">
        <f t="shared" si="15"/>
        <v>0</v>
      </c>
      <c r="F265" s="1235"/>
      <c r="G265" s="509"/>
      <c r="H265" s="508">
        <f t="shared" si="16"/>
        <v>0</v>
      </c>
      <c r="I265" s="1256" t="str">
        <f t="shared" si="17"/>
        <v/>
      </c>
      <c r="J265" s="398"/>
      <c r="K265" s="341"/>
      <c r="L265" s="341"/>
      <c r="M265" s="342"/>
      <c r="N265" s="332"/>
      <c r="O265" s="332"/>
      <c r="P265" s="343"/>
      <c r="Q265" s="332"/>
      <c r="R265" s="343"/>
      <c r="S265" s="344"/>
      <c r="T265" s="332"/>
      <c r="U265" s="332"/>
      <c r="V265" s="332"/>
      <c r="W265" s="332"/>
      <c r="X265" s="332"/>
      <c r="Y265" s="332"/>
      <c r="Z265" s="332"/>
      <c r="AA265" s="332"/>
      <c r="AB265" s="332"/>
      <c r="AC265" s="332"/>
      <c r="AD265" s="332"/>
      <c r="AE265" s="332"/>
      <c r="AF265" s="332"/>
      <c r="AG265" s="332"/>
      <c r="AH265" s="332"/>
      <c r="AI265" s="341"/>
      <c r="AJ265" s="332"/>
      <c r="AK265" s="332"/>
      <c r="AL265" s="341"/>
      <c r="AM265" s="332"/>
      <c r="AN265" s="332"/>
      <c r="AO265" s="341"/>
    </row>
    <row r="266" spans="1:41" ht="23.1" customHeight="1">
      <c r="A266" s="397"/>
      <c r="B266" s="672"/>
      <c r="C266" s="1234"/>
      <c r="D266" s="396"/>
      <c r="E266" s="508">
        <f t="shared" si="15"/>
        <v>0</v>
      </c>
      <c r="F266" s="1235"/>
      <c r="G266" s="509"/>
      <c r="H266" s="508">
        <f t="shared" si="16"/>
        <v>0</v>
      </c>
      <c r="I266" s="1256" t="str">
        <f t="shared" si="17"/>
        <v/>
      </c>
      <c r="J266" s="398"/>
      <c r="K266" s="341"/>
      <c r="L266" s="341"/>
      <c r="M266" s="342"/>
      <c r="N266" s="332"/>
      <c r="O266" s="332"/>
      <c r="P266" s="343"/>
      <c r="Q266" s="332"/>
      <c r="R266" s="343"/>
      <c r="S266" s="344"/>
      <c r="T266" s="332"/>
      <c r="U266" s="332"/>
      <c r="V266" s="332"/>
      <c r="W266" s="332"/>
      <c r="X266" s="332"/>
      <c r="Y266" s="332"/>
      <c r="Z266" s="332"/>
      <c r="AA266" s="332"/>
      <c r="AB266" s="332"/>
      <c r="AC266" s="332"/>
      <c r="AD266" s="332"/>
      <c r="AE266" s="332"/>
      <c r="AF266" s="332"/>
      <c r="AG266" s="332"/>
      <c r="AH266" s="332"/>
      <c r="AI266" s="341"/>
      <c r="AJ266" s="332"/>
      <c r="AK266" s="332"/>
      <c r="AL266" s="341"/>
      <c r="AM266" s="332"/>
      <c r="AN266" s="332"/>
      <c r="AO266" s="341"/>
    </row>
    <row r="267" spans="1:41" ht="23.1" customHeight="1">
      <c r="A267" s="397"/>
      <c r="B267" s="672"/>
      <c r="C267" s="1234"/>
      <c r="D267" s="396"/>
      <c r="E267" s="508">
        <f t="shared" si="15"/>
        <v>0</v>
      </c>
      <c r="F267" s="1235"/>
      <c r="G267" s="509"/>
      <c r="H267" s="508">
        <f t="shared" si="16"/>
        <v>0</v>
      </c>
      <c r="I267" s="1256" t="str">
        <f t="shared" si="17"/>
        <v/>
      </c>
      <c r="J267" s="398"/>
      <c r="K267" s="341"/>
      <c r="L267" s="341"/>
      <c r="M267" s="342"/>
      <c r="N267" s="332"/>
      <c r="O267" s="332"/>
      <c r="P267" s="343"/>
      <c r="Q267" s="332"/>
      <c r="R267" s="343"/>
      <c r="S267" s="344"/>
      <c r="T267" s="332"/>
      <c r="U267" s="332"/>
      <c r="V267" s="332"/>
      <c r="W267" s="332"/>
      <c r="X267" s="332"/>
      <c r="Y267" s="332"/>
      <c r="Z267" s="332"/>
      <c r="AA267" s="332"/>
      <c r="AB267" s="332"/>
      <c r="AC267" s="332"/>
      <c r="AD267" s="332"/>
      <c r="AE267" s="332"/>
      <c r="AF267" s="332"/>
      <c r="AG267" s="332"/>
      <c r="AH267" s="332"/>
      <c r="AI267" s="341"/>
      <c r="AJ267" s="332"/>
      <c r="AK267" s="332"/>
      <c r="AL267" s="341"/>
      <c r="AM267" s="332"/>
      <c r="AN267" s="332"/>
      <c r="AO267" s="341"/>
    </row>
    <row r="268" spans="1:41" ht="23.1" customHeight="1">
      <c r="A268" s="397"/>
      <c r="B268" s="672"/>
      <c r="C268" s="1234"/>
      <c r="D268" s="396"/>
      <c r="E268" s="508">
        <f t="shared" si="15"/>
        <v>0</v>
      </c>
      <c r="F268" s="1235"/>
      <c r="G268" s="509"/>
      <c r="H268" s="508">
        <f t="shared" si="16"/>
        <v>0</v>
      </c>
      <c r="I268" s="1256" t="str">
        <f t="shared" si="17"/>
        <v/>
      </c>
      <c r="J268" s="398"/>
      <c r="K268" s="341"/>
      <c r="L268" s="341"/>
      <c r="M268" s="342"/>
      <c r="N268" s="332"/>
      <c r="O268" s="332"/>
      <c r="P268" s="343"/>
      <c r="Q268" s="332"/>
      <c r="R268" s="343"/>
      <c r="S268" s="344"/>
      <c r="T268" s="332"/>
      <c r="U268" s="332"/>
      <c r="V268" s="332"/>
      <c r="W268" s="332"/>
      <c r="X268" s="332"/>
      <c r="Y268" s="332"/>
      <c r="Z268" s="332"/>
      <c r="AA268" s="332"/>
      <c r="AB268" s="332"/>
      <c r="AC268" s="332"/>
      <c r="AD268" s="332"/>
      <c r="AE268" s="332"/>
      <c r="AF268" s="332"/>
      <c r="AG268" s="332"/>
      <c r="AH268" s="332"/>
      <c r="AI268" s="341"/>
      <c r="AJ268" s="332"/>
      <c r="AK268" s="332"/>
      <c r="AL268" s="341"/>
      <c r="AM268" s="332"/>
      <c r="AN268" s="332"/>
      <c r="AO268" s="341"/>
    </row>
    <row r="269" spans="1:41" ht="23.1" customHeight="1">
      <c r="A269" s="397"/>
      <c r="B269" s="672"/>
      <c r="C269" s="1234"/>
      <c r="D269" s="396"/>
      <c r="E269" s="508">
        <f t="shared" si="15"/>
        <v>0</v>
      </c>
      <c r="F269" s="1235"/>
      <c r="G269" s="509"/>
      <c r="H269" s="508">
        <f t="shared" si="16"/>
        <v>0</v>
      </c>
      <c r="I269" s="1256" t="str">
        <f t="shared" si="17"/>
        <v/>
      </c>
      <c r="J269" s="398"/>
      <c r="K269" s="341"/>
      <c r="L269" s="341"/>
      <c r="M269" s="342"/>
      <c r="N269" s="332"/>
      <c r="O269" s="332"/>
      <c r="P269" s="343"/>
      <c r="Q269" s="332"/>
      <c r="R269" s="343"/>
      <c r="S269" s="344"/>
      <c r="T269" s="332"/>
      <c r="U269" s="332"/>
      <c r="V269" s="332"/>
      <c r="W269" s="332"/>
      <c r="X269" s="332"/>
      <c r="Y269" s="332"/>
      <c r="Z269" s="332"/>
      <c r="AA269" s="332"/>
      <c r="AB269" s="332"/>
      <c r="AC269" s="332"/>
      <c r="AD269" s="332"/>
      <c r="AE269" s="332"/>
      <c r="AF269" s="332"/>
      <c r="AG269" s="332"/>
      <c r="AH269" s="332"/>
      <c r="AI269" s="341"/>
      <c r="AJ269" s="332"/>
      <c r="AK269" s="332"/>
      <c r="AL269" s="341"/>
      <c r="AM269" s="332"/>
      <c r="AN269" s="332"/>
      <c r="AO269" s="341"/>
    </row>
    <row r="270" spans="1:41" ht="23.1" customHeight="1">
      <c r="A270" s="397"/>
      <c r="B270" s="672"/>
      <c r="C270" s="1234"/>
      <c r="D270" s="396"/>
      <c r="E270" s="508">
        <f t="shared" si="15"/>
        <v>0</v>
      </c>
      <c r="F270" s="1235"/>
      <c r="G270" s="509"/>
      <c r="H270" s="508">
        <f t="shared" si="16"/>
        <v>0</v>
      </c>
      <c r="I270" s="1256" t="str">
        <f t="shared" si="17"/>
        <v/>
      </c>
      <c r="J270" s="398"/>
      <c r="K270" s="341"/>
      <c r="L270" s="341"/>
      <c r="M270" s="342"/>
      <c r="N270" s="332"/>
      <c r="O270" s="332"/>
      <c r="P270" s="343"/>
      <c r="Q270" s="332"/>
      <c r="R270" s="343"/>
      <c r="S270" s="344"/>
      <c r="T270" s="332"/>
      <c r="U270" s="332"/>
      <c r="V270" s="332"/>
      <c r="W270" s="332"/>
      <c r="X270" s="332"/>
      <c r="Y270" s="332"/>
      <c r="Z270" s="332"/>
      <c r="AA270" s="332"/>
      <c r="AB270" s="332"/>
      <c r="AC270" s="332"/>
      <c r="AD270" s="332"/>
      <c r="AE270" s="332"/>
      <c r="AF270" s="332"/>
      <c r="AG270" s="332"/>
      <c r="AH270" s="332"/>
      <c r="AI270" s="341"/>
      <c r="AJ270" s="332"/>
      <c r="AK270" s="332"/>
      <c r="AL270" s="341"/>
      <c r="AM270" s="332"/>
      <c r="AN270" s="332"/>
      <c r="AO270" s="341"/>
    </row>
    <row r="271" spans="1:41" ht="23.1" customHeight="1">
      <c r="A271" s="397"/>
      <c r="B271" s="672"/>
      <c r="C271" s="1234"/>
      <c r="D271" s="396"/>
      <c r="E271" s="508">
        <f t="shared" si="15"/>
        <v>0</v>
      </c>
      <c r="F271" s="1235"/>
      <c r="G271" s="509"/>
      <c r="H271" s="508">
        <f t="shared" si="16"/>
        <v>0</v>
      </c>
      <c r="I271" s="1256" t="str">
        <f t="shared" si="17"/>
        <v/>
      </c>
      <c r="J271" s="398"/>
      <c r="K271" s="341"/>
      <c r="L271" s="341"/>
      <c r="M271" s="342"/>
      <c r="N271" s="332"/>
      <c r="O271" s="332"/>
      <c r="P271" s="343"/>
      <c r="Q271" s="332"/>
      <c r="R271" s="343"/>
      <c r="S271" s="344"/>
      <c r="T271" s="332"/>
      <c r="U271" s="332"/>
      <c r="V271" s="332"/>
      <c r="W271" s="332"/>
      <c r="X271" s="332"/>
      <c r="Y271" s="332"/>
      <c r="Z271" s="332"/>
      <c r="AA271" s="332"/>
      <c r="AB271" s="332"/>
      <c r="AC271" s="332"/>
      <c r="AD271" s="332"/>
      <c r="AE271" s="332"/>
      <c r="AF271" s="332"/>
      <c r="AG271" s="332"/>
      <c r="AH271" s="332"/>
      <c r="AI271" s="341"/>
      <c r="AJ271" s="332"/>
      <c r="AK271" s="332"/>
      <c r="AL271" s="341"/>
      <c r="AM271" s="332"/>
      <c r="AN271" s="332"/>
      <c r="AO271" s="341"/>
    </row>
    <row r="272" spans="1:41" ht="23.1" customHeight="1">
      <c r="A272" s="397"/>
      <c r="B272" s="672"/>
      <c r="C272" s="1234"/>
      <c r="D272" s="396"/>
      <c r="E272" s="508">
        <f t="shared" si="15"/>
        <v>0</v>
      </c>
      <c r="F272" s="1235"/>
      <c r="G272" s="509"/>
      <c r="H272" s="508">
        <f t="shared" si="16"/>
        <v>0</v>
      </c>
      <c r="I272" s="1256" t="str">
        <f t="shared" si="17"/>
        <v/>
      </c>
      <c r="J272" s="398"/>
      <c r="K272" s="341"/>
      <c r="L272" s="341"/>
      <c r="M272" s="342"/>
      <c r="N272" s="332"/>
      <c r="O272" s="332"/>
      <c r="P272" s="343"/>
      <c r="Q272" s="332"/>
      <c r="R272" s="343"/>
      <c r="S272" s="344"/>
      <c r="T272" s="332"/>
      <c r="U272" s="332"/>
      <c r="V272" s="332"/>
      <c r="W272" s="332"/>
      <c r="X272" s="332"/>
      <c r="Y272" s="332"/>
      <c r="Z272" s="332"/>
      <c r="AA272" s="332"/>
      <c r="AB272" s="332"/>
      <c r="AC272" s="332"/>
      <c r="AD272" s="332"/>
      <c r="AE272" s="332"/>
      <c r="AF272" s="332"/>
      <c r="AG272" s="332"/>
      <c r="AH272" s="332"/>
      <c r="AI272" s="341"/>
      <c r="AJ272" s="332"/>
      <c r="AK272" s="332"/>
      <c r="AL272" s="341"/>
      <c r="AM272" s="332"/>
      <c r="AN272" s="332"/>
      <c r="AO272" s="341"/>
    </row>
    <row r="273" spans="1:41" ht="23.1" customHeight="1">
      <c r="A273" s="397"/>
      <c r="B273" s="672"/>
      <c r="C273" s="1234"/>
      <c r="D273" s="396"/>
      <c r="E273" s="508">
        <f t="shared" si="15"/>
        <v>0</v>
      </c>
      <c r="F273" s="1235"/>
      <c r="G273" s="509"/>
      <c r="H273" s="508">
        <f t="shared" si="16"/>
        <v>0</v>
      </c>
      <c r="I273" s="1256" t="str">
        <f t="shared" si="17"/>
        <v/>
      </c>
      <c r="J273" s="398"/>
      <c r="K273" s="341"/>
      <c r="L273" s="341"/>
      <c r="M273" s="342"/>
      <c r="N273" s="332"/>
      <c r="O273" s="332"/>
      <c r="P273" s="343"/>
      <c r="Q273" s="332"/>
      <c r="R273" s="343"/>
      <c r="S273" s="344"/>
      <c r="T273" s="332"/>
      <c r="U273" s="332"/>
      <c r="V273" s="332"/>
      <c r="W273" s="332"/>
      <c r="X273" s="332"/>
      <c r="Y273" s="332"/>
      <c r="Z273" s="332"/>
      <c r="AA273" s="332"/>
      <c r="AB273" s="332"/>
      <c r="AC273" s="332"/>
      <c r="AD273" s="332"/>
      <c r="AE273" s="332"/>
      <c r="AF273" s="332"/>
      <c r="AG273" s="332"/>
      <c r="AH273" s="332"/>
      <c r="AI273" s="341"/>
      <c r="AJ273" s="332"/>
      <c r="AK273" s="332"/>
      <c r="AL273" s="341"/>
      <c r="AM273" s="332"/>
      <c r="AN273" s="332"/>
      <c r="AO273" s="341"/>
    </row>
    <row r="274" spans="1:41" ht="23.1" customHeight="1">
      <c r="A274" s="397"/>
      <c r="B274" s="672"/>
      <c r="C274" s="1234"/>
      <c r="D274" s="396"/>
      <c r="E274" s="508">
        <f t="shared" si="15"/>
        <v>0</v>
      </c>
      <c r="F274" s="1235"/>
      <c r="G274" s="509"/>
      <c r="H274" s="508">
        <f t="shared" si="16"/>
        <v>0</v>
      </c>
      <c r="I274" s="1256" t="str">
        <f t="shared" si="17"/>
        <v/>
      </c>
      <c r="J274" s="398"/>
      <c r="K274" s="341"/>
      <c r="L274" s="341"/>
      <c r="M274" s="342"/>
      <c r="N274" s="332"/>
      <c r="O274" s="332"/>
      <c r="P274" s="343"/>
      <c r="Q274" s="332"/>
      <c r="R274" s="343"/>
      <c r="S274" s="344"/>
      <c r="T274" s="332"/>
      <c r="U274" s="332"/>
      <c r="V274" s="332"/>
      <c r="W274" s="332"/>
      <c r="X274" s="332"/>
      <c r="Y274" s="332"/>
      <c r="Z274" s="332"/>
      <c r="AA274" s="332"/>
      <c r="AB274" s="332"/>
      <c r="AC274" s="332"/>
      <c r="AD274" s="332"/>
      <c r="AE274" s="332"/>
      <c r="AF274" s="332"/>
      <c r="AG274" s="332"/>
      <c r="AH274" s="332"/>
      <c r="AI274" s="341"/>
      <c r="AJ274" s="332"/>
      <c r="AK274" s="332"/>
      <c r="AL274" s="341"/>
      <c r="AM274" s="332"/>
      <c r="AN274" s="332"/>
      <c r="AO274" s="341"/>
    </row>
    <row r="275" spans="1:41" ht="23.1" customHeight="1">
      <c r="A275" s="397"/>
      <c r="B275" s="672"/>
      <c r="C275" s="1234"/>
      <c r="D275" s="396"/>
      <c r="E275" s="508">
        <f t="shared" si="15"/>
        <v>0</v>
      </c>
      <c r="F275" s="1235"/>
      <c r="G275" s="509"/>
      <c r="H275" s="508">
        <f t="shared" si="16"/>
        <v>0</v>
      </c>
      <c r="I275" s="1256" t="str">
        <f t="shared" si="17"/>
        <v/>
      </c>
      <c r="J275" s="398"/>
      <c r="K275" s="341"/>
      <c r="L275" s="341"/>
      <c r="M275" s="342"/>
      <c r="N275" s="332"/>
      <c r="O275" s="332"/>
      <c r="P275" s="343"/>
      <c r="Q275" s="332"/>
      <c r="R275" s="343"/>
      <c r="S275" s="344"/>
      <c r="T275" s="332"/>
      <c r="U275" s="332"/>
      <c r="V275" s="332"/>
      <c r="W275" s="332"/>
      <c r="X275" s="332"/>
      <c r="Y275" s="332"/>
      <c r="Z275" s="332"/>
      <c r="AA275" s="332"/>
      <c r="AB275" s="332"/>
      <c r="AC275" s="332"/>
      <c r="AD275" s="332"/>
      <c r="AE275" s="332"/>
      <c r="AF275" s="332"/>
      <c r="AG275" s="332"/>
      <c r="AH275" s="332"/>
      <c r="AI275" s="341"/>
      <c r="AJ275" s="332"/>
      <c r="AK275" s="332"/>
      <c r="AL275" s="341"/>
      <c r="AM275" s="332"/>
      <c r="AN275" s="332"/>
      <c r="AO275" s="341"/>
    </row>
    <row r="276" spans="1:41" ht="23.1" customHeight="1">
      <c r="A276" s="397"/>
      <c r="B276" s="672"/>
      <c r="C276" s="1234"/>
      <c r="D276" s="396"/>
      <c r="E276" s="508">
        <f t="shared" si="15"/>
        <v>0</v>
      </c>
      <c r="F276" s="1235"/>
      <c r="G276" s="509"/>
      <c r="H276" s="508">
        <f t="shared" si="16"/>
        <v>0</v>
      </c>
      <c r="I276" s="1256" t="str">
        <f t="shared" si="17"/>
        <v/>
      </c>
      <c r="J276" s="398"/>
      <c r="K276" s="341"/>
      <c r="L276" s="341"/>
      <c r="M276" s="342"/>
      <c r="N276" s="332"/>
      <c r="O276" s="332"/>
      <c r="P276" s="343"/>
      <c r="Q276" s="332"/>
      <c r="R276" s="343"/>
      <c r="S276" s="344"/>
      <c r="T276" s="332"/>
      <c r="U276" s="332"/>
      <c r="V276" s="332"/>
      <c r="W276" s="332"/>
      <c r="X276" s="332"/>
      <c r="Y276" s="332"/>
      <c r="Z276" s="332"/>
      <c r="AA276" s="332"/>
      <c r="AB276" s="332"/>
      <c r="AC276" s="332"/>
      <c r="AD276" s="332"/>
      <c r="AE276" s="332"/>
      <c r="AF276" s="332"/>
      <c r="AG276" s="332"/>
      <c r="AH276" s="332"/>
      <c r="AI276" s="341"/>
      <c r="AJ276" s="332"/>
      <c r="AK276" s="332"/>
      <c r="AL276" s="341"/>
      <c r="AM276" s="332"/>
      <c r="AN276" s="332"/>
      <c r="AO276" s="341"/>
    </row>
    <row r="277" spans="1:41" ht="23.1" customHeight="1">
      <c r="A277" s="397"/>
      <c r="B277" s="672"/>
      <c r="C277" s="1234"/>
      <c r="D277" s="396"/>
      <c r="E277" s="508">
        <f t="shared" si="15"/>
        <v>0</v>
      </c>
      <c r="F277" s="1235"/>
      <c r="G277" s="509"/>
      <c r="H277" s="508">
        <f t="shared" si="16"/>
        <v>0</v>
      </c>
      <c r="I277" s="1256" t="str">
        <f t="shared" si="17"/>
        <v/>
      </c>
      <c r="J277" s="398"/>
      <c r="K277" s="341"/>
      <c r="L277" s="341"/>
      <c r="M277" s="342"/>
      <c r="N277" s="332"/>
      <c r="O277" s="332"/>
      <c r="P277" s="343"/>
      <c r="Q277" s="332"/>
      <c r="R277" s="343"/>
      <c r="S277" s="344"/>
      <c r="T277" s="332"/>
      <c r="U277" s="332"/>
      <c r="V277" s="332"/>
      <c r="W277" s="332"/>
      <c r="X277" s="332"/>
      <c r="Y277" s="332"/>
      <c r="Z277" s="332"/>
      <c r="AA277" s="332"/>
      <c r="AB277" s="332"/>
      <c r="AC277" s="332"/>
      <c r="AD277" s="332"/>
      <c r="AE277" s="332"/>
      <c r="AF277" s="332"/>
      <c r="AG277" s="332"/>
      <c r="AH277" s="332"/>
      <c r="AI277" s="341"/>
      <c r="AJ277" s="332"/>
      <c r="AK277" s="332"/>
      <c r="AL277" s="341"/>
      <c r="AM277" s="332"/>
      <c r="AN277" s="332"/>
      <c r="AO277" s="341"/>
    </row>
    <row r="278" spans="1:41" ht="23.1" customHeight="1">
      <c r="A278" s="397"/>
      <c r="B278" s="672"/>
      <c r="C278" s="1234"/>
      <c r="D278" s="396"/>
      <c r="E278" s="508">
        <f t="shared" si="15"/>
        <v>0</v>
      </c>
      <c r="F278" s="1235"/>
      <c r="G278" s="509"/>
      <c r="H278" s="508">
        <f t="shared" si="16"/>
        <v>0</v>
      </c>
      <c r="I278" s="1256" t="str">
        <f t="shared" si="17"/>
        <v/>
      </c>
      <c r="J278" s="398"/>
      <c r="K278" s="341"/>
      <c r="L278" s="341"/>
      <c r="M278" s="342"/>
      <c r="N278" s="332"/>
      <c r="O278" s="332"/>
      <c r="P278" s="343"/>
      <c r="Q278" s="332"/>
      <c r="R278" s="343"/>
      <c r="S278" s="344"/>
      <c r="T278" s="332"/>
      <c r="U278" s="332"/>
      <c r="V278" s="332"/>
      <c r="W278" s="332"/>
      <c r="X278" s="332"/>
      <c r="Y278" s="332"/>
      <c r="Z278" s="332"/>
      <c r="AA278" s="332"/>
      <c r="AB278" s="332"/>
      <c r="AC278" s="332"/>
      <c r="AD278" s="332"/>
      <c r="AE278" s="332"/>
      <c r="AF278" s="332"/>
      <c r="AG278" s="332"/>
      <c r="AH278" s="332"/>
      <c r="AI278" s="341"/>
      <c r="AJ278" s="332"/>
      <c r="AK278" s="332"/>
      <c r="AL278" s="341"/>
      <c r="AM278" s="332"/>
      <c r="AN278" s="332"/>
      <c r="AO278" s="341"/>
    </row>
    <row r="279" spans="1:41" ht="23.1" customHeight="1">
      <c r="A279" s="397"/>
      <c r="B279" s="672"/>
      <c r="C279" s="1234"/>
      <c r="D279" s="396"/>
      <c r="E279" s="508">
        <f t="shared" si="15"/>
        <v>0</v>
      </c>
      <c r="F279" s="1235"/>
      <c r="G279" s="509"/>
      <c r="H279" s="508">
        <f t="shared" si="16"/>
        <v>0</v>
      </c>
      <c r="I279" s="1256" t="str">
        <f t="shared" si="17"/>
        <v/>
      </c>
      <c r="J279" s="398"/>
      <c r="K279" s="341"/>
      <c r="L279" s="341"/>
      <c r="M279" s="342"/>
      <c r="N279" s="332"/>
      <c r="O279" s="332"/>
      <c r="P279" s="343"/>
      <c r="Q279" s="332"/>
      <c r="R279" s="343"/>
      <c r="S279" s="344"/>
      <c r="T279" s="332"/>
      <c r="U279" s="332"/>
      <c r="V279" s="332"/>
      <c r="W279" s="332"/>
      <c r="X279" s="332"/>
      <c r="Y279" s="332"/>
      <c r="Z279" s="332"/>
      <c r="AA279" s="332"/>
      <c r="AB279" s="332"/>
      <c r="AC279" s="332"/>
      <c r="AD279" s="332"/>
      <c r="AE279" s="332"/>
      <c r="AF279" s="332"/>
      <c r="AG279" s="332"/>
      <c r="AH279" s="332"/>
      <c r="AI279" s="341"/>
      <c r="AJ279" s="332"/>
      <c r="AK279" s="332"/>
      <c r="AL279" s="341"/>
      <c r="AM279" s="332"/>
      <c r="AN279" s="332"/>
      <c r="AO279" s="341"/>
    </row>
    <row r="280" spans="1:41" ht="23.1" customHeight="1">
      <c r="A280" s="397"/>
      <c r="B280" s="672"/>
      <c r="C280" s="1234"/>
      <c r="D280" s="396"/>
      <c r="E280" s="508">
        <f t="shared" si="15"/>
        <v>0</v>
      </c>
      <c r="F280" s="1235"/>
      <c r="G280" s="509"/>
      <c r="H280" s="508">
        <f t="shared" si="16"/>
        <v>0</v>
      </c>
      <c r="I280" s="1256" t="str">
        <f t="shared" si="17"/>
        <v/>
      </c>
      <c r="J280" s="398"/>
      <c r="K280" s="341"/>
      <c r="L280" s="341"/>
      <c r="M280" s="342"/>
      <c r="N280" s="332"/>
      <c r="O280" s="332"/>
      <c r="P280" s="343"/>
      <c r="Q280" s="332"/>
      <c r="R280" s="343"/>
      <c r="S280" s="344"/>
      <c r="T280" s="332"/>
      <c r="U280" s="332"/>
      <c r="V280" s="332"/>
      <c r="W280" s="332"/>
      <c r="X280" s="332"/>
      <c r="Y280" s="332"/>
      <c r="Z280" s="332"/>
      <c r="AA280" s="332"/>
      <c r="AB280" s="332"/>
      <c r="AC280" s="332"/>
      <c r="AD280" s="332"/>
      <c r="AE280" s="332"/>
      <c r="AF280" s="332"/>
      <c r="AG280" s="332"/>
      <c r="AH280" s="332"/>
      <c r="AI280" s="341"/>
      <c r="AJ280" s="332"/>
      <c r="AK280" s="332"/>
      <c r="AL280" s="341"/>
      <c r="AM280" s="332"/>
      <c r="AN280" s="332"/>
      <c r="AO280" s="341"/>
    </row>
    <row r="281" spans="1:41" ht="23.1" customHeight="1">
      <c r="A281" s="397"/>
      <c r="B281" s="672"/>
      <c r="C281" s="1234"/>
      <c r="D281" s="396"/>
      <c r="E281" s="508">
        <f t="shared" si="15"/>
        <v>0</v>
      </c>
      <c r="F281" s="1235"/>
      <c r="G281" s="509"/>
      <c r="H281" s="508">
        <f t="shared" si="16"/>
        <v>0</v>
      </c>
      <c r="I281" s="1256" t="str">
        <f t="shared" si="17"/>
        <v/>
      </c>
      <c r="J281" s="398"/>
      <c r="K281" s="341"/>
      <c r="L281" s="341"/>
      <c r="M281" s="342"/>
      <c r="N281" s="332"/>
      <c r="O281" s="332"/>
      <c r="P281" s="343"/>
      <c r="Q281" s="332"/>
      <c r="R281" s="343"/>
      <c r="S281" s="344"/>
      <c r="T281" s="332"/>
      <c r="U281" s="332"/>
      <c r="V281" s="332"/>
      <c r="W281" s="332"/>
      <c r="X281" s="332"/>
      <c r="Y281" s="332"/>
      <c r="Z281" s="332"/>
      <c r="AA281" s="332"/>
      <c r="AB281" s="332"/>
      <c r="AC281" s="332"/>
      <c r="AD281" s="332"/>
      <c r="AE281" s="332"/>
      <c r="AF281" s="332"/>
      <c r="AG281" s="332"/>
      <c r="AH281" s="332"/>
      <c r="AI281" s="341"/>
      <c r="AJ281" s="332"/>
      <c r="AK281" s="332"/>
      <c r="AL281" s="341"/>
      <c r="AM281" s="332"/>
      <c r="AN281" s="332"/>
      <c r="AO281" s="341"/>
    </row>
    <row r="282" spans="1:41" ht="23.1" customHeight="1">
      <c r="A282" s="397"/>
      <c r="B282" s="672"/>
      <c r="C282" s="1234"/>
      <c r="D282" s="396"/>
      <c r="E282" s="508">
        <f t="shared" si="15"/>
        <v>0</v>
      </c>
      <c r="F282" s="1235"/>
      <c r="G282" s="509"/>
      <c r="H282" s="508">
        <f t="shared" si="16"/>
        <v>0</v>
      </c>
      <c r="I282" s="1256" t="str">
        <f t="shared" si="17"/>
        <v/>
      </c>
      <c r="J282" s="398"/>
      <c r="K282" s="341"/>
      <c r="L282" s="341"/>
      <c r="M282" s="342"/>
      <c r="N282" s="332"/>
      <c r="O282" s="332"/>
      <c r="P282" s="343"/>
      <c r="Q282" s="332"/>
      <c r="R282" s="343"/>
      <c r="S282" s="344"/>
      <c r="T282" s="332"/>
      <c r="U282" s="332"/>
      <c r="V282" s="332"/>
      <c r="W282" s="332"/>
      <c r="X282" s="332"/>
      <c r="Y282" s="332"/>
      <c r="Z282" s="332"/>
      <c r="AA282" s="332"/>
      <c r="AB282" s="332"/>
      <c r="AC282" s="332"/>
      <c r="AD282" s="332"/>
      <c r="AE282" s="332"/>
      <c r="AF282" s="332"/>
      <c r="AG282" s="332"/>
      <c r="AH282" s="332"/>
      <c r="AI282" s="341"/>
      <c r="AJ282" s="332"/>
      <c r="AK282" s="332"/>
      <c r="AL282" s="341"/>
      <c r="AM282" s="332"/>
      <c r="AN282" s="332"/>
      <c r="AO282" s="341"/>
    </row>
    <row r="283" spans="1:41" ht="23.1" customHeight="1">
      <c r="A283" s="397"/>
      <c r="B283" s="672"/>
      <c r="C283" s="1234"/>
      <c r="D283" s="396"/>
      <c r="E283" s="508">
        <f t="shared" si="15"/>
        <v>0</v>
      </c>
      <c r="F283" s="1235"/>
      <c r="G283" s="509"/>
      <c r="H283" s="508">
        <f t="shared" si="16"/>
        <v>0</v>
      </c>
      <c r="I283" s="1256" t="str">
        <f t="shared" si="17"/>
        <v/>
      </c>
      <c r="J283" s="398"/>
      <c r="K283" s="341"/>
      <c r="L283" s="341"/>
      <c r="M283" s="342"/>
      <c r="N283" s="332"/>
      <c r="O283" s="332"/>
      <c r="P283" s="343"/>
      <c r="Q283" s="332"/>
      <c r="R283" s="343"/>
      <c r="S283" s="344"/>
      <c r="T283" s="332"/>
      <c r="U283" s="332"/>
      <c r="V283" s="332"/>
      <c r="W283" s="332"/>
      <c r="X283" s="332"/>
      <c r="Y283" s="332"/>
      <c r="Z283" s="332"/>
      <c r="AA283" s="332"/>
      <c r="AB283" s="332"/>
      <c r="AC283" s="332"/>
      <c r="AD283" s="332"/>
      <c r="AE283" s="332"/>
      <c r="AF283" s="332"/>
      <c r="AG283" s="332"/>
      <c r="AH283" s="332"/>
      <c r="AI283" s="341"/>
      <c r="AJ283" s="332"/>
      <c r="AK283" s="332"/>
      <c r="AL283" s="341"/>
      <c r="AM283" s="332"/>
      <c r="AN283" s="332"/>
      <c r="AO283" s="341"/>
    </row>
    <row r="284" spans="1:41" ht="23.1" customHeight="1">
      <c r="A284" s="397"/>
      <c r="B284" s="672"/>
      <c r="C284" s="1234"/>
      <c r="D284" s="396"/>
      <c r="E284" s="508">
        <f t="shared" si="15"/>
        <v>0</v>
      </c>
      <c r="F284" s="1235"/>
      <c r="G284" s="509"/>
      <c r="H284" s="508">
        <f t="shared" si="16"/>
        <v>0</v>
      </c>
      <c r="I284" s="1256" t="str">
        <f t="shared" si="17"/>
        <v/>
      </c>
      <c r="J284" s="398"/>
      <c r="K284" s="341"/>
      <c r="L284" s="341"/>
      <c r="M284" s="342"/>
      <c r="N284" s="332"/>
      <c r="O284" s="332"/>
      <c r="P284" s="343"/>
      <c r="Q284" s="332"/>
      <c r="R284" s="343"/>
      <c r="S284" s="344"/>
      <c r="T284" s="332"/>
      <c r="U284" s="332"/>
      <c r="V284" s="332"/>
      <c r="W284" s="332"/>
      <c r="X284" s="332"/>
      <c r="Y284" s="332"/>
      <c r="Z284" s="332"/>
      <c r="AA284" s="332"/>
      <c r="AB284" s="332"/>
      <c r="AC284" s="332"/>
      <c r="AD284" s="332"/>
      <c r="AE284" s="332"/>
      <c r="AF284" s="332"/>
      <c r="AG284" s="332"/>
      <c r="AH284" s="332"/>
      <c r="AI284" s="341"/>
      <c r="AJ284" s="332"/>
      <c r="AK284" s="332"/>
      <c r="AL284" s="341"/>
      <c r="AM284" s="332"/>
      <c r="AN284" s="332"/>
      <c r="AO284" s="341"/>
    </row>
    <row r="285" spans="1:41" ht="23.1" customHeight="1">
      <c r="A285" s="397"/>
      <c r="B285" s="672"/>
      <c r="C285" s="1234"/>
      <c r="D285" s="396"/>
      <c r="E285" s="508">
        <f t="shared" si="15"/>
        <v>0</v>
      </c>
      <c r="F285" s="1235"/>
      <c r="G285" s="509"/>
      <c r="H285" s="508">
        <f t="shared" si="16"/>
        <v>0</v>
      </c>
      <c r="I285" s="1256" t="str">
        <f t="shared" si="17"/>
        <v/>
      </c>
      <c r="J285" s="398"/>
      <c r="K285" s="341"/>
      <c r="L285" s="341"/>
      <c r="M285" s="342"/>
      <c r="N285" s="332"/>
      <c r="O285" s="332"/>
      <c r="P285" s="343"/>
      <c r="Q285" s="332"/>
      <c r="R285" s="343"/>
      <c r="S285" s="344"/>
      <c r="T285" s="332"/>
      <c r="U285" s="332"/>
      <c r="V285" s="332"/>
      <c r="W285" s="332"/>
      <c r="X285" s="332"/>
      <c r="Y285" s="332"/>
      <c r="Z285" s="332"/>
      <c r="AA285" s="332"/>
      <c r="AB285" s="332"/>
      <c r="AC285" s="332"/>
      <c r="AD285" s="332"/>
      <c r="AE285" s="332"/>
      <c r="AF285" s="332"/>
      <c r="AG285" s="332"/>
      <c r="AH285" s="332"/>
      <c r="AI285" s="341"/>
      <c r="AJ285" s="332"/>
      <c r="AK285" s="332"/>
      <c r="AL285" s="341"/>
      <c r="AM285" s="332"/>
      <c r="AN285" s="332"/>
      <c r="AO285" s="341"/>
    </row>
    <row r="286" spans="1:41" ht="23.1" customHeight="1">
      <c r="A286" s="397"/>
      <c r="B286" s="672"/>
      <c r="C286" s="1234"/>
      <c r="D286" s="396"/>
      <c r="E286" s="508">
        <f t="shared" si="15"/>
        <v>0</v>
      </c>
      <c r="F286" s="1235"/>
      <c r="G286" s="509"/>
      <c r="H286" s="508">
        <f t="shared" si="16"/>
        <v>0</v>
      </c>
      <c r="I286" s="1256" t="str">
        <f t="shared" si="17"/>
        <v/>
      </c>
      <c r="J286" s="398"/>
      <c r="K286" s="341"/>
      <c r="L286" s="341"/>
      <c r="M286" s="342"/>
      <c r="N286" s="332"/>
      <c r="O286" s="332"/>
      <c r="P286" s="343"/>
      <c r="Q286" s="332"/>
      <c r="R286" s="343"/>
      <c r="S286" s="344"/>
      <c r="T286" s="332"/>
      <c r="U286" s="332"/>
      <c r="V286" s="332"/>
      <c r="W286" s="332"/>
      <c r="X286" s="332"/>
      <c r="Y286" s="332"/>
      <c r="Z286" s="332"/>
      <c r="AA286" s="332"/>
      <c r="AB286" s="332"/>
      <c r="AC286" s="332"/>
      <c r="AD286" s="332"/>
      <c r="AE286" s="332"/>
      <c r="AF286" s="332"/>
      <c r="AG286" s="332"/>
      <c r="AH286" s="332"/>
      <c r="AI286" s="341"/>
      <c r="AJ286" s="332"/>
      <c r="AK286" s="332"/>
      <c r="AL286" s="341"/>
      <c r="AM286" s="332"/>
      <c r="AN286" s="332"/>
      <c r="AO286" s="341"/>
    </row>
    <row r="287" spans="1:41" ht="23.1" customHeight="1">
      <c r="A287" s="397"/>
      <c r="B287" s="672"/>
      <c r="C287" s="1234"/>
      <c r="D287" s="396"/>
      <c r="E287" s="508">
        <f t="shared" si="15"/>
        <v>0</v>
      </c>
      <c r="F287" s="1235"/>
      <c r="G287" s="509"/>
      <c r="H287" s="508">
        <f t="shared" si="16"/>
        <v>0</v>
      </c>
      <c r="I287" s="1256" t="str">
        <f t="shared" si="17"/>
        <v/>
      </c>
      <c r="J287" s="398"/>
      <c r="K287" s="341"/>
      <c r="L287" s="341"/>
      <c r="M287" s="342"/>
      <c r="N287" s="332"/>
      <c r="O287" s="332"/>
      <c r="P287" s="343"/>
      <c r="Q287" s="332"/>
      <c r="R287" s="343"/>
      <c r="S287" s="344"/>
      <c r="T287" s="332"/>
      <c r="U287" s="332"/>
      <c r="V287" s="332"/>
      <c r="W287" s="332"/>
      <c r="X287" s="332"/>
      <c r="Y287" s="332"/>
      <c r="Z287" s="332"/>
      <c r="AA287" s="332"/>
      <c r="AB287" s="332"/>
      <c r="AC287" s="332"/>
      <c r="AD287" s="332"/>
      <c r="AE287" s="332"/>
      <c r="AF287" s="332"/>
      <c r="AG287" s="332"/>
      <c r="AH287" s="332"/>
      <c r="AI287" s="341"/>
      <c r="AJ287" s="332"/>
      <c r="AK287" s="332"/>
      <c r="AL287" s="341"/>
      <c r="AM287" s="332"/>
      <c r="AN287" s="332"/>
      <c r="AO287" s="341"/>
    </row>
    <row r="288" spans="1:41" ht="23.1" customHeight="1">
      <c r="A288" s="397"/>
      <c r="B288" s="672"/>
      <c r="C288" s="1234"/>
      <c r="D288" s="396"/>
      <c r="E288" s="508">
        <f t="shared" si="15"/>
        <v>0</v>
      </c>
      <c r="F288" s="1235"/>
      <c r="G288" s="509"/>
      <c r="H288" s="508">
        <f t="shared" si="16"/>
        <v>0</v>
      </c>
      <c r="I288" s="1256" t="str">
        <f t="shared" si="17"/>
        <v/>
      </c>
      <c r="J288" s="398"/>
      <c r="K288" s="341"/>
      <c r="L288" s="341"/>
      <c r="M288" s="342"/>
      <c r="N288" s="332"/>
      <c r="O288" s="332"/>
      <c r="P288" s="343"/>
      <c r="Q288" s="332"/>
      <c r="R288" s="343"/>
      <c r="S288" s="344"/>
      <c r="T288" s="332"/>
      <c r="U288" s="332"/>
      <c r="V288" s="332"/>
      <c r="W288" s="332"/>
      <c r="X288" s="332"/>
      <c r="Y288" s="332"/>
      <c r="Z288" s="332"/>
      <c r="AA288" s="332"/>
      <c r="AB288" s="332"/>
      <c r="AC288" s="332"/>
      <c r="AD288" s="332"/>
      <c r="AE288" s="332"/>
      <c r="AF288" s="332"/>
      <c r="AG288" s="332"/>
      <c r="AH288" s="332"/>
      <c r="AI288" s="341"/>
      <c r="AJ288" s="332"/>
      <c r="AK288" s="332"/>
      <c r="AL288" s="341"/>
      <c r="AM288" s="332"/>
      <c r="AN288" s="332"/>
      <c r="AO288" s="341"/>
    </row>
    <row r="289" spans="1:41" ht="23.1" customHeight="1">
      <c r="A289" s="397"/>
      <c r="B289" s="672"/>
      <c r="C289" s="1234"/>
      <c r="D289" s="396"/>
      <c r="E289" s="508">
        <f t="shared" si="15"/>
        <v>0</v>
      </c>
      <c r="F289" s="1235"/>
      <c r="G289" s="509"/>
      <c r="H289" s="508">
        <f t="shared" si="16"/>
        <v>0</v>
      </c>
      <c r="I289" s="1256" t="str">
        <f t="shared" si="17"/>
        <v/>
      </c>
      <c r="J289" s="398"/>
      <c r="K289" s="341"/>
      <c r="L289" s="341"/>
      <c r="M289" s="342"/>
      <c r="N289" s="332"/>
      <c r="O289" s="332"/>
      <c r="P289" s="343"/>
      <c r="Q289" s="332"/>
      <c r="R289" s="343"/>
      <c r="S289" s="344"/>
      <c r="T289" s="332"/>
      <c r="U289" s="332"/>
      <c r="V289" s="332"/>
      <c r="W289" s="332"/>
      <c r="X289" s="332"/>
      <c r="Y289" s="332"/>
      <c r="Z289" s="332"/>
      <c r="AA289" s="332"/>
      <c r="AB289" s="332"/>
      <c r="AC289" s="332"/>
      <c r="AD289" s="332"/>
      <c r="AE289" s="332"/>
      <c r="AF289" s="332"/>
      <c r="AG289" s="332"/>
      <c r="AH289" s="332"/>
      <c r="AI289" s="341"/>
      <c r="AJ289" s="332"/>
      <c r="AK289" s="332"/>
      <c r="AL289" s="341"/>
      <c r="AM289" s="332"/>
      <c r="AN289" s="332"/>
      <c r="AO289" s="341"/>
    </row>
    <row r="290" spans="1:41" ht="23.1" customHeight="1">
      <c r="A290" s="397"/>
      <c r="B290" s="672"/>
      <c r="C290" s="1234"/>
      <c r="D290" s="396"/>
      <c r="E290" s="508">
        <f t="shared" si="15"/>
        <v>0</v>
      </c>
      <c r="F290" s="1235"/>
      <c r="G290" s="509"/>
      <c r="H290" s="508">
        <f t="shared" si="16"/>
        <v>0</v>
      </c>
      <c r="I290" s="1256" t="str">
        <f t="shared" si="17"/>
        <v/>
      </c>
      <c r="J290" s="398"/>
      <c r="K290" s="341"/>
      <c r="L290" s="341"/>
      <c r="M290" s="342"/>
      <c r="N290" s="332"/>
      <c r="O290" s="332"/>
      <c r="P290" s="343"/>
      <c r="Q290" s="332"/>
      <c r="R290" s="343"/>
      <c r="S290" s="344"/>
      <c r="T290" s="332"/>
      <c r="U290" s="332"/>
      <c r="V290" s="332"/>
      <c r="W290" s="332"/>
      <c r="X290" s="332"/>
      <c r="Y290" s="332"/>
      <c r="Z290" s="332"/>
      <c r="AA290" s="332"/>
      <c r="AB290" s="332"/>
      <c r="AC290" s="332"/>
      <c r="AD290" s="332"/>
      <c r="AE290" s="332"/>
      <c r="AF290" s="332"/>
      <c r="AG290" s="332"/>
      <c r="AH290" s="332"/>
      <c r="AI290" s="341"/>
      <c r="AJ290" s="332"/>
      <c r="AK290" s="332"/>
      <c r="AL290" s="341"/>
      <c r="AM290" s="332"/>
      <c r="AN290" s="332"/>
      <c r="AO290" s="341"/>
    </row>
    <row r="291" spans="1:41" ht="23.1" customHeight="1">
      <c r="A291" s="397"/>
      <c r="B291" s="672"/>
      <c r="C291" s="1234"/>
      <c r="D291" s="396"/>
      <c r="E291" s="508">
        <f t="shared" si="15"/>
        <v>0</v>
      </c>
      <c r="F291" s="1235"/>
      <c r="G291" s="509"/>
      <c r="H291" s="508">
        <f t="shared" si="16"/>
        <v>0</v>
      </c>
      <c r="I291" s="1256" t="str">
        <f t="shared" si="17"/>
        <v/>
      </c>
      <c r="J291" s="398"/>
      <c r="K291" s="341"/>
      <c r="L291" s="341"/>
      <c r="M291" s="342"/>
      <c r="N291" s="332"/>
      <c r="O291" s="332"/>
      <c r="P291" s="343"/>
      <c r="Q291" s="332"/>
      <c r="R291" s="343"/>
      <c r="S291" s="344"/>
      <c r="T291" s="332"/>
      <c r="U291" s="332"/>
      <c r="V291" s="332"/>
      <c r="W291" s="332"/>
      <c r="X291" s="332"/>
      <c r="Y291" s="332"/>
      <c r="Z291" s="332"/>
      <c r="AA291" s="332"/>
      <c r="AB291" s="332"/>
      <c r="AC291" s="332"/>
      <c r="AD291" s="332"/>
      <c r="AE291" s="332"/>
      <c r="AF291" s="332"/>
      <c r="AG291" s="332"/>
      <c r="AH291" s="332"/>
      <c r="AI291" s="341"/>
      <c r="AJ291" s="332"/>
      <c r="AK291" s="332"/>
      <c r="AL291" s="341"/>
      <c r="AM291" s="332"/>
      <c r="AN291" s="332"/>
      <c r="AO291" s="341"/>
    </row>
    <row r="292" spans="1:41" ht="23.1" customHeight="1">
      <c r="A292" s="397"/>
      <c r="B292" s="672"/>
      <c r="C292" s="1234"/>
      <c r="D292" s="396"/>
      <c r="E292" s="508">
        <f t="shared" si="15"/>
        <v>0</v>
      </c>
      <c r="F292" s="1235"/>
      <c r="G292" s="509"/>
      <c r="H292" s="508">
        <f t="shared" si="16"/>
        <v>0</v>
      </c>
      <c r="I292" s="1256" t="str">
        <f t="shared" si="17"/>
        <v/>
      </c>
      <c r="J292" s="398"/>
      <c r="K292" s="341"/>
      <c r="L292" s="341"/>
      <c r="M292" s="342"/>
      <c r="N292" s="332"/>
      <c r="O292" s="332"/>
      <c r="P292" s="343"/>
      <c r="Q292" s="332"/>
      <c r="R292" s="343"/>
      <c r="S292" s="344"/>
      <c r="T292" s="332"/>
      <c r="U292" s="332"/>
      <c r="V292" s="332"/>
      <c r="W292" s="332"/>
      <c r="X292" s="332"/>
      <c r="Y292" s="332"/>
      <c r="Z292" s="332"/>
      <c r="AA292" s="332"/>
      <c r="AB292" s="332"/>
      <c r="AC292" s="332"/>
      <c r="AD292" s="332"/>
      <c r="AE292" s="332"/>
      <c r="AF292" s="332"/>
      <c r="AG292" s="332"/>
      <c r="AH292" s="332"/>
      <c r="AI292" s="341"/>
      <c r="AJ292" s="332"/>
      <c r="AK292" s="332"/>
      <c r="AL292" s="341"/>
      <c r="AM292" s="332"/>
      <c r="AN292" s="332"/>
      <c r="AO292" s="341"/>
    </row>
    <row r="293" spans="1:41" ht="23.1" customHeight="1">
      <c r="A293" s="397"/>
      <c r="B293" s="672"/>
      <c r="C293" s="1234"/>
      <c r="D293" s="396"/>
      <c r="E293" s="508">
        <f t="shared" ref="E293:E356" si="18">C293*D293</f>
        <v>0</v>
      </c>
      <c r="F293" s="1235"/>
      <c r="G293" s="509"/>
      <c r="H293" s="508">
        <f t="shared" ref="H293:H356" si="19">F293*G293</f>
        <v>0</v>
      </c>
      <c r="I293" s="1256" t="str">
        <f t="shared" ref="I293:I356" si="20">IF(OR(E293&gt;0,H293&gt;0),H293-E293,"")</f>
        <v/>
      </c>
      <c r="J293" s="398"/>
      <c r="K293" s="341"/>
      <c r="L293" s="341"/>
      <c r="M293" s="342"/>
      <c r="N293" s="332"/>
      <c r="O293" s="332"/>
      <c r="P293" s="343"/>
      <c r="Q293" s="332"/>
      <c r="R293" s="343"/>
      <c r="S293" s="344"/>
      <c r="T293" s="332"/>
      <c r="U293" s="332"/>
      <c r="V293" s="332"/>
      <c r="W293" s="332"/>
      <c r="X293" s="332"/>
      <c r="Y293" s="332"/>
      <c r="Z293" s="332"/>
      <c r="AA293" s="332"/>
      <c r="AB293" s="332"/>
      <c r="AC293" s="332"/>
      <c r="AD293" s="332"/>
      <c r="AE293" s="332"/>
      <c r="AF293" s="332"/>
      <c r="AG293" s="332"/>
      <c r="AH293" s="332"/>
      <c r="AI293" s="341"/>
      <c r="AJ293" s="332"/>
      <c r="AK293" s="332"/>
      <c r="AL293" s="341"/>
      <c r="AM293" s="332"/>
      <c r="AN293" s="332"/>
      <c r="AO293" s="341"/>
    </row>
    <row r="294" spans="1:41" ht="23.1" customHeight="1">
      <c r="A294" s="397"/>
      <c r="B294" s="672"/>
      <c r="C294" s="1234"/>
      <c r="D294" s="396"/>
      <c r="E294" s="508">
        <f t="shared" si="18"/>
        <v>0</v>
      </c>
      <c r="F294" s="1235"/>
      <c r="G294" s="509"/>
      <c r="H294" s="508">
        <f t="shared" si="19"/>
        <v>0</v>
      </c>
      <c r="I294" s="1256" t="str">
        <f t="shared" si="20"/>
        <v/>
      </c>
      <c r="J294" s="398"/>
      <c r="K294" s="341"/>
      <c r="L294" s="341"/>
      <c r="M294" s="342"/>
      <c r="N294" s="332"/>
      <c r="O294" s="332"/>
      <c r="P294" s="343"/>
      <c r="Q294" s="332"/>
      <c r="R294" s="343"/>
      <c r="S294" s="344"/>
      <c r="T294" s="332"/>
      <c r="U294" s="332"/>
      <c r="V294" s="332"/>
      <c r="W294" s="332"/>
      <c r="X294" s="332"/>
      <c r="Y294" s="332"/>
      <c r="Z294" s="332"/>
      <c r="AA294" s="332"/>
      <c r="AB294" s="332"/>
      <c r="AC294" s="332"/>
      <c r="AD294" s="332"/>
      <c r="AE294" s="332"/>
      <c r="AF294" s="332"/>
      <c r="AG294" s="332"/>
      <c r="AH294" s="332"/>
      <c r="AI294" s="341"/>
      <c r="AJ294" s="332"/>
      <c r="AK294" s="332"/>
      <c r="AL294" s="341"/>
      <c r="AM294" s="332"/>
      <c r="AN294" s="332"/>
      <c r="AO294" s="341"/>
    </row>
    <row r="295" spans="1:41" ht="23.1" customHeight="1">
      <c r="A295" s="397"/>
      <c r="B295" s="672"/>
      <c r="C295" s="1234"/>
      <c r="D295" s="396"/>
      <c r="E295" s="508">
        <f t="shared" si="18"/>
        <v>0</v>
      </c>
      <c r="F295" s="1235"/>
      <c r="G295" s="509"/>
      <c r="H295" s="508">
        <f t="shared" si="19"/>
        <v>0</v>
      </c>
      <c r="I295" s="1256" t="str">
        <f t="shared" si="20"/>
        <v/>
      </c>
      <c r="J295" s="398"/>
      <c r="K295" s="341"/>
      <c r="L295" s="341"/>
      <c r="M295" s="342"/>
      <c r="N295" s="332"/>
      <c r="O295" s="332"/>
      <c r="P295" s="343"/>
      <c r="Q295" s="332"/>
      <c r="R295" s="343"/>
      <c r="S295" s="344"/>
      <c r="T295" s="332"/>
      <c r="U295" s="332"/>
      <c r="V295" s="332"/>
      <c r="W295" s="332"/>
      <c r="X295" s="332"/>
      <c r="Y295" s="332"/>
      <c r="Z295" s="332"/>
      <c r="AA295" s="332"/>
      <c r="AB295" s="332"/>
      <c r="AC295" s="332"/>
      <c r="AD295" s="332"/>
      <c r="AE295" s="332"/>
      <c r="AF295" s="332"/>
      <c r="AG295" s="332"/>
      <c r="AH295" s="332"/>
      <c r="AI295" s="341"/>
      <c r="AJ295" s="332"/>
      <c r="AK295" s="332"/>
      <c r="AL295" s="341"/>
      <c r="AM295" s="332"/>
      <c r="AN295" s="332"/>
      <c r="AO295" s="341"/>
    </row>
    <row r="296" spans="1:41" ht="23.1" customHeight="1">
      <c r="A296" s="397"/>
      <c r="B296" s="672"/>
      <c r="C296" s="1234"/>
      <c r="D296" s="396"/>
      <c r="E296" s="508">
        <f t="shared" si="18"/>
        <v>0</v>
      </c>
      <c r="F296" s="1235"/>
      <c r="G296" s="509"/>
      <c r="H296" s="508">
        <f t="shared" si="19"/>
        <v>0</v>
      </c>
      <c r="I296" s="1256" t="str">
        <f t="shared" si="20"/>
        <v/>
      </c>
      <c r="J296" s="398"/>
      <c r="K296" s="341"/>
      <c r="L296" s="341"/>
      <c r="M296" s="342"/>
      <c r="N296" s="332"/>
      <c r="O296" s="332"/>
      <c r="P296" s="343"/>
      <c r="Q296" s="332"/>
      <c r="R296" s="343"/>
      <c r="S296" s="344"/>
      <c r="T296" s="332"/>
      <c r="U296" s="332"/>
      <c r="V296" s="332"/>
      <c r="W296" s="332"/>
      <c r="X296" s="332"/>
      <c r="Y296" s="332"/>
      <c r="Z296" s="332"/>
      <c r="AA296" s="332"/>
      <c r="AB296" s="332"/>
      <c r="AC296" s="332"/>
      <c r="AD296" s="332"/>
      <c r="AE296" s="332"/>
      <c r="AF296" s="332"/>
      <c r="AG296" s="332"/>
      <c r="AH296" s="332"/>
      <c r="AI296" s="341"/>
      <c r="AJ296" s="332"/>
      <c r="AK296" s="332"/>
      <c r="AL296" s="341"/>
      <c r="AM296" s="332"/>
      <c r="AN296" s="332"/>
      <c r="AO296" s="341"/>
    </row>
    <row r="297" spans="1:41" ht="23.1" customHeight="1">
      <c r="A297" s="397"/>
      <c r="B297" s="672"/>
      <c r="C297" s="1234"/>
      <c r="D297" s="396"/>
      <c r="E297" s="508">
        <f t="shared" si="18"/>
        <v>0</v>
      </c>
      <c r="F297" s="1235"/>
      <c r="G297" s="509"/>
      <c r="H297" s="508">
        <f t="shared" si="19"/>
        <v>0</v>
      </c>
      <c r="I297" s="1256" t="str">
        <f t="shared" si="20"/>
        <v/>
      </c>
      <c r="J297" s="398"/>
      <c r="K297" s="341"/>
      <c r="L297" s="341"/>
      <c r="M297" s="342"/>
      <c r="N297" s="332"/>
      <c r="O297" s="332"/>
      <c r="P297" s="343"/>
      <c r="Q297" s="332"/>
      <c r="R297" s="343"/>
      <c r="S297" s="344"/>
      <c r="T297" s="332"/>
      <c r="U297" s="332"/>
      <c r="V297" s="332"/>
      <c r="W297" s="332"/>
      <c r="X297" s="332"/>
      <c r="Y297" s="332"/>
      <c r="Z297" s="332"/>
      <c r="AA297" s="332"/>
      <c r="AB297" s="332"/>
      <c r="AC297" s="332"/>
      <c r="AD297" s="332"/>
      <c r="AE297" s="332"/>
      <c r="AF297" s="332"/>
      <c r="AG297" s="332"/>
      <c r="AH297" s="332"/>
      <c r="AI297" s="341"/>
      <c r="AJ297" s="332"/>
      <c r="AK297" s="332"/>
      <c r="AL297" s="341"/>
      <c r="AM297" s="332"/>
      <c r="AN297" s="332"/>
      <c r="AO297" s="341"/>
    </row>
    <row r="298" spans="1:41" ht="23.1" customHeight="1">
      <c r="A298" s="397"/>
      <c r="B298" s="672"/>
      <c r="C298" s="1234"/>
      <c r="D298" s="396"/>
      <c r="E298" s="508">
        <f t="shared" si="18"/>
        <v>0</v>
      </c>
      <c r="F298" s="1235"/>
      <c r="G298" s="509"/>
      <c r="H298" s="508">
        <f t="shared" si="19"/>
        <v>0</v>
      </c>
      <c r="I298" s="1256" t="str">
        <f t="shared" si="20"/>
        <v/>
      </c>
      <c r="J298" s="398"/>
      <c r="K298" s="341"/>
      <c r="L298" s="341"/>
      <c r="M298" s="342"/>
      <c r="N298" s="332"/>
      <c r="O298" s="332"/>
      <c r="P298" s="343"/>
      <c r="Q298" s="332"/>
      <c r="R298" s="343"/>
      <c r="S298" s="344"/>
      <c r="T298" s="332"/>
      <c r="U298" s="332"/>
      <c r="V298" s="332"/>
      <c r="W298" s="332"/>
      <c r="X298" s="332"/>
      <c r="Y298" s="332"/>
      <c r="Z298" s="332"/>
      <c r="AA298" s="332"/>
      <c r="AB298" s="332"/>
      <c r="AC298" s="332"/>
      <c r="AD298" s="332"/>
      <c r="AE298" s="332"/>
      <c r="AF298" s="332"/>
      <c r="AG298" s="332"/>
      <c r="AH298" s="332"/>
      <c r="AI298" s="341"/>
      <c r="AJ298" s="332"/>
      <c r="AK298" s="332"/>
      <c r="AL298" s="341"/>
      <c r="AM298" s="332"/>
      <c r="AN298" s="332"/>
      <c r="AO298" s="341"/>
    </row>
    <row r="299" spans="1:41" ht="23.1" customHeight="1">
      <c r="A299" s="397"/>
      <c r="B299" s="672"/>
      <c r="C299" s="1234"/>
      <c r="D299" s="396"/>
      <c r="E299" s="508">
        <f t="shared" si="18"/>
        <v>0</v>
      </c>
      <c r="F299" s="1235"/>
      <c r="G299" s="509"/>
      <c r="H299" s="508">
        <f t="shared" si="19"/>
        <v>0</v>
      </c>
      <c r="I299" s="1256" t="str">
        <f t="shared" si="20"/>
        <v/>
      </c>
      <c r="J299" s="398"/>
      <c r="K299" s="341"/>
      <c r="L299" s="341"/>
      <c r="M299" s="342"/>
      <c r="N299" s="332"/>
      <c r="O299" s="332"/>
      <c r="P299" s="343"/>
      <c r="Q299" s="332"/>
      <c r="R299" s="343"/>
      <c r="S299" s="344"/>
      <c r="T299" s="332"/>
      <c r="U299" s="332"/>
      <c r="V299" s="332"/>
      <c r="W299" s="332"/>
      <c r="X299" s="332"/>
      <c r="Y299" s="332"/>
      <c r="Z299" s="332"/>
      <c r="AA299" s="332"/>
      <c r="AB299" s="332"/>
      <c r="AC299" s="332"/>
      <c r="AD299" s="332"/>
      <c r="AE299" s="332"/>
      <c r="AF299" s="332"/>
      <c r="AG299" s="332"/>
      <c r="AH299" s="332"/>
      <c r="AI299" s="341"/>
      <c r="AJ299" s="332"/>
      <c r="AK299" s="332"/>
      <c r="AL299" s="341"/>
      <c r="AM299" s="332"/>
      <c r="AN299" s="332"/>
      <c r="AO299" s="341"/>
    </row>
    <row r="300" spans="1:41" ht="23.1" customHeight="1">
      <c r="A300" s="397"/>
      <c r="B300" s="672"/>
      <c r="C300" s="1234"/>
      <c r="D300" s="396"/>
      <c r="E300" s="508">
        <f t="shared" si="18"/>
        <v>0</v>
      </c>
      <c r="F300" s="1235"/>
      <c r="G300" s="509"/>
      <c r="H300" s="508">
        <f t="shared" si="19"/>
        <v>0</v>
      </c>
      <c r="I300" s="1256" t="str">
        <f t="shared" si="20"/>
        <v/>
      </c>
      <c r="J300" s="398"/>
      <c r="K300" s="341"/>
      <c r="L300" s="341"/>
      <c r="M300" s="342"/>
      <c r="N300" s="332"/>
      <c r="O300" s="332"/>
      <c r="P300" s="343"/>
      <c r="Q300" s="332"/>
      <c r="R300" s="343"/>
      <c r="S300" s="344"/>
      <c r="T300" s="332"/>
      <c r="U300" s="332"/>
      <c r="V300" s="332"/>
      <c r="W300" s="332"/>
      <c r="X300" s="332"/>
      <c r="Y300" s="332"/>
      <c r="Z300" s="332"/>
      <c r="AA300" s="332"/>
      <c r="AB300" s="332"/>
      <c r="AC300" s="332"/>
      <c r="AD300" s="332"/>
      <c r="AE300" s="332"/>
      <c r="AF300" s="332"/>
      <c r="AG300" s="332"/>
      <c r="AH300" s="332"/>
      <c r="AI300" s="341"/>
      <c r="AJ300" s="332"/>
      <c r="AK300" s="332"/>
      <c r="AL300" s="341"/>
      <c r="AM300" s="332"/>
      <c r="AN300" s="332"/>
      <c r="AO300" s="341"/>
    </row>
    <row r="301" spans="1:41" ht="23.1" customHeight="1">
      <c r="A301" s="397"/>
      <c r="B301" s="672"/>
      <c r="C301" s="1234"/>
      <c r="D301" s="396"/>
      <c r="E301" s="508">
        <f t="shared" si="18"/>
        <v>0</v>
      </c>
      <c r="F301" s="1235"/>
      <c r="G301" s="509"/>
      <c r="H301" s="508">
        <f t="shared" si="19"/>
        <v>0</v>
      </c>
      <c r="I301" s="1256" t="str">
        <f t="shared" si="20"/>
        <v/>
      </c>
      <c r="J301" s="398"/>
      <c r="K301" s="341"/>
      <c r="L301" s="341"/>
      <c r="M301" s="342"/>
      <c r="N301" s="332"/>
      <c r="O301" s="332"/>
      <c r="P301" s="343"/>
      <c r="Q301" s="332"/>
      <c r="R301" s="343"/>
      <c r="S301" s="344"/>
      <c r="T301" s="332"/>
      <c r="U301" s="332"/>
      <c r="V301" s="332"/>
      <c r="W301" s="332"/>
      <c r="X301" s="332"/>
      <c r="Y301" s="332"/>
      <c r="Z301" s="332"/>
      <c r="AA301" s="332"/>
      <c r="AB301" s="332"/>
      <c r="AC301" s="332"/>
      <c r="AD301" s="332"/>
      <c r="AE301" s="332"/>
      <c r="AF301" s="332"/>
      <c r="AG301" s="332"/>
      <c r="AH301" s="332"/>
      <c r="AI301" s="341"/>
      <c r="AJ301" s="332"/>
      <c r="AK301" s="332"/>
      <c r="AL301" s="341"/>
      <c r="AM301" s="332"/>
      <c r="AN301" s="332"/>
      <c r="AO301" s="341"/>
    </row>
    <row r="302" spans="1:41" ht="23.1" customHeight="1">
      <c r="A302" s="397"/>
      <c r="B302" s="672"/>
      <c r="C302" s="1234"/>
      <c r="D302" s="396"/>
      <c r="E302" s="508">
        <f t="shared" si="18"/>
        <v>0</v>
      </c>
      <c r="F302" s="1235"/>
      <c r="G302" s="509"/>
      <c r="H302" s="508">
        <f t="shared" si="19"/>
        <v>0</v>
      </c>
      <c r="I302" s="1256" t="str">
        <f t="shared" si="20"/>
        <v/>
      </c>
      <c r="J302" s="398"/>
      <c r="K302" s="341"/>
      <c r="L302" s="341"/>
      <c r="M302" s="342"/>
      <c r="N302" s="332"/>
      <c r="O302" s="332"/>
      <c r="P302" s="343"/>
      <c r="Q302" s="332"/>
      <c r="R302" s="343"/>
      <c r="S302" s="344"/>
      <c r="T302" s="332"/>
      <c r="U302" s="332"/>
      <c r="V302" s="332"/>
      <c r="W302" s="332"/>
      <c r="X302" s="332"/>
      <c r="Y302" s="332"/>
      <c r="Z302" s="332"/>
      <c r="AA302" s="332"/>
      <c r="AB302" s="332"/>
      <c r="AC302" s="332"/>
      <c r="AD302" s="332"/>
      <c r="AE302" s="332"/>
      <c r="AF302" s="332"/>
      <c r="AG302" s="332"/>
      <c r="AH302" s="332"/>
      <c r="AI302" s="341"/>
      <c r="AJ302" s="332"/>
      <c r="AK302" s="332"/>
      <c r="AL302" s="341"/>
      <c r="AM302" s="332"/>
      <c r="AN302" s="332"/>
      <c r="AO302" s="341"/>
    </row>
    <row r="303" spans="1:41" ht="23.1" customHeight="1">
      <c r="A303" s="397"/>
      <c r="B303" s="672"/>
      <c r="C303" s="1234"/>
      <c r="D303" s="396"/>
      <c r="E303" s="508">
        <f t="shared" si="18"/>
        <v>0</v>
      </c>
      <c r="F303" s="1235"/>
      <c r="G303" s="509"/>
      <c r="H303" s="508">
        <f t="shared" si="19"/>
        <v>0</v>
      </c>
      <c r="I303" s="1256" t="str">
        <f t="shared" si="20"/>
        <v/>
      </c>
      <c r="J303" s="398"/>
      <c r="K303" s="341"/>
      <c r="L303" s="341"/>
      <c r="M303" s="342"/>
      <c r="N303" s="332"/>
      <c r="O303" s="332"/>
      <c r="P303" s="343"/>
      <c r="Q303" s="332"/>
      <c r="R303" s="343"/>
      <c r="S303" s="344"/>
      <c r="T303" s="332"/>
      <c r="U303" s="332"/>
      <c r="V303" s="332"/>
      <c r="W303" s="332"/>
      <c r="X303" s="332"/>
      <c r="Y303" s="332"/>
      <c r="Z303" s="332"/>
      <c r="AA303" s="332"/>
      <c r="AB303" s="332"/>
      <c r="AC303" s="332"/>
      <c r="AD303" s="332"/>
      <c r="AE303" s="332"/>
      <c r="AF303" s="332"/>
      <c r="AG303" s="332"/>
      <c r="AH303" s="332"/>
      <c r="AI303" s="341"/>
      <c r="AJ303" s="332"/>
      <c r="AK303" s="332"/>
      <c r="AL303" s="341"/>
      <c r="AM303" s="332"/>
      <c r="AN303" s="332"/>
      <c r="AO303" s="341"/>
    </row>
    <row r="304" spans="1:41" ht="23.1" customHeight="1">
      <c r="A304" s="397"/>
      <c r="B304" s="672"/>
      <c r="C304" s="1234"/>
      <c r="D304" s="396"/>
      <c r="E304" s="508">
        <f t="shared" si="18"/>
        <v>0</v>
      </c>
      <c r="F304" s="1235"/>
      <c r="G304" s="509"/>
      <c r="H304" s="508">
        <f t="shared" si="19"/>
        <v>0</v>
      </c>
      <c r="I304" s="1256" t="str">
        <f t="shared" si="20"/>
        <v/>
      </c>
      <c r="J304" s="398"/>
      <c r="K304" s="341"/>
      <c r="L304" s="341"/>
      <c r="M304" s="342"/>
      <c r="N304" s="332"/>
      <c r="O304" s="332"/>
      <c r="P304" s="343"/>
      <c r="Q304" s="332"/>
      <c r="R304" s="343"/>
      <c r="S304" s="344"/>
      <c r="T304" s="332"/>
      <c r="U304" s="332"/>
      <c r="V304" s="332"/>
      <c r="W304" s="332"/>
      <c r="X304" s="332"/>
      <c r="Y304" s="332"/>
      <c r="Z304" s="332"/>
      <c r="AA304" s="332"/>
      <c r="AB304" s="332"/>
      <c r="AC304" s="332"/>
      <c r="AD304" s="332"/>
      <c r="AE304" s="332"/>
      <c r="AF304" s="332"/>
      <c r="AG304" s="332"/>
      <c r="AH304" s="332"/>
      <c r="AI304" s="341"/>
      <c r="AJ304" s="332"/>
      <c r="AK304" s="332"/>
      <c r="AL304" s="341"/>
      <c r="AM304" s="332"/>
      <c r="AN304" s="332"/>
      <c r="AO304" s="341"/>
    </row>
    <row r="305" spans="1:41" ht="23.1" customHeight="1">
      <c r="A305" s="397"/>
      <c r="B305" s="672"/>
      <c r="C305" s="1234"/>
      <c r="D305" s="396"/>
      <c r="E305" s="508">
        <f t="shared" si="18"/>
        <v>0</v>
      </c>
      <c r="F305" s="1235"/>
      <c r="G305" s="509"/>
      <c r="H305" s="508">
        <f t="shared" si="19"/>
        <v>0</v>
      </c>
      <c r="I305" s="1256" t="str">
        <f t="shared" si="20"/>
        <v/>
      </c>
      <c r="J305" s="398"/>
      <c r="K305" s="341"/>
      <c r="L305" s="341"/>
      <c r="M305" s="342"/>
      <c r="N305" s="332"/>
      <c r="O305" s="332"/>
      <c r="P305" s="343"/>
      <c r="Q305" s="332"/>
      <c r="R305" s="343"/>
      <c r="S305" s="344"/>
      <c r="T305" s="332"/>
      <c r="U305" s="332"/>
      <c r="V305" s="332"/>
      <c r="W305" s="332"/>
      <c r="X305" s="332"/>
      <c r="Y305" s="332"/>
      <c r="Z305" s="332"/>
      <c r="AA305" s="332"/>
      <c r="AB305" s="332"/>
      <c r="AC305" s="332"/>
      <c r="AD305" s="332"/>
      <c r="AE305" s="332"/>
      <c r="AF305" s="332"/>
      <c r="AG305" s="332"/>
      <c r="AH305" s="332"/>
      <c r="AI305" s="341"/>
      <c r="AJ305" s="332"/>
      <c r="AK305" s="332"/>
      <c r="AL305" s="341"/>
      <c r="AM305" s="332"/>
      <c r="AN305" s="332"/>
      <c r="AO305" s="341"/>
    </row>
    <row r="306" spans="1:41" ht="23.1" customHeight="1">
      <c r="A306" s="397"/>
      <c r="B306" s="672"/>
      <c r="C306" s="1234"/>
      <c r="D306" s="396"/>
      <c r="E306" s="508">
        <f t="shared" si="18"/>
        <v>0</v>
      </c>
      <c r="F306" s="1235"/>
      <c r="G306" s="509"/>
      <c r="H306" s="508">
        <f t="shared" si="19"/>
        <v>0</v>
      </c>
      <c r="I306" s="1256" t="str">
        <f t="shared" si="20"/>
        <v/>
      </c>
      <c r="J306" s="398"/>
      <c r="K306" s="341"/>
      <c r="L306" s="341"/>
      <c r="M306" s="342"/>
      <c r="N306" s="332"/>
      <c r="O306" s="332"/>
      <c r="P306" s="343"/>
      <c r="Q306" s="332"/>
      <c r="R306" s="343"/>
      <c r="S306" s="344"/>
      <c r="T306" s="332"/>
      <c r="U306" s="332"/>
      <c r="V306" s="332"/>
      <c r="W306" s="332"/>
      <c r="X306" s="332"/>
      <c r="Y306" s="332"/>
      <c r="Z306" s="332"/>
      <c r="AA306" s="332"/>
      <c r="AB306" s="332"/>
      <c r="AC306" s="332"/>
      <c r="AD306" s="332"/>
      <c r="AE306" s="332"/>
      <c r="AF306" s="332"/>
      <c r="AG306" s="332"/>
      <c r="AH306" s="332"/>
      <c r="AI306" s="341"/>
      <c r="AJ306" s="332"/>
      <c r="AK306" s="332"/>
      <c r="AL306" s="341"/>
      <c r="AM306" s="332"/>
      <c r="AN306" s="332"/>
      <c r="AO306" s="341"/>
    </row>
    <row r="307" spans="1:41" ht="23.1" customHeight="1">
      <c r="A307" s="397"/>
      <c r="B307" s="672"/>
      <c r="C307" s="1234"/>
      <c r="D307" s="396"/>
      <c r="E307" s="508">
        <f t="shared" si="18"/>
        <v>0</v>
      </c>
      <c r="F307" s="1235"/>
      <c r="G307" s="509"/>
      <c r="H307" s="508">
        <f t="shared" si="19"/>
        <v>0</v>
      </c>
      <c r="I307" s="1256" t="str">
        <f t="shared" si="20"/>
        <v/>
      </c>
      <c r="J307" s="398"/>
      <c r="K307" s="341"/>
      <c r="L307" s="341"/>
      <c r="M307" s="342"/>
      <c r="N307" s="332"/>
      <c r="O307" s="332"/>
      <c r="P307" s="343"/>
      <c r="Q307" s="332"/>
      <c r="R307" s="343"/>
      <c r="S307" s="344"/>
      <c r="T307" s="332"/>
      <c r="U307" s="332"/>
      <c r="V307" s="332"/>
      <c r="W307" s="332"/>
      <c r="X307" s="332"/>
      <c r="Y307" s="332"/>
      <c r="Z307" s="332"/>
      <c r="AA307" s="332"/>
      <c r="AB307" s="332"/>
      <c r="AC307" s="332"/>
      <c r="AD307" s="332"/>
      <c r="AE307" s="332"/>
      <c r="AF307" s="332"/>
      <c r="AG307" s="332"/>
      <c r="AH307" s="332"/>
      <c r="AI307" s="341"/>
      <c r="AJ307" s="332"/>
      <c r="AK307" s="332"/>
      <c r="AL307" s="341"/>
      <c r="AM307" s="332"/>
      <c r="AN307" s="332"/>
      <c r="AO307" s="341"/>
    </row>
    <row r="308" spans="1:41" ht="23.1" customHeight="1">
      <c r="A308" s="397"/>
      <c r="B308" s="672"/>
      <c r="C308" s="1234"/>
      <c r="D308" s="396"/>
      <c r="E308" s="508">
        <f t="shared" si="18"/>
        <v>0</v>
      </c>
      <c r="F308" s="1235"/>
      <c r="G308" s="509"/>
      <c r="H308" s="508">
        <f t="shared" si="19"/>
        <v>0</v>
      </c>
      <c r="I308" s="1256" t="str">
        <f t="shared" si="20"/>
        <v/>
      </c>
      <c r="J308" s="398"/>
      <c r="K308" s="341"/>
      <c r="L308" s="341"/>
      <c r="M308" s="342"/>
      <c r="N308" s="332"/>
      <c r="O308" s="332"/>
      <c r="P308" s="343"/>
      <c r="Q308" s="332"/>
      <c r="R308" s="343"/>
      <c r="S308" s="344"/>
      <c r="T308" s="332"/>
      <c r="U308" s="332"/>
      <c r="V308" s="332"/>
      <c r="W308" s="332"/>
      <c r="X308" s="332"/>
      <c r="Y308" s="332"/>
      <c r="Z308" s="332"/>
      <c r="AA308" s="332"/>
      <c r="AB308" s="332"/>
      <c r="AC308" s="332"/>
      <c r="AD308" s="332"/>
      <c r="AE308" s="332"/>
      <c r="AF308" s="332"/>
      <c r="AG308" s="332"/>
      <c r="AH308" s="332"/>
      <c r="AI308" s="341"/>
      <c r="AJ308" s="332"/>
      <c r="AK308" s="332"/>
      <c r="AL308" s="341"/>
      <c r="AM308" s="332"/>
      <c r="AN308" s="332"/>
      <c r="AO308" s="341"/>
    </row>
    <row r="309" spans="1:41" ht="23.1" customHeight="1">
      <c r="A309" s="397"/>
      <c r="B309" s="672"/>
      <c r="C309" s="1234"/>
      <c r="D309" s="396"/>
      <c r="E309" s="508">
        <f t="shared" si="18"/>
        <v>0</v>
      </c>
      <c r="F309" s="1235"/>
      <c r="G309" s="509"/>
      <c r="H309" s="508">
        <f t="shared" si="19"/>
        <v>0</v>
      </c>
      <c r="I309" s="1256" t="str">
        <f t="shared" si="20"/>
        <v/>
      </c>
      <c r="J309" s="398"/>
      <c r="K309" s="341"/>
      <c r="L309" s="341"/>
      <c r="M309" s="342"/>
      <c r="N309" s="332"/>
      <c r="O309" s="332"/>
      <c r="P309" s="343"/>
      <c r="Q309" s="332"/>
      <c r="R309" s="343"/>
      <c r="S309" s="344"/>
      <c r="T309" s="332"/>
      <c r="U309" s="332"/>
      <c r="V309" s="332"/>
      <c r="W309" s="332"/>
      <c r="X309" s="332"/>
      <c r="Y309" s="332"/>
      <c r="Z309" s="332"/>
      <c r="AA309" s="332"/>
      <c r="AB309" s="332"/>
      <c r="AC309" s="332"/>
      <c r="AD309" s="332"/>
      <c r="AE309" s="332"/>
      <c r="AF309" s="332"/>
      <c r="AG309" s="332"/>
      <c r="AH309" s="332"/>
      <c r="AI309" s="341"/>
      <c r="AJ309" s="332"/>
      <c r="AK309" s="332"/>
      <c r="AL309" s="341"/>
      <c r="AM309" s="332"/>
      <c r="AN309" s="332"/>
      <c r="AO309" s="341"/>
    </row>
    <row r="310" spans="1:41" ht="23.1" customHeight="1">
      <c r="A310" s="397"/>
      <c r="B310" s="672"/>
      <c r="C310" s="1234"/>
      <c r="D310" s="396"/>
      <c r="E310" s="508">
        <f t="shared" si="18"/>
        <v>0</v>
      </c>
      <c r="F310" s="1235"/>
      <c r="G310" s="509"/>
      <c r="H310" s="508">
        <f t="shared" si="19"/>
        <v>0</v>
      </c>
      <c r="I310" s="1256" t="str">
        <f t="shared" si="20"/>
        <v/>
      </c>
      <c r="J310" s="398"/>
      <c r="K310" s="341"/>
      <c r="L310" s="341"/>
      <c r="M310" s="342"/>
      <c r="N310" s="332"/>
      <c r="O310" s="332"/>
      <c r="P310" s="343"/>
      <c r="Q310" s="332"/>
      <c r="R310" s="343"/>
      <c r="S310" s="344"/>
      <c r="T310" s="332"/>
      <c r="U310" s="332"/>
      <c r="V310" s="332"/>
      <c r="W310" s="332"/>
      <c r="X310" s="332"/>
      <c r="Y310" s="332"/>
      <c r="Z310" s="332"/>
      <c r="AA310" s="332"/>
      <c r="AB310" s="332"/>
      <c r="AC310" s="332"/>
      <c r="AD310" s="332"/>
      <c r="AE310" s="332"/>
      <c r="AF310" s="332"/>
      <c r="AG310" s="332"/>
      <c r="AH310" s="332"/>
      <c r="AI310" s="341"/>
      <c r="AJ310" s="332"/>
      <c r="AK310" s="332"/>
      <c r="AL310" s="341"/>
      <c r="AM310" s="332"/>
      <c r="AN310" s="332"/>
      <c r="AO310" s="341"/>
    </row>
    <row r="311" spans="1:41" ht="23.1" customHeight="1">
      <c r="A311" s="397"/>
      <c r="B311" s="672"/>
      <c r="C311" s="1234"/>
      <c r="D311" s="396"/>
      <c r="E311" s="508">
        <f t="shared" si="18"/>
        <v>0</v>
      </c>
      <c r="F311" s="1235"/>
      <c r="G311" s="509"/>
      <c r="H311" s="508">
        <f t="shared" si="19"/>
        <v>0</v>
      </c>
      <c r="I311" s="1256" t="str">
        <f t="shared" si="20"/>
        <v/>
      </c>
      <c r="J311" s="398"/>
      <c r="K311" s="341"/>
      <c r="L311" s="341"/>
      <c r="M311" s="342"/>
      <c r="N311" s="332"/>
      <c r="O311" s="332"/>
      <c r="P311" s="343"/>
      <c r="Q311" s="332"/>
      <c r="R311" s="343"/>
      <c r="S311" s="344"/>
      <c r="T311" s="332"/>
      <c r="U311" s="332"/>
      <c r="V311" s="332"/>
      <c r="W311" s="332"/>
      <c r="X311" s="332"/>
      <c r="Y311" s="332"/>
      <c r="Z311" s="332"/>
      <c r="AA311" s="332"/>
      <c r="AB311" s="332"/>
      <c r="AC311" s="332"/>
      <c r="AD311" s="332"/>
      <c r="AE311" s="332"/>
      <c r="AF311" s="332"/>
      <c r="AG311" s="332"/>
      <c r="AH311" s="332"/>
      <c r="AI311" s="341"/>
      <c r="AJ311" s="332"/>
      <c r="AK311" s="332"/>
      <c r="AL311" s="341"/>
      <c r="AM311" s="332"/>
      <c r="AN311" s="332"/>
      <c r="AO311" s="341"/>
    </row>
    <row r="312" spans="1:41" ht="23.1" customHeight="1">
      <c r="A312" s="397"/>
      <c r="B312" s="672"/>
      <c r="C312" s="1234"/>
      <c r="D312" s="396"/>
      <c r="E312" s="508">
        <f t="shared" si="18"/>
        <v>0</v>
      </c>
      <c r="F312" s="1235"/>
      <c r="G312" s="509"/>
      <c r="H312" s="508">
        <f t="shared" si="19"/>
        <v>0</v>
      </c>
      <c r="I312" s="1256" t="str">
        <f t="shared" si="20"/>
        <v/>
      </c>
      <c r="J312" s="398"/>
      <c r="K312" s="341"/>
      <c r="L312" s="341"/>
      <c r="M312" s="342"/>
      <c r="N312" s="332"/>
      <c r="O312" s="332"/>
      <c r="P312" s="343"/>
      <c r="Q312" s="332"/>
      <c r="R312" s="343"/>
      <c r="S312" s="344"/>
      <c r="T312" s="332"/>
      <c r="U312" s="332"/>
      <c r="V312" s="332"/>
      <c r="W312" s="332"/>
      <c r="X312" s="332"/>
      <c r="Y312" s="332"/>
      <c r="Z312" s="332"/>
      <c r="AA312" s="332"/>
      <c r="AB312" s="332"/>
      <c r="AC312" s="332"/>
      <c r="AD312" s="332"/>
      <c r="AE312" s="332"/>
      <c r="AF312" s="332"/>
      <c r="AG312" s="332"/>
      <c r="AH312" s="332"/>
      <c r="AI312" s="341"/>
      <c r="AJ312" s="332"/>
      <c r="AK312" s="332"/>
      <c r="AL312" s="341"/>
      <c r="AM312" s="332"/>
      <c r="AN312" s="332"/>
      <c r="AO312" s="341"/>
    </row>
    <row r="313" spans="1:41" ht="23.1" customHeight="1">
      <c r="A313" s="397"/>
      <c r="B313" s="672"/>
      <c r="C313" s="1234"/>
      <c r="D313" s="396"/>
      <c r="E313" s="508">
        <f t="shared" si="18"/>
        <v>0</v>
      </c>
      <c r="F313" s="1235"/>
      <c r="G313" s="509"/>
      <c r="H313" s="508">
        <f t="shared" si="19"/>
        <v>0</v>
      </c>
      <c r="I313" s="1256" t="str">
        <f t="shared" si="20"/>
        <v/>
      </c>
      <c r="J313" s="398"/>
      <c r="K313" s="341"/>
      <c r="L313" s="341"/>
      <c r="M313" s="342"/>
      <c r="N313" s="332"/>
      <c r="O313" s="332"/>
      <c r="P313" s="343"/>
      <c r="Q313" s="332"/>
      <c r="R313" s="343"/>
      <c r="S313" s="344"/>
      <c r="T313" s="332"/>
      <c r="U313" s="332"/>
      <c r="V313" s="332"/>
      <c r="W313" s="332"/>
      <c r="X313" s="332"/>
      <c r="Y313" s="332"/>
      <c r="Z313" s="332"/>
      <c r="AA313" s="332"/>
      <c r="AB313" s="332"/>
      <c r="AC313" s="332"/>
      <c r="AD313" s="332"/>
      <c r="AE313" s="332"/>
      <c r="AF313" s="332"/>
      <c r="AG313" s="332"/>
      <c r="AH313" s="332"/>
      <c r="AI313" s="341"/>
      <c r="AJ313" s="332"/>
      <c r="AK313" s="332"/>
      <c r="AL313" s="341"/>
      <c r="AM313" s="332"/>
      <c r="AN313" s="332"/>
      <c r="AO313" s="341"/>
    </row>
    <row r="314" spans="1:41" ht="23.1" customHeight="1">
      <c r="A314" s="397"/>
      <c r="B314" s="672"/>
      <c r="C314" s="1234"/>
      <c r="D314" s="396"/>
      <c r="E314" s="508">
        <f t="shared" si="18"/>
        <v>0</v>
      </c>
      <c r="F314" s="1235"/>
      <c r="G314" s="509"/>
      <c r="H314" s="508">
        <f t="shared" si="19"/>
        <v>0</v>
      </c>
      <c r="I314" s="1256" t="str">
        <f t="shared" si="20"/>
        <v/>
      </c>
      <c r="J314" s="398"/>
      <c r="K314" s="341"/>
      <c r="L314" s="341"/>
      <c r="M314" s="342"/>
      <c r="N314" s="332"/>
      <c r="O314" s="332"/>
      <c r="P314" s="343"/>
      <c r="Q314" s="332"/>
      <c r="R314" s="343"/>
      <c r="S314" s="344"/>
      <c r="T314" s="332"/>
      <c r="U314" s="332"/>
      <c r="V314" s="332"/>
      <c r="W314" s="332"/>
      <c r="X314" s="332"/>
      <c r="Y314" s="332"/>
      <c r="Z314" s="332"/>
      <c r="AA314" s="332"/>
      <c r="AB314" s="332"/>
      <c r="AC314" s="332"/>
      <c r="AD314" s="332"/>
      <c r="AE314" s="332"/>
      <c r="AF314" s="332"/>
      <c r="AG314" s="332"/>
      <c r="AH314" s="332"/>
      <c r="AI314" s="341"/>
      <c r="AJ314" s="332"/>
      <c r="AK314" s="332"/>
      <c r="AL314" s="341"/>
      <c r="AM314" s="332"/>
      <c r="AN314" s="332"/>
      <c r="AO314" s="341"/>
    </row>
    <row r="315" spans="1:41" ht="23.1" customHeight="1">
      <c r="A315" s="397"/>
      <c r="B315" s="672"/>
      <c r="C315" s="1234"/>
      <c r="D315" s="396"/>
      <c r="E315" s="508">
        <f t="shared" si="18"/>
        <v>0</v>
      </c>
      <c r="F315" s="1235"/>
      <c r="G315" s="509"/>
      <c r="H315" s="508">
        <f t="shared" si="19"/>
        <v>0</v>
      </c>
      <c r="I315" s="1256" t="str">
        <f t="shared" si="20"/>
        <v/>
      </c>
      <c r="J315" s="398"/>
      <c r="K315" s="341"/>
      <c r="L315" s="341"/>
      <c r="M315" s="342"/>
      <c r="N315" s="332"/>
      <c r="O315" s="332"/>
      <c r="P315" s="343"/>
      <c r="Q315" s="332"/>
      <c r="R315" s="343"/>
      <c r="S315" s="344"/>
      <c r="T315" s="332"/>
      <c r="U315" s="332"/>
      <c r="V315" s="332"/>
      <c r="W315" s="332"/>
      <c r="X315" s="332"/>
      <c r="Y315" s="332"/>
      <c r="Z315" s="332"/>
      <c r="AA315" s="332"/>
      <c r="AB315" s="332"/>
      <c r="AC315" s="332"/>
      <c r="AD315" s="332"/>
      <c r="AE315" s="332"/>
      <c r="AF315" s="332"/>
      <c r="AG315" s="332"/>
      <c r="AH315" s="332"/>
      <c r="AI315" s="341"/>
      <c r="AJ315" s="332"/>
      <c r="AK315" s="332"/>
      <c r="AL315" s="341"/>
      <c r="AM315" s="332"/>
      <c r="AN315" s="332"/>
      <c r="AO315" s="341"/>
    </row>
    <row r="316" spans="1:41" ht="23.1" customHeight="1">
      <c r="A316" s="397"/>
      <c r="B316" s="672"/>
      <c r="C316" s="1234"/>
      <c r="D316" s="396"/>
      <c r="E316" s="508">
        <f t="shared" si="18"/>
        <v>0</v>
      </c>
      <c r="F316" s="1235"/>
      <c r="G316" s="509"/>
      <c r="H316" s="508">
        <f t="shared" si="19"/>
        <v>0</v>
      </c>
      <c r="I316" s="1256" t="str">
        <f t="shared" si="20"/>
        <v/>
      </c>
      <c r="J316" s="398"/>
      <c r="K316" s="341"/>
      <c r="L316" s="341"/>
      <c r="M316" s="342"/>
      <c r="N316" s="332"/>
      <c r="O316" s="332"/>
      <c r="P316" s="343"/>
      <c r="Q316" s="332"/>
      <c r="R316" s="343"/>
      <c r="S316" s="344"/>
      <c r="T316" s="332"/>
      <c r="U316" s="332"/>
      <c r="V316" s="332"/>
      <c r="W316" s="332"/>
      <c r="X316" s="332"/>
      <c r="Y316" s="332"/>
      <c r="Z316" s="332"/>
      <c r="AA316" s="332"/>
      <c r="AB316" s="332"/>
      <c r="AC316" s="332"/>
      <c r="AD316" s="332"/>
      <c r="AE316" s="332"/>
      <c r="AF316" s="332"/>
      <c r="AG316" s="332"/>
      <c r="AH316" s="332"/>
      <c r="AI316" s="341"/>
      <c r="AJ316" s="332"/>
      <c r="AK316" s="332"/>
      <c r="AL316" s="341"/>
      <c r="AM316" s="332"/>
      <c r="AN316" s="332"/>
      <c r="AO316" s="341"/>
    </row>
    <row r="317" spans="1:41" ht="23.1" customHeight="1">
      <c r="A317" s="397"/>
      <c r="B317" s="672"/>
      <c r="C317" s="1234"/>
      <c r="D317" s="396"/>
      <c r="E317" s="508">
        <f t="shared" si="18"/>
        <v>0</v>
      </c>
      <c r="F317" s="1235"/>
      <c r="G317" s="509"/>
      <c r="H317" s="508">
        <f t="shared" si="19"/>
        <v>0</v>
      </c>
      <c r="I317" s="1256" t="str">
        <f t="shared" si="20"/>
        <v/>
      </c>
      <c r="J317" s="398"/>
      <c r="K317" s="341"/>
      <c r="L317" s="341"/>
      <c r="M317" s="342"/>
      <c r="N317" s="332"/>
      <c r="O317" s="332"/>
      <c r="P317" s="343"/>
      <c r="Q317" s="332"/>
      <c r="R317" s="343"/>
      <c r="S317" s="344"/>
      <c r="T317" s="332"/>
      <c r="U317" s="332"/>
      <c r="V317" s="332"/>
      <c r="W317" s="332"/>
      <c r="X317" s="332"/>
      <c r="Y317" s="332"/>
      <c r="Z317" s="332"/>
      <c r="AA317" s="332"/>
      <c r="AB317" s="332"/>
      <c r="AC317" s="332"/>
      <c r="AD317" s="332"/>
      <c r="AE317" s="332"/>
      <c r="AF317" s="332"/>
      <c r="AG317" s="332"/>
      <c r="AH317" s="332"/>
      <c r="AI317" s="341"/>
      <c r="AJ317" s="332"/>
      <c r="AK317" s="332"/>
      <c r="AL317" s="341"/>
      <c r="AM317" s="332"/>
      <c r="AN317" s="332"/>
      <c r="AO317" s="341"/>
    </row>
    <row r="318" spans="1:41" ht="23.1" customHeight="1">
      <c r="A318" s="397"/>
      <c r="B318" s="672"/>
      <c r="C318" s="1234"/>
      <c r="D318" s="396"/>
      <c r="E318" s="508">
        <f t="shared" si="18"/>
        <v>0</v>
      </c>
      <c r="F318" s="1235"/>
      <c r="G318" s="509"/>
      <c r="H318" s="508">
        <f t="shared" si="19"/>
        <v>0</v>
      </c>
      <c r="I318" s="1256" t="str">
        <f t="shared" si="20"/>
        <v/>
      </c>
      <c r="J318" s="398"/>
      <c r="K318" s="341"/>
      <c r="L318" s="341"/>
      <c r="M318" s="342"/>
      <c r="N318" s="332"/>
      <c r="O318" s="332"/>
      <c r="P318" s="343"/>
      <c r="Q318" s="332"/>
      <c r="R318" s="343"/>
      <c r="S318" s="344"/>
      <c r="T318" s="332"/>
      <c r="U318" s="332"/>
      <c r="V318" s="332"/>
      <c r="W318" s="332"/>
      <c r="X318" s="332"/>
      <c r="Y318" s="332"/>
      <c r="Z318" s="332"/>
      <c r="AA318" s="332"/>
      <c r="AB318" s="332"/>
      <c r="AC318" s="332"/>
      <c r="AD318" s="332"/>
      <c r="AE318" s="332"/>
      <c r="AF318" s="332"/>
      <c r="AG318" s="332"/>
      <c r="AH318" s="332"/>
      <c r="AI318" s="341"/>
      <c r="AJ318" s="332"/>
      <c r="AK318" s="332"/>
      <c r="AL318" s="341"/>
      <c r="AM318" s="332"/>
      <c r="AN318" s="332"/>
      <c r="AO318" s="341"/>
    </row>
    <row r="319" spans="1:41" ht="23.1" customHeight="1">
      <c r="A319" s="397"/>
      <c r="B319" s="672"/>
      <c r="C319" s="1234"/>
      <c r="D319" s="396"/>
      <c r="E319" s="508">
        <f t="shared" si="18"/>
        <v>0</v>
      </c>
      <c r="F319" s="1235"/>
      <c r="G319" s="509"/>
      <c r="H319" s="508">
        <f t="shared" si="19"/>
        <v>0</v>
      </c>
      <c r="I319" s="1256" t="str">
        <f t="shared" si="20"/>
        <v/>
      </c>
      <c r="J319" s="398"/>
      <c r="K319" s="341"/>
      <c r="L319" s="341"/>
      <c r="M319" s="342"/>
      <c r="N319" s="332"/>
      <c r="O319" s="332"/>
      <c r="P319" s="343"/>
      <c r="Q319" s="332"/>
      <c r="R319" s="343"/>
      <c r="S319" s="344"/>
      <c r="T319" s="332"/>
      <c r="U319" s="332"/>
      <c r="V319" s="332"/>
      <c r="W319" s="332"/>
      <c r="X319" s="332"/>
      <c r="Y319" s="332"/>
      <c r="Z319" s="332"/>
      <c r="AA319" s="332"/>
      <c r="AB319" s="332"/>
      <c r="AC319" s="332"/>
      <c r="AD319" s="332"/>
      <c r="AE319" s="332"/>
      <c r="AF319" s="332"/>
      <c r="AG319" s="332"/>
      <c r="AH319" s="332"/>
      <c r="AI319" s="341"/>
      <c r="AJ319" s="332"/>
      <c r="AK319" s="332"/>
      <c r="AL319" s="341"/>
      <c r="AM319" s="332"/>
      <c r="AN319" s="332"/>
      <c r="AO319" s="341"/>
    </row>
    <row r="320" spans="1:41" ht="23.1" customHeight="1">
      <c r="A320" s="397"/>
      <c r="B320" s="672"/>
      <c r="C320" s="1234"/>
      <c r="D320" s="396"/>
      <c r="E320" s="508">
        <f t="shared" si="18"/>
        <v>0</v>
      </c>
      <c r="F320" s="1235"/>
      <c r="G320" s="509"/>
      <c r="H320" s="508">
        <f t="shared" si="19"/>
        <v>0</v>
      </c>
      <c r="I320" s="1256" t="str">
        <f t="shared" si="20"/>
        <v/>
      </c>
      <c r="J320" s="398"/>
      <c r="K320" s="341"/>
      <c r="L320" s="341"/>
      <c r="M320" s="342"/>
      <c r="N320" s="332"/>
      <c r="O320" s="332"/>
      <c r="P320" s="343"/>
      <c r="Q320" s="332"/>
      <c r="R320" s="343"/>
      <c r="S320" s="344"/>
      <c r="T320" s="332"/>
      <c r="U320" s="332"/>
      <c r="V320" s="332"/>
      <c r="W320" s="332"/>
      <c r="X320" s="332"/>
      <c r="Y320" s="332"/>
      <c r="Z320" s="332"/>
      <c r="AA320" s="332"/>
      <c r="AB320" s="332"/>
      <c r="AC320" s="332"/>
      <c r="AD320" s="332"/>
      <c r="AE320" s="332"/>
      <c r="AF320" s="332"/>
      <c r="AG320" s="332"/>
      <c r="AH320" s="332"/>
      <c r="AI320" s="341"/>
      <c r="AJ320" s="332"/>
      <c r="AK320" s="332"/>
      <c r="AL320" s="341"/>
      <c r="AM320" s="332"/>
      <c r="AN320" s="332"/>
      <c r="AO320" s="341"/>
    </row>
    <row r="321" spans="1:41" ht="23.1" customHeight="1">
      <c r="A321" s="397"/>
      <c r="B321" s="672"/>
      <c r="C321" s="1234"/>
      <c r="D321" s="396"/>
      <c r="E321" s="508">
        <f t="shared" si="18"/>
        <v>0</v>
      </c>
      <c r="F321" s="1235"/>
      <c r="G321" s="509"/>
      <c r="H321" s="508">
        <f t="shared" si="19"/>
        <v>0</v>
      </c>
      <c r="I321" s="1256" t="str">
        <f t="shared" si="20"/>
        <v/>
      </c>
      <c r="J321" s="398"/>
      <c r="K321" s="341"/>
      <c r="L321" s="341"/>
      <c r="M321" s="342"/>
      <c r="N321" s="332"/>
      <c r="O321" s="332"/>
      <c r="P321" s="343"/>
      <c r="Q321" s="332"/>
      <c r="R321" s="343"/>
      <c r="S321" s="344"/>
      <c r="T321" s="332"/>
      <c r="U321" s="332"/>
      <c r="V321" s="332"/>
      <c r="W321" s="332"/>
      <c r="X321" s="332"/>
      <c r="Y321" s="332"/>
      <c r="Z321" s="332"/>
      <c r="AA321" s="332"/>
      <c r="AB321" s="332"/>
      <c r="AC321" s="332"/>
      <c r="AD321" s="332"/>
      <c r="AE321" s="332"/>
      <c r="AF321" s="332"/>
      <c r="AG321" s="332"/>
      <c r="AH321" s="332"/>
      <c r="AI321" s="341"/>
      <c r="AJ321" s="332"/>
      <c r="AK321" s="332"/>
      <c r="AL321" s="341"/>
      <c r="AM321" s="332"/>
      <c r="AN321" s="332"/>
      <c r="AO321" s="341"/>
    </row>
    <row r="322" spans="1:41" ht="23.1" customHeight="1">
      <c r="A322" s="397"/>
      <c r="B322" s="672"/>
      <c r="C322" s="1234"/>
      <c r="D322" s="396"/>
      <c r="E322" s="508">
        <f t="shared" si="18"/>
        <v>0</v>
      </c>
      <c r="F322" s="1235"/>
      <c r="G322" s="509"/>
      <c r="H322" s="508">
        <f t="shared" si="19"/>
        <v>0</v>
      </c>
      <c r="I322" s="1256" t="str">
        <f t="shared" si="20"/>
        <v/>
      </c>
      <c r="J322" s="398"/>
      <c r="K322" s="341"/>
      <c r="L322" s="341"/>
      <c r="M322" s="342"/>
      <c r="N322" s="332"/>
      <c r="O322" s="332"/>
      <c r="P322" s="343"/>
      <c r="Q322" s="332"/>
      <c r="R322" s="343"/>
      <c r="S322" s="344"/>
      <c r="T322" s="332"/>
      <c r="U322" s="332"/>
      <c r="V322" s="332"/>
      <c r="W322" s="332"/>
      <c r="X322" s="332"/>
      <c r="Y322" s="332"/>
      <c r="Z322" s="332"/>
      <c r="AA322" s="332"/>
      <c r="AB322" s="332"/>
      <c r="AC322" s="332"/>
      <c r="AD322" s="332"/>
      <c r="AE322" s="332"/>
      <c r="AF322" s="332"/>
      <c r="AG322" s="332"/>
      <c r="AH322" s="332"/>
      <c r="AI322" s="341"/>
      <c r="AJ322" s="332"/>
      <c r="AK322" s="332"/>
      <c r="AL322" s="341"/>
      <c r="AM322" s="332"/>
      <c r="AN322" s="332"/>
      <c r="AO322" s="341"/>
    </row>
    <row r="323" spans="1:41" ht="23.1" customHeight="1">
      <c r="A323" s="397"/>
      <c r="B323" s="672"/>
      <c r="C323" s="1234"/>
      <c r="D323" s="396"/>
      <c r="E323" s="508">
        <f t="shared" si="18"/>
        <v>0</v>
      </c>
      <c r="F323" s="1235"/>
      <c r="G323" s="509"/>
      <c r="H323" s="508">
        <f t="shared" si="19"/>
        <v>0</v>
      </c>
      <c r="I323" s="1256" t="str">
        <f t="shared" si="20"/>
        <v/>
      </c>
      <c r="J323" s="398"/>
      <c r="K323" s="341"/>
      <c r="L323" s="341"/>
      <c r="M323" s="342"/>
      <c r="N323" s="332"/>
      <c r="O323" s="332"/>
      <c r="P323" s="343"/>
      <c r="Q323" s="332"/>
      <c r="R323" s="343"/>
      <c r="S323" s="344"/>
      <c r="T323" s="332"/>
      <c r="U323" s="332"/>
      <c r="V323" s="332"/>
      <c r="W323" s="332"/>
      <c r="X323" s="332"/>
      <c r="Y323" s="332"/>
      <c r="Z323" s="332"/>
      <c r="AA323" s="332"/>
      <c r="AB323" s="332"/>
      <c r="AC323" s="332"/>
      <c r="AD323" s="332"/>
      <c r="AE323" s="332"/>
      <c r="AF323" s="332"/>
      <c r="AG323" s="332"/>
      <c r="AH323" s="332"/>
      <c r="AI323" s="341"/>
      <c r="AJ323" s="332"/>
      <c r="AK323" s="332"/>
      <c r="AL323" s="341"/>
      <c r="AM323" s="332"/>
      <c r="AN323" s="332"/>
      <c r="AO323" s="341"/>
    </row>
    <row r="324" spans="1:41" ht="23.1" customHeight="1">
      <c r="A324" s="397"/>
      <c r="B324" s="672"/>
      <c r="C324" s="1234"/>
      <c r="D324" s="396"/>
      <c r="E324" s="508">
        <f t="shared" si="18"/>
        <v>0</v>
      </c>
      <c r="F324" s="1235"/>
      <c r="G324" s="509"/>
      <c r="H324" s="508">
        <f t="shared" si="19"/>
        <v>0</v>
      </c>
      <c r="I324" s="1256" t="str">
        <f t="shared" si="20"/>
        <v/>
      </c>
      <c r="J324" s="398"/>
      <c r="K324" s="341"/>
      <c r="L324" s="341"/>
      <c r="M324" s="342"/>
      <c r="N324" s="332"/>
      <c r="O324" s="332"/>
      <c r="P324" s="343"/>
      <c r="Q324" s="332"/>
      <c r="R324" s="343"/>
      <c r="S324" s="344"/>
      <c r="T324" s="332"/>
      <c r="U324" s="332"/>
      <c r="V324" s="332"/>
      <c r="W324" s="332"/>
      <c r="X324" s="332"/>
      <c r="Y324" s="332"/>
      <c r="Z324" s="332"/>
      <c r="AA324" s="332"/>
      <c r="AB324" s="332"/>
      <c r="AC324" s="332"/>
      <c r="AD324" s="332"/>
      <c r="AE324" s="332"/>
      <c r="AF324" s="332"/>
      <c r="AG324" s="332"/>
      <c r="AH324" s="332"/>
      <c r="AI324" s="341"/>
      <c r="AJ324" s="332"/>
      <c r="AK324" s="332"/>
      <c r="AL324" s="341"/>
      <c r="AM324" s="332"/>
      <c r="AN324" s="332"/>
      <c r="AO324" s="341"/>
    </row>
    <row r="325" spans="1:41" ht="23.1" customHeight="1">
      <c r="A325" s="397"/>
      <c r="B325" s="672"/>
      <c r="C325" s="1234"/>
      <c r="D325" s="396"/>
      <c r="E325" s="508">
        <f t="shared" si="18"/>
        <v>0</v>
      </c>
      <c r="F325" s="1235"/>
      <c r="G325" s="509"/>
      <c r="H325" s="508">
        <f t="shared" si="19"/>
        <v>0</v>
      </c>
      <c r="I325" s="1256" t="str">
        <f t="shared" si="20"/>
        <v/>
      </c>
      <c r="J325" s="398"/>
      <c r="K325" s="341"/>
      <c r="L325" s="341"/>
      <c r="M325" s="342"/>
      <c r="N325" s="332"/>
      <c r="O325" s="332"/>
      <c r="P325" s="343"/>
      <c r="Q325" s="332"/>
      <c r="R325" s="343"/>
      <c r="S325" s="344"/>
      <c r="T325" s="332"/>
      <c r="U325" s="332"/>
      <c r="V325" s="332"/>
      <c r="W325" s="332"/>
      <c r="X325" s="332"/>
      <c r="Y325" s="332"/>
      <c r="Z325" s="332"/>
      <c r="AA325" s="332"/>
      <c r="AB325" s="332"/>
      <c r="AC325" s="332"/>
      <c r="AD325" s="332"/>
      <c r="AE325" s="332"/>
      <c r="AF325" s="332"/>
      <c r="AG325" s="332"/>
      <c r="AH325" s="332"/>
      <c r="AI325" s="341"/>
      <c r="AJ325" s="332"/>
      <c r="AK325" s="332"/>
      <c r="AL325" s="341"/>
      <c r="AM325" s="332"/>
      <c r="AN325" s="332"/>
      <c r="AO325" s="341"/>
    </row>
    <row r="326" spans="1:41" ht="23.1" customHeight="1">
      <c r="A326" s="397"/>
      <c r="B326" s="672"/>
      <c r="C326" s="1234"/>
      <c r="D326" s="396"/>
      <c r="E326" s="508">
        <f t="shared" si="18"/>
        <v>0</v>
      </c>
      <c r="F326" s="1235"/>
      <c r="G326" s="509"/>
      <c r="H326" s="508">
        <f t="shared" si="19"/>
        <v>0</v>
      </c>
      <c r="I326" s="1256" t="str">
        <f t="shared" si="20"/>
        <v/>
      </c>
      <c r="J326" s="398"/>
      <c r="K326" s="341"/>
      <c r="L326" s="341"/>
      <c r="M326" s="342"/>
      <c r="N326" s="332"/>
      <c r="O326" s="332"/>
      <c r="P326" s="343"/>
      <c r="Q326" s="332"/>
      <c r="R326" s="343"/>
      <c r="S326" s="344"/>
      <c r="T326" s="332"/>
      <c r="U326" s="332"/>
      <c r="V326" s="332"/>
      <c r="W326" s="332"/>
      <c r="X326" s="332"/>
      <c r="Y326" s="332"/>
      <c r="Z326" s="332"/>
      <c r="AA326" s="332"/>
      <c r="AB326" s="332"/>
      <c r="AC326" s="332"/>
      <c r="AD326" s="332"/>
      <c r="AE326" s="332"/>
      <c r="AF326" s="332"/>
      <c r="AG326" s="332"/>
      <c r="AH326" s="332"/>
      <c r="AI326" s="341"/>
      <c r="AJ326" s="332"/>
      <c r="AK326" s="332"/>
      <c r="AL326" s="341"/>
      <c r="AM326" s="332"/>
      <c r="AN326" s="332"/>
      <c r="AO326" s="341"/>
    </row>
    <row r="327" spans="1:41" ht="23.1" customHeight="1">
      <c r="A327" s="397"/>
      <c r="B327" s="672"/>
      <c r="C327" s="1234"/>
      <c r="D327" s="396"/>
      <c r="E327" s="508">
        <f t="shared" si="18"/>
        <v>0</v>
      </c>
      <c r="F327" s="1235"/>
      <c r="G327" s="509"/>
      <c r="H327" s="508">
        <f t="shared" si="19"/>
        <v>0</v>
      </c>
      <c r="I327" s="1256" t="str">
        <f t="shared" si="20"/>
        <v/>
      </c>
      <c r="J327" s="398"/>
      <c r="K327" s="341"/>
      <c r="L327" s="341"/>
      <c r="M327" s="342"/>
      <c r="N327" s="332"/>
      <c r="O327" s="332"/>
      <c r="P327" s="343"/>
      <c r="Q327" s="332"/>
      <c r="R327" s="343"/>
      <c r="S327" s="344"/>
      <c r="T327" s="332"/>
      <c r="U327" s="332"/>
      <c r="V327" s="332"/>
      <c r="W327" s="332"/>
      <c r="X327" s="332"/>
      <c r="Y327" s="332"/>
      <c r="Z327" s="332"/>
      <c r="AA327" s="332"/>
      <c r="AB327" s="332"/>
      <c r="AC327" s="332"/>
      <c r="AD327" s="332"/>
      <c r="AE327" s="332"/>
      <c r="AF327" s="332"/>
      <c r="AG327" s="332"/>
      <c r="AH327" s="332"/>
      <c r="AI327" s="341"/>
      <c r="AJ327" s="332"/>
      <c r="AK327" s="332"/>
      <c r="AL327" s="341"/>
      <c r="AM327" s="332"/>
      <c r="AN327" s="332"/>
      <c r="AO327" s="341"/>
    </row>
    <row r="328" spans="1:41" ht="23.1" customHeight="1">
      <c r="A328" s="397"/>
      <c r="B328" s="672"/>
      <c r="C328" s="1234"/>
      <c r="D328" s="396"/>
      <c r="E328" s="508">
        <f t="shared" si="18"/>
        <v>0</v>
      </c>
      <c r="F328" s="1235"/>
      <c r="G328" s="509"/>
      <c r="H328" s="508">
        <f t="shared" si="19"/>
        <v>0</v>
      </c>
      <c r="I328" s="1256" t="str">
        <f t="shared" si="20"/>
        <v/>
      </c>
      <c r="J328" s="398"/>
      <c r="K328" s="341"/>
      <c r="L328" s="341"/>
      <c r="M328" s="342"/>
      <c r="N328" s="332"/>
      <c r="O328" s="332"/>
      <c r="P328" s="343"/>
      <c r="Q328" s="332"/>
      <c r="R328" s="343"/>
      <c r="S328" s="344"/>
      <c r="T328" s="332"/>
      <c r="U328" s="332"/>
      <c r="V328" s="332"/>
      <c r="W328" s="332"/>
      <c r="X328" s="332"/>
      <c r="Y328" s="332"/>
      <c r="Z328" s="332"/>
      <c r="AA328" s="332"/>
      <c r="AB328" s="332"/>
      <c r="AC328" s="332"/>
      <c r="AD328" s="332"/>
      <c r="AE328" s="332"/>
      <c r="AF328" s="332"/>
      <c r="AG328" s="332"/>
      <c r="AH328" s="332"/>
      <c r="AI328" s="341"/>
      <c r="AJ328" s="332"/>
      <c r="AK328" s="332"/>
      <c r="AL328" s="341"/>
      <c r="AM328" s="332"/>
      <c r="AN328" s="332"/>
      <c r="AO328" s="341"/>
    </row>
    <row r="329" spans="1:41" ht="23.1" customHeight="1">
      <c r="A329" s="397"/>
      <c r="B329" s="672"/>
      <c r="C329" s="1234"/>
      <c r="D329" s="396"/>
      <c r="E329" s="508">
        <f t="shared" si="18"/>
        <v>0</v>
      </c>
      <c r="F329" s="1235"/>
      <c r="G329" s="509"/>
      <c r="H329" s="508">
        <f t="shared" si="19"/>
        <v>0</v>
      </c>
      <c r="I329" s="1256" t="str">
        <f t="shared" si="20"/>
        <v/>
      </c>
      <c r="J329" s="398"/>
      <c r="K329" s="341"/>
      <c r="L329" s="341"/>
      <c r="M329" s="342"/>
      <c r="N329" s="332"/>
      <c r="O329" s="332"/>
      <c r="P329" s="343"/>
      <c r="Q329" s="332"/>
      <c r="R329" s="343"/>
      <c r="S329" s="344"/>
      <c r="T329" s="332"/>
      <c r="U329" s="332"/>
      <c r="V329" s="332"/>
      <c r="W329" s="332"/>
      <c r="X329" s="332"/>
      <c r="Y329" s="332"/>
      <c r="Z329" s="332"/>
      <c r="AA329" s="332"/>
      <c r="AB329" s="332"/>
      <c r="AC329" s="332"/>
      <c r="AD329" s="332"/>
      <c r="AE329" s="332"/>
      <c r="AF329" s="332"/>
      <c r="AG329" s="332"/>
      <c r="AH329" s="332"/>
      <c r="AI329" s="341"/>
      <c r="AJ329" s="332"/>
      <c r="AK329" s="332"/>
      <c r="AL329" s="341"/>
      <c r="AM329" s="332"/>
      <c r="AN329" s="332"/>
      <c r="AO329" s="341"/>
    </row>
    <row r="330" spans="1:41" ht="23.1" customHeight="1">
      <c r="A330" s="397"/>
      <c r="B330" s="672"/>
      <c r="C330" s="1234"/>
      <c r="D330" s="396"/>
      <c r="E330" s="508">
        <f t="shared" si="18"/>
        <v>0</v>
      </c>
      <c r="F330" s="1235"/>
      <c r="G330" s="509"/>
      <c r="H330" s="508">
        <f t="shared" si="19"/>
        <v>0</v>
      </c>
      <c r="I330" s="1256" t="str">
        <f t="shared" si="20"/>
        <v/>
      </c>
      <c r="J330" s="398"/>
      <c r="K330" s="341"/>
      <c r="L330" s="341"/>
      <c r="M330" s="342"/>
      <c r="N330" s="332"/>
      <c r="O330" s="332"/>
      <c r="P330" s="343"/>
      <c r="Q330" s="332"/>
      <c r="R330" s="343"/>
      <c r="S330" s="344"/>
      <c r="T330" s="332"/>
      <c r="U330" s="332"/>
      <c r="V330" s="332"/>
      <c r="W330" s="332"/>
      <c r="X330" s="332"/>
      <c r="Y330" s="332"/>
      <c r="Z330" s="332"/>
      <c r="AA330" s="332"/>
      <c r="AB330" s="332"/>
      <c r="AC330" s="332"/>
      <c r="AD330" s="332"/>
      <c r="AE330" s="332"/>
      <c r="AF330" s="332"/>
      <c r="AG330" s="332"/>
      <c r="AH330" s="332"/>
      <c r="AI330" s="341"/>
      <c r="AJ330" s="332"/>
      <c r="AK330" s="332"/>
      <c r="AL330" s="341"/>
      <c r="AM330" s="332"/>
      <c r="AN330" s="332"/>
      <c r="AO330" s="341"/>
    </row>
    <row r="331" spans="1:41" ht="23.1" customHeight="1">
      <c r="A331" s="397"/>
      <c r="B331" s="672"/>
      <c r="C331" s="1234"/>
      <c r="D331" s="396"/>
      <c r="E331" s="508">
        <f t="shared" si="18"/>
        <v>0</v>
      </c>
      <c r="F331" s="1235"/>
      <c r="G331" s="509"/>
      <c r="H331" s="508">
        <f t="shared" si="19"/>
        <v>0</v>
      </c>
      <c r="I331" s="1256" t="str">
        <f t="shared" si="20"/>
        <v/>
      </c>
      <c r="J331" s="398"/>
      <c r="K331" s="341"/>
      <c r="L331" s="341"/>
      <c r="M331" s="342"/>
      <c r="N331" s="332"/>
      <c r="O331" s="332"/>
      <c r="P331" s="343"/>
      <c r="Q331" s="332"/>
      <c r="R331" s="343"/>
      <c r="S331" s="344"/>
      <c r="T331" s="332"/>
      <c r="U331" s="332"/>
      <c r="V331" s="332"/>
      <c r="W331" s="332"/>
      <c r="X331" s="332"/>
      <c r="Y331" s="332"/>
      <c r="Z331" s="332"/>
      <c r="AA331" s="332"/>
      <c r="AB331" s="332"/>
      <c r="AC331" s="332"/>
      <c r="AD331" s="332"/>
      <c r="AE331" s="332"/>
      <c r="AF331" s="332"/>
      <c r="AG331" s="332"/>
      <c r="AH331" s="332"/>
      <c r="AI331" s="341"/>
      <c r="AJ331" s="332"/>
      <c r="AK331" s="332"/>
      <c r="AL331" s="341"/>
      <c r="AM331" s="332"/>
      <c r="AN331" s="332"/>
      <c r="AO331" s="341"/>
    </row>
    <row r="332" spans="1:41" ht="23.1" customHeight="1">
      <c r="A332" s="397"/>
      <c r="B332" s="672"/>
      <c r="C332" s="1234"/>
      <c r="D332" s="396"/>
      <c r="E332" s="508">
        <f t="shared" si="18"/>
        <v>0</v>
      </c>
      <c r="F332" s="1235"/>
      <c r="G332" s="509"/>
      <c r="H332" s="508">
        <f t="shared" si="19"/>
        <v>0</v>
      </c>
      <c r="I332" s="1256" t="str">
        <f t="shared" si="20"/>
        <v/>
      </c>
      <c r="J332" s="398"/>
      <c r="K332" s="341"/>
      <c r="L332" s="341"/>
      <c r="M332" s="342"/>
      <c r="N332" s="332"/>
      <c r="O332" s="332"/>
      <c r="P332" s="343"/>
      <c r="Q332" s="332"/>
      <c r="R332" s="343"/>
      <c r="S332" s="344"/>
      <c r="T332" s="332"/>
      <c r="U332" s="332"/>
      <c r="V332" s="332"/>
      <c r="W332" s="332"/>
      <c r="X332" s="332"/>
      <c r="Y332" s="332"/>
      <c r="Z332" s="332"/>
      <c r="AA332" s="332"/>
      <c r="AB332" s="332"/>
      <c r="AC332" s="332"/>
      <c r="AD332" s="332"/>
      <c r="AE332" s="332"/>
      <c r="AF332" s="332"/>
      <c r="AG332" s="332"/>
      <c r="AH332" s="332"/>
      <c r="AI332" s="341"/>
      <c r="AJ332" s="332"/>
      <c r="AK332" s="332"/>
      <c r="AL332" s="341"/>
      <c r="AM332" s="332"/>
      <c r="AN332" s="332"/>
      <c r="AO332" s="341"/>
    </row>
    <row r="333" spans="1:41" ht="23.1" customHeight="1">
      <c r="A333" s="397"/>
      <c r="B333" s="672"/>
      <c r="C333" s="1234"/>
      <c r="D333" s="396"/>
      <c r="E333" s="508">
        <f t="shared" si="18"/>
        <v>0</v>
      </c>
      <c r="F333" s="1235"/>
      <c r="G333" s="509"/>
      <c r="H333" s="508">
        <f t="shared" si="19"/>
        <v>0</v>
      </c>
      <c r="I333" s="1256" t="str">
        <f t="shared" si="20"/>
        <v/>
      </c>
      <c r="J333" s="398"/>
      <c r="K333" s="341"/>
      <c r="L333" s="341"/>
      <c r="M333" s="342"/>
      <c r="N333" s="332"/>
      <c r="O333" s="332"/>
      <c r="P333" s="343"/>
      <c r="Q333" s="332"/>
      <c r="R333" s="343"/>
      <c r="S333" s="344"/>
      <c r="T333" s="332"/>
      <c r="U333" s="332"/>
      <c r="V333" s="332"/>
      <c r="W333" s="332"/>
      <c r="X333" s="332"/>
      <c r="Y333" s="332"/>
      <c r="Z333" s="332"/>
      <c r="AA333" s="332"/>
      <c r="AB333" s="332"/>
      <c r="AC333" s="332"/>
      <c r="AD333" s="332"/>
      <c r="AE333" s="332"/>
      <c r="AF333" s="332"/>
      <c r="AG333" s="332"/>
      <c r="AH333" s="332"/>
      <c r="AI333" s="341"/>
      <c r="AJ333" s="332"/>
      <c r="AK333" s="332"/>
      <c r="AL333" s="341"/>
      <c r="AM333" s="332"/>
      <c r="AN333" s="332"/>
      <c r="AO333" s="341"/>
    </row>
    <row r="334" spans="1:41" ht="23.1" customHeight="1">
      <c r="A334" s="397"/>
      <c r="B334" s="672"/>
      <c r="C334" s="1234"/>
      <c r="D334" s="396"/>
      <c r="E334" s="508">
        <f t="shared" si="18"/>
        <v>0</v>
      </c>
      <c r="F334" s="1235"/>
      <c r="G334" s="509"/>
      <c r="H334" s="508">
        <f t="shared" si="19"/>
        <v>0</v>
      </c>
      <c r="I334" s="1256" t="str">
        <f t="shared" si="20"/>
        <v/>
      </c>
      <c r="J334" s="398"/>
      <c r="K334" s="341"/>
      <c r="L334" s="341"/>
      <c r="M334" s="342"/>
      <c r="N334" s="332"/>
      <c r="O334" s="332"/>
      <c r="P334" s="343"/>
      <c r="Q334" s="332"/>
      <c r="R334" s="343"/>
      <c r="S334" s="344"/>
      <c r="T334" s="332"/>
      <c r="U334" s="332"/>
      <c r="V334" s="332"/>
      <c r="W334" s="332"/>
      <c r="X334" s="332"/>
      <c r="Y334" s="332"/>
      <c r="Z334" s="332"/>
      <c r="AA334" s="332"/>
      <c r="AB334" s="332"/>
      <c r="AC334" s="332"/>
      <c r="AD334" s="332"/>
      <c r="AE334" s="332"/>
      <c r="AF334" s="332"/>
      <c r="AG334" s="332"/>
      <c r="AH334" s="332"/>
      <c r="AI334" s="341"/>
      <c r="AJ334" s="332"/>
      <c r="AK334" s="332"/>
      <c r="AL334" s="341"/>
      <c r="AM334" s="332"/>
      <c r="AN334" s="332"/>
      <c r="AO334" s="341"/>
    </row>
    <row r="335" spans="1:41" ht="23.1" customHeight="1">
      <c r="A335" s="397"/>
      <c r="B335" s="672"/>
      <c r="C335" s="1234"/>
      <c r="D335" s="396"/>
      <c r="E335" s="508">
        <f t="shared" si="18"/>
        <v>0</v>
      </c>
      <c r="F335" s="1235"/>
      <c r="G335" s="509"/>
      <c r="H335" s="508">
        <f t="shared" si="19"/>
        <v>0</v>
      </c>
      <c r="I335" s="1256" t="str">
        <f t="shared" si="20"/>
        <v/>
      </c>
      <c r="J335" s="398"/>
      <c r="K335" s="341"/>
      <c r="L335" s="341"/>
      <c r="M335" s="342"/>
      <c r="N335" s="332"/>
      <c r="O335" s="332"/>
      <c r="P335" s="343"/>
      <c r="Q335" s="332"/>
      <c r="R335" s="343"/>
      <c r="S335" s="344"/>
      <c r="T335" s="332"/>
      <c r="U335" s="332"/>
      <c r="V335" s="332"/>
      <c r="W335" s="332"/>
      <c r="X335" s="332"/>
      <c r="Y335" s="332"/>
      <c r="Z335" s="332"/>
      <c r="AA335" s="332"/>
      <c r="AB335" s="332"/>
      <c r="AC335" s="332"/>
      <c r="AD335" s="332"/>
      <c r="AE335" s="332"/>
      <c r="AF335" s="332"/>
      <c r="AG335" s="332"/>
      <c r="AH335" s="332"/>
      <c r="AI335" s="341"/>
      <c r="AJ335" s="332"/>
      <c r="AK335" s="332"/>
      <c r="AL335" s="341"/>
      <c r="AM335" s="332"/>
      <c r="AN335" s="332"/>
      <c r="AO335" s="341"/>
    </row>
    <row r="336" spans="1:41" ht="23.1" customHeight="1">
      <c r="A336" s="397"/>
      <c r="B336" s="672"/>
      <c r="C336" s="1234"/>
      <c r="D336" s="396"/>
      <c r="E336" s="508">
        <f t="shared" si="18"/>
        <v>0</v>
      </c>
      <c r="F336" s="1235"/>
      <c r="G336" s="509"/>
      <c r="H336" s="508">
        <f t="shared" si="19"/>
        <v>0</v>
      </c>
      <c r="I336" s="1256" t="str">
        <f t="shared" si="20"/>
        <v/>
      </c>
      <c r="J336" s="398"/>
      <c r="K336" s="341"/>
      <c r="L336" s="341"/>
      <c r="M336" s="342"/>
      <c r="N336" s="332"/>
      <c r="O336" s="332"/>
      <c r="P336" s="343"/>
      <c r="Q336" s="332"/>
      <c r="R336" s="343"/>
      <c r="S336" s="344"/>
      <c r="T336" s="332"/>
      <c r="U336" s="332"/>
      <c r="V336" s="332"/>
      <c r="W336" s="332"/>
      <c r="X336" s="332"/>
      <c r="Y336" s="332"/>
      <c r="Z336" s="332"/>
      <c r="AA336" s="332"/>
      <c r="AB336" s="332"/>
      <c r="AC336" s="332"/>
      <c r="AD336" s="332"/>
      <c r="AE336" s="332"/>
      <c r="AF336" s="332"/>
      <c r="AG336" s="332"/>
      <c r="AH336" s="332"/>
      <c r="AI336" s="341"/>
      <c r="AJ336" s="332"/>
      <c r="AK336" s="332"/>
      <c r="AL336" s="341"/>
      <c r="AM336" s="332"/>
      <c r="AN336" s="332"/>
      <c r="AO336" s="341"/>
    </row>
    <row r="337" spans="1:41" ht="23.1" customHeight="1">
      <c r="A337" s="397"/>
      <c r="B337" s="672"/>
      <c r="C337" s="1234"/>
      <c r="D337" s="396"/>
      <c r="E337" s="508">
        <f t="shared" si="18"/>
        <v>0</v>
      </c>
      <c r="F337" s="1235"/>
      <c r="G337" s="509"/>
      <c r="H337" s="508">
        <f t="shared" si="19"/>
        <v>0</v>
      </c>
      <c r="I337" s="1256" t="str">
        <f t="shared" si="20"/>
        <v/>
      </c>
      <c r="J337" s="398"/>
      <c r="K337" s="341"/>
      <c r="L337" s="341"/>
      <c r="M337" s="342"/>
      <c r="N337" s="332"/>
      <c r="O337" s="332"/>
      <c r="P337" s="343"/>
      <c r="Q337" s="332"/>
      <c r="R337" s="343"/>
      <c r="S337" s="344"/>
      <c r="T337" s="332"/>
      <c r="U337" s="332"/>
      <c r="V337" s="332"/>
      <c r="W337" s="332"/>
      <c r="X337" s="332"/>
      <c r="Y337" s="332"/>
      <c r="Z337" s="332"/>
      <c r="AA337" s="332"/>
      <c r="AB337" s="332"/>
      <c r="AC337" s="332"/>
      <c r="AD337" s="332"/>
      <c r="AE337" s="332"/>
      <c r="AF337" s="332"/>
      <c r="AG337" s="332"/>
      <c r="AH337" s="332"/>
      <c r="AI337" s="341"/>
      <c r="AJ337" s="332"/>
      <c r="AK337" s="332"/>
      <c r="AL337" s="341"/>
      <c r="AM337" s="332"/>
      <c r="AN337" s="332"/>
      <c r="AO337" s="341"/>
    </row>
    <row r="338" spans="1:41" ht="23.1" customHeight="1">
      <c r="A338" s="397"/>
      <c r="B338" s="672"/>
      <c r="C338" s="1234"/>
      <c r="D338" s="396"/>
      <c r="E338" s="508">
        <f t="shared" si="18"/>
        <v>0</v>
      </c>
      <c r="F338" s="1235"/>
      <c r="G338" s="509"/>
      <c r="H338" s="508">
        <f t="shared" si="19"/>
        <v>0</v>
      </c>
      <c r="I338" s="1256" t="str">
        <f t="shared" si="20"/>
        <v/>
      </c>
      <c r="J338" s="398"/>
      <c r="K338" s="341"/>
      <c r="L338" s="341"/>
      <c r="M338" s="342"/>
      <c r="N338" s="332"/>
      <c r="O338" s="332"/>
      <c r="P338" s="343"/>
      <c r="Q338" s="332"/>
      <c r="R338" s="343"/>
      <c r="S338" s="344"/>
      <c r="T338" s="332"/>
      <c r="U338" s="332"/>
      <c r="V338" s="332"/>
      <c r="W338" s="332"/>
      <c r="X338" s="332"/>
      <c r="Y338" s="332"/>
      <c r="Z338" s="332"/>
      <c r="AA338" s="332"/>
      <c r="AB338" s="332"/>
      <c r="AC338" s="332"/>
      <c r="AD338" s="332"/>
      <c r="AE338" s="332"/>
      <c r="AF338" s="332"/>
      <c r="AG338" s="332"/>
      <c r="AH338" s="332"/>
      <c r="AI338" s="341"/>
      <c r="AJ338" s="332"/>
      <c r="AK338" s="332"/>
      <c r="AL338" s="341"/>
      <c r="AM338" s="332"/>
      <c r="AN338" s="332"/>
      <c r="AO338" s="341"/>
    </row>
    <row r="339" spans="1:41" ht="23.1" customHeight="1">
      <c r="A339" s="397"/>
      <c r="B339" s="672"/>
      <c r="C339" s="1234"/>
      <c r="D339" s="396"/>
      <c r="E339" s="508">
        <f t="shared" si="18"/>
        <v>0</v>
      </c>
      <c r="F339" s="1235"/>
      <c r="G339" s="509"/>
      <c r="H339" s="508">
        <f t="shared" si="19"/>
        <v>0</v>
      </c>
      <c r="I339" s="1256" t="str">
        <f t="shared" si="20"/>
        <v/>
      </c>
      <c r="J339" s="398"/>
      <c r="K339" s="341"/>
      <c r="L339" s="341"/>
      <c r="M339" s="342"/>
      <c r="N339" s="332"/>
      <c r="O339" s="332"/>
      <c r="P339" s="343"/>
      <c r="Q339" s="332"/>
      <c r="R339" s="343"/>
      <c r="S339" s="344"/>
      <c r="T339" s="332"/>
      <c r="U339" s="332"/>
      <c r="V339" s="332"/>
      <c r="W339" s="332"/>
      <c r="X339" s="332"/>
      <c r="Y339" s="332"/>
      <c r="Z339" s="332"/>
      <c r="AA339" s="332"/>
      <c r="AB339" s="332"/>
      <c r="AC339" s="332"/>
      <c r="AD339" s="332"/>
      <c r="AE339" s="332"/>
      <c r="AF339" s="332"/>
      <c r="AG339" s="332"/>
      <c r="AH339" s="332"/>
      <c r="AI339" s="341"/>
      <c r="AJ339" s="332"/>
      <c r="AK339" s="332"/>
      <c r="AL339" s="341"/>
      <c r="AM339" s="332"/>
      <c r="AN339" s="332"/>
      <c r="AO339" s="341"/>
    </row>
    <row r="340" spans="1:41" ht="23.1" customHeight="1">
      <c r="A340" s="397"/>
      <c r="B340" s="672"/>
      <c r="C340" s="1234"/>
      <c r="D340" s="396"/>
      <c r="E340" s="508">
        <f t="shared" si="18"/>
        <v>0</v>
      </c>
      <c r="F340" s="1235"/>
      <c r="G340" s="509"/>
      <c r="H340" s="508">
        <f t="shared" si="19"/>
        <v>0</v>
      </c>
      <c r="I340" s="1256" t="str">
        <f t="shared" si="20"/>
        <v/>
      </c>
      <c r="J340" s="398"/>
      <c r="K340" s="341"/>
      <c r="L340" s="341"/>
      <c r="M340" s="342"/>
      <c r="N340" s="332"/>
      <c r="O340" s="332"/>
      <c r="P340" s="343"/>
      <c r="Q340" s="332"/>
      <c r="R340" s="343"/>
      <c r="S340" s="344"/>
      <c r="T340" s="332"/>
      <c r="U340" s="332"/>
      <c r="V340" s="332"/>
      <c r="W340" s="332"/>
      <c r="X340" s="332"/>
      <c r="Y340" s="332"/>
      <c r="Z340" s="332"/>
      <c r="AA340" s="332"/>
      <c r="AB340" s="332"/>
      <c r="AC340" s="332"/>
      <c r="AD340" s="332"/>
      <c r="AE340" s="332"/>
      <c r="AF340" s="332"/>
      <c r="AG340" s="332"/>
      <c r="AH340" s="332"/>
      <c r="AI340" s="341"/>
      <c r="AJ340" s="332"/>
      <c r="AK340" s="332"/>
      <c r="AL340" s="341"/>
      <c r="AM340" s="332"/>
      <c r="AN340" s="332"/>
      <c r="AO340" s="341"/>
    </row>
    <row r="341" spans="1:41" ht="23.1" customHeight="1">
      <c r="A341" s="397"/>
      <c r="B341" s="672"/>
      <c r="C341" s="1234"/>
      <c r="D341" s="396"/>
      <c r="E341" s="508">
        <f t="shared" si="18"/>
        <v>0</v>
      </c>
      <c r="F341" s="1235"/>
      <c r="G341" s="509"/>
      <c r="H341" s="508">
        <f t="shared" si="19"/>
        <v>0</v>
      </c>
      <c r="I341" s="1256" t="str">
        <f t="shared" si="20"/>
        <v/>
      </c>
      <c r="J341" s="398"/>
      <c r="K341" s="341"/>
      <c r="L341" s="341"/>
      <c r="M341" s="342"/>
      <c r="N341" s="332"/>
      <c r="O341" s="332"/>
      <c r="P341" s="343"/>
      <c r="Q341" s="332"/>
      <c r="R341" s="343"/>
      <c r="S341" s="344"/>
      <c r="T341" s="332"/>
      <c r="U341" s="332"/>
      <c r="V341" s="332"/>
      <c r="W341" s="332"/>
      <c r="X341" s="332"/>
      <c r="Y341" s="332"/>
      <c r="Z341" s="332"/>
      <c r="AA341" s="332"/>
      <c r="AB341" s="332"/>
      <c r="AC341" s="332"/>
      <c r="AD341" s="332"/>
      <c r="AE341" s="332"/>
      <c r="AF341" s="332"/>
      <c r="AG341" s="332"/>
      <c r="AH341" s="332"/>
      <c r="AI341" s="341"/>
      <c r="AJ341" s="332"/>
      <c r="AK341" s="332"/>
      <c r="AL341" s="341"/>
      <c r="AM341" s="332"/>
      <c r="AN341" s="332"/>
      <c r="AO341" s="341"/>
    </row>
    <row r="342" spans="1:41" ht="23.1" customHeight="1">
      <c r="A342" s="397"/>
      <c r="B342" s="672"/>
      <c r="C342" s="1234"/>
      <c r="D342" s="396"/>
      <c r="E342" s="508">
        <f t="shared" si="18"/>
        <v>0</v>
      </c>
      <c r="F342" s="1235"/>
      <c r="G342" s="509"/>
      <c r="H342" s="508">
        <f t="shared" si="19"/>
        <v>0</v>
      </c>
      <c r="I342" s="1256" t="str">
        <f t="shared" si="20"/>
        <v/>
      </c>
      <c r="J342" s="398"/>
      <c r="K342" s="341"/>
      <c r="L342" s="341"/>
      <c r="M342" s="342"/>
      <c r="N342" s="332"/>
      <c r="O342" s="332"/>
      <c r="P342" s="343"/>
      <c r="Q342" s="332"/>
      <c r="R342" s="343"/>
      <c r="S342" s="344"/>
      <c r="T342" s="332"/>
      <c r="U342" s="332"/>
      <c r="V342" s="332"/>
      <c r="W342" s="332"/>
      <c r="X342" s="332"/>
      <c r="Y342" s="332"/>
      <c r="Z342" s="332"/>
      <c r="AA342" s="332"/>
      <c r="AB342" s="332"/>
      <c r="AC342" s="332"/>
      <c r="AD342" s="332"/>
      <c r="AE342" s="332"/>
      <c r="AF342" s="332"/>
      <c r="AG342" s="332"/>
      <c r="AH342" s="332"/>
      <c r="AI342" s="341"/>
      <c r="AJ342" s="332"/>
      <c r="AK342" s="332"/>
      <c r="AL342" s="341"/>
      <c r="AM342" s="332"/>
      <c r="AN342" s="332"/>
      <c r="AO342" s="341"/>
    </row>
    <row r="343" spans="1:41" ht="23.1" customHeight="1">
      <c r="A343" s="397"/>
      <c r="B343" s="672"/>
      <c r="C343" s="1234"/>
      <c r="D343" s="396"/>
      <c r="E343" s="508">
        <f t="shared" si="18"/>
        <v>0</v>
      </c>
      <c r="F343" s="1235"/>
      <c r="G343" s="509"/>
      <c r="H343" s="508">
        <f t="shared" si="19"/>
        <v>0</v>
      </c>
      <c r="I343" s="1256" t="str">
        <f t="shared" si="20"/>
        <v/>
      </c>
      <c r="J343" s="398"/>
      <c r="K343" s="341"/>
      <c r="L343" s="341"/>
      <c r="M343" s="342"/>
      <c r="N343" s="332"/>
      <c r="O343" s="332"/>
      <c r="P343" s="343"/>
      <c r="Q343" s="332"/>
      <c r="R343" s="343"/>
      <c r="S343" s="344"/>
      <c r="T343" s="332"/>
      <c r="U343" s="332"/>
      <c r="V343" s="332"/>
      <c r="W343" s="332"/>
      <c r="X343" s="332"/>
      <c r="Y343" s="332"/>
      <c r="Z343" s="332"/>
      <c r="AA343" s="332"/>
      <c r="AB343" s="332"/>
      <c r="AC343" s="332"/>
      <c r="AD343" s="332"/>
      <c r="AE343" s="332"/>
      <c r="AF343" s="332"/>
      <c r="AG343" s="332"/>
      <c r="AH343" s="332"/>
      <c r="AI343" s="341"/>
      <c r="AJ343" s="332"/>
      <c r="AK343" s="332"/>
      <c r="AL343" s="341"/>
      <c r="AM343" s="332"/>
      <c r="AN343" s="332"/>
      <c r="AO343" s="341"/>
    </row>
    <row r="344" spans="1:41" ht="23.1" customHeight="1">
      <c r="A344" s="397"/>
      <c r="B344" s="672"/>
      <c r="C344" s="1234"/>
      <c r="D344" s="396"/>
      <c r="E344" s="508">
        <f t="shared" si="18"/>
        <v>0</v>
      </c>
      <c r="F344" s="1235"/>
      <c r="G344" s="509"/>
      <c r="H344" s="508">
        <f t="shared" si="19"/>
        <v>0</v>
      </c>
      <c r="I344" s="1256" t="str">
        <f t="shared" si="20"/>
        <v/>
      </c>
      <c r="J344" s="398"/>
      <c r="K344" s="341"/>
      <c r="L344" s="341"/>
      <c r="M344" s="342"/>
      <c r="N344" s="332"/>
      <c r="O344" s="332"/>
      <c r="P344" s="343"/>
      <c r="Q344" s="332"/>
      <c r="R344" s="343"/>
      <c r="S344" s="344"/>
      <c r="T344" s="332"/>
      <c r="U344" s="332"/>
      <c r="V344" s="332"/>
      <c r="W344" s="332"/>
      <c r="X344" s="332"/>
      <c r="Y344" s="332"/>
      <c r="Z344" s="332"/>
      <c r="AA344" s="332"/>
      <c r="AB344" s="332"/>
      <c r="AC344" s="332"/>
      <c r="AD344" s="332"/>
      <c r="AE344" s="332"/>
      <c r="AF344" s="332"/>
      <c r="AG344" s="332"/>
      <c r="AH344" s="332"/>
      <c r="AI344" s="341"/>
      <c r="AJ344" s="332"/>
      <c r="AK344" s="332"/>
      <c r="AL344" s="341"/>
      <c r="AM344" s="332"/>
      <c r="AN344" s="332"/>
      <c r="AO344" s="341"/>
    </row>
    <row r="345" spans="1:41" ht="23.1" customHeight="1">
      <c r="A345" s="397"/>
      <c r="B345" s="672"/>
      <c r="C345" s="1234"/>
      <c r="D345" s="396"/>
      <c r="E345" s="508">
        <f t="shared" si="18"/>
        <v>0</v>
      </c>
      <c r="F345" s="1235"/>
      <c r="G345" s="509"/>
      <c r="H345" s="508">
        <f t="shared" si="19"/>
        <v>0</v>
      </c>
      <c r="I345" s="1256" t="str">
        <f t="shared" si="20"/>
        <v/>
      </c>
      <c r="J345" s="398"/>
      <c r="K345" s="341"/>
      <c r="L345" s="341"/>
      <c r="M345" s="342"/>
      <c r="N345" s="332"/>
      <c r="O345" s="332"/>
      <c r="P345" s="343"/>
      <c r="Q345" s="332"/>
      <c r="R345" s="343"/>
      <c r="S345" s="344"/>
      <c r="T345" s="332"/>
      <c r="U345" s="332"/>
      <c r="V345" s="332"/>
      <c r="W345" s="332"/>
      <c r="X345" s="332"/>
      <c r="Y345" s="332"/>
      <c r="Z345" s="332"/>
      <c r="AA345" s="332"/>
      <c r="AB345" s="332"/>
      <c r="AC345" s="332"/>
      <c r="AD345" s="332"/>
      <c r="AE345" s="332"/>
      <c r="AF345" s="332"/>
      <c r="AG345" s="332"/>
      <c r="AH345" s="332"/>
      <c r="AI345" s="341"/>
      <c r="AJ345" s="332"/>
      <c r="AK345" s="332"/>
      <c r="AL345" s="341"/>
      <c r="AM345" s="332"/>
      <c r="AN345" s="332"/>
      <c r="AO345" s="341"/>
    </row>
    <row r="346" spans="1:41" ht="23.1" customHeight="1">
      <c r="A346" s="397"/>
      <c r="B346" s="672"/>
      <c r="C346" s="1234"/>
      <c r="D346" s="396"/>
      <c r="E346" s="508">
        <f t="shared" si="18"/>
        <v>0</v>
      </c>
      <c r="F346" s="1235"/>
      <c r="G346" s="509"/>
      <c r="H346" s="508">
        <f t="shared" si="19"/>
        <v>0</v>
      </c>
      <c r="I346" s="1256" t="str">
        <f t="shared" si="20"/>
        <v/>
      </c>
      <c r="J346" s="398"/>
      <c r="K346" s="341"/>
      <c r="L346" s="341"/>
      <c r="M346" s="342"/>
      <c r="N346" s="332"/>
      <c r="O346" s="332"/>
      <c r="P346" s="343"/>
      <c r="Q346" s="332"/>
      <c r="R346" s="343"/>
      <c r="S346" s="344"/>
      <c r="T346" s="332"/>
      <c r="U346" s="332"/>
      <c r="V346" s="332"/>
      <c r="W346" s="332"/>
      <c r="X346" s="332"/>
      <c r="Y346" s="332"/>
      <c r="Z346" s="332"/>
      <c r="AA346" s="332"/>
      <c r="AB346" s="332"/>
      <c r="AC346" s="332"/>
      <c r="AD346" s="332"/>
      <c r="AE346" s="332"/>
      <c r="AF346" s="332"/>
      <c r="AG346" s="332"/>
      <c r="AH346" s="332"/>
      <c r="AI346" s="341"/>
      <c r="AJ346" s="332"/>
      <c r="AK346" s="332"/>
      <c r="AL346" s="341"/>
      <c r="AM346" s="332"/>
      <c r="AN346" s="332"/>
      <c r="AO346" s="341"/>
    </row>
    <row r="347" spans="1:41" ht="23.1" customHeight="1">
      <c r="A347" s="397"/>
      <c r="B347" s="672"/>
      <c r="C347" s="1234"/>
      <c r="D347" s="396"/>
      <c r="E347" s="508">
        <f t="shared" si="18"/>
        <v>0</v>
      </c>
      <c r="F347" s="1235"/>
      <c r="G347" s="509"/>
      <c r="H347" s="508">
        <f t="shared" si="19"/>
        <v>0</v>
      </c>
      <c r="I347" s="1256" t="str">
        <f t="shared" si="20"/>
        <v/>
      </c>
      <c r="J347" s="398"/>
      <c r="K347" s="341"/>
      <c r="L347" s="341"/>
      <c r="M347" s="342"/>
      <c r="N347" s="332"/>
      <c r="O347" s="332"/>
      <c r="P347" s="343"/>
      <c r="Q347" s="332"/>
      <c r="R347" s="343"/>
      <c r="S347" s="344"/>
      <c r="T347" s="332"/>
      <c r="U347" s="332"/>
      <c r="V347" s="332"/>
      <c r="W347" s="332"/>
      <c r="X347" s="332"/>
      <c r="Y347" s="332"/>
      <c r="Z347" s="332"/>
      <c r="AA347" s="332"/>
      <c r="AB347" s="332"/>
      <c r="AC347" s="332"/>
      <c r="AD347" s="332"/>
      <c r="AE347" s="332"/>
      <c r="AF347" s="332"/>
      <c r="AG347" s="332"/>
      <c r="AH347" s="332"/>
      <c r="AI347" s="341"/>
      <c r="AJ347" s="332"/>
      <c r="AK347" s="332"/>
      <c r="AL347" s="341"/>
      <c r="AM347" s="332"/>
      <c r="AN347" s="332"/>
      <c r="AO347" s="341"/>
    </row>
    <row r="348" spans="1:41" ht="23.1" customHeight="1">
      <c r="A348" s="397"/>
      <c r="B348" s="672"/>
      <c r="C348" s="1234"/>
      <c r="D348" s="396"/>
      <c r="E348" s="508">
        <f t="shared" si="18"/>
        <v>0</v>
      </c>
      <c r="F348" s="1235"/>
      <c r="G348" s="509"/>
      <c r="H348" s="508">
        <f t="shared" si="19"/>
        <v>0</v>
      </c>
      <c r="I348" s="1256" t="str">
        <f t="shared" si="20"/>
        <v/>
      </c>
      <c r="J348" s="398"/>
      <c r="K348" s="341"/>
      <c r="L348" s="341"/>
      <c r="M348" s="342"/>
      <c r="N348" s="332"/>
      <c r="O348" s="332"/>
      <c r="P348" s="343"/>
      <c r="Q348" s="332"/>
      <c r="R348" s="343"/>
      <c r="S348" s="344"/>
      <c r="T348" s="332"/>
      <c r="U348" s="332"/>
      <c r="V348" s="332"/>
      <c r="W348" s="332"/>
      <c r="X348" s="332"/>
      <c r="Y348" s="332"/>
      <c r="Z348" s="332"/>
      <c r="AA348" s="332"/>
      <c r="AB348" s="332"/>
      <c r="AC348" s="332"/>
      <c r="AD348" s="332"/>
      <c r="AE348" s="332"/>
      <c r="AF348" s="332"/>
      <c r="AG348" s="332"/>
      <c r="AH348" s="332"/>
      <c r="AI348" s="341"/>
      <c r="AJ348" s="332"/>
      <c r="AK348" s="332"/>
      <c r="AL348" s="341"/>
      <c r="AM348" s="332"/>
      <c r="AN348" s="332"/>
      <c r="AO348" s="341"/>
    </row>
    <row r="349" spans="1:41" ht="23.1" customHeight="1">
      <c r="A349" s="397"/>
      <c r="B349" s="672"/>
      <c r="C349" s="1234"/>
      <c r="D349" s="396"/>
      <c r="E349" s="508">
        <f t="shared" si="18"/>
        <v>0</v>
      </c>
      <c r="F349" s="1235"/>
      <c r="G349" s="509"/>
      <c r="H349" s="508">
        <f t="shared" si="19"/>
        <v>0</v>
      </c>
      <c r="I349" s="1256" t="str">
        <f t="shared" si="20"/>
        <v/>
      </c>
      <c r="J349" s="398"/>
      <c r="K349" s="341"/>
      <c r="L349" s="341"/>
      <c r="M349" s="342"/>
      <c r="N349" s="332"/>
      <c r="O349" s="332"/>
      <c r="P349" s="343"/>
      <c r="Q349" s="332"/>
      <c r="R349" s="343"/>
      <c r="S349" s="344"/>
      <c r="T349" s="332"/>
      <c r="U349" s="332"/>
      <c r="V349" s="332"/>
      <c r="W349" s="332"/>
      <c r="X349" s="332"/>
      <c r="Y349" s="332"/>
      <c r="Z349" s="332"/>
      <c r="AA349" s="332"/>
      <c r="AB349" s="332"/>
      <c r="AC349" s="332"/>
      <c r="AD349" s="332"/>
      <c r="AE349" s="332"/>
      <c r="AF349" s="332"/>
      <c r="AG349" s="332"/>
      <c r="AH349" s="332"/>
      <c r="AI349" s="341"/>
      <c r="AJ349" s="332"/>
      <c r="AK349" s="332"/>
      <c r="AL349" s="341"/>
      <c r="AM349" s="332"/>
      <c r="AN349" s="332"/>
      <c r="AO349" s="341"/>
    </row>
    <row r="350" spans="1:41" ht="23.1" customHeight="1">
      <c r="A350" s="397"/>
      <c r="B350" s="672"/>
      <c r="C350" s="1234"/>
      <c r="D350" s="396"/>
      <c r="E350" s="508">
        <f t="shared" si="18"/>
        <v>0</v>
      </c>
      <c r="F350" s="1235"/>
      <c r="G350" s="509"/>
      <c r="H350" s="508">
        <f t="shared" si="19"/>
        <v>0</v>
      </c>
      <c r="I350" s="1256" t="str">
        <f t="shared" si="20"/>
        <v/>
      </c>
      <c r="J350" s="398"/>
      <c r="K350" s="341"/>
      <c r="L350" s="341"/>
      <c r="M350" s="342"/>
      <c r="N350" s="332"/>
      <c r="O350" s="332"/>
      <c r="P350" s="343"/>
      <c r="Q350" s="332"/>
      <c r="R350" s="343"/>
      <c r="S350" s="344"/>
      <c r="T350" s="332"/>
      <c r="U350" s="332"/>
      <c r="V350" s="332"/>
      <c r="W350" s="332"/>
      <c r="X350" s="332"/>
      <c r="Y350" s="332"/>
      <c r="Z350" s="332"/>
      <c r="AA350" s="332"/>
      <c r="AB350" s="332"/>
      <c r="AC350" s="332"/>
      <c r="AD350" s="332"/>
      <c r="AE350" s="332"/>
      <c r="AF350" s="332"/>
      <c r="AG350" s="332"/>
      <c r="AH350" s="332"/>
      <c r="AI350" s="341"/>
      <c r="AJ350" s="332"/>
      <c r="AK350" s="332"/>
      <c r="AL350" s="341"/>
      <c r="AM350" s="332"/>
      <c r="AN350" s="332"/>
      <c r="AO350" s="341"/>
    </row>
    <row r="351" spans="1:41" ht="23.1" customHeight="1">
      <c r="A351" s="397"/>
      <c r="B351" s="672"/>
      <c r="C351" s="1234"/>
      <c r="D351" s="396"/>
      <c r="E351" s="508">
        <f t="shared" si="18"/>
        <v>0</v>
      </c>
      <c r="F351" s="1235"/>
      <c r="G351" s="509"/>
      <c r="H351" s="508">
        <f t="shared" si="19"/>
        <v>0</v>
      </c>
      <c r="I351" s="1256" t="str">
        <f t="shared" si="20"/>
        <v/>
      </c>
      <c r="J351" s="398"/>
      <c r="K351" s="341"/>
      <c r="L351" s="341"/>
      <c r="M351" s="342"/>
      <c r="N351" s="332"/>
      <c r="O351" s="332"/>
      <c r="P351" s="343"/>
      <c r="Q351" s="332"/>
      <c r="R351" s="343"/>
      <c r="S351" s="344"/>
      <c r="T351" s="332"/>
      <c r="U351" s="332"/>
      <c r="V351" s="332"/>
      <c r="W351" s="332"/>
      <c r="X351" s="332"/>
      <c r="Y351" s="332"/>
      <c r="Z351" s="332"/>
      <c r="AA351" s="332"/>
      <c r="AB351" s="332"/>
      <c r="AC351" s="332"/>
      <c r="AD351" s="332"/>
      <c r="AE351" s="332"/>
      <c r="AF351" s="332"/>
      <c r="AG351" s="332"/>
      <c r="AH351" s="332"/>
      <c r="AI351" s="341"/>
      <c r="AJ351" s="332"/>
      <c r="AK351" s="332"/>
      <c r="AL351" s="341"/>
      <c r="AM351" s="332"/>
      <c r="AN351" s="332"/>
      <c r="AO351" s="341"/>
    </row>
    <row r="352" spans="1:41" ht="23.1" customHeight="1">
      <c r="A352" s="397"/>
      <c r="B352" s="672"/>
      <c r="C352" s="1234"/>
      <c r="D352" s="396"/>
      <c r="E352" s="508">
        <f t="shared" si="18"/>
        <v>0</v>
      </c>
      <c r="F352" s="1235"/>
      <c r="G352" s="509"/>
      <c r="H352" s="508">
        <f t="shared" si="19"/>
        <v>0</v>
      </c>
      <c r="I352" s="1256" t="str">
        <f t="shared" si="20"/>
        <v/>
      </c>
      <c r="J352" s="398"/>
      <c r="K352" s="341"/>
      <c r="L352" s="341"/>
      <c r="M352" s="342"/>
      <c r="N352" s="332"/>
      <c r="O352" s="332"/>
      <c r="P352" s="343"/>
      <c r="Q352" s="332"/>
      <c r="R352" s="343"/>
      <c r="S352" s="344"/>
      <c r="T352" s="332"/>
      <c r="U352" s="332"/>
      <c r="V352" s="332"/>
      <c r="W352" s="332"/>
      <c r="X352" s="332"/>
      <c r="Y352" s="332"/>
      <c r="Z352" s="332"/>
      <c r="AA352" s="332"/>
      <c r="AB352" s="332"/>
      <c r="AC352" s="332"/>
      <c r="AD352" s="332"/>
      <c r="AE352" s="332"/>
      <c r="AF352" s="332"/>
      <c r="AG352" s="332"/>
      <c r="AH352" s="332"/>
      <c r="AI352" s="341"/>
      <c r="AJ352" s="332"/>
      <c r="AK352" s="332"/>
      <c r="AL352" s="341"/>
      <c r="AM352" s="332"/>
      <c r="AN352" s="332"/>
      <c r="AO352" s="341"/>
    </row>
    <row r="353" spans="1:41" ht="23.1" customHeight="1">
      <c r="A353" s="397"/>
      <c r="B353" s="672"/>
      <c r="C353" s="1234"/>
      <c r="D353" s="396"/>
      <c r="E353" s="508">
        <f t="shared" si="18"/>
        <v>0</v>
      </c>
      <c r="F353" s="1235"/>
      <c r="G353" s="509"/>
      <c r="H353" s="508">
        <f t="shared" si="19"/>
        <v>0</v>
      </c>
      <c r="I353" s="1256" t="str">
        <f t="shared" si="20"/>
        <v/>
      </c>
      <c r="J353" s="398"/>
      <c r="K353" s="341"/>
      <c r="L353" s="341"/>
      <c r="M353" s="342"/>
      <c r="N353" s="332"/>
      <c r="O353" s="332"/>
      <c r="P353" s="343"/>
      <c r="Q353" s="332"/>
      <c r="R353" s="343"/>
      <c r="S353" s="344"/>
      <c r="T353" s="332"/>
      <c r="U353" s="332"/>
      <c r="V353" s="332"/>
      <c r="W353" s="332"/>
      <c r="X353" s="332"/>
      <c r="Y353" s="332"/>
      <c r="Z353" s="332"/>
      <c r="AA353" s="332"/>
      <c r="AB353" s="332"/>
      <c r="AC353" s="332"/>
      <c r="AD353" s="332"/>
      <c r="AE353" s="332"/>
      <c r="AF353" s="332"/>
      <c r="AG353" s="332"/>
      <c r="AH353" s="332"/>
      <c r="AI353" s="341"/>
      <c r="AJ353" s="332"/>
      <c r="AK353" s="332"/>
      <c r="AL353" s="341"/>
      <c r="AM353" s="332"/>
      <c r="AN353" s="332"/>
      <c r="AO353" s="341"/>
    </row>
    <row r="354" spans="1:41" ht="23.1" customHeight="1">
      <c r="A354" s="397"/>
      <c r="B354" s="672"/>
      <c r="C354" s="1234"/>
      <c r="D354" s="396"/>
      <c r="E354" s="508">
        <f t="shared" si="18"/>
        <v>0</v>
      </c>
      <c r="F354" s="1235"/>
      <c r="G354" s="509"/>
      <c r="H354" s="508">
        <f t="shared" si="19"/>
        <v>0</v>
      </c>
      <c r="I354" s="1256" t="str">
        <f t="shared" si="20"/>
        <v/>
      </c>
      <c r="J354" s="398"/>
      <c r="K354" s="341"/>
      <c r="L354" s="341"/>
      <c r="M354" s="342"/>
      <c r="N354" s="332"/>
      <c r="O354" s="332"/>
      <c r="P354" s="343"/>
      <c r="Q354" s="332"/>
      <c r="R354" s="343"/>
      <c r="S354" s="344"/>
      <c r="T354" s="332"/>
      <c r="U354" s="332"/>
      <c r="V354" s="332"/>
      <c r="W354" s="332"/>
      <c r="X354" s="332"/>
      <c r="Y354" s="332"/>
      <c r="Z354" s="332"/>
      <c r="AA354" s="332"/>
      <c r="AB354" s="332"/>
      <c r="AC354" s="332"/>
      <c r="AD354" s="332"/>
      <c r="AE354" s="332"/>
      <c r="AF354" s="332"/>
      <c r="AG354" s="332"/>
      <c r="AH354" s="332"/>
      <c r="AI354" s="341"/>
      <c r="AJ354" s="332"/>
      <c r="AK354" s="332"/>
      <c r="AL354" s="341"/>
      <c r="AM354" s="332"/>
      <c r="AN354" s="332"/>
      <c r="AO354" s="341"/>
    </row>
    <row r="355" spans="1:41" ht="23.1" customHeight="1">
      <c r="A355" s="397"/>
      <c r="B355" s="672"/>
      <c r="C355" s="1234"/>
      <c r="D355" s="396"/>
      <c r="E355" s="508">
        <f t="shared" si="18"/>
        <v>0</v>
      </c>
      <c r="F355" s="1235"/>
      <c r="G355" s="509"/>
      <c r="H355" s="508">
        <f t="shared" si="19"/>
        <v>0</v>
      </c>
      <c r="I355" s="1256" t="str">
        <f t="shared" si="20"/>
        <v/>
      </c>
      <c r="J355" s="398"/>
      <c r="K355" s="341"/>
      <c r="L355" s="341"/>
      <c r="M355" s="342"/>
      <c r="N355" s="332"/>
      <c r="O355" s="332"/>
      <c r="P355" s="343"/>
      <c r="Q355" s="332"/>
      <c r="R355" s="343"/>
      <c r="S355" s="344"/>
      <c r="T355" s="332"/>
      <c r="U355" s="332"/>
      <c r="V355" s="332"/>
      <c r="W355" s="332"/>
      <c r="X355" s="332"/>
      <c r="Y355" s="332"/>
      <c r="Z355" s="332"/>
      <c r="AA355" s="332"/>
      <c r="AB355" s="332"/>
      <c r="AC355" s="332"/>
      <c r="AD355" s="332"/>
      <c r="AE355" s="332"/>
      <c r="AF355" s="332"/>
      <c r="AG355" s="332"/>
      <c r="AH355" s="332"/>
      <c r="AI355" s="341"/>
      <c r="AJ355" s="332"/>
      <c r="AK355" s="332"/>
      <c r="AL355" s="341"/>
      <c r="AM355" s="332"/>
      <c r="AN355" s="332"/>
      <c r="AO355" s="341"/>
    </row>
    <row r="356" spans="1:41" ht="23.1" customHeight="1">
      <c r="A356" s="397"/>
      <c r="B356" s="672"/>
      <c r="C356" s="1234"/>
      <c r="D356" s="396"/>
      <c r="E356" s="508">
        <f t="shared" si="18"/>
        <v>0</v>
      </c>
      <c r="F356" s="1235"/>
      <c r="G356" s="509"/>
      <c r="H356" s="508">
        <f t="shared" si="19"/>
        <v>0</v>
      </c>
      <c r="I356" s="1256" t="str">
        <f t="shared" si="20"/>
        <v/>
      </c>
      <c r="J356" s="398"/>
      <c r="K356" s="341"/>
      <c r="L356" s="341"/>
      <c r="M356" s="342"/>
      <c r="N356" s="332"/>
      <c r="O356" s="332"/>
      <c r="P356" s="343"/>
      <c r="Q356" s="332"/>
      <c r="R356" s="343"/>
      <c r="S356" s="344"/>
      <c r="T356" s="332"/>
      <c r="U356" s="332"/>
      <c r="V356" s="332"/>
      <c r="W356" s="332"/>
      <c r="X356" s="332"/>
      <c r="Y356" s="332"/>
      <c r="Z356" s="332"/>
      <c r="AA356" s="332"/>
      <c r="AB356" s="332"/>
      <c r="AC356" s="332"/>
      <c r="AD356" s="332"/>
      <c r="AE356" s="332"/>
      <c r="AF356" s="332"/>
      <c r="AG356" s="332"/>
      <c r="AH356" s="332"/>
      <c r="AI356" s="341"/>
      <c r="AJ356" s="332"/>
      <c r="AK356" s="332"/>
      <c r="AL356" s="341"/>
      <c r="AM356" s="332"/>
      <c r="AN356" s="332"/>
      <c r="AO356" s="341"/>
    </row>
    <row r="357" spans="1:41" ht="23.1" customHeight="1">
      <c r="A357" s="397"/>
      <c r="B357" s="672"/>
      <c r="C357" s="1234"/>
      <c r="D357" s="396"/>
      <c r="E357" s="508">
        <f t="shared" ref="E357:E420" si="21">C357*D357</f>
        <v>0</v>
      </c>
      <c r="F357" s="1235"/>
      <c r="G357" s="509"/>
      <c r="H357" s="508">
        <f t="shared" ref="H357:H420" si="22">F357*G357</f>
        <v>0</v>
      </c>
      <c r="I357" s="1256" t="str">
        <f t="shared" ref="I357:I420" si="23">IF(OR(E357&gt;0,H357&gt;0),H357-E357,"")</f>
        <v/>
      </c>
      <c r="J357" s="398"/>
      <c r="K357" s="341"/>
      <c r="L357" s="341"/>
      <c r="M357" s="342"/>
      <c r="N357" s="332"/>
      <c r="O357" s="332"/>
      <c r="P357" s="343"/>
      <c r="Q357" s="332"/>
      <c r="R357" s="343"/>
      <c r="S357" s="344"/>
      <c r="T357" s="332"/>
      <c r="U357" s="332"/>
      <c r="V357" s="332"/>
      <c r="W357" s="332"/>
      <c r="X357" s="332"/>
      <c r="Y357" s="332"/>
      <c r="Z357" s="332"/>
      <c r="AA357" s="332"/>
      <c r="AB357" s="332"/>
      <c r="AC357" s="332"/>
      <c r="AD357" s="332"/>
      <c r="AE357" s="332"/>
      <c r="AF357" s="332"/>
      <c r="AG357" s="332"/>
      <c r="AH357" s="332"/>
      <c r="AI357" s="341"/>
      <c r="AJ357" s="332"/>
      <c r="AK357" s="332"/>
      <c r="AL357" s="341"/>
      <c r="AM357" s="332"/>
      <c r="AN357" s="332"/>
      <c r="AO357" s="341"/>
    </row>
    <row r="358" spans="1:41" ht="23.1" customHeight="1">
      <c r="A358" s="397"/>
      <c r="B358" s="672"/>
      <c r="C358" s="1234"/>
      <c r="D358" s="396"/>
      <c r="E358" s="508">
        <f t="shared" si="21"/>
        <v>0</v>
      </c>
      <c r="F358" s="1235"/>
      <c r="G358" s="509"/>
      <c r="H358" s="508">
        <f t="shared" si="22"/>
        <v>0</v>
      </c>
      <c r="I358" s="1256" t="str">
        <f t="shared" si="23"/>
        <v/>
      </c>
      <c r="J358" s="398"/>
      <c r="K358" s="341"/>
      <c r="L358" s="341"/>
      <c r="M358" s="342"/>
      <c r="N358" s="332"/>
      <c r="O358" s="332"/>
      <c r="P358" s="343"/>
      <c r="Q358" s="332"/>
      <c r="R358" s="343"/>
      <c r="S358" s="344"/>
      <c r="T358" s="332"/>
      <c r="U358" s="332"/>
      <c r="V358" s="332"/>
      <c r="W358" s="332"/>
      <c r="X358" s="332"/>
      <c r="Y358" s="332"/>
      <c r="Z358" s="332"/>
      <c r="AA358" s="332"/>
      <c r="AB358" s="332"/>
      <c r="AC358" s="332"/>
      <c r="AD358" s="332"/>
      <c r="AE358" s="332"/>
      <c r="AF358" s="332"/>
      <c r="AG358" s="332"/>
      <c r="AH358" s="332"/>
      <c r="AI358" s="341"/>
      <c r="AJ358" s="332"/>
      <c r="AK358" s="332"/>
      <c r="AL358" s="341"/>
      <c r="AM358" s="332"/>
      <c r="AN358" s="332"/>
      <c r="AO358" s="341"/>
    </row>
    <row r="359" spans="1:41" ht="23.1" customHeight="1">
      <c r="A359" s="397"/>
      <c r="B359" s="672"/>
      <c r="C359" s="1234"/>
      <c r="D359" s="396"/>
      <c r="E359" s="508">
        <f t="shared" si="21"/>
        <v>0</v>
      </c>
      <c r="F359" s="1235"/>
      <c r="G359" s="509"/>
      <c r="H359" s="508">
        <f t="shared" si="22"/>
        <v>0</v>
      </c>
      <c r="I359" s="1256" t="str">
        <f t="shared" si="23"/>
        <v/>
      </c>
      <c r="J359" s="398"/>
      <c r="K359" s="341"/>
      <c r="L359" s="341"/>
      <c r="M359" s="342"/>
      <c r="N359" s="332"/>
      <c r="O359" s="332"/>
      <c r="P359" s="343"/>
      <c r="Q359" s="332"/>
      <c r="R359" s="343"/>
      <c r="S359" s="344"/>
      <c r="T359" s="332"/>
      <c r="U359" s="332"/>
      <c r="V359" s="332"/>
      <c r="W359" s="332"/>
      <c r="X359" s="332"/>
      <c r="Y359" s="332"/>
      <c r="Z359" s="332"/>
      <c r="AA359" s="332"/>
      <c r="AB359" s="332"/>
      <c r="AC359" s="332"/>
      <c r="AD359" s="332"/>
      <c r="AE359" s="332"/>
      <c r="AF359" s="332"/>
      <c r="AG359" s="332"/>
      <c r="AH359" s="332"/>
      <c r="AI359" s="341"/>
      <c r="AJ359" s="332"/>
      <c r="AK359" s="332"/>
      <c r="AL359" s="341"/>
      <c r="AM359" s="332"/>
      <c r="AN359" s="332"/>
      <c r="AO359" s="341"/>
    </row>
    <row r="360" spans="1:41" ht="23.1" customHeight="1">
      <c r="A360" s="397"/>
      <c r="B360" s="672"/>
      <c r="C360" s="1234"/>
      <c r="D360" s="396"/>
      <c r="E360" s="508">
        <f t="shared" si="21"/>
        <v>0</v>
      </c>
      <c r="F360" s="1235"/>
      <c r="G360" s="509"/>
      <c r="H360" s="508">
        <f t="shared" si="22"/>
        <v>0</v>
      </c>
      <c r="I360" s="1256" t="str">
        <f t="shared" si="23"/>
        <v/>
      </c>
      <c r="J360" s="398"/>
      <c r="K360" s="341"/>
      <c r="L360" s="341"/>
      <c r="M360" s="342"/>
      <c r="N360" s="332"/>
      <c r="O360" s="332"/>
      <c r="P360" s="343"/>
      <c r="Q360" s="332"/>
      <c r="R360" s="343"/>
      <c r="S360" s="344"/>
      <c r="T360" s="332"/>
      <c r="U360" s="332"/>
      <c r="V360" s="332"/>
      <c r="W360" s="332"/>
      <c r="X360" s="332"/>
      <c r="Y360" s="332"/>
      <c r="Z360" s="332"/>
      <c r="AA360" s="332"/>
      <c r="AB360" s="332"/>
      <c r="AC360" s="332"/>
      <c r="AD360" s="332"/>
      <c r="AE360" s="332"/>
      <c r="AF360" s="332"/>
      <c r="AG360" s="332"/>
      <c r="AH360" s="332"/>
      <c r="AI360" s="341"/>
      <c r="AJ360" s="332"/>
      <c r="AK360" s="332"/>
      <c r="AL360" s="341"/>
      <c r="AM360" s="332"/>
      <c r="AN360" s="332"/>
      <c r="AO360" s="341"/>
    </row>
    <row r="361" spans="1:41" ht="23.1" customHeight="1">
      <c r="A361" s="397"/>
      <c r="B361" s="672"/>
      <c r="C361" s="1234"/>
      <c r="D361" s="396"/>
      <c r="E361" s="508">
        <f t="shared" si="21"/>
        <v>0</v>
      </c>
      <c r="F361" s="1235"/>
      <c r="G361" s="509"/>
      <c r="H361" s="508">
        <f t="shared" si="22"/>
        <v>0</v>
      </c>
      <c r="I361" s="1256" t="str">
        <f t="shared" si="23"/>
        <v/>
      </c>
      <c r="J361" s="398"/>
      <c r="K361" s="341"/>
      <c r="L361" s="341"/>
      <c r="M361" s="342"/>
      <c r="N361" s="332"/>
      <c r="O361" s="332"/>
      <c r="P361" s="343"/>
      <c r="Q361" s="332"/>
      <c r="R361" s="343"/>
      <c r="S361" s="344"/>
      <c r="T361" s="332"/>
      <c r="U361" s="332"/>
      <c r="V361" s="332"/>
      <c r="W361" s="332"/>
      <c r="X361" s="332"/>
      <c r="Y361" s="332"/>
      <c r="Z361" s="332"/>
      <c r="AA361" s="332"/>
      <c r="AB361" s="332"/>
      <c r="AC361" s="332"/>
      <c r="AD361" s="332"/>
      <c r="AE361" s="332"/>
      <c r="AF361" s="332"/>
      <c r="AG361" s="332"/>
      <c r="AH361" s="332"/>
      <c r="AI361" s="341"/>
      <c r="AJ361" s="332"/>
      <c r="AK361" s="332"/>
      <c r="AL361" s="341"/>
      <c r="AM361" s="332"/>
      <c r="AN361" s="332"/>
      <c r="AO361" s="341"/>
    </row>
    <row r="362" spans="1:41" ht="23.1" customHeight="1">
      <c r="A362" s="397"/>
      <c r="B362" s="672"/>
      <c r="C362" s="1234"/>
      <c r="D362" s="396"/>
      <c r="E362" s="508">
        <f t="shared" si="21"/>
        <v>0</v>
      </c>
      <c r="F362" s="1235"/>
      <c r="G362" s="509"/>
      <c r="H362" s="508">
        <f t="shared" si="22"/>
        <v>0</v>
      </c>
      <c r="I362" s="1256" t="str">
        <f t="shared" si="23"/>
        <v/>
      </c>
      <c r="J362" s="398"/>
      <c r="K362" s="341"/>
      <c r="L362" s="341"/>
      <c r="M362" s="342"/>
      <c r="N362" s="332"/>
      <c r="O362" s="332"/>
      <c r="P362" s="343"/>
      <c r="Q362" s="332"/>
      <c r="R362" s="343"/>
      <c r="S362" s="344"/>
      <c r="T362" s="332"/>
      <c r="U362" s="332"/>
      <c r="V362" s="332"/>
      <c r="W362" s="332"/>
      <c r="X362" s="332"/>
      <c r="Y362" s="332"/>
      <c r="Z362" s="332"/>
      <c r="AA362" s="332"/>
      <c r="AB362" s="332"/>
      <c r="AC362" s="332"/>
      <c r="AD362" s="332"/>
      <c r="AE362" s="332"/>
      <c r="AF362" s="332"/>
      <c r="AG362" s="332"/>
      <c r="AH362" s="332"/>
      <c r="AI362" s="341"/>
      <c r="AJ362" s="332"/>
      <c r="AK362" s="332"/>
      <c r="AL362" s="341"/>
      <c r="AM362" s="332"/>
      <c r="AN362" s="332"/>
      <c r="AO362" s="341"/>
    </row>
    <row r="363" spans="1:41" ht="23.1" customHeight="1">
      <c r="A363" s="397"/>
      <c r="B363" s="672"/>
      <c r="C363" s="1234"/>
      <c r="D363" s="396"/>
      <c r="E363" s="508">
        <f t="shared" si="21"/>
        <v>0</v>
      </c>
      <c r="F363" s="1235"/>
      <c r="G363" s="509"/>
      <c r="H363" s="508">
        <f t="shared" si="22"/>
        <v>0</v>
      </c>
      <c r="I363" s="1256" t="str">
        <f t="shared" si="23"/>
        <v/>
      </c>
      <c r="J363" s="398"/>
      <c r="K363" s="341"/>
      <c r="L363" s="341"/>
      <c r="M363" s="342"/>
      <c r="N363" s="332"/>
      <c r="O363" s="332"/>
      <c r="P363" s="343"/>
      <c r="Q363" s="332"/>
      <c r="R363" s="343"/>
      <c r="S363" s="344"/>
      <c r="T363" s="332"/>
      <c r="U363" s="332"/>
      <c r="V363" s="332"/>
      <c r="W363" s="332"/>
      <c r="X363" s="332"/>
      <c r="Y363" s="332"/>
      <c r="Z363" s="332"/>
      <c r="AA363" s="332"/>
      <c r="AB363" s="332"/>
      <c r="AC363" s="332"/>
      <c r="AD363" s="332"/>
      <c r="AE363" s="332"/>
      <c r="AF363" s="332"/>
      <c r="AG363" s="332"/>
      <c r="AH363" s="332"/>
      <c r="AI363" s="341"/>
      <c r="AJ363" s="332"/>
      <c r="AK363" s="332"/>
      <c r="AL363" s="341"/>
      <c r="AM363" s="332"/>
      <c r="AN363" s="332"/>
      <c r="AO363" s="341"/>
    </row>
    <row r="364" spans="1:41" ht="23.1" customHeight="1">
      <c r="A364" s="397"/>
      <c r="B364" s="672"/>
      <c r="C364" s="1234"/>
      <c r="D364" s="396"/>
      <c r="E364" s="508">
        <f t="shared" si="21"/>
        <v>0</v>
      </c>
      <c r="F364" s="1235"/>
      <c r="G364" s="509"/>
      <c r="H364" s="508">
        <f t="shared" si="22"/>
        <v>0</v>
      </c>
      <c r="I364" s="1256" t="str">
        <f t="shared" si="23"/>
        <v/>
      </c>
      <c r="J364" s="398"/>
      <c r="K364" s="341"/>
      <c r="L364" s="341"/>
      <c r="M364" s="342"/>
      <c r="N364" s="332"/>
      <c r="O364" s="332"/>
      <c r="P364" s="343"/>
      <c r="Q364" s="332"/>
      <c r="R364" s="343"/>
      <c r="S364" s="344"/>
      <c r="T364" s="332"/>
      <c r="U364" s="332"/>
      <c r="V364" s="332"/>
      <c r="W364" s="332"/>
      <c r="X364" s="332"/>
      <c r="Y364" s="332"/>
      <c r="Z364" s="332"/>
      <c r="AA364" s="332"/>
      <c r="AB364" s="332"/>
      <c r="AC364" s="332"/>
      <c r="AD364" s="332"/>
      <c r="AE364" s="332"/>
      <c r="AF364" s="332"/>
      <c r="AG364" s="332"/>
      <c r="AH364" s="332"/>
      <c r="AI364" s="341"/>
      <c r="AJ364" s="332"/>
      <c r="AK364" s="332"/>
      <c r="AL364" s="341"/>
      <c r="AM364" s="332"/>
      <c r="AN364" s="332"/>
      <c r="AO364" s="341"/>
    </row>
    <row r="365" spans="1:41" ht="23.1" customHeight="1">
      <c r="A365" s="397"/>
      <c r="B365" s="672"/>
      <c r="C365" s="1234"/>
      <c r="D365" s="396"/>
      <c r="E365" s="508">
        <f t="shared" si="21"/>
        <v>0</v>
      </c>
      <c r="F365" s="1235"/>
      <c r="G365" s="509"/>
      <c r="H365" s="508">
        <f t="shared" si="22"/>
        <v>0</v>
      </c>
      <c r="I365" s="1256" t="str">
        <f t="shared" si="23"/>
        <v/>
      </c>
      <c r="J365" s="398"/>
      <c r="K365" s="341"/>
      <c r="L365" s="341"/>
      <c r="M365" s="342"/>
      <c r="N365" s="332"/>
      <c r="O365" s="332"/>
      <c r="P365" s="343"/>
      <c r="Q365" s="332"/>
      <c r="R365" s="343"/>
      <c r="S365" s="344"/>
      <c r="T365" s="332"/>
      <c r="U365" s="332"/>
      <c r="V365" s="332"/>
      <c r="W365" s="332"/>
      <c r="X365" s="332"/>
      <c r="Y365" s="332"/>
      <c r="Z365" s="332"/>
      <c r="AA365" s="332"/>
      <c r="AB365" s="332"/>
      <c r="AC365" s="332"/>
      <c r="AD365" s="332"/>
      <c r="AE365" s="332"/>
      <c r="AF365" s="332"/>
      <c r="AG365" s="332"/>
      <c r="AH365" s="332"/>
      <c r="AI365" s="341"/>
      <c r="AJ365" s="332"/>
      <c r="AK365" s="332"/>
      <c r="AL365" s="341"/>
      <c r="AM365" s="332"/>
      <c r="AN365" s="332"/>
      <c r="AO365" s="341"/>
    </row>
    <row r="366" spans="1:41" ht="23.1" customHeight="1">
      <c r="A366" s="397"/>
      <c r="B366" s="672"/>
      <c r="C366" s="1234"/>
      <c r="D366" s="396"/>
      <c r="E366" s="508">
        <f t="shared" si="21"/>
        <v>0</v>
      </c>
      <c r="F366" s="1235"/>
      <c r="G366" s="509"/>
      <c r="H366" s="508">
        <f t="shared" si="22"/>
        <v>0</v>
      </c>
      <c r="I366" s="1256" t="str">
        <f t="shared" si="23"/>
        <v/>
      </c>
      <c r="J366" s="398"/>
      <c r="K366" s="341"/>
      <c r="L366" s="341"/>
      <c r="M366" s="342"/>
      <c r="N366" s="332"/>
      <c r="O366" s="332"/>
      <c r="P366" s="343"/>
      <c r="Q366" s="332"/>
      <c r="R366" s="343"/>
      <c r="S366" s="344"/>
      <c r="T366" s="332"/>
      <c r="U366" s="332"/>
      <c r="V366" s="332"/>
      <c r="W366" s="332"/>
      <c r="X366" s="332"/>
      <c r="Y366" s="332"/>
      <c r="Z366" s="332"/>
      <c r="AA366" s="332"/>
      <c r="AB366" s="332"/>
      <c r="AC366" s="332"/>
      <c r="AD366" s="332"/>
      <c r="AE366" s="332"/>
      <c r="AF366" s="332"/>
      <c r="AG366" s="332"/>
      <c r="AH366" s="332"/>
      <c r="AI366" s="341"/>
      <c r="AJ366" s="332"/>
      <c r="AK366" s="332"/>
      <c r="AL366" s="341"/>
      <c r="AM366" s="332"/>
      <c r="AN366" s="332"/>
      <c r="AO366" s="341"/>
    </row>
    <row r="367" spans="1:41" ht="23.1" customHeight="1">
      <c r="A367" s="397"/>
      <c r="B367" s="672"/>
      <c r="C367" s="1234"/>
      <c r="D367" s="396"/>
      <c r="E367" s="508">
        <f t="shared" si="21"/>
        <v>0</v>
      </c>
      <c r="F367" s="1235"/>
      <c r="G367" s="509"/>
      <c r="H367" s="508">
        <f t="shared" si="22"/>
        <v>0</v>
      </c>
      <c r="I367" s="1256" t="str">
        <f t="shared" si="23"/>
        <v/>
      </c>
      <c r="J367" s="398"/>
      <c r="K367" s="341"/>
      <c r="L367" s="341"/>
      <c r="M367" s="342"/>
      <c r="N367" s="332"/>
      <c r="O367" s="332"/>
      <c r="P367" s="343"/>
      <c r="Q367" s="332"/>
      <c r="R367" s="343"/>
      <c r="S367" s="344"/>
      <c r="T367" s="332"/>
      <c r="U367" s="332"/>
      <c r="V367" s="332"/>
      <c r="W367" s="332"/>
      <c r="X367" s="332"/>
      <c r="Y367" s="332"/>
      <c r="Z367" s="332"/>
      <c r="AA367" s="332"/>
      <c r="AB367" s="332"/>
      <c r="AC367" s="332"/>
      <c r="AD367" s="332"/>
      <c r="AE367" s="332"/>
      <c r="AF367" s="332"/>
      <c r="AG367" s="332"/>
      <c r="AH367" s="332"/>
      <c r="AI367" s="341"/>
      <c r="AJ367" s="332"/>
      <c r="AK367" s="332"/>
      <c r="AL367" s="341"/>
      <c r="AM367" s="332"/>
      <c r="AN367" s="332"/>
      <c r="AO367" s="341"/>
    </row>
    <row r="368" spans="1:41" ht="23.1" customHeight="1">
      <c r="A368" s="397"/>
      <c r="B368" s="672"/>
      <c r="C368" s="1234"/>
      <c r="D368" s="396"/>
      <c r="E368" s="508">
        <f t="shared" si="21"/>
        <v>0</v>
      </c>
      <c r="F368" s="1235"/>
      <c r="G368" s="509"/>
      <c r="H368" s="508">
        <f t="shared" si="22"/>
        <v>0</v>
      </c>
      <c r="I368" s="1256" t="str">
        <f t="shared" si="23"/>
        <v/>
      </c>
      <c r="J368" s="398"/>
      <c r="K368" s="341"/>
      <c r="L368" s="341"/>
      <c r="M368" s="342"/>
      <c r="N368" s="332"/>
      <c r="O368" s="332"/>
      <c r="P368" s="343"/>
      <c r="Q368" s="332"/>
      <c r="R368" s="343"/>
      <c r="S368" s="344"/>
      <c r="T368" s="332"/>
      <c r="U368" s="332"/>
      <c r="V368" s="332"/>
      <c r="W368" s="332"/>
      <c r="X368" s="332"/>
      <c r="Y368" s="332"/>
      <c r="Z368" s="332"/>
      <c r="AA368" s="332"/>
      <c r="AB368" s="332"/>
      <c r="AC368" s="332"/>
      <c r="AD368" s="332"/>
      <c r="AE368" s="332"/>
      <c r="AF368" s="332"/>
      <c r="AG368" s="332"/>
      <c r="AH368" s="332"/>
      <c r="AI368" s="341"/>
      <c r="AJ368" s="332"/>
      <c r="AK368" s="332"/>
      <c r="AL368" s="341"/>
      <c r="AM368" s="332"/>
      <c r="AN368" s="332"/>
      <c r="AO368" s="341"/>
    </row>
    <row r="369" spans="1:41" ht="23.1" customHeight="1">
      <c r="A369" s="397"/>
      <c r="B369" s="672"/>
      <c r="C369" s="1234"/>
      <c r="D369" s="396"/>
      <c r="E369" s="508">
        <f t="shared" si="21"/>
        <v>0</v>
      </c>
      <c r="F369" s="1235"/>
      <c r="G369" s="509"/>
      <c r="H369" s="508">
        <f t="shared" si="22"/>
        <v>0</v>
      </c>
      <c r="I369" s="1256" t="str">
        <f t="shared" si="23"/>
        <v/>
      </c>
      <c r="J369" s="398"/>
      <c r="K369" s="341"/>
      <c r="L369" s="341"/>
      <c r="M369" s="342"/>
      <c r="N369" s="332"/>
      <c r="O369" s="332"/>
      <c r="P369" s="343"/>
      <c r="Q369" s="332"/>
      <c r="R369" s="343"/>
      <c r="S369" s="344"/>
      <c r="T369" s="332"/>
      <c r="U369" s="332"/>
      <c r="V369" s="332"/>
      <c r="W369" s="332"/>
      <c r="X369" s="332"/>
      <c r="Y369" s="332"/>
      <c r="Z369" s="332"/>
      <c r="AA369" s="332"/>
      <c r="AB369" s="332"/>
      <c r="AC369" s="332"/>
      <c r="AD369" s="332"/>
      <c r="AE369" s="332"/>
      <c r="AF369" s="332"/>
      <c r="AG369" s="332"/>
      <c r="AH369" s="332"/>
      <c r="AI369" s="341"/>
      <c r="AJ369" s="332"/>
      <c r="AK369" s="332"/>
      <c r="AL369" s="341"/>
      <c r="AM369" s="332"/>
      <c r="AN369" s="332"/>
      <c r="AO369" s="341"/>
    </row>
    <row r="370" spans="1:41" ht="23.1" customHeight="1">
      <c r="A370" s="397"/>
      <c r="B370" s="672"/>
      <c r="C370" s="1234"/>
      <c r="D370" s="396"/>
      <c r="E370" s="508">
        <f t="shared" si="21"/>
        <v>0</v>
      </c>
      <c r="F370" s="1235"/>
      <c r="G370" s="509"/>
      <c r="H370" s="508">
        <f t="shared" si="22"/>
        <v>0</v>
      </c>
      <c r="I370" s="1256" t="str">
        <f t="shared" si="23"/>
        <v/>
      </c>
      <c r="J370" s="398"/>
      <c r="K370" s="341"/>
      <c r="L370" s="341"/>
      <c r="M370" s="342"/>
      <c r="N370" s="332"/>
      <c r="O370" s="332"/>
      <c r="P370" s="343"/>
      <c r="Q370" s="332"/>
      <c r="R370" s="343"/>
      <c r="S370" s="344"/>
      <c r="T370" s="332"/>
      <c r="U370" s="332"/>
      <c r="V370" s="332"/>
      <c r="W370" s="332"/>
      <c r="X370" s="332"/>
      <c r="Y370" s="332"/>
      <c r="Z370" s="332"/>
      <c r="AA370" s="332"/>
      <c r="AB370" s="332"/>
      <c r="AC370" s="332"/>
      <c r="AD370" s="332"/>
      <c r="AE370" s="332"/>
      <c r="AF370" s="332"/>
      <c r="AG370" s="332"/>
      <c r="AH370" s="332"/>
      <c r="AI370" s="341"/>
      <c r="AJ370" s="332"/>
      <c r="AK370" s="332"/>
      <c r="AL370" s="341"/>
      <c r="AM370" s="332"/>
      <c r="AN370" s="332"/>
      <c r="AO370" s="341"/>
    </row>
    <row r="371" spans="1:41" ht="23.1" customHeight="1">
      <c r="A371" s="397"/>
      <c r="B371" s="672"/>
      <c r="C371" s="1234"/>
      <c r="D371" s="396"/>
      <c r="E371" s="508">
        <f t="shared" si="21"/>
        <v>0</v>
      </c>
      <c r="F371" s="1235"/>
      <c r="G371" s="509"/>
      <c r="H371" s="508">
        <f t="shared" si="22"/>
        <v>0</v>
      </c>
      <c r="I371" s="1256" t="str">
        <f t="shared" si="23"/>
        <v/>
      </c>
      <c r="J371" s="398"/>
      <c r="K371" s="341"/>
      <c r="L371" s="341"/>
      <c r="M371" s="342"/>
      <c r="N371" s="332"/>
      <c r="O371" s="332"/>
      <c r="P371" s="343"/>
      <c r="Q371" s="332"/>
      <c r="R371" s="343"/>
      <c r="S371" s="344"/>
      <c r="T371" s="332"/>
      <c r="U371" s="332"/>
      <c r="V371" s="332"/>
      <c r="W371" s="332"/>
      <c r="X371" s="332"/>
      <c r="Y371" s="332"/>
      <c r="Z371" s="332"/>
      <c r="AA371" s="332"/>
      <c r="AB371" s="332"/>
      <c r="AC371" s="332"/>
      <c r="AD371" s="332"/>
      <c r="AE371" s="332"/>
      <c r="AF371" s="332"/>
      <c r="AG371" s="332"/>
      <c r="AH371" s="332"/>
      <c r="AI371" s="341"/>
      <c r="AJ371" s="332"/>
      <c r="AK371" s="332"/>
      <c r="AL371" s="341"/>
      <c r="AM371" s="332"/>
      <c r="AN371" s="332"/>
      <c r="AO371" s="341"/>
    </row>
    <row r="372" spans="1:41" ht="23.1" customHeight="1">
      <c r="A372" s="397"/>
      <c r="B372" s="672"/>
      <c r="C372" s="1234"/>
      <c r="D372" s="396"/>
      <c r="E372" s="508">
        <f t="shared" si="21"/>
        <v>0</v>
      </c>
      <c r="F372" s="1235"/>
      <c r="G372" s="509"/>
      <c r="H372" s="508">
        <f t="shared" si="22"/>
        <v>0</v>
      </c>
      <c r="I372" s="1256" t="str">
        <f t="shared" si="23"/>
        <v/>
      </c>
      <c r="J372" s="398"/>
      <c r="K372" s="341"/>
      <c r="L372" s="341"/>
      <c r="M372" s="342"/>
      <c r="N372" s="332"/>
      <c r="O372" s="332"/>
      <c r="P372" s="343"/>
      <c r="Q372" s="332"/>
      <c r="R372" s="343"/>
      <c r="S372" s="344"/>
      <c r="T372" s="332"/>
      <c r="U372" s="332"/>
      <c r="V372" s="332"/>
      <c r="W372" s="332"/>
      <c r="X372" s="332"/>
      <c r="Y372" s="332"/>
      <c r="Z372" s="332"/>
      <c r="AA372" s="332"/>
      <c r="AB372" s="332"/>
      <c r="AC372" s="332"/>
      <c r="AD372" s="332"/>
      <c r="AE372" s="332"/>
      <c r="AF372" s="332"/>
      <c r="AG372" s="332"/>
      <c r="AH372" s="332"/>
      <c r="AI372" s="341"/>
      <c r="AJ372" s="332"/>
      <c r="AK372" s="332"/>
      <c r="AL372" s="341"/>
      <c r="AM372" s="332"/>
      <c r="AN372" s="332"/>
      <c r="AO372" s="341"/>
    </row>
    <row r="373" spans="1:41" ht="23.1" customHeight="1">
      <c r="A373" s="397"/>
      <c r="B373" s="672"/>
      <c r="C373" s="1234"/>
      <c r="D373" s="396"/>
      <c r="E373" s="508">
        <f t="shared" si="21"/>
        <v>0</v>
      </c>
      <c r="F373" s="1235"/>
      <c r="G373" s="509"/>
      <c r="H373" s="508">
        <f t="shared" si="22"/>
        <v>0</v>
      </c>
      <c r="I373" s="1256" t="str">
        <f t="shared" si="23"/>
        <v/>
      </c>
      <c r="J373" s="398"/>
      <c r="K373" s="341"/>
      <c r="L373" s="341"/>
      <c r="M373" s="342"/>
      <c r="N373" s="332"/>
      <c r="O373" s="332"/>
      <c r="P373" s="343"/>
      <c r="Q373" s="332"/>
      <c r="R373" s="343"/>
      <c r="S373" s="344"/>
      <c r="T373" s="332"/>
      <c r="U373" s="332"/>
      <c r="V373" s="332"/>
      <c r="W373" s="332"/>
      <c r="X373" s="332"/>
      <c r="Y373" s="332"/>
      <c r="Z373" s="332"/>
      <c r="AA373" s="332"/>
      <c r="AB373" s="332"/>
      <c r="AC373" s="332"/>
      <c r="AD373" s="332"/>
      <c r="AE373" s="332"/>
      <c r="AF373" s="332"/>
      <c r="AG373" s="332"/>
      <c r="AH373" s="332"/>
      <c r="AI373" s="341"/>
      <c r="AJ373" s="332"/>
      <c r="AK373" s="332"/>
      <c r="AL373" s="341"/>
      <c r="AM373" s="332"/>
      <c r="AN373" s="332"/>
      <c r="AO373" s="341"/>
    </row>
    <row r="374" spans="1:41" ht="23.1" customHeight="1">
      <c r="A374" s="397"/>
      <c r="B374" s="672"/>
      <c r="C374" s="1234"/>
      <c r="D374" s="396"/>
      <c r="E374" s="508">
        <f t="shared" si="21"/>
        <v>0</v>
      </c>
      <c r="F374" s="1235"/>
      <c r="G374" s="509"/>
      <c r="H374" s="508">
        <f t="shared" si="22"/>
        <v>0</v>
      </c>
      <c r="I374" s="1256" t="str">
        <f t="shared" si="23"/>
        <v/>
      </c>
      <c r="J374" s="398"/>
      <c r="K374" s="341"/>
      <c r="L374" s="341"/>
      <c r="M374" s="342"/>
      <c r="N374" s="332"/>
      <c r="O374" s="332"/>
      <c r="P374" s="343"/>
      <c r="Q374" s="332"/>
      <c r="R374" s="343"/>
      <c r="S374" s="344"/>
      <c r="T374" s="332"/>
      <c r="U374" s="332"/>
      <c r="V374" s="332"/>
      <c r="W374" s="332"/>
      <c r="X374" s="332"/>
      <c r="Y374" s="332"/>
      <c r="Z374" s="332"/>
      <c r="AA374" s="332"/>
      <c r="AB374" s="332"/>
      <c r="AC374" s="332"/>
      <c r="AD374" s="332"/>
      <c r="AE374" s="332"/>
      <c r="AF374" s="332"/>
      <c r="AG374" s="332"/>
      <c r="AH374" s="332"/>
      <c r="AI374" s="341"/>
      <c r="AJ374" s="332"/>
      <c r="AK374" s="332"/>
      <c r="AL374" s="341"/>
      <c r="AM374" s="332"/>
      <c r="AN374" s="332"/>
      <c r="AO374" s="341"/>
    </row>
    <row r="375" spans="1:41" ht="23.1" customHeight="1">
      <c r="A375" s="397"/>
      <c r="B375" s="672"/>
      <c r="C375" s="1234"/>
      <c r="D375" s="396"/>
      <c r="E375" s="508">
        <f t="shared" si="21"/>
        <v>0</v>
      </c>
      <c r="F375" s="1235"/>
      <c r="G375" s="509"/>
      <c r="H375" s="508">
        <f t="shared" si="22"/>
        <v>0</v>
      </c>
      <c r="I375" s="1256" t="str">
        <f t="shared" si="23"/>
        <v/>
      </c>
      <c r="J375" s="398"/>
      <c r="K375" s="341"/>
      <c r="L375" s="341"/>
      <c r="M375" s="342"/>
      <c r="N375" s="332"/>
      <c r="O375" s="332"/>
      <c r="P375" s="343"/>
      <c r="Q375" s="332"/>
      <c r="R375" s="343"/>
      <c r="S375" s="344"/>
      <c r="T375" s="332"/>
      <c r="U375" s="332"/>
      <c r="V375" s="332"/>
      <c r="W375" s="332"/>
      <c r="X375" s="332"/>
      <c r="Y375" s="332"/>
      <c r="Z375" s="332"/>
      <c r="AA375" s="332"/>
      <c r="AB375" s="332"/>
      <c r="AC375" s="332"/>
      <c r="AD375" s="332"/>
      <c r="AE375" s="332"/>
      <c r="AF375" s="332"/>
      <c r="AG375" s="332"/>
      <c r="AH375" s="332"/>
      <c r="AI375" s="341"/>
      <c r="AJ375" s="332"/>
      <c r="AK375" s="332"/>
      <c r="AL375" s="341"/>
      <c r="AM375" s="332"/>
      <c r="AN375" s="332"/>
      <c r="AO375" s="341"/>
    </row>
    <row r="376" spans="1:41" ht="23.1" customHeight="1">
      <c r="A376" s="397"/>
      <c r="B376" s="672"/>
      <c r="C376" s="1234"/>
      <c r="D376" s="396"/>
      <c r="E376" s="508">
        <f t="shared" si="21"/>
        <v>0</v>
      </c>
      <c r="F376" s="1235"/>
      <c r="G376" s="509"/>
      <c r="H376" s="508">
        <f t="shared" si="22"/>
        <v>0</v>
      </c>
      <c r="I376" s="1256" t="str">
        <f t="shared" si="23"/>
        <v/>
      </c>
      <c r="J376" s="398"/>
      <c r="K376" s="341"/>
      <c r="L376" s="341"/>
      <c r="M376" s="342"/>
      <c r="N376" s="332"/>
      <c r="O376" s="332"/>
      <c r="P376" s="343"/>
      <c r="Q376" s="332"/>
      <c r="R376" s="343"/>
      <c r="S376" s="344"/>
      <c r="T376" s="332"/>
      <c r="U376" s="332"/>
      <c r="V376" s="332"/>
      <c r="W376" s="332"/>
      <c r="X376" s="332"/>
      <c r="Y376" s="332"/>
      <c r="Z376" s="332"/>
      <c r="AA376" s="332"/>
      <c r="AB376" s="332"/>
      <c r="AC376" s="332"/>
      <c r="AD376" s="332"/>
      <c r="AE376" s="332"/>
      <c r="AF376" s="332"/>
      <c r="AG376" s="332"/>
      <c r="AH376" s="332"/>
      <c r="AI376" s="341"/>
      <c r="AJ376" s="332"/>
      <c r="AK376" s="332"/>
      <c r="AL376" s="341"/>
      <c r="AM376" s="332"/>
      <c r="AN376" s="332"/>
      <c r="AO376" s="341"/>
    </row>
    <row r="377" spans="1:41" ht="23.1" customHeight="1">
      <c r="A377" s="397"/>
      <c r="B377" s="672"/>
      <c r="C377" s="1234"/>
      <c r="D377" s="396"/>
      <c r="E377" s="508">
        <f t="shared" si="21"/>
        <v>0</v>
      </c>
      <c r="F377" s="1235"/>
      <c r="G377" s="509"/>
      <c r="H377" s="508">
        <f t="shared" si="22"/>
        <v>0</v>
      </c>
      <c r="I377" s="1256" t="str">
        <f t="shared" si="23"/>
        <v/>
      </c>
      <c r="J377" s="398"/>
      <c r="K377" s="341"/>
      <c r="L377" s="341"/>
      <c r="M377" s="342"/>
      <c r="N377" s="332"/>
      <c r="O377" s="332"/>
      <c r="P377" s="343"/>
      <c r="Q377" s="332"/>
      <c r="R377" s="343"/>
      <c r="S377" s="344"/>
      <c r="T377" s="332"/>
      <c r="U377" s="332"/>
      <c r="V377" s="332"/>
      <c r="W377" s="332"/>
      <c r="X377" s="332"/>
      <c r="Y377" s="332"/>
      <c r="Z377" s="332"/>
      <c r="AA377" s="332"/>
      <c r="AB377" s="332"/>
      <c r="AC377" s="332"/>
      <c r="AD377" s="332"/>
      <c r="AE377" s="332"/>
      <c r="AF377" s="332"/>
      <c r="AG377" s="332"/>
      <c r="AH377" s="332"/>
      <c r="AI377" s="341"/>
      <c r="AJ377" s="332"/>
      <c r="AK377" s="332"/>
      <c r="AL377" s="341"/>
      <c r="AM377" s="332"/>
      <c r="AN377" s="332"/>
      <c r="AO377" s="341"/>
    </row>
    <row r="378" spans="1:41" ht="23.1" customHeight="1">
      <c r="A378" s="397"/>
      <c r="B378" s="672"/>
      <c r="C378" s="1234"/>
      <c r="D378" s="396"/>
      <c r="E378" s="508">
        <f t="shared" si="21"/>
        <v>0</v>
      </c>
      <c r="F378" s="1235"/>
      <c r="G378" s="509"/>
      <c r="H378" s="508">
        <f t="shared" si="22"/>
        <v>0</v>
      </c>
      <c r="I378" s="1256" t="str">
        <f t="shared" si="23"/>
        <v/>
      </c>
      <c r="J378" s="398"/>
      <c r="K378" s="341"/>
      <c r="L378" s="341"/>
      <c r="M378" s="342"/>
      <c r="N378" s="332"/>
      <c r="O378" s="332"/>
      <c r="P378" s="343"/>
      <c r="Q378" s="332"/>
      <c r="R378" s="343"/>
      <c r="S378" s="344"/>
      <c r="T378" s="332"/>
      <c r="U378" s="332"/>
      <c r="V378" s="332"/>
      <c r="W378" s="332"/>
      <c r="X378" s="332"/>
      <c r="Y378" s="332"/>
      <c r="Z378" s="332"/>
      <c r="AA378" s="332"/>
      <c r="AB378" s="332"/>
      <c r="AC378" s="332"/>
      <c r="AD378" s="332"/>
      <c r="AE378" s="332"/>
      <c r="AF378" s="332"/>
      <c r="AG378" s="332"/>
      <c r="AH378" s="332"/>
      <c r="AI378" s="341"/>
      <c r="AJ378" s="332"/>
      <c r="AK378" s="332"/>
      <c r="AL378" s="341"/>
      <c r="AM378" s="332"/>
      <c r="AN378" s="332"/>
      <c r="AO378" s="341"/>
    </row>
    <row r="379" spans="1:41" ht="23.1" customHeight="1">
      <c r="A379" s="397"/>
      <c r="B379" s="672"/>
      <c r="C379" s="1234"/>
      <c r="D379" s="396"/>
      <c r="E379" s="508">
        <f t="shared" si="21"/>
        <v>0</v>
      </c>
      <c r="F379" s="1235"/>
      <c r="G379" s="509"/>
      <c r="H379" s="508">
        <f t="shared" si="22"/>
        <v>0</v>
      </c>
      <c r="I379" s="1256" t="str">
        <f t="shared" si="23"/>
        <v/>
      </c>
      <c r="J379" s="398"/>
      <c r="K379" s="341"/>
      <c r="L379" s="341"/>
      <c r="M379" s="342"/>
      <c r="N379" s="332"/>
      <c r="O379" s="332"/>
      <c r="P379" s="343"/>
      <c r="Q379" s="332"/>
      <c r="R379" s="343"/>
      <c r="S379" s="344"/>
      <c r="T379" s="332"/>
      <c r="U379" s="332"/>
      <c r="V379" s="332"/>
      <c r="W379" s="332"/>
      <c r="X379" s="332"/>
      <c r="Y379" s="332"/>
      <c r="Z379" s="332"/>
      <c r="AA379" s="332"/>
      <c r="AB379" s="332"/>
      <c r="AC379" s="332"/>
      <c r="AD379" s="332"/>
      <c r="AE379" s="332"/>
      <c r="AF379" s="332"/>
      <c r="AG379" s="332"/>
      <c r="AH379" s="332"/>
      <c r="AI379" s="341"/>
      <c r="AJ379" s="332"/>
      <c r="AK379" s="332"/>
      <c r="AL379" s="341"/>
      <c r="AM379" s="332"/>
      <c r="AN379" s="332"/>
      <c r="AO379" s="341"/>
    </row>
    <row r="380" spans="1:41" ht="23.1" customHeight="1">
      <c r="A380" s="397"/>
      <c r="B380" s="672"/>
      <c r="C380" s="1234"/>
      <c r="D380" s="396"/>
      <c r="E380" s="508">
        <f t="shared" si="21"/>
        <v>0</v>
      </c>
      <c r="F380" s="1235"/>
      <c r="G380" s="509"/>
      <c r="H380" s="508">
        <f t="shared" si="22"/>
        <v>0</v>
      </c>
      <c r="I380" s="1256" t="str">
        <f t="shared" si="23"/>
        <v/>
      </c>
      <c r="J380" s="398"/>
      <c r="K380" s="341"/>
      <c r="L380" s="341"/>
      <c r="M380" s="342"/>
      <c r="N380" s="332"/>
      <c r="O380" s="332"/>
      <c r="P380" s="343"/>
      <c r="Q380" s="332"/>
      <c r="R380" s="343"/>
      <c r="S380" s="344"/>
      <c r="T380" s="332"/>
      <c r="U380" s="332"/>
      <c r="V380" s="332"/>
      <c r="W380" s="332"/>
      <c r="X380" s="332"/>
      <c r="Y380" s="332"/>
      <c r="Z380" s="332"/>
      <c r="AA380" s="332"/>
      <c r="AB380" s="332"/>
      <c r="AC380" s="332"/>
      <c r="AD380" s="332"/>
      <c r="AE380" s="332"/>
      <c r="AF380" s="332"/>
      <c r="AG380" s="332"/>
      <c r="AH380" s="332"/>
      <c r="AI380" s="341"/>
      <c r="AJ380" s="332"/>
      <c r="AK380" s="332"/>
      <c r="AL380" s="341"/>
      <c r="AM380" s="332"/>
      <c r="AN380" s="332"/>
      <c r="AO380" s="341"/>
    </row>
    <row r="381" spans="1:41" ht="23.1" customHeight="1">
      <c r="A381" s="397"/>
      <c r="B381" s="672"/>
      <c r="C381" s="1234"/>
      <c r="D381" s="396"/>
      <c r="E381" s="508">
        <f t="shared" si="21"/>
        <v>0</v>
      </c>
      <c r="F381" s="1235"/>
      <c r="G381" s="509"/>
      <c r="H381" s="508">
        <f t="shared" si="22"/>
        <v>0</v>
      </c>
      <c r="I381" s="1256" t="str">
        <f t="shared" si="23"/>
        <v/>
      </c>
      <c r="J381" s="398"/>
      <c r="K381" s="341"/>
      <c r="L381" s="341"/>
      <c r="M381" s="342"/>
      <c r="N381" s="332"/>
      <c r="O381" s="332"/>
      <c r="P381" s="343"/>
      <c r="Q381" s="332"/>
      <c r="R381" s="343"/>
      <c r="S381" s="344"/>
      <c r="T381" s="332"/>
      <c r="U381" s="332"/>
      <c r="V381" s="332"/>
      <c r="W381" s="332"/>
      <c r="X381" s="332"/>
      <c r="Y381" s="332"/>
      <c r="Z381" s="332"/>
      <c r="AA381" s="332"/>
      <c r="AB381" s="332"/>
      <c r="AC381" s="332"/>
      <c r="AD381" s="332"/>
      <c r="AE381" s="332"/>
      <c r="AF381" s="332"/>
      <c r="AG381" s="332"/>
      <c r="AH381" s="332"/>
      <c r="AI381" s="341"/>
      <c r="AJ381" s="332"/>
      <c r="AK381" s="332"/>
      <c r="AL381" s="341"/>
      <c r="AM381" s="332"/>
      <c r="AN381" s="332"/>
      <c r="AO381" s="341"/>
    </row>
    <row r="382" spans="1:41" ht="23.1" customHeight="1">
      <c r="A382" s="397"/>
      <c r="B382" s="672"/>
      <c r="C382" s="1234"/>
      <c r="D382" s="396"/>
      <c r="E382" s="508">
        <f t="shared" si="21"/>
        <v>0</v>
      </c>
      <c r="F382" s="1235"/>
      <c r="G382" s="509"/>
      <c r="H382" s="508">
        <f t="shared" si="22"/>
        <v>0</v>
      </c>
      <c r="I382" s="1256" t="str">
        <f t="shared" si="23"/>
        <v/>
      </c>
      <c r="J382" s="398"/>
      <c r="K382" s="341"/>
      <c r="L382" s="341"/>
      <c r="M382" s="342"/>
      <c r="N382" s="332"/>
      <c r="O382" s="332"/>
      <c r="P382" s="343"/>
      <c r="Q382" s="332"/>
      <c r="R382" s="343"/>
      <c r="S382" s="344"/>
      <c r="T382" s="332"/>
      <c r="U382" s="332"/>
      <c r="V382" s="332"/>
      <c r="W382" s="332"/>
      <c r="X382" s="332"/>
      <c r="Y382" s="332"/>
      <c r="Z382" s="332"/>
      <c r="AA382" s="332"/>
      <c r="AB382" s="332"/>
      <c r="AC382" s="332"/>
      <c r="AD382" s="332"/>
      <c r="AE382" s="332"/>
      <c r="AF382" s="332"/>
      <c r="AG382" s="332"/>
      <c r="AH382" s="332"/>
      <c r="AI382" s="341"/>
      <c r="AJ382" s="332"/>
      <c r="AK382" s="332"/>
      <c r="AL382" s="341"/>
      <c r="AM382" s="332"/>
      <c r="AN382" s="332"/>
      <c r="AO382" s="341"/>
    </row>
    <row r="383" spans="1:41" ht="23.1" customHeight="1">
      <c r="A383" s="397"/>
      <c r="B383" s="672"/>
      <c r="C383" s="1234"/>
      <c r="D383" s="396"/>
      <c r="E383" s="508">
        <f t="shared" si="21"/>
        <v>0</v>
      </c>
      <c r="F383" s="1235"/>
      <c r="G383" s="509"/>
      <c r="H383" s="508">
        <f t="shared" si="22"/>
        <v>0</v>
      </c>
      <c r="I383" s="1256" t="str">
        <f t="shared" si="23"/>
        <v/>
      </c>
      <c r="J383" s="398"/>
      <c r="K383" s="341"/>
      <c r="L383" s="341"/>
      <c r="M383" s="342"/>
      <c r="N383" s="332"/>
      <c r="O383" s="332"/>
      <c r="P383" s="343"/>
      <c r="Q383" s="332"/>
      <c r="R383" s="343"/>
      <c r="S383" s="344"/>
      <c r="T383" s="332"/>
      <c r="U383" s="332"/>
      <c r="V383" s="332"/>
      <c r="W383" s="332"/>
      <c r="X383" s="332"/>
      <c r="Y383" s="332"/>
      <c r="Z383" s="332"/>
      <c r="AA383" s="332"/>
      <c r="AB383" s="332"/>
      <c r="AC383" s="332"/>
      <c r="AD383" s="332"/>
      <c r="AE383" s="332"/>
      <c r="AF383" s="332"/>
      <c r="AG383" s="332"/>
      <c r="AH383" s="332"/>
      <c r="AI383" s="341"/>
      <c r="AJ383" s="332"/>
      <c r="AK383" s="332"/>
      <c r="AL383" s="341"/>
      <c r="AM383" s="332"/>
      <c r="AN383" s="332"/>
      <c r="AO383" s="341"/>
    </row>
    <row r="384" spans="1:41" ht="23.1" customHeight="1">
      <c r="A384" s="397"/>
      <c r="B384" s="672"/>
      <c r="C384" s="1234"/>
      <c r="D384" s="396"/>
      <c r="E384" s="508">
        <f t="shared" si="21"/>
        <v>0</v>
      </c>
      <c r="F384" s="1235"/>
      <c r="G384" s="509"/>
      <c r="H384" s="508">
        <f t="shared" si="22"/>
        <v>0</v>
      </c>
      <c r="I384" s="1256" t="str">
        <f t="shared" si="23"/>
        <v/>
      </c>
      <c r="J384" s="398"/>
      <c r="K384" s="341"/>
      <c r="L384" s="341"/>
      <c r="M384" s="342"/>
      <c r="N384" s="332"/>
      <c r="O384" s="332"/>
      <c r="P384" s="343"/>
      <c r="Q384" s="332"/>
      <c r="R384" s="343"/>
      <c r="S384" s="344"/>
      <c r="T384" s="332"/>
      <c r="U384" s="332"/>
      <c r="V384" s="332"/>
      <c r="W384" s="332"/>
      <c r="X384" s="332"/>
      <c r="Y384" s="332"/>
      <c r="Z384" s="332"/>
      <c r="AA384" s="332"/>
      <c r="AB384" s="332"/>
      <c r="AC384" s="332"/>
      <c r="AD384" s="332"/>
      <c r="AE384" s="332"/>
      <c r="AF384" s="332"/>
      <c r="AG384" s="332"/>
      <c r="AH384" s="332"/>
      <c r="AI384" s="341"/>
      <c r="AJ384" s="332"/>
      <c r="AK384" s="332"/>
      <c r="AL384" s="341"/>
      <c r="AM384" s="332"/>
      <c r="AN384" s="332"/>
      <c r="AO384" s="341"/>
    </row>
    <row r="385" spans="1:41" ht="23.1" customHeight="1">
      <c r="A385" s="397"/>
      <c r="B385" s="672"/>
      <c r="C385" s="1234"/>
      <c r="D385" s="396"/>
      <c r="E385" s="508">
        <f t="shared" si="21"/>
        <v>0</v>
      </c>
      <c r="F385" s="1235"/>
      <c r="G385" s="509"/>
      <c r="H385" s="508">
        <f t="shared" si="22"/>
        <v>0</v>
      </c>
      <c r="I385" s="1256" t="str">
        <f t="shared" si="23"/>
        <v/>
      </c>
      <c r="J385" s="398"/>
      <c r="K385" s="341"/>
      <c r="L385" s="341"/>
      <c r="M385" s="342"/>
      <c r="N385" s="332"/>
      <c r="O385" s="332"/>
      <c r="P385" s="343"/>
      <c r="Q385" s="332"/>
      <c r="R385" s="343"/>
      <c r="S385" s="344"/>
      <c r="T385" s="332"/>
      <c r="U385" s="332"/>
      <c r="V385" s="332"/>
      <c r="W385" s="332"/>
      <c r="X385" s="332"/>
      <c r="Y385" s="332"/>
      <c r="Z385" s="332"/>
      <c r="AA385" s="332"/>
      <c r="AB385" s="332"/>
      <c r="AC385" s="332"/>
      <c r="AD385" s="332"/>
      <c r="AE385" s="332"/>
      <c r="AF385" s="332"/>
      <c r="AG385" s="332"/>
      <c r="AH385" s="332"/>
      <c r="AI385" s="341"/>
      <c r="AJ385" s="332"/>
      <c r="AK385" s="332"/>
      <c r="AL385" s="341"/>
      <c r="AM385" s="332"/>
      <c r="AN385" s="332"/>
      <c r="AO385" s="341"/>
    </row>
    <row r="386" spans="1:41" ht="23.1" customHeight="1">
      <c r="A386" s="397"/>
      <c r="B386" s="672"/>
      <c r="C386" s="1234"/>
      <c r="D386" s="396"/>
      <c r="E386" s="508">
        <f t="shared" si="21"/>
        <v>0</v>
      </c>
      <c r="F386" s="1235"/>
      <c r="G386" s="509"/>
      <c r="H386" s="508">
        <f t="shared" si="22"/>
        <v>0</v>
      </c>
      <c r="I386" s="1256" t="str">
        <f t="shared" si="23"/>
        <v/>
      </c>
      <c r="J386" s="398"/>
      <c r="K386" s="341"/>
      <c r="L386" s="341"/>
      <c r="M386" s="342"/>
      <c r="N386" s="332"/>
      <c r="O386" s="332"/>
      <c r="P386" s="343"/>
      <c r="Q386" s="332"/>
      <c r="R386" s="343"/>
      <c r="S386" s="344"/>
      <c r="T386" s="332"/>
      <c r="U386" s="332"/>
      <c r="V386" s="332"/>
      <c r="W386" s="332"/>
      <c r="X386" s="332"/>
      <c r="Y386" s="332"/>
      <c r="Z386" s="332"/>
      <c r="AA386" s="332"/>
      <c r="AB386" s="332"/>
      <c r="AC386" s="332"/>
      <c r="AD386" s="332"/>
      <c r="AE386" s="332"/>
      <c r="AF386" s="332"/>
      <c r="AG386" s="332"/>
      <c r="AH386" s="332"/>
      <c r="AI386" s="341"/>
      <c r="AJ386" s="332"/>
      <c r="AK386" s="332"/>
      <c r="AL386" s="341"/>
      <c r="AM386" s="332"/>
      <c r="AN386" s="332"/>
      <c r="AO386" s="341"/>
    </row>
    <row r="387" spans="1:41" ht="23.1" customHeight="1">
      <c r="A387" s="397"/>
      <c r="B387" s="672"/>
      <c r="C387" s="1234"/>
      <c r="D387" s="396"/>
      <c r="E387" s="508">
        <f t="shared" si="21"/>
        <v>0</v>
      </c>
      <c r="F387" s="1235"/>
      <c r="G387" s="509"/>
      <c r="H387" s="508">
        <f t="shared" si="22"/>
        <v>0</v>
      </c>
      <c r="I387" s="1256" t="str">
        <f t="shared" si="23"/>
        <v/>
      </c>
      <c r="J387" s="398"/>
      <c r="K387" s="341"/>
      <c r="L387" s="341"/>
      <c r="M387" s="342"/>
      <c r="N387" s="332"/>
      <c r="O387" s="332"/>
      <c r="P387" s="343"/>
      <c r="Q387" s="332"/>
      <c r="R387" s="343"/>
      <c r="S387" s="344"/>
      <c r="T387" s="332"/>
      <c r="U387" s="332"/>
      <c r="V387" s="332"/>
      <c r="W387" s="332"/>
      <c r="X387" s="332"/>
      <c r="Y387" s="332"/>
      <c r="Z387" s="332"/>
      <c r="AA387" s="332"/>
      <c r="AB387" s="332"/>
      <c r="AC387" s="332"/>
      <c r="AD387" s="332"/>
      <c r="AE387" s="332"/>
      <c r="AF387" s="332"/>
      <c r="AG387" s="332"/>
      <c r="AH387" s="332"/>
      <c r="AI387" s="341"/>
      <c r="AJ387" s="332"/>
      <c r="AK387" s="332"/>
      <c r="AL387" s="341"/>
      <c r="AM387" s="332"/>
      <c r="AN387" s="332"/>
      <c r="AO387" s="341"/>
    </row>
    <row r="388" spans="1:41" ht="23.1" customHeight="1">
      <c r="A388" s="397"/>
      <c r="B388" s="672"/>
      <c r="C388" s="1234"/>
      <c r="D388" s="396"/>
      <c r="E388" s="508">
        <f t="shared" si="21"/>
        <v>0</v>
      </c>
      <c r="F388" s="1235"/>
      <c r="G388" s="509"/>
      <c r="H388" s="508">
        <f t="shared" si="22"/>
        <v>0</v>
      </c>
      <c r="I388" s="1256" t="str">
        <f t="shared" si="23"/>
        <v/>
      </c>
      <c r="J388" s="398"/>
      <c r="K388" s="341"/>
      <c r="L388" s="341"/>
      <c r="M388" s="342"/>
      <c r="N388" s="332"/>
      <c r="O388" s="332"/>
      <c r="P388" s="343"/>
      <c r="Q388" s="332"/>
      <c r="R388" s="343"/>
      <c r="S388" s="344"/>
      <c r="T388" s="332"/>
      <c r="U388" s="332"/>
      <c r="V388" s="332"/>
      <c r="W388" s="332"/>
      <c r="X388" s="332"/>
      <c r="Y388" s="332"/>
      <c r="Z388" s="332"/>
      <c r="AA388" s="332"/>
      <c r="AB388" s="332"/>
      <c r="AC388" s="332"/>
      <c r="AD388" s="332"/>
      <c r="AE388" s="332"/>
      <c r="AF388" s="332"/>
      <c r="AG388" s="332"/>
      <c r="AH388" s="332"/>
      <c r="AI388" s="341"/>
      <c r="AJ388" s="332"/>
      <c r="AK388" s="332"/>
      <c r="AL388" s="341"/>
      <c r="AM388" s="332"/>
      <c r="AN388" s="332"/>
      <c r="AO388" s="341"/>
    </row>
    <row r="389" spans="1:41" ht="23.1" customHeight="1">
      <c r="A389" s="397"/>
      <c r="B389" s="672"/>
      <c r="C389" s="1234"/>
      <c r="D389" s="396"/>
      <c r="E389" s="508">
        <f t="shared" si="21"/>
        <v>0</v>
      </c>
      <c r="F389" s="1235"/>
      <c r="G389" s="509"/>
      <c r="H389" s="508">
        <f t="shared" si="22"/>
        <v>0</v>
      </c>
      <c r="I389" s="1256" t="str">
        <f t="shared" si="23"/>
        <v/>
      </c>
      <c r="J389" s="398"/>
      <c r="K389" s="341"/>
      <c r="L389" s="341"/>
      <c r="M389" s="342"/>
      <c r="N389" s="332"/>
      <c r="O389" s="332"/>
      <c r="P389" s="343"/>
      <c r="Q389" s="332"/>
      <c r="R389" s="343"/>
      <c r="S389" s="344"/>
      <c r="T389" s="332"/>
      <c r="U389" s="332"/>
      <c r="V389" s="332"/>
      <c r="W389" s="332"/>
      <c r="X389" s="332"/>
      <c r="Y389" s="332"/>
      <c r="Z389" s="332"/>
      <c r="AA389" s="332"/>
      <c r="AB389" s="332"/>
      <c r="AC389" s="332"/>
      <c r="AD389" s="332"/>
      <c r="AE389" s="332"/>
      <c r="AF389" s="332"/>
      <c r="AG389" s="332"/>
      <c r="AH389" s="332"/>
      <c r="AI389" s="341"/>
      <c r="AJ389" s="332"/>
      <c r="AK389" s="332"/>
      <c r="AL389" s="341"/>
      <c r="AM389" s="332"/>
      <c r="AN389" s="332"/>
      <c r="AO389" s="341"/>
    </row>
    <row r="390" spans="1:41" ht="23.1" customHeight="1">
      <c r="A390" s="397"/>
      <c r="B390" s="672"/>
      <c r="C390" s="1234"/>
      <c r="D390" s="396"/>
      <c r="E390" s="508">
        <f t="shared" si="21"/>
        <v>0</v>
      </c>
      <c r="F390" s="1235"/>
      <c r="G390" s="509"/>
      <c r="H390" s="508">
        <f t="shared" si="22"/>
        <v>0</v>
      </c>
      <c r="I390" s="1256" t="str">
        <f t="shared" si="23"/>
        <v/>
      </c>
      <c r="J390" s="398"/>
      <c r="K390" s="341"/>
      <c r="L390" s="341"/>
      <c r="M390" s="342"/>
      <c r="N390" s="332"/>
      <c r="O390" s="332"/>
      <c r="P390" s="343"/>
      <c r="Q390" s="332"/>
      <c r="R390" s="343"/>
      <c r="S390" s="344"/>
      <c r="T390" s="332"/>
      <c r="U390" s="332"/>
      <c r="V390" s="332"/>
      <c r="W390" s="332"/>
      <c r="X390" s="332"/>
      <c r="Y390" s="332"/>
      <c r="Z390" s="332"/>
      <c r="AA390" s="332"/>
      <c r="AB390" s="332"/>
      <c r="AC390" s="332"/>
      <c r="AD390" s="332"/>
      <c r="AE390" s="332"/>
      <c r="AF390" s="332"/>
      <c r="AG390" s="332"/>
      <c r="AH390" s="332"/>
      <c r="AI390" s="341"/>
      <c r="AJ390" s="332"/>
      <c r="AK390" s="332"/>
      <c r="AL390" s="341"/>
      <c r="AM390" s="332"/>
      <c r="AN390" s="332"/>
      <c r="AO390" s="341"/>
    </row>
    <row r="391" spans="1:41" ht="23.1" customHeight="1">
      <c r="A391" s="397"/>
      <c r="B391" s="672"/>
      <c r="C391" s="1234"/>
      <c r="D391" s="396"/>
      <c r="E391" s="508">
        <f t="shared" si="21"/>
        <v>0</v>
      </c>
      <c r="F391" s="1235"/>
      <c r="G391" s="509"/>
      <c r="H391" s="508">
        <f t="shared" si="22"/>
        <v>0</v>
      </c>
      <c r="I391" s="1256" t="str">
        <f t="shared" si="23"/>
        <v/>
      </c>
      <c r="J391" s="398"/>
      <c r="K391" s="341"/>
      <c r="L391" s="341"/>
      <c r="M391" s="342"/>
      <c r="N391" s="332"/>
      <c r="O391" s="332"/>
      <c r="P391" s="343"/>
      <c r="Q391" s="332"/>
      <c r="R391" s="343"/>
      <c r="S391" s="344"/>
      <c r="T391" s="332"/>
      <c r="U391" s="332"/>
      <c r="V391" s="332"/>
      <c r="W391" s="332"/>
      <c r="X391" s="332"/>
      <c r="Y391" s="332"/>
      <c r="Z391" s="332"/>
      <c r="AA391" s="332"/>
      <c r="AB391" s="332"/>
      <c r="AC391" s="332"/>
      <c r="AD391" s="332"/>
      <c r="AE391" s="332"/>
      <c r="AF391" s="332"/>
      <c r="AG391" s="332"/>
      <c r="AH391" s="332"/>
      <c r="AI391" s="341"/>
      <c r="AJ391" s="332"/>
      <c r="AK391" s="332"/>
      <c r="AL391" s="341"/>
      <c r="AM391" s="332"/>
      <c r="AN391" s="332"/>
      <c r="AO391" s="341"/>
    </row>
    <row r="392" spans="1:41" ht="23.1" customHeight="1">
      <c r="A392" s="397"/>
      <c r="B392" s="672"/>
      <c r="C392" s="1234"/>
      <c r="D392" s="396"/>
      <c r="E392" s="508">
        <f t="shared" si="21"/>
        <v>0</v>
      </c>
      <c r="F392" s="1235"/>
      <c r="G392" s="509"/>
      <c r="H392" s="508">
        <f t="shared" si="22"/>
        <v>0</v>
      </c>
      <c r="I392" s="1256" t="str">
        <f t="shared" si="23"/>
        <v/>
      </c>
      <c r="J392" s="398"/>
      <c r="K392" s="341"/>
      <c r="L392" s="341"/>
      <c r="M392" s="342"/>
      <c r="N392" s="332"/>
      <c r="O392" s="332"/>
      <c r="P392" s="343"/>
      <c r="Q392" s="332"/>
      <c r="R392" s="343"/>
      <c r="S392" s="344"/>
      <c r="T392" s="332"/>
      <c r="U392" s="332"/>
      <c r="V392" s="332"/>
      <c r="W392" s="332"/>
      <c r="X392" s="332"/>
      <c r="Y392" s="332"/>
      <c r="Z392" s="332"/>
      <c r="AA392" s="332"/>
      <c r="AB392" s="332"/>
      <c r="AC392" s="332"/>
      <c r="AD392" s="332"/>
      <c r="AE392" s="332"/>
      <c r="AF392" s="332"/>
      <c r="AG392" s="332"/>
      <c r="AH392" s="332"/>
      <c r="AI392" s="341"/>
      <c r="AJ392" s="332"/>
      <c r="AK392" s="332"/>
      <c r="AL392" s="341"/>
      <c r="AM392" s="332"/>
      <c r="AN392" s="332"/>
      <c r="AO392" s="341"/>
    </row>
    <row r="393" spans="1:41" ht="23.1" customHeight="1">
      <c r="A393" s="397"/>
      <c r="B393" s="672"/>
      <c r="C393" s="1234"/>
      <c r="D393" s="396"/>
      <c r="E393" s="508">
        <f t="shared" si="21"/>
        <v>0</v>
      </c>
      <c r="F393" s="1235"/>
      <c r="G393" s="509"/>
      <c r="H393" s="508">
        <f t="shared" si="22"/>
        <v>0</v>
      </c>
      <c r="I393" s="1256" t="str">
        <f t="shared" si="23"/>
        <v/>
      </c>
      <c r="J393" s="398"/>
      <c r="K393" s="341"/>
      <c r="L393" s="341"/>
      <c r="M393" s="342"/>
      <c r="N393" s="332"/>
      <c r="O393" s="332"/>
      <c r="P393" s="343"/>
      <c r="Q393" s="332"/>
      <c r="R393" s="343"/>
      <c r="S393" s="344"/>
      <c r="T393" s="332"/>
      <c r="U393" s="332"/>
      <c r="V393" s="332"/>
      <c r="W393" s="332"/>
      <c r="X393" s="332"/>
      <c r="Y393" s="332"/>
      <c r="Z393" s="332"/>
      <c r="AA393" s="332"/>
      <c r="AB393" s="332"/>
      <c r="AC393" s="332"/>
      <c r="AD393" s="332"/>
      <c r="AE393" s="332"/>
      <c r="AF393" s="332"/>
      <c r="AG393" s="332"/>
      <c r="AH393" s="332"/>
      <c r="AI393" s="341"/>
      <c r="AJ393" s="332"/>
      <c r="AK393" s="332"/>
      <c r="AL393" s="341"/>
      <c r="AM393" s="332"/>
      <c r="AN393" s="332"/>
      <c r="AO393" s="341"/>
    </row>
    <row r="394" spans="1:41" ht="23.1" customHeight="1">
      <c r="A394" s="397"/>
      <c r="B394" s="672"/>
      <c r="C394" s="1234"/>
      <c r="D394" s="396"/>
      <c r="E394" s="508">
        <f t="shared" si="21"/>
        <v>0</v>
      </c>
      <c r="F394" s="1235"/>
      <c r="G394" s="509"/>
      <c r="H394" s="508">
        <f t="shared" si="22"/>
        <v>0</v>
      </c>
      <c r="I394" s="1256" t="str">
        <f t="shared" si="23"/>
        <v/>
      </c>
      <c r="J394" s="398"/>
      <c r="K394" s="341"/>
      <c r="L394" s="341"/>
      <c r="M394" s="342"/>
      <c r="N394" s="332"/>
      <c r="O394" s="332"/>
      <c r="P394" s="343"/>
      <c r="Q394" s="332"/>
      <c r="R394" s="343"/>
      <c r="S394" s="344"/>
      <c r="T394" s="332"/>
      <c r="U394" s="332"/>
      <c r="V394" s="332"/>
      <c r="W394" s="332"/>
      <c r="X394" s="332"/>
      <c r="Y394" s="332"/>
      <c r="Z394" s="332"/>
      <c r="AA394" s="332"/>
      <c r="AB394" s="332"/>
      <c r="AC394" s="332"/>
      <c r="AD394" s="332"/>
      <c r="AE394" s="332"/>
      <c r="AF394" s="332"/>
      <c r="AG394" s="332"/>
      <c r="AH394" s="332"/>
      <c r="AI394" s="341"/>
      <c r="AJ394" s="332"/>
      <c r="AK394" s="332"/>
      <c r="AL394" s="341"/>
      <c r="AM394" s="332"/>
      <c r="AN394" s="332"/>
      <c r="AO394" s="341"/>
    </row>
    <row r="395" spans="1:41" ht="23.1" customHeight="1">
      <c r="A395" s="397"/>
      <c r="B395" s="672"/>
      <c r="C395" s="1234"/>
      <c r="D395" s="396"/>
      <c r="E395" s="508">
        <f t="shared" si="21"/>
        <v>0</v>
      </c>
      <c r="F395" s="1235"/>
      <c r="G395" s="509"/>
      <c r="H395" s="508">
        <f t="shared" si="22"/>
        <v>0</v>
      </c>
      <c r="I395" s="1256" t="str">
        <f t="shared" si="23"/>
        <v/>
      </c>
      <c r="J395" s="398"/>
      <c r="K395" s="341"/>
      <c r="L395" s="341"/>
      <c r="M395" s="342"/>
      <c r="N395" s="332"/>
      <c r="O395" s="332"/>
      <c r="P395" s="343"/>
      <c r="Q395" s="332"/>
      <c r="R395" s="343"/>
      <c r="S395" s="344"/>
      <c r="T395" s="332"/>
      <c r="U395" s="332"/>
      <c r="V395" s="332"/>
      <c r="W395" s="332"/>
      <c r="X395" s="332"/>
      <c r="Y395" s="332"/>
      <c r="Z395" s="332"/>
      <c r="AA395" s="332"/>
      <c r="AB395" s="332"/>
      <c r="AC395" s="332"/>
      <c r="AD395" s="332"/>
      <c r="AE395" s="332"/>
      <c r="AF395" s="332"/>
      <c r="AG395" s="332"/>
      <c r="AH395" s="332"/>
      <c r="AI395" s="341"/>
      <c r="AJ395" s="332"/>
      <c r="AK395" s="332"/>
      <c r="AL395" s="341"/>
      <c r="AM395" s="332"/>
      <c r="AN395" s="332"/>
      <c r="AO395" s="341"/>
    </row>
    <row r="396" spans="1:41" ht="23.1" customHeight="1">
      <c r="A396" s="397"/>
      <c r="B396" s="672"/>
      <c r="C396" s="1234"/>
      <c r="D396" s="396"/>
      <c r="E396" s="508">
        <f t="shared" si="21"/>
        <v>0</v>
      </c>
      <c r="F396" s="1235"/>
      <c r="G396" s="509"/>
      <c r="H396" s="508">
        <f t="shared" si="22"/>
        <v>0</v>
      </c>
      <c r="I396" s="1256" t="str">
        <f t="shared" si="23"/>
        <v/>
      </c>
      <c r="J396" s="398"/>
      <c r="K396" s="341"/>
      <c r="L396" s="341"/>
      <c r="M396" s="342"/>
      <c r="N396" s="332"/>
      <c r="O396" s="332"/>
      <c r="P396" s="343"/>
      <c r="Q396" s="332"/>
      <c r="R396" s="343"/>
      <c r="S396" s="344"/>
      <c r="T396" s="332"/>
      <c r="U396" s="332"/>
      <c r="V396" s="332"/>
      <c r="W396" s="332"/>
      <c r="X396" s="332"/>
      <c r="Y396" s="332"/>
      <c r="Z396" s="332"/>
      <c r="AA396" s="332"/>
      <c r="AB396" s="332"/>
      <c r="AC396" s="332"/>
      <c r="AD396" s="332"/>
      <c r="AE396" s="332"/>
      <c r="AF396" s="332"/>
      <c r="AG396" s="332"/>
      <c r="AH396" s="332"/>
      <c r="AI396" s="341"/>
      <c r="AJ396" s="332"/>
      <c r="AK396" s="332"/>
      <c r="AL396" s="341"/>
      <c r="AM396" s="332"/>
      <c r="AN396" s="332"/>
      <c r="AO396" s="341"/>
    </row>
    <row r="397" spans="1:41" ht="23.1" customHeight="1">
      <c r="A397" s="397"/>
      <c r="B397" s="672"/>
      <c r="C397" s="1234"/>
      <c r="D397" s="396"/>
      <c r="E397" s="508">
        <f t="shared" si="21"/>
        <v>0</v>
      </c>
      <c r="F397" s="1235"/>
      <c r="G397" s="509"/>
      <c r="H397" s="508">
        <f t="shared" si="22"/>
        <v>0</v>
      </c>
      <c r="I397" s="1256" t="str">
        <f t="shared" si="23"/>
        <v/>
      </c>
      <c r="J397" s="398"/>
      <c r="K397" s="341"/>
      <c r="L397" s="341"/>
      <c r="M397" s="342"/>
      <c r="N397" s="332"/>
      <c r="O397" s="332"/>
      <c r="P397" s="343"/>
      <c r="Q397" s="332"/>
      <c r="R397" s="343"/>
      <c r="S397" s="344"/>
      <c r="T397" s="332"/>
      <c r="U397" s="332"/>
      <c r="V397" s="332"/>
      <c r="W397" s="332"/>
      <c r="X397" s="332"/>
      <c r="Y397" s="332"/>
      <c r="Z397" s="332"/>
      <c r="AA397" s="332"/>
      <c r="AB397" s="332"/>
      <c r="AC397" s="332"/>
      <c r="AD397" s="332"/>
      <c r="AE397" s="332"/>
      <c r="AF397" s="332"/>
      <c r="AG397" s="332"/>
      <c r="AH397" s="332"/>
      <c r="AI397" s="341"/>
      <c r="AJ397" s="332"/>
      <c r="AK397" s="332"/>
      <c r="AL397" s="341"/>
      <c r="AM397" s="332"/>
      <c r="AN397" s="332"/>
      <c r="AO397" s="341"/>
    </row>
    <row r="398" spans="1:41" ht="23.1" customHeight="1">
      <c r="A398" s="397"/>
      <c r="B398" s="672"/>
      <c r="C398" s="1234"/>
      <c r="D398" s="396"/>
      <c r="E398" s="508">
        <f t="shared" si="21"/>
        <v>0</v>
      </c>
      <c r="F398" s="1235"/>
      <c r="G398" s="509"/>
      <c r="H398" s="508">
        <f t="shared" si="22"/>
        <v>0</v>
      </c>
      <c r="I398" s="1256" t="str">
        <f t="shared" si="23"/>
        <v/>
      </c>
      <c r="J398" s="398"/>
      <c r="K398" s="341"/>
      <c r="L398" s="341"/>
      <c r="M398" s="342"/>
      <c r="N398" s="332"/>
      <c r="O398" s="332"/>
      <c r="P398" s="343"/>
      <c r="Q398" s="332"/>
      <c r="R398" s="343"/>
      <c r="S398" s="344"/>
      <c r="T398" s="332"/>
      <c r="U398" s="332"/>
      <c r="V398" s="332"/>
      <c r="W398" s="332"/>
      <c r="X398" s="332"/>
      <c r="Y398" s="332"/>
      <c r="Z398" s="332"/>
      <c r="AA398" s="332"/>
      <c r="AB398" s="332"/>
      <c r="AC398" s="332"/>
      <c r="AD398" s="332"/>
      <c r="AE398" s="332"/>
      <c r="AF398" s="332"/>
      <c r="AG398" s="332"/>
      <c r="AH398" s="332"/>
      <c r="AI398" s="341"/>
      <c r="AJ398" s="332"/>
      <c r="AK398" s="332"/>
      <c r="AL398" s="341"/>
      <c r="AM398" s="332"/>
      <c r="AN398" s="332"/>
      <c r="AO398" s="341"/>
    </row>
    <row r="399" spans="1:41" ht="23.1" customHeight="1">
      <c r="A399" s="397"/>
      <c r="B399" s="672"/>
      <c r="C399" s="1234"/>
      <c r="D399" s="396"/>
      <c r="E399" s="508">
        <f t="shared" si="21"/>
        <v>0</v>
      </c>
      <c r="F399" s="1235"/>
      <c r="G399" s="509"/>
      <c r="H399" s="508">
        <f t="shared" si="22"/>
        <v>0</v>
      </c>
      <c r="I399" s="1256" t="str">
        <f t="shared" si="23"/>
        <v/>
      </c>
      <c r="J399" s="398"/>
      <c r="K399" s="341"/>
      <c r="L399" s="341"/>
      <c r="M399" s="342"/>
      <c r="N399" s="332"/>
      <c r="O399" s="332"/>
      <c r="P399" s="343"/>
      <c r="Q399" s="332"/>
      <c r="R399" s="343"/>
      <c r="S399" s="344"/>
      <c r="T399" s="332"/>
      <c r="U399" s="332"/>
      <c r="V399" s="332"/>
      <c r="W399" s="332"/>
      <c r="X399" s="332"/>
      <c r="Y399" s="332"/>
      <c r="Z399" s="332"/>
      <c r="AA399" s="332"/>
      <c r="AB399" s="332"/>
      <c r="AC399" s="332"/>
      <c r="AD399" s="332"/>
      <c r="AE399" s="332"/>
      <c r="AF399" s="332"/>
      <c r="AG399" s="332"/>
      <c r="AH399" s="332"/>
      <c r="AI399" s="341"/>
      <c r="AJ399" s="332"/>
      <c r="AK399" s="332"/>
      <c r="AL399" s="341"/>
      <c r="AM399" s="332"/>
      <c r="AN399" s="332"/>
      <c r="AO399" s="341"/>
    </row>
    <row r="400" spans="1:41" ht="23.1" customHeight="1">
      <c r="A400" s="397"/>
      <c r="B400" s="672"/>
      <c r="C400" s="1234"/>
      <c r="D400" s="396"/>
      <c r="E400" s="508">
        <f t="shared" si="21"/>
        <v>0</v>
      </c>
      <c r="F400" s="1235"/>
      <c r="G400" s="509"/>
      <c r="H400" s="508">
        <f t="shared" si="22"/>
        <v>0</v>
      </c>
      <c r="I400" s="1256" t="str">
        <f t="shared" si="23"/>
        <v/>
      </c>
      <c r="J400" s="398"/>
      <c r="K400" s="341"/>
      <c r="L400" s="341"/>
      <c r="M400" s="342"/>
      <c r="N400" s="332"/>
      <c r="O400" s="332"/>
      <c r="P400" s="343"/>
      <c r="Q400" s="332"/>
      <c r="R400" s="343"/>
      <c r="S400" s="344"/>
      <c r="T400" s="332"/>
      <c r="U400" s="332"/>
      <c r="V400" s="332"/>
      <c r="W400" s="332"/>
      <c r="X400" s="332"/>
      <c r="Y400" s="332"/>
      <c r="Z400" s="332"/>
      <c r="AA400" s="332"/>
      <c r="AB400" s="332"/>
      <c r="AC400" s="332"/>
      <c r="AD400" s="332"/>
      <c r="AE400" s="332"/>
      <c r="AF400" s="332"/>
      <c r="AG400" s="332"/>
      <c r="AH400" s="332"/>
      <c r="AI400" s="341"/>
      <c r="AJ400" s="332"/>
      <c r="AK400" s="332"/>
      <c r="AL400" s="341"/>
      <c r="AM400" s="332"/>
      <c r="AN400" s="332"/>
      <c r="AO400" s="341"/>
    </row>
    <row r="401" spans="1:41" ht="23.1" customHeight="1">
      <c r="A401" s="397"/>
      <c r="B401" s="672"/>
      <c r="C401" s="1234"/>
      <c r="D401" s="396"/>
      <c r="E401" s="508">
        <f t="shared" si="21"/>
        <v>0</v>
      </c>
      <c r="F401" s="1235"/>
      <c r="G401" s="509"/>
      <c r="H401" s="508">
        <f t="shared" si="22"/>
        <v>0</v>
      </c>
      <c r="I401" s="1256" t="str">
        <f t="shared" si="23"/>
        <v/>
      </c>
      <c r="J401" s="398"/>
      <c r="K401" s="341"/>
      <c r="L401" s="341"/>
      <c r="M401" s="342"/>
      <c r="N401" s="332"/>
      <c r="O401" s="332"/>
      <c r="P401" s="343"/>
      <c r="Q401" s="332"/>
      <c r="R401" s="343"/>
      <c r="S401" s="344"/>
      <c r="T401" s="332"/>
      <c r="U401" s="332"/>
      <c r="V401" s="332"/>
      <c r="W401" s="332"/>
      <c r="X401" s="332"/>
      <c r="Y401" s="332"/>
      <c r="Z401" s="332"/>
      <c r="AA401" s="332"/>
      <c r="AB401" s="332"/>
      <c r="AC401" s="332"/>
      <c r="AD401" s="332"/>
      <c r="AE401" s="332"/>
      <c r="AF401" s="332"/>
      <c r="AG401" s="332"/>
      <c r="AH401" s="332"/>
      <c r="AI401" s="341"/>
      <c r="AJ401" s="332"/>
      <c r="AK401" s="332"/>
      <c r="AL401" s="341"/>
      <c r="AM401" s="332"/>
      <c r="AN401" s="332"/>
      <c r="AO401" s="341"/>
    </row>
    <row r="402" spans="1:41" ht="23.1" customHeight="1">
      <c r="A402" s="397"/>
      <c r="B402" s="672"/>
      <c r="C402" s="1234"/>
      <c r="D402" s="396"/>
      <c r="E402" s="508">
        <f t="shared" si="21"/>
        <v>0</v>
      </c>
      <c r="F402" s="1235"/>
      <c r="G402" s="509"/>
      <c r="H402" s="508">
        <f t="shared" si="22"/>
        <v>0</v>
      </c>
      <c r="I402" s="1256" t="str">
        <f t="shared" si="23"/>
        <v/>
      </c>
      <c r="J402" s="398"/>
      <c r="K402" s="341"/>
      <c r="L402" s="341"/>
      <c r="M402" s="342"/>
      <c r="N402" s="332"/>
      <c r="O402" s="332"/>
      <c r="P402" s="343"/>
      <c r="Q402" s="332"/>
      <c r="R402" s="343"/>
      <c r="S402" s="344"/>
      <c r="T402" s="332"/>
      <c r="U402" s="332"/>
      <c r="V402" s="332"/>
      <c r="W402" s="332"/>
      <c r="X402" s="332"/>
      <c r="Y402" s="332"/>
      <c r="Z402" s="332"/>
      <c r="AA402" s="332"/>
      <c r="AB402" s="332"/>
      <c r="AC402" s="332"/>
      <c r="AD402" s="332"/>
      <c r="AE402" s="332"/>
      <c r="AF402" s="332"/>
      <c r="AG402" s="332"/>
      <c r="AH402" s="332"/>
      <c r="AI402" s="341"/>
      <c r="AJ402" s="332"/>
      <c r="AK402" s="332"/>
      <c r="AL402" s="341"/>
      <c r="AM402" s="332"/>
      <c r="AN402" s="332"/>
      <c r="AO402" s="341"/>
    </row>
    <row r="403" spans="1:41" ht="23.1" customHeight="1">
      <c r="A403" s="397"/>
      <c r="B403" s="672"/>
      <c r="C403" s="1234"/>
      <c r="D403" s="396"/>
      <c r="E403" s="508">
        <f t="shared" si="21"/>
        <v>0</v>
      </c>
      <c r="F403" s="1235"/>
      <c r="G403" s="509"/>
      <c r="H403" s="508">
        <f t="shared" si="22"/>
        <v>0</v>
      </c>
      <c r="I403" s="1256" t="str">
        <f t="shared" si="23"/>
        <v/>
      </c>
      <c r="J403" s="398"/>
      <c r="K403" s="341"/>
      <c r="L403" s="341"/>
      <c r="M403" s="342"/>
      <c r="N403" s="332"/>
      <c r="O403" s="332"/>
      <c r="P403" s="343"/>
      <c r="Q403" s="332"/>
      <c r="R403" s="343"/>
      <c r="S403" s="344"/>
      <c r="T403" s="332"/>
      <c r="U403" s="332"/>
      <c r="V403" s="332"/>
      <c r="W403" s="332"/>
      <c r="X403" s="332"/>
      <c r="Y403" s="332"/>
      <c r="Z403" s="332"/>
      <c r="AA403" s="332"/>
      <c r="AB403" s="332"/>
      <c r="AC403" s="332"/>
      <c r="AD403" s="332"/>
      <c r="AE403" s="332"/>
      <c r="AF403" s="332"/>
      <c r="AG403" s="332"/>
      <c r="AH403" s="332"/>
      <c r="AI403" s="341"/>
      <c r="AJ403" s="332"/>
      <c r="AK403" s="332"/>
      <c r="AL403" s="341"/>
      <c r="AM403" s="332"/>
      <c r="AN403" s="332"/>
      <c r="AO403" s="341"/>
    </row>
    <row r="404" spans="1:41" ht="23.1" customHeight="1">
      <c r="A404" s="397"/>
      <c r="B404" s="672"/>
      <c r="C404" s="1234"/>
      <c r="D404" s="396"/>
      <c r="E404" s="508">
        <f t="shared" si="21"/>
        <v>0</v>
      </c>
      <c r="F404" s="1235"/>
      <c r="G404" s="509"/>
      <c r="H404" s="508">
        <f t="shared" si="22"/>
        <v>0</v>
      </c>
      <c r="I404" s="1256" t="str">
        <f t="shared" si="23"/>
        <v/>
      </c>
      <c r="J404" s="398"/>
      <c r="K404" s="341"/>
      <c r="L404" s="341"/>
      <c r="M404" s="342"/>
      <c r="N404" s="332"/>
      <c r="O404" s="332"/>
      <c r="P404" s="343"/>
      <c r="Q404" s="332"/>
      <c r="R404" s="343"/>
      <c r="S404" s="344"/>
      <c r="T404" s="332"/>
      <c r="U404" s="332"/>
      <c r="V404" s="332"/>
      <c r="W404" s="332"/>
      <c r="X404" s="332"/>
      <c r="Y404" s="332"/>
      <c r="Z404" s="332"/>
      <c r="AA404" s="332"/>
      <c r="AB404" s="332"/>
      <c r="AC404" s="332"/>
      <c r="AD404" s="332"/>
      <c r="AE404" s="332"/>
      <c r="AF404" s="332"/>
      <c r="AG404" s="332"/>
      <c r="AH404" s="332"/>
      <c r="AI404" s="341"/>
      <c r="AJ404" s="332"/>
      <c r="AK404" s="332"/>
      <c r="AL404" s="341"/>
      <c r="AM404" s="332"/>
      <c r="AN404" s="332"/>
      <c r="AO404" s="341"/>
    </row>
    <row r="405" spans="1:41" ht="23.1" customHeight="1">
      <c r="A405" s="397"/>
      <c r="B405" s="672"/>
      <c r="C405" s="1234"/>
      <c r="D405" s="396"/>
      <c r="E405" s="508">
        <f t="shared" si="21"/>
        <v>0</v>
      </c>
      <c r="F405" s="1235"/>
      <c r="G405" s="509"/>
      <c r="H405" s="508">
        <f t="shared" si="22"/>
        <v>0</v>
      </c>
      <c r="I405" s="1256" t="str">
        <f t="shared" si="23"/>
        <v/>
      </c>
      <c r="J405" s="398"/>
      <c r="K405" s="341"/>
      <c r="L405" s="341"/>
      <c r="M405" s="342"/>
      <c r="N405" s="332"/>
      <c r="O405" s="332"/>
      <c r="P405" s="343"/>
      <c r="Q405" s="332"/>
      <c r="R405" s="343"/>
      <c r="S405" s="344"/>
      <c r="T405" s="332"/>
      <c r="U405" s="332"/>
      <c r="V405" s="332"/>
      <c r="W405" s="332"/>
      <c r="X405" s="332"/>
      <c r="Y405" s="332"/>
      <c r="Z405" s="332"/>
      <c r="AA405" s="332"/>
      <c r="AB405" s="332"/>
      <c r="AC405" s="332"/>
      <c r="AD405" s="332"/>
      <c r="AE405" s="332"/>
      <c r="AF405" s="332"/>
      <c r="AG405" s="332"/>
      <c r="AH405" s="332"/>
      <c r="AI405" s="341"/>
      <c r="AJ405" s="332"/>
      <c r="AK405" s="332"/>
      <c r="AL405" s="341"/>
      <c r="AM405" s="332"/>
      <c r="AN405" s="332"/>
      <c r="AO405" s="341"/>
    </row>
    <row r="406" spans="1:41" ht="23.1" customHeight="1">
      <c r="A406" s="397"/>
      <c r="B406" s="672"/>
      <c r="C406" s="1234"/>
      <c r="D406" s="396"/>
      <c r="E406" s="508">
        <f t="shared" si="21"/>
        <v>0</v>
      </c>
      <c r="F406" s="1235"/>
      <c r="G406" s="509"/>
      <c r="H406" s="508">
        <f t="shared" si="22"/>
        <v>0</v>
      </c>
      <c r="I406" s="1256" t="str">
        <f t="shared" si="23"/>
        <v/>
      </c>
      <c r="J406" s="398"/>
      <c r="K406" s="341"/>
      <c r="L406" s="341"/>
      <c r="M406" s="342"/>
      <c r="N406" s="332"/>
      <c r="O406" s="332"/>
      <c r="P406" s="343"/>
      <c r="Q406" s="332"/>
      <c r="R406" s="343"/>
      <c r="S406" s="344"/>
      <c r="T406" s="332"/>
      <c r="U406" s="332"/>
      <c r="V406" s="332"/>
      <c r="W406" s="332"/>
      <c r="X406" s="332"/>
      <c r="Y406" s="332"/>
      <c r="Z406" s="332"/>
      <c r="AA406" s="332"/>
      <c r="AB406" s="332"/>
      <c r="AC406" s="332"/>
      <c r="AD406" s="332"/>
      <c r="AE406" s="332"/>
      <c r="AF406" s="332"/>
      <c r="AG406" s="332"/>
      <c r="AH406" s="332"/>
      <c r="AI406" s="341"/>
      <c r="AJ406" s="332"/>
      <c r="AK406" s="332"/>
      <c r="AL406" s="341"/>
      <c r="AM406" s="332"/>
      <c r="AN406" s="332"/>
      <c r="AO406" s="341"/>
    </row>
    <row r="407" spans="1:41" ht="23.1" customHeight="1">
      <c r="A407" s="397"/>
      <c r="B407" s="672"/>
      <c r="C407" s="1234"/>
      <c r="D407" s="396"/>
      <c r="E407" s="508">
        <f t="shared" si="21"/>
        <v>0</v>
      </c>
      <c r="F407" s="1235"/>
      <c r="G407" s="509"/>
      <c r="H407" s="508">
        <f t="shared" si="22"/>
        <v>0</v>
      </c>
      <c r="I407" s="1256" t="str">
        <f t="shared" si="23"/>
        <v/>
      </c>
      <c r="J407" s="398"/>
      <c r="K407" s="341"/>
      <c r="L407" s="341"/>
      <c r="M407" s="342"/>
      <c r="N407" s="332"/>
      <c r="O407" s="332"/>
      <c r="P407" s="343"/>
      <c r="Q407" s="332"/>
      <c r="R407" s="343"/>
      <c r="S407" s="344"/>
      <c r="T407" s="332"/>
      <c r="U407" s="332"/>
      <c r="V407" s="332"/>
      <c r="W407" s="332"/>
      <c r="X407" s="332"/>
      <c r="Y407" s="332"/>
      <c r="Z407" s="332"/>
      <c r="AA407" s="332"/>
      <c r="AB407" s="332"/>
      <c r="AC407" s="332"/>
      <c r="AD407" s="332"/>
      <c r="AE407" s="332"/>
      <c r="AF407" s="332"/>
      <c r="AG407" s="332"/>
      <c r="AH407" s="332"/>
      <c r="AI407" s="341"/>
      <c r="AJ407" s="332"/>
      <c r="AK407" s="332"/>
      <c r="AL407" s="341"/>
      <c r="AM407" s="332"/>
      <c r="AN407" s="332"/>
      <c r="AO407" s="341"/>
    </row>
    <row r="408" spans="1:41" ht="23.1" customHeight="1">
      <c r="A408" s="397"/>
      <c r="B408" s="672"/>
      <c r="C408" s="1234"/>
      <c r="D408" s="396"/>
      <c r="E408" s="508">
        <f t="shared" si="21"/>
        <v>0</v>
      </c>
      <c r="F408" s="1235"/>
      <c r="G408" s="509"/>
      <c r="H408" s="508">
        <f t="shared" si="22"/>
        <v>0</v>
      </c>
      <c r="I408" s="1256" t="str">
        <f t="shared" si="23"/>
        <v/>
      </c>
      <c r="J408" s="398"/>
      <c r="K408" s="341"/>
      <c r="L408" s="341"/>
      <c r="M408" s="342"/>
      <c r="N408" s="332"/>
      <c r="O408" s="332"/>
      <c r="P408" s="343"/>
      <c r="Q408" s="332"/>
      <c r="R408" s="343"/>
      <c r="S408" s="344"/>
      <c r="T408" s="332"/>
      <c r="U408" s="332"/>
      <c r="V408" s="332"/>
      <c r="W408" s="332"/>
      <c r="X408" s="332"/>
      <c r="Y408" s="332"/>
      <c r="Z408" s="332"/>
      <c r="AA408" s="332"/>
      <c r="AB408" s="332"/>
      <c r="AC408" s="332"/>
      <c r="AD408" s="332"/>
      <c r="AE408" s="332"/>
      <c r="AF408" s="332"/>
      <c r="AG408" s="332"/>
      <c r="AH408" s="332"/>
      <c r="AI408" s="341"/>
      <c r="AJ408" s="332"/>
      <c r="AK408" s="332"/>
      <c r="AL408" s="341"/>
      <c r="AM408" s="332"/>
      <c r="AN408" s="332"/>
      <c r="AO408" s="341"/>
    </row>
    <row r="409" spans="1:41" ht="23.1" customHeight="1">
      <c r="A409" s="397"/>
      <c r="B409" s="672"/>
      <c r="C409" s="1234"/>
      <c r="D409" s="396"/>
      <c r="E409" s="508">
        <f t="shared" si="21"/>
        <v>0</v>
      </c>
      <c r="F409" s="1235"/>
      <c r="G409" s="509"/>
      <c r="H409" s="508">
        <f t="shared" si="22"/>
        <v>0</v>
      </c>
      <c r="I409" s="1256" t="str">
        <f t="shared" si="23"/>
        <v/>
      </c>
      <c r="J409" s="398"/>
      <c r="K409" s="341"/>
      <c r="L409" s="341"/>
      <c r="M409" s="342"/>
      <c r="N409" s="332"/>
      <c r="O409" s="332"/>
      <c r="P409" s="343"/>
      <c r="Q409" s="332"/>
      <c r="R409" s="343"/>
      <c r="S409" s="344"/>
      <c r="T409" s="332"/>
      <c r="U409" s="332"/>
      <c r="V409" s="332"/>
      <c r="W409" s="332"/>
      <c r="X409" s="332"/>
      <c r="Y409" s="332"/>
      <c r="Z409" s="332"/>
      <c r="AA409" s="332"/>
      <c r="AB409" s="332"/>
      <c r="AC409" s="332"/>
      <c r="AD409" s="332"/>
      <c r="AE409" s="332"/>
      <c r="AF409" s="332"/>
      <c r="AG409" s="332"/>
      <c r="AH409" s="332"/>
      <c r="AI409" s="341"/>
      <c r="AJ409" s="332"/>
      <c r="AK409" s="332"/>
      <c r="AL409" s="341"/>
      <c r="AM409" s="332"/>
      <c r="AN409" s="332"/>
      <c r="AO409" s="341"/>
    </row>
    <row r="410" spans="1:41" ht="23.1" customHeight="1">
      <c r="A410" s="397"/>
      <c r="B410" s="672"/>
      <c r="C410" s="1234"/>
      <c r="D410" s="396"/>
      <c r="E410" s="508">
        <f t="shared" si="21"/>
        <v>0</v>
      </c>
      <c r="F410" s="1235"/>
      <c r="G410" s="509"/>
      <c r="H410" s="508">
        <f t="shared" si="22"/>
        <v>0</v>
      </c>
      <c r="I410" s="1256" t="str">
        <f t="shared" si="23"/>
        <v/>
      </c>
      <c r="J410" s="398"/>
      <c r="K410" s="341"/>
      <c r="L410" s="341"/>
      <c r="M410" s="342"/>
      <c r="N410" s="332"/>
      <c r="O410" s="332"/>
      <c r="P410" s="343"/>
      <c r="Q410" s="332"/>
      <c r="R410" s="343"/>
      <c r="S410" s="344"/>
      <c r="T410" s="332"/>
      <c r="U410" s="332"/>
      <c r="V410" s="332"/>
      <c r="W410" s="332"/>
      <c r="X410" s="332"/>
      <c r="Y410" s="332"/>
      <c r="Z410" s="332"/>
      <c r="AA410" s="332"/>
      <c r="AB410" s="332"/>
      <c r="AC410" s="332"/>
      <c r="AD410" s="332"/>
      <c r="AE410" s="332"/>
      <c r="AF410" s="332"/>
      <c r="AG410" s="332"/>
      <c r="AH410" s="332"/>
      <c r="AI410" s="341"/>
      <c r="AJ410" s="332"/>
      <c r="AK410" s="332"/>
      <c r="AL410" s="341"/>
      <c r="AM410" s="332"/>
      <c r="AN410" s="332"/>
      <c r="AO410" s="341"/>
    </row>
    <row r="411" spans="1:41" ht="23.1" customHeight="1">
      <c r="A411" s="397"/>
      <c r="B411" s="672"/>
      <c r="C411" s="1234"/>
      <c r="D411" s="396"/>
      <c r="E411" s="508">
        <f t="shared" si="21"/>
        <v>0</v>
      </c>
      <c r="F411" s="1235"/>
      <c r="G411" s="509"/>
      <c r="H411" s="508">
        <f t="shared" si="22"/>
        <v>0</v>
      </c>
      <c r="I411" s="1256" t="str">
        <f t="shared" si="23"/>
        <v/>
      </c>
      <c r="J411" s="398"/>
      <c r="K411" s="341"/>
      <c r="L411" s="341"/>
      <c r="M411" s="342"/>
      <c r="N411" s="332"/>
      <c r="O411" s="332"/>
      <c r="P411" s="343"/>
      <c r="Q411" s="332"/>
      <c r="R411" s="343"/>
      <c r="S411" s="344"/>
      <c r="T411" s="332"/>
      <c r="U411" s="332"/>
      <c r="V411" s="332"/>
      <c r="W411" s="332"/>
      <c r="X411" s="332"/>
      <c r="Y411" s="332"/>
      <c r="Z411" s="332"/>
      <c r="AA411" s="332"/>
      <c r="AB411" s="332"/>
      <c r="AC411" s="332"/>
      <c r="AD411" s="332"/>
      <c r="AE411" s="332"/>
      <c r="AF411" s="332"/>
      <c r="AG411" s="332"/>
      <c r="AH411" s="332"/>
      <c r="AI411" s="341"/>
      <c r="AJ411" s="332"/>
      <c r="AK411" s="332"/>
      <c r="AL411" s="341"/>
      <c r="AM411" s="332"/>
      <c r="AN411" s="332"/>
      <c r="AO411" s="341"/>
    </row>
    <row r="412" spans="1:41" ht="23.1" customHeight="1">
      <c r="A412" s="397"/>
      <c r="B412" s="672"/>
      <c r="C412" s="1234"/>
      <c r="D412" s="396"/>
      <c r="E412" s="508">
        <f t="shared" si="21"/>
        <v>0</v>
      </c>
      <c r="F412" s="1235"/>
      <c r="G412" s="509"/>
      <c r="H412" s="508">
        <f t="shared" si="22"/>
        <v>0</v>
      </c>
      <c r="I412" s="1256" t="str">
        <f t="shared" si="23"/>
        <v/>
      </c>
      <c r="J412" s="398"/>
      <c r="K412" s="341"/>
      <c r="L412" s="341"/>
      <c r="M412" s="342"/>
      <c r="N412" s="332"/>
      <c r="O412" s="332"/>
      <c r="P412" s="343"/>
      <c r="Q412" s="332"/>
      <c r="R412" s="343"/>
      <c r="S412" s="344"/>
      <c r="T412" s="332"/>
      <c r="U412" s="332"/>
      <c r="V412" s="332"/>
      <c r="W412" s="332"/>
      <c r="X412" s="332"/>
      <c r="Y412" s="332"/>
      <c r="Z412" s="332"/>
      <c r="AA412" s="332"/>
      <c r="AB412" s="332"/>
      <c r="AC412" s="332"/>
      <c r="AD412" s="332"/>
      <c r="AE412" s="332"/>
      <c r="AF412" s="332"/>
      <c r="AG412" s="332"/>
      <c r="AH412" s="332"/>
      <c r="AI412" s="341"/>
      <c r="AJ412" s="332"/>
      <c r="AK412" s="332"/>
      <c r="AL412" s="341"/>
      <c r="AM412" s="332"/>
      <c r="AN412" s="332"/>
      <c r="AO412" s="341"/>
    </row>
    <row r="413" spans="1:41" ht="23.1" customHeight="1">
      <c r="A413" s="397"/>
      <c r="B413" s="672"/>
      <c r="C413" s="1234"/>
      <c r="D413" s="396"/>
      <c r="E413" s="508">
        <f t="shared" si="21"/>
        <v>0</v>
      </c>
      <c r="F413" s="1235"/>
      <c r="G413" s="509"/>
      <c r="H413" s="508">
        <f t="shared" si="22"/>
        <v>0</v>
      </c>
      <c r="I413" s="1256" t="str">
        <f t="shared" si="23"/>
        <v/>
      </c>
      <c r="J413" s="398"/>
      <c r="K413" s="341"/>
      <c r="L413" s="341"/>
      <c r="M413" s="342"/>
      <c r="N413" s="332"/>
      <c r="O413" s="332"/>
      <c r="P413" s="343"/>
      <c r="Q413" s="332"/>
      <c r="R413" s="343"/>
      <c r="S413" s="344"/>
      <c r="T413" s="332"/>
      <c r="U413" s="332"/>
      <c r="V413" s="332"/>
      <c r="W413" s="332"/>
      <c r="X413" s="332"/>
      <c r="Y413" s="332"/>
      <c r="Z413" s="332"/>
      <c r="AA413" s="332"/>
      <c r="AB413" s="332"/>
      <c r="AC413" s="332"/>
      <c r="AD413" s="332"/>
      <c r="AE413" s="332"/>
      <c r="AF413" s="332"/>
      <c r="AG413" s="332"/>
      <c r="AH413" s="332"/>
      <c r="AI413" s="341"/>
      <c r="AJ413" s="332"/>
      <c r="AK413" s="332"/>
      <c r="AL413" s="341"/>
      <c r="AM413" s="332"/>
      <c r="AN413" s="332"/>
      <c r="AO413" s="341"/>
    </row>
    <row r="414" spans="1:41" ht="23.1" customHeight="1">
      <c r="A414" s="397"/>
      <c r="B414" s="672"/>
      <c r="C414" s="1234"/>
      <c r="D414" s="396"/>
      <c r="E414" s="508">
        <f t="shared" si="21"/>
        <v>0</v>
      </c>
      <c r="F414" s="1235"/>
      <c r="G414" s="509"/>
      <c r="H414" s="508">
        <f t="shared" si="22"/>
        <v>0</v>
      </c>
      <c r="I414" s="1256" t="str">
        <f t="shared" si="23"/>
        <v/>
      </c>
      <c r="J414" s="398"/>
      <c r="K414" s="341"/>
      <c r="L414" s="341"/>
      <c r="M414" s="342"/>
      <c r="N414" s="332"/>
      <c r="O414" s="332"/>
      <c r="P414" s="343"/>
      <c r="Q414" s="332"/>
      <c r="R414" s="343"/>
      <c r="S414" s="344"/>
      <c r="T414" s="332"/>
      <c r="U414" s="332"/>
      <c r="V414" s="332"/>
      <c r="W414" s="332"/>
      <c r="X414" s="332"/>
      <c r="Y414" s="332"/>
      <c r="Z414" s="332"/>
      <c r="AA414" s="332"/>
      <c r="AB414" s="332"/>
      <c r="AC414" s="332"/>
      <c r="AD414" s="332"/>
      <c r="AE414" s="332"/>
      <c r="AF414" s="332"/>
      <c r="AG414" s="332"/>
      <c r="AH414" s="332"/>
      <c r="AI414" s="341"/>
      <c r="AJ414" s="332"/>
      <c r="AK414" s="332"/>
      <c r="AL414" s="341"/>
      <c r="AM414" s="332"/>
      <c r="AN414" s="332"/>
      <c r="AO414" s="341"/>
    </row>
    <row r="415" spans="1:41" ht="23.1" customHeight="1">
      <c r="A415" s="397"/>
      <c r="B415" s="672"/>
      <c r="C415" s="1234"/>
      <c r="D415" s="396"/>
      <c r="E415" s="508">
        <f t="shared" si="21"/>
        <v>0</v>
      </c>
      <c r="F415" s="1235"/>
      <c r="G415" s="509"/>
      <c r="H415" s="508">
        <f t="shared" si="22"/>
        <v>0</v>
      </c>
      <c r="I415" s="1256" t="str">
        <f t="shared" si="23"/>
        <v/>
      </c>
      <c r="J415" s="398"/>
      <c r="K415" s="341"/>
      <c r="L415" s="341"/>
      <c r="M415" s="342"/>
      <c r="N415" s="332"/>
      <c r="O415" s="332"/>
      <c r="P415" s="343"/>
      <c r="Q415" s="332"/>
      <c r="R415" s="343"/>
      <c r="S415" s="344"/>
      <c r="T415" s="332"/>
      <c r="U415" s="332"/>
      <c r="V415" s="332"/>
      <c r="W415" s="332"/>
      <c r="X415" s="332"/>
      <c r="Y415" s="332"/>
      <c r="Z415" s="332"/>
      <c r="AA415" s="332"/>
      <c r="AB415" s="332"/>
      <c r="AC415" s="332"/>
      <c r="AD415" s="332"/>
      <c r="AE415" s="332"/>
      <c r="AF415" s="332"/>
      <c r="AG415" s="332"/>
      <c r="AH415" s="332"/>
      <c r="AI415" s="341"/>
      <c r="AJ415" s="332"/>
      <c r="AK415" s="332"/>
      <c r="AL415" s="341"/>
      <c r="AM415" s="332"/>
      <c r="AN415" s="332"/>
      <c r="AO415" s="341"/>
    </row>
    <row r="416" spans="1:41" ht="23.1" customHeight="1">
      <c r="A416" s="397"/>
      <c r="B416" s="672"/>
      <c r="C416" s="1234"/>
      <c r="D416" s="396"/>
      <c r="E416" s="508">
        <f t="shared" si="21"/>
        <v>0</v>
      </c>
      <c r="F416" s="1235"/>
      <c r="G416" s="509"/>
      <c r="H416" s="508">
        <f t="shared" si="22"/>
        <v>0</v>
      </c>
      <c r="I416" s="1256" t="str">
        <f t="shared" si="23"/>
        <v/>
      </c>
      <c r="J416" s="398"/>
      <c r="K416" s="341"/>
      <c r="L416" s="341"/>
      <c r="M416" s="342"/>
      <c r="N416" s="332"/>
      <c r="O416" s="332"/>
      <c r="P416" s="343"/>
      <c r="Q416" s="332"/>
      <c r="R416" s="343"/>
      <c r="S416" s="344"/>
      <c r="T416" s="332"/>
      <c r="U416" s="332"/>
      <c r="V416" s="332"/>
      <c r="W416" s="332"/>
      <c r="X416" s="332"/>
      <c r="Y416" s="332"/>
      <c r="Z416" s="332"/>
      <c r="AA416" s="332"/>
      <c r="AB416" s="332"/>
      <c r="AC416" s="332"/>
      <c r="AD416" s="332"/>
      <c r="AE416" s="332"/>
      <c r="AF416" s="332"/>
      <c r="AG416" s="332"/>
      <c r="AH416" s="332"/>
      <c r="AI416" s="341"/>
      <c r="AJ416" s="332"/>
      <c r="AK416" s="332"/>
      <c r="AL416" s="341"/>
      <c r="AM416" s="332"/>
      <c r="AN416" s="332"/>
      <c r="AO416" s="341"/>
    </row>
    <row r="417" spans="1:41" ht="23.1" customHeight="1">
      <c r="A417" s="397"/>
      <c r="B417" s="672"/>
      <c r="C417" s="1234"/>
      <c r="D417" s="396"/>
      <c r="E417" s="508">
        <f t="shared" si="21"/>
        <v>0</v>
      </c>
      <c r="F417" s="1235"/>
      <c r="G417" s="509"/>
      <c r="H417" s="508">
        <f t="shared" si="22"/>
        <v>0</v>
      </c>
      <c r="I417" s="1256" t="str">
        <f t="shared" si="23"/>
        <v/>
      </c>
      <c r="J417" s="398"/>
      <c r="K417" s="341"/>
      <c r="L417" s="341"/>
      <c r="M417" s="342"/>
      <c r="N417" s="332"/>
      <c r="O417" s="332"/>
      <c r="P417" s="343"/>
      <c r="Q417" s="332"/>
      <c r="R417" s="343"/>
      <c r="S417" s="344"/>
      <c r="T417" s="332"/>
      <c r="U417" s="332"/>
      <c r="V417" s="332"/>
      <c r="W417" s="332"/>
      <c r="X417" s="332"/>
      <c r="Y417" s="332"/>
      <c r="Z417" s="332"/>
      <c r="AA417" s="332"/>
      <c r="AB417" s="332"/>
      <c r="AC417" s="332"/>
      <c r="AD417" s="332"/>
      <c r="AE417" s="332"/>
      <c r="AF417" s="332"/>
      <c r="AG417" s="332"/>
      <c r="AH417" s="332"/>
      <c r="AI417" s="341"/>
      <c r="AJ417" s="332"/>
      <c r="AK417" s="332"/>
      <c r="AL417" s="341"/>
      <c r="AM417" s="332"/>
      <c r="AN417" s="332"/>
      <c r="AO417" s="341"/>
    </row>
    <row r="418" spans="1:41" ht="23.1" customHeight="1">
      <c r="A418" s="397"/>
      <c r="B418" s="672"/>
      <c r="C418" s="1234"/>
      <c r="D418" s="396"/>
      <c r="E418" s="508">
        <f t="shared" si="21"/>
        <v>0</v>
      </c>
      <c r="F418" s="1235"/>
      <c r="G418" s="509"/>
      <c r="H418" s="508">
        <f t="shared" si="22"/>
        <v>0</v>
      </c>
      <c r="I418" s="1256" t="str">
        <f t="shared" si="23"/>
        <v/>
      </c>
      <c r="J418" s="398"/>
      <c r="K418" s="341"/>
      <c r="L418" s="341"/>
      <c r="M418" s="342"/>
      <c r="N418" s="332"/>
      <c r="O418" s="332"/>
      <c r="P418" s="343"/>
      <c r="Q418" s="332"/>
      <c r="R418" s="343"/>
      <c r="S418" s="344"/>
      <c r="T418" s="332"/>
      <c r="U418" s="332"/>
      <c r="V418" s="332"/>
      <c r="W418" s="332"/>
      <c r="X418" s="332"/>
      <c r="Y418" s="332"/>
      <c r="Z418" s="332"/>
      <c r="AA418" s="332"/>
      <c r="AB418" s="332"/>
      <c r="AC418" s="332"/>
      <c r="AD418" s="332"/>
      <c r="AE418" s="332"/>
      <c r="AF418" s="332"/>
      <c r="AG418" s="332"/>
      <c r="AH418" s="332"/>
      <c r="AI418" s="341"/>
      <c r="AJ418" s="332"/>
      <c r="AK418" s="332"/>
      <c r="AL418" s="341"/>
      <c r="AM418" s="332"/>
      <c r="AN418" s="332"/>
      <c r="AO418" s="341"/>
    </row>
    <row r="419" spans="1:41" ht="23.1" customHeight="1">
      <c r="A419" s="397"/>
      <c r="B419" s="672"/>
      <c r="C419" s="1234"/>
      <c r="D419" s="396"/>
      <c r="E419" s="508">
        <f t="shared" si="21"/>
        <v>0</v>
      </c>
      <c r="F419" s="1235"/>
      <c r="G419" s="509"/>
      <c r="H419" s="508">
        <f t="shared" si="22"/>
        <v>0</v>
      </c>
      <c r="I419" s="1256" t="str">
        <f t="shared" si="23"/>
        <v/>
      </c>
      <c r="J419" s="398"/>
      <c r="K419" s="341"/>
      <c r="L419" s="341"/>
      <c r="M419" s="342"/>
      <c r="N419" s="332"/>
      <c r="O419" s="332"/>
      <c r="P419" s="343"/>
      <c r="Q419" s="332"/>
      <c r="R419" s="343"/>
      <c r="S419" s="344"/>
      <c r="T419" s="332"/>
      <c r="U419" s="332"/>
      <c r="V419" s="332"/>
      <c r="W419" s="332"/>
      <c r="X419" s="332"/>
      <c r="Y419" s="332"/>
      <c r="Z419" s="332"/>
      <c r="AA419" s="332"/>
      <c r="AB419" s="332"/>
      <c r="AC419" s="332"/>
      <c r="AD419" s="332"/>
      <c r="AE419" s="332"/>
      <c r="AF419" s="332"/>
      <c r="AG419" s="332"/>
      <c r="AH419" s="332"/>
      <c r="AI419" s="341"/>
      <c r="AJ419" s="332"/>
      <c r="AK419" s="332"/>
      <c r="AL419" s="341"/>
      <c r="AM419" s="332"/>
      <c r="AN419" s="332"/>
      <c r="AO419" s="341"/>
    </row>
    <row r="420" spans="1:41" ht="23.1" customHeight="1">
      <c r="A420" s="397"/>
      <c r="B420" s="672"/>
      <c r="C420" s="1234"/>
      <c r="D420" s="396"/>
      <c r="E420" s="508">
        <f t="shared" si="21"/>
        <v>0</v>
      </c>
      <c r="F420" s="1235"/>
      <c r="G420" s="509"/>
      <c r="H420" s="508">
        <f t="shared" si="22"/>
        <v>0</v>
      </c>
      <c r="I420" s="1256" t="str">
        <f t="shared" si="23"/>
        <v/>
      </c>
      <c r="J420" s="398"/>
      <c r="K420" s="341"/>
      <c r="L420" s="341"/>
      <c r="M420" s="342"/>
      <c r="N420" s="332"/>
      <c r="O420" s="332"/>
      <c r="P420" s="343"/>
      <c r="Q420" s="332"/>
      <c r="R420" s="343"/>
      <c r="S420" s="344"/>
      <c r="T420" s="332"/>
      <c r="U420" s="332"/>
      <c r="V420" s="332"/>
      <c r="W420" s="332"/>
      <c r="X420" s="332"/>
      <c r="Y420" s="332"/>
      <c r="Z420" s="332"/>
      <c r="AA420" s="332"/>
      <c r="AB420" s="332"/>
      <c r="AC420" s="332"/>
      <c r="AD420" s="332"/>
      <c r="AE420" s="332"/>
      <c r="AF420" s="332"/>
      <c r="AG420" s="332"/>
      <c r="AH420" s="332"/>
      <c r="AI420" s="341"/>
      <c r="AJ420" s="332"/>
      <c r="AK420" s="332"/>
      <c r="AL420" s="341"/>
      <c r="AM420" s="332"/>
      <c r="AN420" s="332"/>
      <c r="AO420" s="341"/>
    </row>
    <row r="421" spans="1:41" ht="23.1" customHeight="1">
      <c r="A421" s="397"/>
      <c r="B421" s="672"/>
      <c r="C421" s="1234"/>
      <c r="D421" s="396"/>
      <c r="E421" s="508">
        <f t="shared" ref="E421:E484" si="24">C421*D421</f>
        <v>0</v>
      </c>
      <c r="F421" s="1235"/>
      <c r="G421" s="509"/>
      <c r="H421" s="508">
        <f t="shared" ref="H421:H484" si="25">F421*G421</f>
        <v>0</v>
      </c>
      <c r="I421" s="1256" t="str">
        <f t="shared" ref="I421:I484" si="26">IF(OR(E421&gt;0,H421&gt;0),H421-E421,"")</f>
        <v/>
      </c>
      <c r="J421" s="398"/>
      <c r="K421" s="341"/>
      <c r="L421" s="341"/>
      <c r="M421" s="342"/>
      <c r="N421" s="332"/>
      <c r="O421" s="332"/>
      <c r="P421" s="343"/>
      <c r="Q421" s="332"/>
      <c r="R421" s="343"/>
      <c r="S421" s="344"/>
      <c r="T421" s="332"/>
      <c r="U421" s="332"/>
      <c r="V421" s="332"/>
      <c r="W421" s="332"/>
      <c r="X421" s="332"/>
      <c r="Y421" s="332"/>
      <c r="Z421" s="332"/>
      <c r="AA421" s="332"/>
      <c r="AB421" s="332"/>
      <c r="AC421" s="332"/>
      <c r="AD421" s="332"/>
      <c r="AE421" s="332"/>
      <c r="AF421" s="332"/>
      <c r="AG421" s="332"/>
      <c r="AH421" s="332"/>
      <c r="AI421" s="341"/>
      <c r="AJ421" s="332"/>
      <c r="AK421" s="332"/>
      <c r="AL421" s="341"/>
      <c r="AM421" s="332"/>
      <c r="AN421" s="332"/>
      <c r="AO421" s="341"/>
    </row>
    <row r="422" spans="1:41" ht="23.1" customHeight="1">
      <c r="A422" s="397"/>
      <c r="B422" s="672"/>
      <c r="C422" s="1234"/>
      <c r="D422" s="396"/>
      <c r="E422" s="508">
        <f t="shared" si="24"/>
        <v>0</v>
      </c>
      <c r="F422" s="1235"/>
      <c r="G422" s="509"/>
      <c r="H422" s="508">
        <f t="shared" si="25"/>
        <v>0</v>
      </c>
      <c r="I422" s="1256" t="str">
        <f t="shared" si="26"/>
        <v/>
      </c>
      <c r="J422" s="398"/>
      <c r="K422" s="341"/>
      <c r="L422" s="341"/>
      <c r="M422" s="342"/>
      <c r="N422" s="332"/>
      <c r="O422" s="332"/>
      <c r="P422" s="343"/>
      <c r="Q422" s="332"/>
      <c r="R422" s="343"/>
      <c r="S422" s="344"/>
      <c r="T422" s="332"/>
      <c r="U422" s="332"/>
      <c r="V422" s="332"/>
      <c r="W422" s="332"/>
      <c r="X422" s="332"/>
      <c r="Y422" s="332"/>
      <c r="Z422" s="332"/>
      <c r="AA422" s="332"/>
      <c r="AB422" s="332"/>
      <c r="AC422" s="332"/>
      <c r="AD422" s="332"/>
      <c r="AE422" s="332"/>
      <c r="AF422" s="332"/>
      <c r="AG422" s="332"/>
      <c r="AH422" s="332"/>
      <c r="AI422" s="341"/>
      <c r="AJ422" s="332"/>
      <c r="AK422" s="332"/>
      <c r="AL422" s="341"/>
      <c r="AM422" s="332"/>
      <c r="AN422" s="332"/>
      <c r="AO422" s="341"/>
    </row>
    <row r="423" spans="1:41" ht="23.1" customHeight="1">
      <c r="A423" s="397"/>
      <c r="B423" s="672"/>
      <c r="C423" s="1234"/>
      <c r="D423" s="396"/>
      <c r="E423" s="508">
        <f t="shared" si="24"/>
        <v>0</v>
      </c>
      <c r="F423" s="1235"/>
      <c r="G423" s="509"/>
      <c r="H423" s="508">
        <f t="shared" si="25"/>
        <v>0</v>
      </c>
      <c r="I423" s="1256" t="str">
        <f t="shared" si="26"/>
        <v/>
      </c>
      <c r="J423" s="398"/>
      <c r="K423" s="341"/>
      <c r="L423" s="341"/>
      <c r="M423" s="342"/>
      <c r="N423" s="332"/>
      <c r="O423" s="332"/>
      <c r="P423" s="343"/>
      <c r="Q423" s="332"/>
      <c r="R423" s="343"/>
      <c r="S423" s="344"/>
      <c r="T423" s="332"/>
      <c r="U423" s="332"/>
      <c r="V423" s="332"/>
      <c r="W423" s="332"/>
      <c r="X423" s="332"/>
      <c r="Y423" s="332"/>
      <c r="Z423" s="332"/>
      <c r="AA423" s="332"/>
      <c r="AB423" s="332"/>
      <c r="AC423" s="332"/>
      <c r="AD423" s="332"/>
      <c r="AE423" s="332"/>
      <c r="AF423" s="332"/>
      <c r="AG423" s="332"/>
      <c r="AH423" s="332"/>
      <c r="AI423" s="341"/>
      <c r="AJ423" s="332"/>
      <c r="AK423" s="332"/>
      <c r="AL423" s="341"/>
      <c r="AM423" s="332"/>
      <c r="AN423" s="332"/>
      <c r="AO423" s="341"/>
    </row>
    <row r="424" spans="1:41" ht="23.1" customHeight="1">
      <c r="A424" s="397"/>
      <c r="B424" s="672"/>
      <c r="C424" s="1234"/>
      <c r="D424" s="396"/>
      <c r="E424" s="508">
        <f t="shared" si="24"/>
        <v>0</v>
      </c>
      <c r="F424" s="1235"/>
      <c r="G424" s="509"/>
      <c r="H424" s="508">
        <f t="shared" si="25"/>
        <v>0</v>
      </c>
      <c r="I424" s="1256" t="str">
        <f t="shared" si="26"/>
        <v/>
      </c>
      <c r="J424" s="398"/>
      <c r="K424" s="341"/>
      <c r="L424" s="341"/>
      <c r="M424" s="342"/>
      <c r="N424" s="332"/>
      <c r="O424" s="332"/>
      <c r="P424" s="343"/>
      <c r="Q424" s="332"/>
      <c r="R424" s="343"/>
      <c r="S424" s="344"/>
      <c r="T424" s="332"/>
      <c r="U424" s="332"/>
      <c r="V424" s="332"/>
      <c r="W424" s="332"/>
      <c r="X424" s="332"/>
      <c r="Y424" s="332"/>
      <c r="Z424" s="332"/>
      <c r="AA424" s="332"/>
      <c r="AB424" s="332"/>
      <c r="AC424" s="332"/>
      <c r="AD424" s="332"/>
      <c r="AE424" s="332"/>
      <c r="AF424" s="332"/>
      <c r="AG424" s="332"/>
      <c r="AH424" s="332"/>
      <c r="AI424" s="341"/>
      <c r="AJ424" s="332"/>
      <c r="AK424" s="332"/>
      <c r="AL424" s="341"/>
      <c r="AM424" s="332"/>
      <c r="AN424" s="332"/>
      <c r="AO424" s="341"/>
    </row>
    <row r="425" spans="1:41" ht="23.1" customHeight="1">
      <c r="A425" s="397"/>
      <c r="B425" s="672"/>
      <c r="C425" s="1234"/>
      <c r="D425" s="396"/>
      <c r="E425" s="508">
        <f t="shared" si="24"/>
        <v>0</v>
      </c>
      <c r="F425" s="1235"/>
      <c r="G425" s="509"/>
      <c r="H425" s="508">
        <f t="shared" si="25"/>
        <v>0</v>
      </c>
      <c r="I425" s="1256" t="str">
        <f t="shared" si="26"/>
        <v/>
      </c>
      <c r="J425" s="398"/>
      <c r="K425" s="341"/>
      <c r="L425" s="341"/>
      <c r="M425" s="342"/>
      <c r="N425" s="332"/>
      <c r="O425" s="332"/>
      <c r="P425" s="343"/>
      <c r="Q425" s="332"/>
      <c r="R425" s="343"/>
      <c r="S425" s="344"/>
      <c r="T425" s="332"/>
      <c r="U425" s="332"/>
      <c r="V425" s="332"/>
      <c r="W425" s="332"/>
      <c r="X425" s="332"/>
      <c r="Y425" s="332"/>
      <c r="Z425" s="332"/>
      <c r="AA425" s="332"/>
      <c r="AB425" s="332"/>
      <c r="AC425" s="332"/>
      <c r="AD425" s="332"/>
      <c r="AE425" s="332"/>
      <c r="AF425" s="332"/>
      <c r="AG425" s="332"/>
      <c r="AH425" s="332"/>
      <c r="AI425" s="341"/>
      <c r="AJ425" s="332"/>
      <c r="AK425" s="332"/>
      <c r="AL425" s="341"/>
      <c r="AM425" s="332"/>
      <c r="AN425" s="332"/>
      <c r="AO425" s="341"/>
    </row>
    <row r="426" spans="1:41" ht="23.1" customHeight="1">
      <c r="A426" s="397"/>
      <c r="B426" s="672"/>
      <c r="C426" s="1234"/>
      <c r="D426" s="396"/>
      <c r="E426" s="508">
        <f t="shared" si="24"/>
        <v>0</v>
      </c>
      <c r="F426" s="1235"/>
      <c r="G426" s="509"/>
      <c r="H426" s="508">
        <f t="shared" si="25"/>
        <v>0</v>
      </c>
      <c r="I426" s="1256" t="str">
        <f t="shared" si="26"/>
        <v/>
      </c>
      <c r="J426" s="398"/>
      <c r="K426" s="341"/>
      <c r="L426" s="341"/>
      <c r="M426" s="342"/>
      <c r="N426" s="332"/>
      <c r="O426" s="332"/>
      <c r="P426" s="343"/>
      <c r="Q426" s="332"/>
      <c r="R426" s="343"/>
      <c r="S426" s="344"/>
      <c r="T426" s="332"/>
      <c r="U426" s="332"/>
      <c r="V426" s="332"/>
      <c r="W426" s="332"/>
      <c r="X426" s="332"/>
      <c r="Y426" s="332"/>
      <c r="Z426" s="332"/>
      <c r="AA426" s="332"/>
      <c r="AB426" s="332"/>
      <c r="AC426" s="332"/>
      <c r="AD426" s="332"/>
      <c r="AE426" s="332"/>
      <c r="AF426" s="332"/>
      <c r="AG426" s="332"/>
      <c r="AH426" s="332"/>
      <c r="AI426" s="341"/>
      <c r="AJ426" s="332"/>
      <c r="AK426" s="332"/>
      <c r="AL426" s="341"/>
      <c r="AM426" s="332"/>
      <c r="AN426" s="332"/>
      <c r="AO426" s="341"/>
    </row>
    <row r="427" spans="1:41" ht="23.1" customHeight="1">
      <c r="A427" s="397"/>
      <c r="B427" s="672"/>
      <c r="C427" s="1234"/>
      <c r="D427" s="396"/>
      <c r="E427" s="508">
        <f t="shared" si="24"/>
        <v>0</v>
      </c>
      <c r="F427" s="1235"/>
      <c r="G427" s="509"/>
      <c r="H427" s="508">
        <f t="shared" si="25"/>
        <v>0</v>
      </c>
      <c r="I427" s="1256" t="str">
        <f t="shared" si="26"/>
        <v/>
      </c>
      <c r="J427" s="398"/>
      <c r="K427" s="341"/>
      <c r="L427" s="341"/>
      <c r="M427" s="342"/>
      <c r="N427" s="332"/>
      <c r="O427" s="332"/>
      <c r="P427" s="343"/>
      <c r="Q427" s="332"/>
      <c r="R427" s="343"/>
      <c r="S427" s="344"/>
      <c r="T427" s="332"/>
      <c r="U427" s="332"/>
      <c r="V427" s="332"/>
      <c r="W427" s="332"/>
      <c r="X427" s="332"/>
      <c r="Y427" s="332"/>
      <c r="Z427" s="332"/>
      <c r="AA427" s="332"/>
      <c r="AB427" s="332"/>
      <c r="AC427" s="332"/>
      <c r="AD427" s="332"/>
      <c r="AE427" s="332"/>
      <c r="AF427" s="332"/>
      <c r="AG427" s="332"/>
      <c r="AH427" s="332"/>
      <c r="AI427" s="341"/>
      <c r="AJ427" s="332"/>
      <c r="AK427" s="332"/>
      <c r="AL427" s="341"/>
      <c r="AM427" s="332"/>
      <c r="AN427" s="332"/>
      <c r="AO427" s="341"/>
    </row>
    <row r="428" spans="1:41" ht="23.1" customHeight="1">
      <c r="A428" s="397"/>
      <c r="B428" s="672"/>
      <c r="C428" s="1234"/>
      <c r="D428" s="396"/>
      <c r="E428" s="508">
        <f t="shared" si="24"/>
        <v>0</v>
      </c>
      <c r="F428" s="1235"/>
      <c r="G428" s="509"/>
      <c r="H428" s="508">
        <f t="shared" si="25"/>
        <v>0</v>
      </c>
      <c r="I428" s="1256" t="str">
        <f t="shared" si="26"/>
        <v/>
      </c>
      <c r="J428" s="398"/>
      <c r="K428" s="341"/>
      <c r="L428" s="341"/>
      <c r="M428" s="342"/>
      <c r="N428" s="332"/>
      <c r="O428" s="332"/>
      <c r="P428" s="343"/>
      <c r="Q428" s="332"/>
      <c r="R428" s="343"/>
      <c r="S428" s="344"/>
      <c r="T428" s="332"/>
      <c r="U428" s="332"/>
      <c r="V428" s="332"/>
      <c r="W428" s="332"/>
      <c r="X428" s="332"/>
      <c r="Y428" s="332"/>
      <c r="Z428" s="332"/>
      <c r="AA428" s="332"/>
      <c r="AB428" s="332"/>
      <c r="AC428" s="332"/>
      <c r="AD428" s="332"/>
      <c r="AE428" s="332"/>
      <c r="AF428" s="332"/>
      <c r="AG428" s="332"/>
      <c r="AH428" s="332"/>
      <c r="AI428" s="341"/>
      <c r="AJ428" s="332"/>
      <c r="AK428" s="332"/>
      <c r="AL428" s="341"/>
      <c r="AM428" s="332"/>
      <c r="AN428" s="332"/>
      <c r="AO428" s="341"/>
    </row>
    <row r="429" spans="1:41" ht="23.1" customHeight="1">
      <c r="A429" s="397"/>
      <c r="B429" s="672"/>
      <c r="C429" s="1234"/>
      <c r="D429" s="396"/>
      <c r="E429" s="508">
        <f t="shared" si="24"/>
        <v>0</v>
      </c>
      <c r="F429" s="1235"/>
      <c r="G429" s="509"/>
      <c r="H429" s="508">
        <f t="shared" si="25"/>
        <v>0</v>
      </c>
      <c r="I429" s="1256" t="str">
        <f t="shared" si="26"/>
        <v/>
      </c>
      <c r="J429" s="398"/>
      <c r="K429" s="341"/>
      <c r="L429" s="341"/>
      <c r="M429" s="342"/>
      <c r="N429" s="332"/>
      <c r="O429" s="332"/>
      <c r="P429" s="343"/>
      <c r="Q429" s="332"/>
      <c r="R429" s="343"/>
      <c r="S429" s="344"/>
      <c r="T429" s="332"/>
      <c r="U429" s="332"/>
      <c r="V429" s="332"/>
      <c r="W429" s="332"/>
      <c r="X429" s="332"/>
      <c r="Y429" s="332"/>
      <c r="Z429" s="332"/>
      <c r="AA429" s="332"/>
      <c r="AB429" s="332"/>
      <c r="AC429" s="332"/>
      <c r="AD429" s="332"/>
      <c r="AE429" s="332"/>
      <c r="AF429" s="332"/>
      <c r="AG429" s="332"/>
      <c r="AH429" s="332"/>
      <c r="AI429" s="341"/>
      <c r="AJ429" s="332"/>
      <c r="AK429" s="332"/>
      <c r="AL429" s="341"/>
      <c r="AM429" s="332"/>
      <c r="AN429" s="332"/>
      <c r="AO429" s="341"/>
    </row>
    <row r="430" spans="1:41" ht="23.1" customHeight="1">
      <c r="A430" s="397"/>
      <c r="B430" s="672"/>
      <c r="C430" s="1234"/>
      <c r="D430" s="396"/>
      <c r="E430" s="508">
        <f t="shared" si="24"/>
        <v>0</v>
      </c>
      <c r="F430" s="1235"/>
      <c r="G430" s="509"/>
      <c r="H430" s="508">
        <f t="shared" si="25"/>
        <v>0</v>
      </c>
      <c r="I430" s="1256" t="str">
        <f t="shared" si="26"/>
        <v/>
      </c>
      <c r="J430" s="398"/>
      <c r="K430" s="341"/>
      <c r="L430" s="341"/>
      <c r="M430" s="342"/>
      <c r="N430" s="332"/>
      <c r="O430" s="332"/>
      <c r="P430" s="343"/>
      <c r="Q430" s="332"/>
      <c r="R430" s="343"/>
      <c r="S430" s="344"/>
      <c r="T430" s="332"/>
      <c r="U430" s="332"/>
      <c r="V430" s="332"/>
      <c r="W430" s="332"/>
      <c r="X430" s="332"/>
      <c r="Y430" s="332"/>
      <c r="Z430" s="332"/>
      <c r="AA430" s="332"/>
      <c r="AB430" s="332"/>
      <c r="AC430" s="332"/>
      <c r="AD430" s="332"/>
      <c r="AE430" s="332"/>
      <c r="AF430" s="332"/>
      <c r="AG430" s="332"/>
      <c r="AH430" s="332"/>
      <c r="AI430" s="341"/>
      <c r="AJ430" s="332"/>
      <c r="AK430" s="332"/>
      <c r="AL430" s="341"/>
      <c r="AM430" s="332"/>
      <c r="AN430" s="332"/>
      <c r="AO430" s="341"/>
    </row>
    <row r="431" spans="1:41" ht="23.1" customHeight="1">
      <c r="A431" s="397"/>
      <c r="B431" s="672"/>
      <c r="C431" s="1234"/>
      <c r="D431" s="396"/>
      <c r="E431" s="508">
        <f t="shared" si="24"/>
        <v>0</v>
      </c>
      <c r="F431" s="1235"/>
      <c r="G431" s="509"/>
      <c r="H431" s="508">
        <f t="shared" si="25"/>
        <v>0</v>
      </c>
      <c r="I431" s="1256" t="str">
        <f t="shared" si="26"/>
        <v/>
      </c>
      <c r="J431" s="398"/>
      <c r="K431" s="341"/>
      <c r="L431" s="341"/>
      <c r="M431" s="342"/>
      <c r="N431" s="332"/>
      <c r="O431" s="332"/>
      <c r="P431" s="343"/>
      <c r="Q431" s="332"/>
      <c r="R431" s="343"/>
      <c r="S431" s="344"/>
      <c r="T431" s="332"/>
      <c r="U431" s="332"/>
      <c r="V431" s="332"/>
      <c r="W431" s="332"/>
      <c r="X431" s="332"/>
      <c r="Y431" s="332"/>
      <c r="Z431" s="332"/>
      <c r="AA431" s="332"/>
      <c r="AB431" s="332"/>
      <c r="AC431" s="332"/>
      <c r="AD431" s="332"/>
      <c r="AE431" s="332"/>
      <c r="AF431" s="332"/>
      <c r="AG431" s="332"/>
      <c r="AH431" s="332"/>
      <c r="AI431" s="341"/>
      <c r="AJ431" s="332"/>
      <c r="AK431" s="332"/>
      <c r="AL431" s="341"/>
      <c r="AM431" s="332"/>
      <c r="AN431" s="332"/>
      <c r="AO431" s="341"/>
    </row>
    <row r="432" spans="1:41" ht="23.1" customHeight="1">
      <c r="A432" s="397"/>
      <c r="B432" s="672"/>
      <c r="C432" s="1234"/>
      <c r="D432" s="396"/>
      <c r="E432" s="508">
        <f t="shared" si="24"/>
        <v>0</v>
      </c>
      <c r="F432" s="1235"/>
      <c r="G432" s="509"/>
      <c r="H432" s="508">
        <f t="shared" si="25"/>
        <v>0</v>
      </c>
      <c r="I432" s="1256" t="str">
        <f t="shared" si="26"/>
        <v/>
      </c>
      <c r="J432" s="398"/>
      <c r="K432" s="341"/>
      <c r="L432" s="341"/>
      <c r="M432" s="342"/>
      <c r="N432" s="332"/>
      <c r="O432" s="332"/>
      <c r="P432" s="343"/>
      <c r="Q432" s="332"/>
      <c r="R432" s="343"/>
      <c r="S432" s="344"/>
      <c r="T432" s="332"/>
      <c r="U432" s="332"/>
      <c r="V432" s="332"/>
      <c r="W432" s="332"/>
      <c r="X432" s="332"/>
      <c r="Y432" s="332"/>
      <c r="Z432" s="332"/>
      <c r="AA432" s="332"/>
      <c r="AB432" s="332"/>
      <c r="AC432" s="332"/>
      <c r="AD432" s="332"/>
      <c r="AE432" s="332"/>
      <c r="AF432" s="332"/>
      <c r="AG432" s="332"/>
      <c r="AH432" s="332"/>
      <c r="AI432" s="341"/>
      <c r="AJ432" s="332"/>
      <c r="AK432" s="332"/>
      <c r="AL432" s="341"/>
      <c r="AM432" s="332"/>
      <c r="AN432" s="332"/>
      <c r="AO432" s="341"/>
    </row>
    <row r="433" spans="1:41" ht="23.1" customHeight="1">
      <c r="A433" s="397"/>
      <c r="B433" s="672"/>
      <c r="C433" s="1234"/>
      <c r="D433" s="396"/>
      <c r="E433" s="508">
        <f t="shared" si="24"/>
        <v>0</v>
      </c>
      <c r="F433" s="1235"/>
      <c r="G433" s="509"/>
      <c r="H433" s="508">
        <f t="shared" si="25"/>
        <v>0</v>
      </c>
      <c r="I433" s="1256" t="str">
        <f t="shared" si="26"/>
        <v/>
      </c>
      <c r="J433" s="398"/>
      <c r="K433" s="341"/>
      <c r="L433" s="341"/>
      <c r="M433" s="342"/>
      <c r="N433" s="332"/>
      <c r="O433" s="332"/>
      <c r="P433" s="343"/>
      <c r="Q433" s="332"/>
      <c r="R433" s="343"/>
      <c r="S433" s="344"/>
      <c r="T433" s="332"/>
      <c r="U433" s="332"/>
      <c r="V433" s="332"/>
      <c r="W433" s="332"/>
      <c r="X433" s="332"/>
      <c r="Y433" s="332"/>
      <c r="Z433" s="332"/>
      <c r="AA433" s="332"/>
      <c r="AB433" s="332"/>
      <c r="AC433" s="332"/>
      <c r="AD433" s="332"/>
      <c r="AE433" s="332"/>
      <c r="AF433" s="332"/>
      <c r="AG433" s="332"/>
      <c r="AH433" s="332"/>
      <c r="AI433" s="341"/>
      <c r="AJ433" s="332"/>
      <c r="AK433" s="332"/>
      <c r="AL433" s="341"/>
      <c r="AM433" s="332"/>
      <c r="AN433" s="332"/>
      <c r="AO433" s="341"/>
    </row>
    <row r="434" spans="1:41" ht="23.1" customHeight="1">
      <c r="A434" s="397"/>
      <c r="B434" s="672"/>
      <c r="C434" s="1234"/>
      <c r="D434" s="396"/>
      <c r="E434" s="508">
        <f t="shared" si="24"/>
        <v>0</v>
      </c>
      <c r="F434" s="1235"/>
      <c r="G434" s="509"/>
      <c r="H434" s="508">
        <f t="shared" si="25"/>
        <v>0</v>
      </c>
      <c r="I434" s="1256" t="str">
        <f t="shared" si="26"/>
        <v/>
      </c>
      <c r="J434" s="398"/>
      <c r="K434" s="341"/>
      <c r="L434" s="341"/>
      <c r="M434" s="342"/>
      <c r="N434" s="332"/>
      <c r="O434" s="332"/>
      <c r="P434" s="343"/>
      <c r="Q434" s="332"/>
      <c r="R434" s="343"/>
      <c r="S434" s="344"/>
      <c r="T434" s="332"/>
      <c r="U434" s="332"/>
      <c r="V434" s="332"/>
      <c r="W434" s="332"/>
      <c r="X434" s="332"/>
      <c r="Y434" s="332"/>
      <c r="Z434" s="332"/>
      <c r="AA434" s="332"/>
      <c r="AB434" s="332"/>
      <c r="AC434" s="332"/>
      <c r="AD434" s="332"/>
      <c r="AE434" s="332"/>
      <c r="AF434" s="332"/>
      <c r="AG434" s="332"/>
      <c r="AH434" s="332"/>
      <c r="AI434" s="341"/>
      <c r="AJ434" s="332"/>
      <c r="AK434" s="332"/>
      <c r="AL434" s="341"/>
      <c r="AM434" s="332"/>
      <c r="AN434" s="332"/>
      <c r="AO434" s="341"/>
    </row>
    <row r="435" spans="1:41" ht="23.1" customHeight="1">
      <c r="A435" s="397"/>
      <c r="B435" s="672"/>
      <c r="C435" s="1234"/>
      <c r="D435" s="396"/>
      <c r="E435" s="508">
        <f t="shared" si="24"/>
        <v>0</v>
      </c>
      <c r="F435" s="1235"/>
      <c r="G435" s="509"/>
      <c r="H435" s="508">
        <f t="shared" si="25"/>
        <v>0</v>
      </c>
      <c r="I435" s="1256" t="str">
        <f t="shared" si="26"/>
        <v/>
      </c>
      <c r="J435" s="398"/>
      <c r="K435" s="341"/>
      <c r="L435" s="341"/>
      <c r="M435" s="342"/>
      <c r="N435" s="332"/>
      <c r="O435" s="332"/>
      <c r="P435" s="343"/>
      <c r="Q435" s="332"/>
      <c r="R435" s="343"/>
      <c r="S435" s="344"/>
      <c r="T435" s="332"/>
      <c r="U435" s="332"/>
      <c r="V435" s="332"/>
      <c r="W435" s="332"/>
      <c r="X435" s="332"/>
      <c r="Y435" s="332"/>
      <c r="Z435" s="332"/>
      <c r="AA435" s="332"/>
      <c r="AB435" s="332"/>
      <c r="AC435" s="332"/>
      <c r="AD435" s="332"/>
      <c r="AE435" s="332"/>
      <c r="AF435" s="332"/>
      <c r="AG435" s="332"/>
      <c r="AH435" s="332"/>
      <c r="AI435" s="341"/>
      <c r="AJ435" s="332"/>
      <c r="AK435" s="332"/>
      <c r="AL435" s="341"/>
      <c r="AM435" s="332"/>
      <c r="AN435" s="332"/>
      <c r="AO435" s="341"/>
    </row>
    <row r="436" spans="1:41" ht="23.1" customHeight="1">
      <c r="A436" s="397"/>
      <c r="B436" s="672"/>
      <c r="C436" s="1234"/>
      <c r="D436" s="396"/>
      <c r="E436" s="508">
        <f t="shared" si="24"/>
        <v>0</v>
      </c>
      <c r="F436" s="1235"/>
      <c r="G436" s="509"/>
      <c r="H436" s="508">
        <f t="shared" si="25"/>
        <v>0</v>
      </c>
      <c r="I436" s="1256" t="str">
        <f t="shared" si="26"/>
        <v/>
      </c>
      <c r="J436" s="398"/>
      <c r="K436" s="341"/>
      <c r="L436" s="341"/>
      <c r="M436" s="342"/>
      <c r="N436" s="332"/>
      <c r="O436" s="332"/>
      <c r="P436" s="343"/>
      <c r="Q436" s="332"/>
      <c r="R436" s="343"/>
      <c r="S436" s="344"/>
      <c r="T436" s="332"/>
      <c r="U436" s="332"/>
      <c r="V436" s="332"/>
      <c r="W436" s="332"/>
      <c r="X436" s="332"/>
      <c r="Y436" s="332"/>
      <c r="Z436" s="332"/>
      <c r="AA436" s="332"/>
      <c r="AB436" s="332"/>
      <c r="AC436" s="332"/>
      <c r="AD436" s="332"/>
      <c r="AE436" s="332"/>
      <c r="AF436" s="332"/>
      <c r="AG436" s="332"/>
      <c r="AH436" s="332"/>
      <c r="AI436" s="341"/>
      <c r="AJ436" s="332"/>
      <c r="AK436" s="332"/>
      <c r="AL436" s="341"/>
      <c r="AM436" s="332"/>
      <c r="AN436" s="332"/>
      <c r="AO436" s="341"/>
    </row>
    <row r="437" spans="1:41" ht="23.1" customHeight="1">
      <c r="A437" s="397"/>
      <c r="B437" s="672"/>
      <c r="C437" s="1234"/>
      <c r="D437" s="396"/>
      <c r="E437" s="508">
        <f t="shared" si="24"/>
        <v>0</v>
      </c>
      <c r="F437" s="1235"/>
      <c r="G437" s="509"/>
      <c r="H437" s="508">
        <f t="shared" si="25"/>
        <v>0</v>
      </c>
      <c r="I437" s="1256" t="str">
        <f t="shared" si="26"/>
        <v/>
      </c>
      <c r="J437" s="398"/>
      <c r="K437" s="341"/>
      <c r="L437" s="341"/>
      <c r="M437" s="342"/>
      <c r="N437" s="332"/>
      <c r="O437" s="332"/>
      <c r="P437" s="343"/>
      <c r="Q437" s="332"/>
      <c r="R437" s="343"/>
      <c r="S437" s="344"/>
      <c r="T437" s="332"/>
      <c r="U437" s="332"/>
      <c r="V437" s="332"/>
      <c r="W437" s="332"/>
      <c r="X437" s="332"/>
      <c r="Y437" s="332"/>
      <c r="Z437" s="332"/>
      <c r="AA437" s="332"/>
      <c r="AB437" s="332"/>
      <c r="AC437" s="332"/>
      <c r="AD437" s="332"/>
      <c r="AE437" s="332"/>
      <c r="AF437" s="332"/>
      <c r="AG437" s="332"/>
      <c r="AH437" s="332"/>
      <c r="AI437" s="341"/>
      <c r="AJ437" s="332"/>
      <c r="AK437" s="332"/>
      <c r="AL437" s="341"/>
      <c r="AM437" s="332"/>
      <c r="AN437" s="332"/>
      <c r="AO437" s="341"/>
    </row>
    <row r="438" spans="1:41" ht="23.1" customHeight="1">
      <c r="A438" s="397"/>
      <c r="B438" s="672"/>
      <c r="C438" s="1234"/>
      <c r="D438" s="396"/>
      <c r="E438" s="508">
        <f t="shared" si="24"/>
        <v>0</v>
      </c>
      <c r="F438" s="1235"/>
      <c r="G438" s="509"/>
      <c r="H438" s="508">
        <f t="shared" si="25"/>
        <v>0</v>
      </c>
      <c r="I438" s="1256" t="str">
        <f t="shared" si="26"/>
        <v/>
      </c>
      <c r="J438" s="398"/>
      <c r="K438" s="341"/>
      <c r="L438" s="341"/>
      <c r="M438" s="342"/>
      <c r="N438" s="332"/>
      <c r="O438" s="332"/>
      <c r="P438" s="343"/>
      <c r="Q438" s="332"/>
      <c r="R438" s="343"/>
      <c r="S438" s="344"/>
      <c r="T438" s="332"/>
      <c r="U438" s="332"/>
      <c r="V438" s="332"/>
      <c r="W438" s="332"/>
      <c r="X438" s="332"/>
      <c r="Y438" s="332"/>
      <c r="Z438" s="332"/>
      <c r="AA438" s="332"/>
      <c r="AB438" s="332"/>
      <c r="AC438" s="332"/>
      <c r="AD438" s="332"/>
      <c r="AE438" s="332"/>
      <c r="AF438" s="332"/>
      <c r="AG438" s="332"/>
      <c r="AH438" s="332"/>
      <c r="AI438" s="341"/>
      <c r="AJ438" s="332"/>
      <c r="AK438" s="332"/>
      <c r="AL438" s="341"/>
      <c r="AM438" s="332"/>
      <c r="AN438" s="332"/>
      <c r="AO438" s="341"/>
    </row>
    <row r="439" spans="1:41" ht="23.1" customHeight="1">
      <c r="A439" s="397"/>
      <c r="B439" s="672"/>
      <c r="C439" s="1234"/>
      <c r="D439" s="396"/>
      <c r="E439" s="508">
        <f t="shared" si="24"/>
        <v>0</v>
      </c>
      <c r="F439" s="1235"/>
      <c r="G439" s="509"/>
      <c r="H439" s="508">
        <f t="shared" si="25"/>
        <v>0</v>
      </c>
      <c r="I439" s="1256" t="str">
        <f t="shared" si="26"/>
        <v/>
      </c>
      <c r="J439" s="398"/>
      <c r="K439" s="341"/>
      <c r="L439" s="341"/>
      <c r="M439" s="342"/>
      <c r="N439" s="332"/>
      <c r="O439" s="332"/>
      <c r="P439" s="343"/>
      <c r="Q439" s="332"/>
      <c r="R439" s="343"/>
      <c r="S439" s="344"/>
      <c r="T439" s="332"/>
      <c r="U439" s="332"/>
      <c r="V439" s="332"/>
      <c r="W439" s="332"/>
      <c r="X439" s="332"/>
      <c r="Y439" s="332"/>
      <c r="Z439" s="332"/>
      <c r="AA439" s="332"/>
      <c r="AB439" s="332"/>
      <c r="AC439" s="332"/>
      <c r="AD439" s="332"/>
      <c r="AE439" s="332"/>
      <c r="AF439" s="332"/>
      <c r="AG439" s="332"/>
      <c r="AH439" s="332"/>
      <c r="AI439" s="341"/>
      <c r="AJ439" s="332"/>
      <c r="AK439" s="332"/>
      <c r="AL439" s="341"/>
      <c r="AM439" s="332"/>
      <c r="AN439" s="332"/>
      <c r="AO439" s="341"/>
    </row>
    <row r="440" spans="1:41" ht="23.1" customHeight="1">
      <c r="A440" s="397"/>
      <c r="B440" s="672"/>
      <c r="C440" s="1234"/>
      <c r="D440" s="396"/>
      <c r="E440" s="508">
        <f t="shared" si="24"/>
        <v>0</v>
      </c>
      <c r="F440" s="1235"/>
      <c r="G440" s="509"/>
      <c r="H440" s="508">
        <f t="shared" si="25"/>
        <v>0</v>
      </c>
      <c r="I440" s="1256" t="str">
        <f t="shared" si="26"/>
        <v/>
      </c>
      <c r="J440" s="398"/>
      <c r="K440" s="341"/>
      <c r="L440" s="341"/>
      <c r="M440" s="342"/>
      <c r="N440" s="332"/>
      <c r="O440" s="332"/>
      <c r="P440" s="343"/>
      <c r="Q440" s="332"/>
      <c r="R440" s="343"/>
      <c r="S440" s="344"/>
      <c r="T440" s="332"/>
      <c r="U440" s="332"/>
      <c r="V440" s="332"/>
      <c r="W440" s="332"/>
      <c r="X440" s="332"/>
      <c r="Y440" s="332"/>
      <c r="Z440" s="332"/>
      <c r="AA440" s="332"/>
      <c r="AB440" s="332"/>
      <c r="AC440" s="332"/>
      <c r="AD440" s="332"/>
      <c r="AE440" s="332"/>
      <c r="AF440" s="332"/>
      <c r="AG440" s="332"/>
      <c r="AH440" s="332"/>
      <c r="AI440" s="341"/>
      <c r="AJ440" s="332"/>
      <c r="AK440" s="332"/>
      <c r="AL440" s="341"/>
      <c r="AM440" s="332"/>
      <c r="AN440" s="332"/>
      <c r="AO440" s="341"/>
    </row>
    <row r="441" spans="1:41" ht="23.1" customHeight="1">
      <c r="A441" s="397"/>
      <c r="B441" s="672"/>
      <c r="C441" s="1234"/>
      <c r="D441" s="396"/>
      <c r="E441" s="508">
        <f t="shared" si="24"/>
        <v>0</v>
      </c>
      <c r="F441" s="1235"/>
      <c r="G441" s="509"/>
      <c r="H441" s="508">
        <f t="shared" si="25"/>
        <v>0</v>
      </c>
      <c r="I441" s="1256" t="str">
        <f t="shared" si="26"/>
        <v/>
      </c>
      <c r="J441" s="398"/>
      <c r="K441" s="341"/>
      <c r="L441" s="341"/>
      <c r="M441" s="342"/>
      <c r="N441" s="332"/>
      <c r="O441" s="332"/>
      <c r="P441" s="343"/>
      <c r="Q441" s="332"/>
      <c r="R441" s="343"/>
      <c r="S441" s="344"/>
      <c r="T441" s="332"/>
      <c r="U441" s="332"/>
      <c r="V441" s="332"/>
      <c r="W441" s="332"/>
      <c r="X441" s="332"/>
      <c r="Y441" s="332"/>
      <c r="Z441" s="332"/>
      <c r="AA441" s="332"/>
      <c r="AB441" s="332"/>
      <c r="AC441" s="332"/>
      <c r="AD441" s="332"/>
      <c r="AE441" s="332"/>
      <c r="AF441" s="332"/>
      <c r="AG441" s="332"/>
      <c r="AH441" s="332"/>
      <c r="AI441" s="341"/>
      <c r="AJ441" s="332"/>
      <c r="AK441" s="332"/>
      <c r="AL441" s="341"/>
      <c r="AM441" s="332"/>
      <c r="AN441" s="332"/>
      <c r="AO441" s="341"/>
    </row>
    <row r="442" spans="1:41" ht="23.1" customHeight="1">
      <c r="A442" s="397"/>
      <c r="B442" s="672"/>
      <c r="C442" s="1234"/>
      <c r="D442" s="396"/>
      <c r="E442" s="508">
        <f t="shared" si="24"/>
        <v>0</v>
      </c>
      <c r="F442" s="1235"/>
      <c r="G442" s="509"/>
      <c r="H442" s="508">
        <f t="shared" si="25"/>
        <v>0</v>
      </c>
      <c r="I442" s="1256" t="str">
        <f t="shared" si="26"/>
        <v/>
      </c>
      <c r="J442" s="398"/>
      <c r="K442" s="341"/>
      <c r="L442" s="341"/>
      <c r="M442" s="342"/>
      <c r="N442" s="332"/>
      <c r="O442" s="332"/>
      <c r="P442" s="343"/>
      <c r="Q442" s="332"/>
      <c r="R442" s="343"/>
      <c r="S442" s="344"/>
      <c r="T442" s="332"/>
      <c r="U442" s="332"/>
      <c r="V442" s="332"/>
      <c r="W442" s="332"/>
      <c r="X442" s="332"/>
      <c r="Y442" s="332"/>
      <c r="Z442" s="332"/>
      <c r="AA442" s="332"/>
      <c r="AB442" s="332"/>
      <c r="AC442" s="332"/>
      <c r="AD442" s="332"/>
      <c r="AE442" s="332"/>
      <c r="AF442" s="332"/>
      <c r="AG442" s="332"/>
      <c r="AH442" s="332"/>
      <c r="AI442" s="341"/>
      <c r="AJ442" s="332"/>
      <c r="AK442" s="332"/>
      <c r="AL442" s="341"/>
      <c r="AM442" s="332"/>
      <c r="AN442" s="332"/>
      <c r="AO442" s="341"/>
    </row>
    <row r="443" spans="1:41" ht="23.1" customHeight="1">
      <c r="A443" s="397"/>
      <c r="B443" s="672"/>
      <c r="C443" s="1234"/>
      <c r="D443" s="396"/>
      <c r="E443" s="508">
        <f t="shared" si="24"/>
        <v>0</v>
      </c>
      <c r="F443" s="1235"/>
      <c r="G443" s="509"/>
      <c r="H443" s="508">
        <f t="shared" si="25"/>
        <v>0</v>
      </c>
      <c r="I443" s="1256" t="str">
        <f t="shared" si="26"/>
        <v/>
      </c>
      <c r="J443" s="398"/>
      <c r="K443" s="341"/>
      <c r="L443" s="341"/>
      <c r="M443" s="342"/>
      <c r="N443" s="332"/>
      <c r="O443" s="332"/>
      <c r="P443" s="343"/>
      <c r="Q443" s="332"/>
      <c r="R443" s="343"/>
      <c r="S443" s="344"/>
      <c r="T443" s="332"/>
      <c r="U443" s="332"/>
      <c r="V443" s="332"/>
      <c r="W443" s="332"/>
      <c r="X443" s="332"/>
      <c r="Y443" s="332"/>
      <c r="Z443" s="332"/>
      <c r="AA443" s="332"/>
      <c r="AB443" s="332"/>
      <c r="AC443" s="332"/>
      <c r="AD443" s="332"/>
      <c r="AE443" s="332"/>
      <c r="AF443" s="332"/>
      <c r="AG443" s="332"/>
      <c r="AH443" s="332"/>
      <c r="AI443" s="341"/>
      <c r="AJ443" s="332"/>
      <c r="AK443" s="332"/>
      <c r="AL443" s="341"/>
      <c r="AM443" s="332"/>
      <c r="AN443" s="332"/>
      <c r="AO443" s="341"/>
    </row>
    <row r="444" spans="1:41" ht="23.1" customHeight="1">
      <c r="A444" s="397"/>
      <c r="B444" s="672"/>
      <c r="C444" s="1234"/>
      <c r="D444" s="396"/>
      <c r="E444" s="508">
        <f t="shared" si="24"/>
        <v>0</v>
      </c>
      <c r="F444" s="1235"/>
      <c r="G444" s="509"/>
      <c r="H444" s="508">
        <f t="shared" si="25"/>
        <v>0</v>
      </c>
      <c r="I444" s="1256" t="str">
        <f t="shared" si="26"/>
        <v/>
      </c>
      <c r="J444" s="398"/>
      <c r="K444" s="341"/>
      <c r="L444" s="341"/>
      <c r="M444" s="342"/>
      <c r="N444" s="332"/>
      <c r="O444" s="332"/>
      <c r="P444" s="343"/>
      <c r="Q444" s="332"/>
      <c r="R444" s="343"/>
      <c r="S444" s="344"/>
      <c r="T444" s="332"/>
      <c r="U444" s="332"/>
      <c r="V444" s="332"/>
      <c r="W444" s="332"/>
      <c r="X444" s="332"/>
      <c r="Y444" s="332"/>
      <c r="Z444" s="332"/>
      <c r="AA444" s="332"/>
      <c r="AB444" s="332"/>
      <c r="AC444" s="332"/>
      <c r="AD444" s="332"/>
      <c r="AE444" s="332"/>
      <c r="AF444" s="332"/>
      <c r="AG444" s="332"/>
      <c r="AH444" s="332"/>
      <c r="AI444" s="341"/>
      <c r="AJ444" s="332"/>
      <c r="AK444" s="332"/>
      <c r="AL444" s="341"/>
      <c r="AM444" s="332"/>
      <c r="AN444" s="332"/>
      <c r="AO444" s="341"/>
    </row>
    <row r="445" spans="1:41" ht="23.1" customHeight="1">
      <c r="A445" s="397"/>
      <c r="B445" s="672"/>
      <c r="C445" s="1234"/>
      <c r="D445" s="396"/>
      <c r="E445" s="508">
        <f t="shared" si="24"/>
        <v>0</v>
      </c>
      <c r="F445" s="1235"/>
      <c r="G445" s="509"/>
      <c r="H445" s="508">
        <f t="shared" si="25"/>
        <v>0</v>
      </c>
      <c r="I445" s="1256" t="str">
        <f t="shared" si="26"/>
        <v/>
      </c>
      <c r="J445" s="398"/>
      <c r="K445" s="341"/>
      <c r="L445" s="341"/>
      <c r="M445" s="342"/>
      <c r="N445" s="332"/>
      <c r="O445" s="332"/>
      <c r="P445" s="343"/>
      <c r="Q445" s="332"/>
      <c r="R445" s="343"/>
      <c r="S445" s="344"/>
      <c r="T445" s="332"/>
      <c r="U445" s="332"/>
      <c r="V445" s="332"/>
      <c r="W445" s="332"/>
      <c r="X445" s="332"/>
      <c r="Y445" s="332"/>
      <c r="Z445" s="332"/>
      <c r="AA445" s="332"/>
      <c r="AB445" s="332"/>
      <c r="AC445" s="332"/>
      <c r="AD445" s="332"/>
      <c r="AE445" s="332"/>
      <c r="AF445" s="332"/>
      <c r="AG445" s="332"/>
      <c r="AH445" s="332"/>
      <c r="AI445" s="341"/>
      <c r="AJ445" s="332"/>
      <c r="AK445" s="332"/>
      <c r="AL445" s="341"/>
      <c r="AM445" s="332"/>
      <c r="AN445" s="332"/>
      <c r="AO445" s="341"/>
    </row>
    <row r="446" spans="1:41" ht="23.1" customHeight="1">
      <c r="A446" s="397"/>
      <c r="B446" s="672"/>
      <c r="C446" s="1234"/>
      <c r="D446" s="396"/>
      <c r="E446" s="508">
        <f t="shared" si="24"/>
        <v>0</v>
      </c>
      <c r="F446" s="1235"/>
      <c r="G446" s="509"/>
      <c r="H446" s="508">
        <f t="shared" si="25"/>
        <v>0</v>
      </c>
      <c r="I446" s="1256" t="str">
        <f t="shared" si="26"/>
        <v/>
      </c>
      <c r="J446" s="398"/>
      <c r="K446" s="341"/>
      <c r="L446" s="341"/>
      <c r="M446" s="342"/>
      <c r="N446" s="332"/>
      <c r="O446" s="332"/>
      <c r="P446" s="343"/>
      <c r="Q446" s="332"/>
      <c r="R446" s="343"/>
      <c r="S446" s="344"/>
      <c r="T446" s="332"/>
      <c r="U446" s="332"/>
      <c r="V446" s="332"/>
      <c r="W446" s="332"/>
      <c r="X446" s="332"/>
      <c r="Y446" s="332"/>
      <c r="Z446" s="332"/>
      <c r="AA446" s="332"/>
      <c r="AB446" s="332"/>
      <c r="AC446" s="332"/>
      <c r="AD446" s="332"/>
      <c r="AE446" s="332"/>
      <c r="AF446" s="332"/>
      <c r="AG446" s="332"/>
      <c r="AH446" s="332"/>
      <c r="AI446" s="341"/>
      <c r="AJ446" s="332"/>
      <c r="AK446" s="332"/>
      <c r="AL446" s="341"/>
      <c r="AM446" s="332"/>
      <c r="AN446" s="332"/>
      <c r="AO446" s="341"/>
    </row>
    <row r="447" spans="1:41" ht="23.1" customHeight="1">
      <c r="A447" s="397"/>
      <c r="B447" s="672"/>
      <c r="C447" s="1234"/>
      <c r="D447" s="396"/>
      <c r="E447" s="508">
        <f t="shared" si="24"/>
        <v>0</v>
      </c>
      <c r="F447" s="1235"/>
      <c r="G447" s="509"/>
      <c r="H447" s="508">
        <f t="shared" si="25"/>
        <v>0</v>
      </c>
      <c r="I447" s="1256" t="str">
        <f t="shared" si="26"/>
        <v/>
      </c>
      <c r="J447" s="398"/>
      <c r="K447" s="341"/>
      <c r="L447" s="341"/>
      <c r="M447" s="342"/>
      <c r="N447" s="332"/>
      <c r="O447" s="332"/>
      <c r="P447" s="343"/>
      <c r="Q447" s="332"/>
      <c r="R447" s="343"/>
      <c r="S447" s="344"/>
      <c r="T447" s="332"/>
      <c r="U447" s="332"/>
      <c r="V447" s="332"/>
      <c r="W447" s="332"/>
      <c r="X447" s="332"/>
      <c r="Y447" s="332"/>
      <c r="Z447" s="332"/>
      <c r="AA447" s="332"/>
      <c r="AB447" s="332"/>
      <c r="AC447" s="332"/>
      <c r="AD447" s="332"/>
      <c r="AE447" s="332"/>
      <c r="AF447" s="332"/>
      <c r="AG447" s="332"/>
      <c r="AH447" s="332"/>
      <c r="AI447" s="341"/>
      <c r="AJ447" s="332"/>
      <c r="AK447" s="332"/>
      <c r="AL447" s="341"/>
      <c r="AM447" s="332"/>
      <c r="AN447" s="332"/>
      <c r="AO447" s="341"/>
    </row>
    <row r="448" spans="1:41" ht="23.1" customHeight="1">
      <c r="A448" s="397"/>
      <c r="B448" s="672"/>
      <c r="C448" s="1234"/>
      <c r="D448" s="396"/>
      <c r="E448" s="508">
        <f t="shared" si="24"/>
        <v>0</v>
      </c>
      <c r="F448" s="1235"/>
      <c r="G448" s="509"/>
      <c r="H448" s="508">
        <f t="shared" si="25"/>
        <v>0</v>
      </c>
      <c r="I448" s="1256" t="str">
        <f t="shared" si="26"/>
        <v/>
      </c>
      <c r="J448" s="398"/>
      <c r="K448" s="341"/>
      <c r="L448" s="341"/>
      <c r="M448" s="342"/>
      <c r="N448" s="332"/>
      <c r="O448" s="332"/>
      <c r="P448" s="343"/>
      <c r="Q448" s="332"/>
      <c r="R448" s="343"/>
      <c r="S448" s="344"/>
      <c r="T448" s="332"/>
      <c r="U448" s="332"/>
      <c r="V448" s="332"/>
      <c r="W448" s="332"/>
      <c r="X448" s="332"/>
      <c r="Y448" s="332"/>
      <c r="Z448" s="332"/>
      <c r="AA448" s="332"/>
      <c r="AB448" s="332"/>
      <c r="AC448" s="332"/>
      <c r="AD448" s="332"/>
      <c r="AE448" s="332"/>
      <c r="AF448" s="332"/>
      <c r="AG448" s="332"/>
      <c r="AH448" s="332"/>
      <c r="AI448" s="341"/>
      <c r="AJ448" s="332"/>
      <c r="AK448" s="332"/>
      <c r="AL448" s="341"/>
      <c r="AM448" s="332"/>
      <c r="AN448" s="332"/>
      <c r="AO448" s="341"/>
    </row>
    <row r="449" spans="1:41" ht="23.1" customHeight="1">
      <c r="A449" s="397"/>
      <c r="B449" s="672"/>
      <c r="C449" s="1234"/>
      <c r="D449" s="396"/>
      <c r="E449" s="508">
        <f t="shared" si="24"/>
        <v>0</v>
      </c>
      <c r="F449" s="1235"/>
      <c r="G449" s="509"/>
      <c r="H449" s="508">
        <f t="shared" si="25"/>
        <v>0</v>
      </c>
      <c r="I449" s="1256" t="str">
        <f t="shared" si="26"/>
        <v/>
      </c>
      <c r="J449" s="398"/>
      <c r="K449" s="341"/>
      <c r="L449" s="341"/>
      <c r="M449" s="342"/>
      <c r="N449" s="332"/>
      <c r="O449" s="332"/>
      <c r="P449" s="343"/>
      <c r="Q449" s="332"/>
      <c r="R449" s="343"/>
      <c r="S449" s="344"/>
      <c r="T449" s="332"/>
      <c r="U449" s="332"/>
      <c r="V449" s="332"/>
      <c r="W449" s="332"/>
      <c r="X449" s="332"/>
      <c r="Y449" s="332"/>
      <c r="Z449" s="332"/>
      <c r="AA449" s="332"/>
      <c r="AB449" s="332"/>
      <c r="AC449" s="332"/>
      <c r="AD449" s="332"/>
      <c r="AE449" s="332"/>
      <c r="AF449" s="332"/>
      <c r="AG449" s="332"/>
      <c r="AH449" s="332"/>
      <c r="AI449" s="341"/>
      <c r="AJ449" s="332"/>
      <c r="AK449" s="332"/>
      <c r="AL449" s="341"/>
      <c r="AM449" s="332"/>
      <c r="AN449" s="332"/>
      <c r="AO449" s="341"/>
    </row>
    <row r="450" spans="1:41" ht="23.1" customHeight="1">
      <c r="A450" s="397"/>
      <c r="B450" s="672"/>
      <c r="C450" s="1234"/>
      <c r="D450" s="396"/>
      <c r="E450" s="508">
        <f t="shared" si="24"/>
        <v>0</v>
      </c>
      <c r="F450" s="1235"/>
      <c r="G450" s="509"/>
      <c r="H450" s="508">
        <f t="shared" si="25"/>
        <v>0</v>
      </c>
      <c r="I450" s="1256" t="str">
        <f t="shared" si="26"/>
        <v/>
      </c>
      <c r="J450" s="398"/>
      <c r="K450" s="341"/>
      <c r="L450" s="341"/>
      <c r="M450" s="342"/>
      <c r="N450" s="332"/>
      <c r="O450" s="332"/>
      <c r="P450" s="343"/>
      <c r="Q450" s="332"/>
      <c r="R450" s="343"/>
      <c r="S450" s="344"/>
      <c r="T450" s="332"/>
      <c r="U450" s="332"/>
      <c r="V450" s="332"/>
      <c r="W450" s="332"/>
      <c r="X450" s="332"/>
      <c r="Y450" s="332"/>
      <c r="Z450" s="332"/>
      <c r="AA450" s="332"/>
      <c r="AB450" s="332"/>
      <c r="AC450" s="332"/>
      <c r="AD450" s="332"/>
      <c r="AE450" s="332"/>
      <c r="AF450" s="332"/>
      <c r="AG450" s="332"/>
      <c r="AH450" s="332"/>
      <c r="AI450" s="341"/>
      <c r="AJ450" s="332"/>
      <c r="AK450" s="332"/>
      <c r="AL450" s="341"/>
      <c r="AM450" s="332"/>
      <c r="AN450" s="332"/>
      <c r="AO450" s="341"/>
    </row>
    <row r="451" spans="1:41" ht="23.1" customHeight="1">
      <c r="A451" s="397"/>
      <c r="B451" s="672"/>
      <c r="C451" s="1234"/>
      <c r="D451" s="396"/>
      <c r="E451" s="508">
        <f t="shared" si="24"/>
        <v>0</v>
      </c>
      <c r="F451" s="1235"/>
      <c r="G451" s="509"/>
      <c r="H451" s="508">
        <f t="shared" si="25"/>
        <v>0</v>
      </c>
      <c r="I451" s="1256" t="str">
        <f t="shared" si="26"/>
        <v/>
      </c>
      <c r="J451" s="398"/>
      <c r="K451" s="341"/>
      <c r="L451" s="341"/>
      <c r="M451" s="342"/>
      <c r="N451" s="332"/>
      <c r="O451" s="332"/>
      <c r="P451" s="343"/>
      <c r="Q451" s="332"/>
      <c r="R451" s="343"/>
      <c r="S451" s="344"/>
      <c r="T451" s="332"/>
      <c r="U451" s="332"/>
      <c r="V451" s="332"/>
      <c r="W451" s="332"/>
      <c r="X451" s="332"/>
      <c r="Y451" s="332"/>
      <c r="Z451" s="332"/>
      <c r="AA451" s="332"/>
      <c r="AB451" s="332"/>
      <c r="AC451" s="332"/>
      <c r="AD451" s="332"/>
      <c r="AE451" s="332"/>
      <c r="AF451" s="332"/>
      <c r="AG451" s="332"/>
      <c r="AH451" s="332"/>
      <c r="AI451" s="341"/>
      <c r="AJ451" s="332"/>
      <c r="AK451" s="332"/>
      <c r="AL451" s="341"/>
      <c r="AM451" s="332"/>
      <c r="AN451" s="332"/>
      <c r="AO451" s="341"/>
    </row>
    <row r="452" spans="1:41" ht="23.1" customHeight="1">
      <c r="A452" s="397"/>
      <c r="B452" s="672"/>
      <c r="C452" s="1234"/>
      <c r="D452" s="396"/>
      <c r="E452" s="508">
        <f t="shared" si="24"/>
        <v>0</v>
      </c>
      <c r="F452" s="1235"/>
      <c r="G452" s="509"/>
      <c r="H452" s="508">
        <f t="shared" si="25"/>
        <v>0</v>
      </c>
      <c r="I452" s="1256" t="str">
        <f t="shared" si="26"/>
        <v/>
      </c>
      <c r="J452" s="398"/>
      <c r="K452" s="341"/>
      <c r="L452" s="341"/>
      <c r="M452" s="342"/>
      <c r="N452" s="332"/>
      <c r="O452" s="332"/>
      <c r="P452" s="343"/>
      <c r="Q452" s="332"/>
      <c r="R452" s="343"/>
      <c r="S452" s="344"/>
      <c r="T452" s="332"/>
      <c r="U452" s="332"/>
      <c r="V452" s="332"/>
      <c r="W452" s="332"/>
      <c r="X452" s="332"/>
      <c r="Y452" s="332"/>
      <c r="Z452" s="332"/>
      <c r="AA452" s="332"/>
      <c r="AB452" s="332"/>
      <c r="AC452" s="332"/>
      <c r="AD452" s="332"/>
      <c r="AE452" s="332"/>
      <c r="AF452" s="332"/>
      <c r="AG452" s="332"/>
      <c r="AH452" s="332"/>
      <c r="AI452" s="341"/>
      <c r="AJ452" s="332"/>
      <c r="AK452" s="332"/>
      <c r="AL452" s="341"/>
      <c r="AM452" s="332"/>
      <c r="AN452" s="332"/>
      <c r="AO452" s="341"/>
    </row>
    <row r="453" spans="1:41" ht="23.1" customHeight="1">
      <c r="A453" s="397"/>
      <c r="B453" s="672"/>
      <c r="C453" s="1234"/>
      <c r="D453" s="396"/>
      <c r="E453" s="508">
        <f t="shared" si="24"/>
        <v>0</v>
      </c>
      <c r="F453" s="1235"/>
      <c r="G453" s="509"/>
      <c r="H453" s="508">
        <f t="shared" si="25"/>
        <v>0</v>
      </c>
      <c r="I453" s="1256" t="str">
        <f t="shared" si="26"/>
        <v/>
      </c>
      <c r="J453" s="398"/>
      <c r="K453" s="341"/>
      <c r="L453" s="341"/>
      <c r="M453" s="342"/>
      <c r="N453" s="332"/>
      <c r="O453" s="332"/>
      <c r="P453" s="343"/>
      <c r="Q453" s="332"/>
      <c r="R453" s="343"/>
      <c r="S453" s="344"/>
      <c r="T453" s="332"/>
      <c r="U453" s="332"/>
      <c r="V453" s="332"/>
      <c r="W453" s="332"/>
      <c r="X453" s="332"/>
      <c r="Y453" s="332"/>
      <c r="Z453" s="332"/>
      <c r="AA453" s="332"/>
      <c r="AB453" s="332"/>
      <c r="AC453" s="332"/>
      <c r="AD453" s="332"/>
      <c r="AE453" s="332"/>
      <c r="AF453" s="332"/>
      <c r="AG453" s="332"/>
      <c r="AH453" s="332"/>
      <c r="AI453" s="341"/>
      <c r="AJ453" s="332"/>
      <c r="AK453" s="332"/>
      <c r="AL453" s="341"/>
      <c r="AM453" s="332"/>
      <c r="AN453" s="332"/>
      <c r="AO453" s="341"/>
    </row>
    <row r="454" spans="1:41" ht="23.1" customHeight="1">
      <c r="A454" s="397"/>
      <c r="B454" s="672"/>
      <c r="C454" s="1234"/>
      <c r="D454" s="396"/>
      <c r="E454" s="508">
        <f t="shared" si="24"/>
        <v>0</v>
      </c>
      <c r="F454" s="1235"/>
      <c r="G454" s="509"/>
      <c r="H454" s="508">
        <f t="shared" si="25"/>
        <v>0</v>
      </c>
      <c r="I454" s="1256" t="str">
        <f t="shared" si="26"/>
        <v/>
      </c>
      <c r="J454" s="398"/>
      <c r="K454" s="341"/>
      <c r="L454" s="341"/>
      <c r="M454" s="342"/>
      <c r="N454" s="332"/>
      <c r="O454" s="332"/>
      <c r="P454" s="343"/>
      <c r="Q454" s="332"/>
      <c r="R454" s="343"/>
      <c r="S454" s="344"/>
      <c r="T454" s="332"/>
      <c r="U454" s="332"/>
      <c r="V454" s="332"/>
      <c r="W454" s="332"/>
      <c r="X454" s="332"/>
      <c r="Y454" s="332"/>
      <c r="Z454" s="332"/>
      <c r="AA454" s="332"/>
      <c r="AB454" s="332"/>
      <c r="AC454" s="332"/>
      <c r="AD454" s="332"/>
      <c r="AE454" s="332"/>
      <c r="AF454" s="332"/>
      <c r="AG454" s="332"/>
      <c r="AH454" s="332"/>
      <c r="AI454" s="341"/>
      <c r="AJ454" s="332"/>
      <c r="AK454" s="332"/>
      <c r="AL454" s="341"/>
      <c r="AM454" s="332"/>
      <c r="AN454" s="332"/>
      <c r="AO454" s="341"/>
    </row>
    <row r="455" spans="1:41" ht="23.1" customHeight="1">
      <c r="A455" s="397"/>
      <c r="B455" s="672"/>
      <c r="C455" s="1234"/>
      <c r="D455" s="396"/>
      <c r="E455" s="508">
        <f t="shared" si="24"/>
        <v>0</v>
      </c>
      <c r="F455" s="1235"/>
      <c r="G455" s="509"/>
      <c r="H455" s="508">
        <f t="shared" si="25"/>
        <v>0</v>
      </c>
      <c r="I455" s="1256" t="str">
        <f t="shared" si="26"/>
        <v/>
      </c>
      <c r="J455" s="398"/>
      <c r="K455" s="341"/>
      <c r="L455" s="341"/>
      <c r="M455" s="342"/>
      <c r="N455" s="332"/>
      <c r="O455" s="332"/>
      <c r="P455" s="343"/>
      <c r="Q455" s="332"/>
      <c r="R455" s="343"/>
      <c r="S455" s="344"/>
      <c r="T455" s="332"/>
      <c r="U455" s="332"/>
      <c r="V455" s="332"/>
      <c r="W455" s="332"/>
      <c r="X455" s="332"/>
      <c r="Y455" s="332"/>
      <c r="Z455" s="332"/>
      <c r="AA455" s="332"/>
      <c r="AB455" s="332"/>
      <c r="AC455" s="332"/>
      <c r="AD455" s="332"/>
      <c r="AE455" s="332"/>
      <c r="AF455" s="332"/>
      <c r="AG455" s="332"/>
      <c r="AH455" s="332"/>
      <c r="AI455" s="341"/>
      <c r="AJ455" s="332"/>
      <c r="AK455" s="332"/>
      <c r="AL455" s="341"/>
      <c r="AM455" s="332"/>
      <c r="AN455" s="332"/>
      <c r="AO455" s="341"/>
    </row>
    <row r="456" spans="1:41" ht="23.1" customHeight="1">
      <c r="A456" s="397"/>
      <c r="B456" s="672"/>
      <c r="C456" s="1234"/>
      <c r="D456" s="396"/>
      <c r="E456" s="508">
        <f t="shared" si="24"/>
        <v>0</v>
      </c>
      <c r="F456" s="1235"/>
      <c r="G456" s="509"/>
      <c r="H456" s="508">
        <f t="shared" si="25"/>
        <v>0</v>
      </c>
      <c r="I456" s="1256" t="str">
        <f t="shared" si="26"/>
        <v/>
      </c>
      <c r="J456" s="398"/>
      <c r="K456" s="341"/>
      <c r="L456" s="341"/>
      <c r="M456" s="342"/>
      <c r="N456" s="332"/>
      <c r="O456" s="332"/>
      <c r="P456" s="343"/>
      <c r="Q456" s="332"/>
      <c r="R456" s="343"/>
      <c r="S456" s="344"/>
      <c r="T456" s="332"/>
      <c r="U456" s="332"/>
      <c r="V456" s="332"/>
      <c r="W456" s="332"/>
      <c r="X456" s="332"/>
      <c r="Y456" s="332"/>
      <c r="Z456" s="332"/>
      <c r="AA456" s="332"/>
      <c r="AB456" s="332"/>
      <c r="AC456" s="332"/>
      <c r="AD456" s="332"/>
      <c r="AE456" s="332"/>
      <c r="AF456" s="332"/>
      <c r="AG456" s="332"/>
      <c r="AH456" s="332"/>
      <c r="AI456" s="341"/>
      <c r="AJ456" s="332"/>
      <c r="AK456" s="332"/>
      <c r="AL456" s="341"/>
      <c r="AM456" s="332"/>
      <c r="AN456" s="332"/>
      <c r="AO456" s="341"/>
    </row>
    <row r="457" spans="1:41" ht="23.1" customHeight="1">
      <c r="A457" s="397"/>
      <c r="B457" s="672"/>
      <c r="C457" s="1234"/>
      <c r="D457" s="396"/>
      <c r="E457" s="508">
        <f t="shared" si="24"/>
        <v>0</v>
      </c>
      <c r="F457" s="1235"/>
      <c r="G457" s="509"/>
      <c r="H457" s="508">
        <f t="shared" si="25"/>
        <v>0</v>
      </c>
      <c r="I457" s="1256" t="str">
        <f t="shared" si="26"/>
        <v/>
      </c>
      <c r="J457" s="398"/>
      <c r="K457" s="341"/>
      <c r="L457" s="341"/>
      <c r="M457" s="342"/>
      <c r="N457" s="332"/>
      <c r="O457" s="332"/>
      <c r="P457" s="343"/>
      <c r="Q457" s="332"/>
      <c r="R457" s="343"/>
      <c r="S457" s="344"/>
      <c r="T457" s="332"/>
      <c r="U457" s="332"/>
      <c r="V457" s="332"/>
      <c r="W457" s="332"/>
      <c r="X457" s="332"/>
      <c r="Y457" s="332"/>
      <c r="Z457" s="332"/>
      <c r="AA457" s="332"/>
      <c r="AB457" s="332"/>
      <c r="AC457" s="332"/>
      <c r="AD457" s="332"/>
      <c r="AE457" s="332"/>
      <c r="AF457" s="332"/>
      <c r="AG457" s="332"/>
      <c r="AH457" s="332"/>
      <c r="AI457" s="341"/>
      <c r="AJ457" s="332"/>
      <c r="AK457" s="332"/>
      <c r="AL457" s="341"/>
      <c r="AM457" s="332"/>
      <c r="AN457" s="332"/>
      <c r="AO457" s="341"/>
    </row>
    <row r="458" spans="1:41" ht="23.1" customHeight="1">
      <c r="A458" s="397"/>
      <c r="B458" s="672"/>
      <c r="C458" s="1234"/>
      <c r="D458" s="396"/>
      <c r="E458" s="508">
        <f t="shared" si="24"/>
        <v>0</v>
      </c>
      <c r="F458" s="1235"/>
      <c r="G458" s="509"/>
      <c r="H458" s="508">
        <f t="shared" si="25"/>
        <v>0</v>
      </c>
      <c r="I458" s="1256" t="str">
        <f t="shared" si="26"/>
        <v/>
      </c>
      <c r="J458" s="398"/>
      <c r="K458" s="341"/>
      <c r="L458" s="341"/>
      <c r="M458" s="342"/>
      <c r="N458" s="332"/>
      <c r="O458" s="332"/>
      <c r="P458" s="343"/>
      <c r="Q458" s="332"/>
      <c r="R458" s="343"/>
      <c r="S458" s="344"/>
      <c r="T458" s="332"/>
      <c r="U458" s="332"/>
      <c r="V458" s="332"/>
      <c r="W458" s="332"/>
      <c r="X458" s="332"/>
      <c r="Y458" s="332"/>
      <c r="Z458" s="332"/>
      <c r="AA458" s="332"/>
      <c r="AB458" s="332"/>
      <c r="AC458" s="332"/>
      <c r="AD458" s="332"/>
      <c r="AE458" s="332"/>
      <c r="AF458" s="332"/>
      <c r="AG458" s="332"/>
      <c r="AH458" s="332"/>
      <c r="AI458" s="341"/>
      <c r="AJ458" s="332"/>
      <c r="AK458" s="332"/>
      <c r="AL458" s="341"/>
      <c r="AM458" s="332"/>
      <c r="AN458" s="332"/>
      <c r="AO458" s="341"/>
    </row>
    <row r="459" spans="1:41" ht="23.1" customHeight="1">
      <c r="A459" s="397"/>
      <c r="B459" s="672"/>
      <c r="C459" s="1234"/>
      <c r="D459" s="396"/>
      <c r="E459" s="508">
        <f t="shared" si="24"/>
        <v>0</v>
      </c>
      <c r="F459" s="1235"/>
      <c r="G459" s="509"/>
      <c r="H459" s="508">
        <f t="shared" si="25"/>
        <v>0</v>
      </c>
      <c r="I459" s="1256" t="str">
        <f t="shared" si="26"/>
        <v/>
      </c>
      <c r="J459" s="398"/>
      <c r="K459" s="341"/>
      <c r="L459" s="341"/>
      <c r="M459" s="342"/>
      <c r="N459" s="332"/>
      <c r="O459" s="332"/>
      <c r="P459" s="343"/>
      <c r="Q459" s="332"/>
      <c r="R459" s="343"/>
      <c r="S459" s="344"/>
      <c r="T459" s="332"/>
      <c r="U459" s="332"/>
      <c r="V459" s="332"/>
      <c r="W459" s="332"/>
      <c r="X459" s="332"/>
      <c r="Y459" s="332"/>
      <c r="Z459" s="332"/>
      <c r="AA459" s="332"/>
      <c r="AB459" s="332"/>
      <c r="AC459" s="332"/>
      <c r="AD459" s="332"/>
      <c r="AE459" s="332"/>
      <c r="AF459" s="332"/>
      <c r="AG459" s="332"/>
      <c r="AH459" s="332"/>
      <c r="AI459" s="341"/>
      <c r="AJ459" s="332"/>
      <c r="AK459" s="332"/>
      <c r="AL459" s="341"/>
      <c r="AM459" s="332"/>
      <c r="AN459" s="332"/>
      <c r="AO459" s="341"/>
    </row>
    <row r="460" spans="1:41" ht="23.1" customHeight="1">
      <c r="A460" s="397"/>
      <c r="B460" s="672"/>
      <c r="C460" s="1234"/>
      <c r="D460" s="396"/>
      <c r="E460" s="508">
        <f t="shared" si="24"/>
        <v>0</v>
      </c>
      <c r="F460" s="1235"/>
      <c r="G460" s="509"/>
      <c r="H460" s="508">
        <f t="shared" si="25"/>
        <v>0</v>
      </c>
      <c r="I460" s="1256" t="str">
        <f t="shared" si="26"/>
        <v/>
      </c>
      <c r="J460" s="398"/>
      <c r="K460" s="341"/>
      <c r="L460" s="341"/>
      <c r="M460" s="342"/>
      <c r="N460" s="332"/>
      <c r="O460" s="332"/>
      <c r="P460" s="343"/>
      <c r="Q460" s="332"/>
      <c r="R460" s="343"/>
      <c r="S460" s="344"/>
      <c r="T460" s="332"/>
      <c r="U460" s="332"/>
      <c r="V460" s="332"/>
      <c r="W460" s="332"/>
      <c r="X460" s="332"/>
      <c r="Y460" s="332"/>
      <c r="Z460" s="332"/>
      <c r="AA460" s="332"/>
      <c r="AB460" s="332"/>
      <c r="AC460" s="332"/>
      <c r="AD460" s="332"/>
      <c r="AE460" s="332"/>
      <c r="AF460" s="332"/>
      <c r="AG460" s="332"/>
      <c r="AH460" s="332"/>
      <c r="AI460" s="341"/>
      <c r="AJ460" s="332"/>
      <c r="AK460" s="332"/>
      <c r="AL460" s="341"/>
      <c r="AM460" s="332"/>
      <c r="AN460" s="332"/>
      <c r="AO460" s="341"/>
    </row>
    <row r="461" spans="1:41" ht="23.1" customHeight="1">
      <c r="A461" s="397"/>
      <c r="B461" s="672"/>
      <c r="C461" s="1234"/>
      <c r="D461" s="396"/>
      <c r="E461" s="508">
        <f t="shared" si="24"/>
        <v>0</v>
      </c>
      <c r="F461" s="1235"/>
      <c r="G461" s="509"/>
      <c r="H461" s="508">
        <f t="shared" si="25"/>
        <v>0</v>
      </c>
      <c r="I461" s="1256" t="str">
        <f t="shared" si="26"/>
        <v/>
      </c>
      <c r="J461" s="398"/>
      <c r="K461" s="341"/>
      <c r="L461" s="341"/>
      <c r="M461" s="342"/>
      <c r="N461" s="332"/>
      <c r="O461" s="332"/>
      <c r="P461" s="343"/>
      <c r="Q461" s="332"/>
      <c r="R461" s="343"/>
      <c r="S461" s="344"/>
      <c r="T461" s="332"/>
      <c r="U461" s="332"/>
      <c r="V461" s="332"/>
      <c r="W461" s="332"/>
      <c r="X461" s="332"/>
      <c r="Y461" s="332"/>
      <c r="Z461" s="332"/>
      <c r="AA461" s="332"/>
      <c r="AB461" s="332"/>
      <c r="AC461" s="332"/>
      <c r="AD461" s="332"/>
      <c r="AE461" s="332"/>
      <c r="AF461" s="332"/>
      <c r="AG461" s="332"/>
      <c r="AH461" s="332"/>
      <c r="AI461" s="341"/>
      <c r="AJ461" s="332"/>
      <c r="AK461" s="332"/>
      <c r="AL461" s="341"/>
      <c r="AM461" s="332"/>
      <c r="AN461" s="332"/>
      <c r="AO461" s="341"/>
    </row>
    <row r="462" spans="1:41" ht="23.1" customHeight="1">
      <c r="A462" s="397"/>
      <c r="B462" s="672"/>
      <c r="C462" s="1234"/>
      <c r="D462" s="396"/>
      <c r="E462" s="508">
        <f t="shared" si="24"/>
        <v>0</v>
      </c>
      <c r="F462" s="1235"/>
      <c r="G462" s="509"/>
      <c r="H462" s="508">
        <f t="shared" si="25"/>
        <v>0</v>
      </c>
      <c r="I462" s="1256" t="str">
        <f t="shared" si="26"/>
        <v/>
      </c>
      <c r="J462" s="398"/>
      <c r="K462" s="341"/>
      <c r="L462" s="341"/>
      <c r="M462" s="342"/>
      <c r="N462" s="332"/>
      <c r="O462" s="332"/>
      <c r="P462" s="343"/>
      <c r="Q462" s="332"/>
      <c r="R462" s="343"/>
      <c r="S462" s="344"/>
      <c r="T462" s="332"/>
      <c r="U462" s="332"/>
      <c r="V462" s="332"/>
      <c r="W462" s="332"/>
      <c r="X462" s="332"/>
      <c r="Y462" s="332"/>
      <c r="Z462" s="332"/>
      <c r="AA462" s="332"/>
      <c r="AB462" s="332"/>
      <c r="AC462" s="332"/>
      <c r="AD462" s="332"/>
      <c r="AE462" s="332"/>
      <c r="AF462" s="332"/>
      <c r="AG462" s="332"/>
      <c r="AH462" s="332"/>
      <c r="AI462" s="341"/>
      <c r="AJ462" s="332"/>
      <c r="AK462" s="332"/>
      <c r="AL462" s="341"/>
      <c r="AM462" s="332"/>
      <c r="AN462" s="332"/>
      <c r="AO462" s="341"/>
    </row>
    <row r="463" spans="1:41" ht="23.1" customHeight="1">
      <c r="A463" s="397"/>
      <c r="B463" s="672"/>
      <c r="C463" s="1234"/>
      <c r="D463" s="396"/>
      <c r="E463" s="508">
        <f t="shared" si="24"/>
        <v>0</v>
      </c>
      <c r="F463" s="1235"/>
      <c r="G463" s="509"/>
      <c r="H463" s="508">
        <f t="shared" si="25"/>
        <v>0</v>
      </c>
      <c r="I463" s="1256" t="str">
        <f t="shared" si="26"/>
        <v/>
      </c>
      <c r="J463" s="398"/>
      <c r="K463" s="341"/>
      <c r="L463" s="341"/>
      <c r="M463" s="342"/>
      <c r="N463" s="332"/>
      <c r="O463" s="332"/>
      <c r="P463" s="343"/>
      <c r="Q463" s="332"/>
      <c r="R463" s="343"/>
      <c r="S463" s="344"/>
      <c r="T463" s="332"/>
      <c r="U463" s="332"/>
      <c r="V463" s="332"/>
      <c r="W463" s="332"/>
      <c r="X463" s="332"/>
      <c r="Y463" s="332"/>
      <c r="Z463" s="332"/>
      <c r="AA463" s="332"/>
      <c r="AB463" s="332"/>
      <c r="AC463" s="332"/>
      <c r="AD463" s="332"/>
      <c r="AE463" s="332"/>
      <c r="AF463" s="332"/>
      <c r="AG463" s="332"/>
      <c r="AH463" s="332"/>
      <c r="AI463" s="341"/>
      <c r="AJ463" s="332"/>
      <c r="AK463" s="332"/>
      <c r="AL463" s="341"/>
      <c r="AM463" s="332"/>
      <c r="AN463" s="332"/>
      <c r="AO463" s="341"/>
    </row>
    <row r="464" spans="1:41" ht="23.1" customHeight="1">
      <c r="A464" s="397"/>
      <c r="B464" s="672"/>
      <c r="C464" s="1234"/>
      <c r="D464" s="396"/>
      <c r="E464" s="508">
        <f t="shared" si="24"/>
        <v>0</v>
      </c>
      <c r="F464" s="1235"/>
      <c r="G464" s="509"/>
      <c r="H464" s="508">
        <f t="shared" si="25"/>
        <v>0</v>
      </c>
      <c r="I464" s="1256" t="str">
        <f t="shared" si="26"/>
        <v/>
      </c>
      <c r="J464" s="398"/>
      <c r="K464" s="341"/>
      <c r="L464" s="341"/>
      <c r="M464" s="342"/>
      <c r="N464" s="332"/>
      <c r="O464" s="332"/>
      <c r="P464" s="343"/>
      <c r="Q464" s="332"/>
      <c r="R464" s="343"/>
      <c r="S464" s="344"/>
      <c r="T464" s="332"/>
      <c r="U464" s="332"/>
      <c r="V464" s="332"/>
      <c r="W464" s="332"/>
      <c r="X464" s="332"/>
      <c r="Y464" s="332"/>
      <c r="Z464" s="332"/>
      <c r="AA464" s="332"/>
      <c r="AB464" s="332"/>
      <c r="AC464" s="332"/>
      <c r="AD464" s="332"/>
      <c r="AE464" s="332"/>
      <c r="AF464" s="332"/>
      <c r="AG464" s="332"/>
      <c r="AH464" s="332"/>
      <c r="AI464" s="341"/>
      <c r="AJ464" s="332"/>
      <c r="AK464" s="332"/>
      <c r="AL464" s="341"/>
      <c r="AM464" s="332"/>
      <c r="AN464" s="332"/>
      <c r="AO464" s="341"/>
    </row>
    <row r="465" spans="1:41" ht="23.1" customHeight="1">
      <c r="A465" s="397"/>
      <c r="B465" s="672"/>
      <c r="C465" s="1234"/>
      <c r="D465" s="396"/>
      <c r="E465" s="508">
        <f t="shared" si="24"/>
        <v>0</v>
      </c>
      <c r="F465" s="1235"/>
      <c r="G465" s="509"/>
      <c r="H465" s="508">
        <f t="shared" si="25"/>
        <v>0</v>
      </c>
      <c r="I465" s="1256" t="str">
        <f t="shared" si="26"/>
        <v/>
      </c>
      <c r="J465" s="398"/>
      <c r="K465" s="341"/>
      <c r="L465" s="341"/>
      <c r="M465" s="342"/>
      <c r="N465" s="332"/>
      <c r="O465" s="332"/>
      <c r="P465" s="343"/>
      <c r="Q465" s="332"/>
      <c r="R465" s="343"/>
      <c r="S465" s="344"/>
      <c r="T465" s="332"/>
      <c r="U465" s="332"/>
      <c r="V465" s="332"/>
      <c r="W465" s="332"/>
      <c r="X465" s="332"/>
      <c r="Y465" s="332"/>
      <c r="Z465" s="332"/>
      <c r="AA465" s="332"/>
      <c r="AB465" s="332"/>
      <c r="AC465" s="332"/>
      <c r="AD465" s="332"/>
      <c r="AE465" s="332"/>
      <c r="AF465" s="332"/>
      <c r="AG465" s="332"/>
      <c r="AH465" s="332"/>
      <c r="AI465" s="341"/>
      <c r="AJ465" s="332"/>
      <c r="AK465" s="332"/>
      <c r="AL465" s="341"/>
      <c r="AM465" s="332"/>
      <c r="AN465" s="332"/>
      <c r="AO465" s="341"/>
    </row>
    <row r="466" spans="1:41" ht="23.1" customHeight="1">
      <c r="A466" s="397"/>
      <c r="B466" s="672"/>
      <c r="C466" s="1234"/>
      <c r="D466" s="396"/>
      <c r="E466" s="508">
        <f t="shared" si="24"/>
        <v>0</v>
      </c>
      <c r="F466" s="1235"/>
      <c r="G466" s="509"/>
      <c r="H466" s="508">
        <f t="shared" si="25"/>
        <v>0</v>
      </c>
      <c r="I466" s="1256" t="str">
        <f t="shared" si="26"/>
        <v/>
      </c>
      <c r="J466" s="398"/>
      <c r="K466" s="341"/>
      <c r="L466" s="341"/>
      <c r="M466" s="342"/>
      <c r="N466" s="332"/>
      <c r="O466" s="332"/>
      <c r="P466" s="343"/>
      <c r="Q466" s="332"/>
      <c r="R466" s="343"/>
      <c r="S466" s="344"/>
      <c r="T466" s="332"/>
      <c r="U466" s="332"/>
      <c r="V466" s="332"/>
      <c r="W466" s="332"/>
      <c r="X466" s="332"/>
      <c r="Y466" s="332"/>
      <c r="Z466" s="332"/>
      <c r="AA466" s="332"/>
      <c r="AB466" s="332"/>
      <c r="AC466" s="332"/>
      <c r="AD466" s="332"/>
      <c r="AE466" s="332"/>
      <c r="AF466" s="332"/>
      <c r="AG466" s="332"/>
      <c r="AH466" s="332"/>
      <c r="AI466" s="341"/>
      <c r="AJ466" s="332"/>
      <c r="AK466" s="332"/>
      <c r="AL466" s="341"/>
      <c r="AM466" s="332"/>
      <c r="AN466" s="332"/>
      <c r="AO466" s="341"/>
    </row>
    <row r="467" spans="1:41" ht="23.1" customHeight="1">
      <c r="A467" s="397"/>
      <c r="B467" s="672"/>
      <c r="C467" s="1234"/>
      <c r="D467" s="396"/>
      <c r="E467" s="508">
        <f t="shared" si="24"/>
        <v>0</v>
      </c>
      <c r="F467" s="1235"/>
      <c r="G467" s="509"/>
      <c r="H467" s="508">
        <f t="shared" si="25"/>
        <v>0</v>
      </c>
      <c r="I467" s="1256" t="str">
        <f t="shared" si="26"/>
        <v/>
      </c>
      <c r="J467" s="398"/>
      <c r="K467" s="341"/>
      <c r="L467" s="341"/>
      <c r="M467" s="342"/>
      <c r="N467" s="332"/>
      <c r="O467" s="332"/>
      <c r="P467" s="343"/>
      <c r="Q467" s="332"/>
      <c r="R467" s="343"/>
      <c r="S467" s="344"/>
      <c r="T467" s="332"/>
      <c r="U467" s="332"/>
      <c r="V467" s="332"/>
      <c r="W467" s="332"/>
      <c r="X467" s="332"/>
      <c r="Y467" s="332"/>
      <c r="Z467" s="332"/>
      <c r="AA467" s="332"/>
      <c r="AB467" s="332"/>
      <c r="AC467" s="332"/>
      <c r="AD467" s="332"/>
      <c r="AE467" s="332"/>
      <c r="AF467" s="332"/>
      <c r="AG467" s="332"/>
      <c r="AH467" s="332"/>
      <c r="AI467" s="341"/>
      <c r="AJ467" s="332"/>
      <c r="AK467" s="332"/>
      <c r="AL467" s="341"/>
      <c r="AM467" s="332"/>
      <c r="AN467" s="332"/>
      <c r="AO467" s="341"/>
    </row>
    <row r="468" spans="1:41" ht="23.1" customHeight="1">
      <c r="A468" s="397"/>
      <c r="B468" s="672"/>
      <c r="C468" s="1234"/>
      <c r="D468" s="396"/>
      <c r="E468" s="508">
        <f t="shared" si="24"/>
        <v>0</v>
      </c>
      <c r="F468" s="1235"/>
      <c r="G468" s="509"/>
      <c r="H468" s="508">
        <f t="shared" si="25"/>
        <v>0</v>
      </c>
      <c r="I468" s="1256" t="str">
        <f t="shared" si="26"/>
        <v/>
      </c>
      <c r="J468" s="398"/>
      <c r="K468" s="341"/>
      <c r="L468" s="341"/>
      <c r="M468" s="342"/>
      <c r="N468" s="332"/>
      <c r="O468" s="332"/>
      <c r="P468" s="343"/>
      <c r="Q468" s="332"/>
      <c r="R468" s="343"/>
      <c r="S468" s="344"/>
      <c r="T468" s="332"/>
      <c r="U468" s="332"/>
      <c r="V468" s="332"/>
      <c r="W468" s="332"/>
      <c r="X468" s="332"/>
      <c r="Y468" s="332"/>
      <c r="Z468" s="332"/>
      <c r="AA468" s="332"/>
      <c r="AB468" s="332"/>
      <c r="AC468" s="332"/>
      <c r="AD468" s="332"/>
      <c r="AE468" s="332"/>
      <c r="AF468" s="332"/>
      <c r="AG468" s="332"/>
      <c r="AH468" s="332"/>
      <c r="AI468" s="341"/>
      <c r="AJ468" s="332"/>
      <c r="AK468" s="332"/>
      <c r="AL468" s="341"/>
      <c r="AM468" s="332"/>
      <c r="AN468" s="332"/>
      <c r="AO468" s="341"/>
    </row>
    <row r="469" spans="1:41" ht="23.1" customHeight="1">
      <c r="A469" s="397"/>
      <c r="B469" s="672"/>
      <c r="C469" s="1234"/>
      <c r="D469" s="396"/>
      <c r="E469" s="508">
        <f t="shared" si="24"/>
        <v>0</v>
      </c>
      <c r="F469" s="1235"/>
      <c r="G469" s="509"/>
      <c r="H469" s="508">
        <f t="shared" si="25"/>
        <v>0</v>
      </c>
      <c r="I469" s="1256" t="str">
        <f t="shared" si="26"/>
        <v/>
      </c>
      <c r="J469" s="398"/>
      <c r="K469" s="341"/>
      <c r="L469" s="341"/>
      <c r="M469" s="342"/>
      <c r="N469" s="332"/>
      <c r="O469" s="332"/>
      <c r="P469" s="343"/>
      <c r="Q469" s="332"/>
      <c r="R469" s="343"/>
      <c r="S469" s="344"/>
      <c r="T469" s="332"/>
      <c r="U469" s="332"/>
      <c r="V469" s="332"/>
      <c r="W469" s="332"/>
      <c r="X469" s="332"/>
      <c r="Y469" s="332"/>
      <c r="Z469" s="332"/>
      <c r="AA469" s="332"/>
      <c r="AB469" s="332"/>
      <c r="AC469" s="332"/>
      <c r="AD469" s="332"/>
      <c r="AE469" s="332"/>
      <c r="AF469" s="332"/>
      <c r="AG469" s="332"/>
      <c r="AH469" s="332"/>
      <c r="AI469" s="341"/>
      <c r="AJ469" s="332"/>
      <c r="AK469" s="332"/>
      <c r="AL469" s="341"/>
      <c r="AM469" s="332"/>
      <c r="AN469" s="332"/>
      <c r="AO469" s="341"/>
    </row>
    <row r="470" spans="1:41" ht="23.1" customHeight="1">
      <c r="A470" s="397"/>
      <c r="B470" s="672"/>
      <c r="C470" s="1234"/>
      <c r="D470" s="396"/>
      <c r="E470" s="508">
        <f t="shared" si="24"/>
        <v>0</v>
      </c>
      <c r="F470" s="1235"/>
      <c r="G470" s="509"/>
      <c r="H470" s="508">
        <f t="shared" si="25"/>
        <v>0</v>
      </c>
      <c r="I470" s="1256" t="str">
        <f t="shared" si="26"/>
        <v/>
      </c>
      <c r="J470" s="398"/>
      <c r="K470" s="341"/>
      <c r="L470" s="341"/>
      <c r="M470" s="342"/>
      <c r="N470" s="332"/>
      <c r="O470" s="332"/>
      <c r="P470" s="343"/>
      <c r="Q470" s="332"/>
      <c r="R470" s="343"/>
      <c r="S470" s="344"/>
      <c r="T470" s="332"/>
      <c r="U470" s="332"/>
      <c r="V470" s="332"/>
      <c r="W470" s="332"/>
      <c r="X470" s="332"/>
      <c r="Y470" s="332"/>
      <c r="Z470" s="332"/>
      <c r="AA470" s="332"/>
      <c r="AB470" s="332"/>
      <c r="AC470" s="332"/>
      <c r="AD470" s="332"/>
      <c r="AE470" s="332"/>
      <c r="AF470" s="332"/>
      <c r="AG470" s="332"/>
      <c r="AH470" s="332"/>
      <c r="AI470" s="341"/>
      <c r="AJ470" s="332"/>
      <c r="AK470" s="332"/>
      <c r="AL470" s="341"/>
      <c r="AM470" s="332"/>
      <c r="AN470" s="332"/>
      <c r="AO470" s="341"/>
    </row>
    <row r="471" spans="1:41" ht="23.1" customHeight="1">
      <c r="A471" s="397"/>
      <c r="B471" s="672"/>
      <c r="C471" s="1234"/>
      <c r="D471" s="396"/>
      <c r="E471" s="508">
        <f t="shared" si="24"/>
        <v>0</v>
      </c>
      <c r="F471" s="1235"/>
      <c r="G471" s="509"/>
      <c r="H471" s="508">
        <f t="shared" si="25"/>
        <v>0</v>
      </c>
      <c r="I471" s="1256" t="str">
        <f t="shared" si="26"/>
        <v/>
      </c>
      <c r="J471" s="398"/>
      <c r="K471" s="341"/>
      <c r="L471" s="341"/>
      <c r="M471" s="342"/>
      <c r="N471" s="332"/>
      <c r="O471" s="332"/>
      <c r="P471" s="343"/>
      <c r="Q471" s="332"/>
      <c r="R471" s="343"/>
      <c r="S471" s="344"/>
      <c r="T471" s="332"/>
      <c r="U471" s="332"/>
      <c r="V471" s="332"/>
      <c r="W471" s="332"/>
      <c r="X471" s="332"/>
      <c r="Y471" s="332"/>
      <c r="Z471" s="332"/>
      <c r="AA471" s="332"/>
      <c r="AB471" s="332"/>
      <c r="AC471" s="332"/>
      <c r="AD471" s="332"/>
      <c r="AE471" s="332"/>
      <c r="AF471" s="332"/>
      <c r="AG471" s="332"/>
      <c r="AH471" s="332"/>
      <c r="AI471" s="341"/>
      <c r="AJ471" s="332"/>
      <c r="AK471" s="332"/>
      <c r="AL471" s="341"/>
      <c r="AM471" s="332"/>
      <c r="AN471" s="332"/>
      <c r="AO471" s="341"/>
    </row>
    <row r="472" spans="1:41" ht="23.1" customHeight="1">
      <c r="A472" s="397"/>
      <c r="B472" s="672"/>
      <c r="C472" s="1234"/>
      <c r="D472" s="396"/>
      <c r="E472" s="508">
        <f t="shared" si="24"/>
        <v>0</v>
      </c>
      <c r="F472" s="1235"/>
      <c r="G472" s="509"/>
      <c r="H472" s="508">
        <f t="shared" si="25"/>
        <v>0</v>
      </c>
      <c r="I472" s="1256" t="str">
        <f t="shared" si="26"/>
        <v/>
      </c>
      <c r="J472" s="398"/>
      <c r="K472" s="341"/>
      <c r="L472" s="341"/>
      <c r="M472" s="342"/>
      <c r="N472" s="332"/>
      <c r="O472" s="332"/>
      <c r="P472" s="343"/>
      <c r="Q472" s="332"/>
      <c r="R472" s="343"/>
      <c r="S472" s="344"/>
      <c r="T472" s="332"/>
      <c r="U472" s="332"/>
      <c r="V472" s="332"/>
      <c r="W472" s="332"/>
      <c r="X472" s="332"/>
      <c r="Y472" s="332"/>
      <c r="Z472" s="332"/>
      <c r="AA472" s="332"/>
      <c r="AB472" s="332"/>
      <c r="AC472" s="332"/>
      <c r="AD472" s="332"/>
      <c r="AE472" s="332"/>
      <c r="AF472" s="332"/>
      <c r="AG472" s="332"/>
      <c r="AH472" s="332"/>
      <c r="AI472" s="341"/>
      <c r="AJ472" s="332"/>
      <c r="AK472" s="332"/>
      <c r="AL472" s="341"/>
      <c r="AM472" s="332"/>
      <c r="AN472" s="332"/>
      <c r="AO472" s="341"/>
    </row>
    <row r="473" spans="1:41" ht="23.1" customHeight="1">
      <c r="A473" s="397"/>
      <c r="B473" s="672"/>
      <c r="C473" s="1234"/>
      <c r="D473" s="396"/>
      <c r="E473" s="508">
        <f t="shared" si="24"/>
        <v>0</v>
      </c>
      <c r="F473" s="1235"/>
      <c r="G473" s="509"/>
      <c r="H473" s="508">
        <f t="shared" si="25"/>
        <v>0</v>
      </c>
      <c r="I473" s="1256" t="str">
        <f t="shared" si="26"/>
        <v/>
      </c>
      <c r="J473" s="398"/>
      <c r="K473" s="341"/>
      <c r="L473" s="341"/>
      <c r="M473" s="342"/>
      <c r="N473" s="332"/>
      <c r="O473" s="332"/>
      <c r="P473" s="343"/>
      <c r="Q473" s="332"/>
      <c r="R473" s="343"/>
      <c r="S473" s="344"/>
      <c r="T473" s="332"/>
      <c r="U473" s="332"/>
      <c r="V473" s="332"/>
      <c r="W473" s="332"/>
      <c r="X473" s="332"/>
      <c r="Y473" s="332"/>
      <c r="Z473" s="332"/>
      <c r="AA473" s="332"/>
      <c r="AB473" s="332"/>
      <c r="AC473" s="332"/>
      <c r="AD473" s="332"/>
      <c r="AE473" s="332"/>
      <c r="AF473" s="332"/>
      <c r="AG473" s="332"/>
      <c r="AH473" s="332"/>
      <c r="AI473" s="341"/>
      <c r="AJ473" s="332"/>
      <c r="AK473" s="332"/>
      <c r="AL473" s="341"/>
      <c r="AM473" s="332"/>
      <c r="AN473" s="332"/>
      <c r="AO473" s="341"/>
    </row>
    <row r="474" spans="1:41" ht="23.1" customHeight="1">
      <c r="A474" s="397"/>
      <c r="B474" s="672"/>
      <c r="C474" s="1234"/>
      <c r="D474" s="396"/>
      <c r="E474" s="508">
        <f t="shared" si="24"/>
        <v>0</v>
      </c>
      <c r="F474" s="1235"/>
      <c r="G474" s="509"/>
      <c r="H474" s="508">
        <f t="shared" si="25"/>
        <v>0</v>
      </c>
      <c r="I474" s="1256" t="str">
        <f t="shared" si="26"/>
        <v/>
      </c>
      <c r="J474" s="398"/>
      <c r="K474" s="341"/>
      <c r="L474" s="341"/>
      <c r="M474" s="342"/>
      <c r="N474" s="332"/>
      <c r="O474" s="332"/>
      <c r="P474" s="343"/>
      <c r="Q474" s="332"/>
      <c r="R474" s="343"/>
      <c r="S474" s="344"/>
      <c r="T474" s="332"/>
      <c r="U474" s="332"/>
      <c r="V474" s="332"/>
      <c r="W474" s="332"/>
      <c r="X474" s="332"/>
      <c r="Y474" s="332"/>
      <c r="Z474" s="332"/>
      <c r="AA474" s="332"/>
      <c r="AB474" s="332"/>
      <c r="AC474" s="332"/>
      <c r="AD474" s="332"/>
      <c r="AE474" s="332"/>
      <c r="AF474" s="332"/>
      <c r="AG474" s="332"/>
      <c r="AH474" s="332"/>
      <c r="AI474" s="341"/>
      <c r="AJ474" s="332"/>
      <c r="AK474" s="332"/>
      <c r="AL474" s="341"/>
      <c r="AM474" s="332"/>
      <c r="AN474" s="332"/>
      <c r="AO474" s="341"/>
    </row>
    <row r="475" spans="1:41" ht="23.1" customHeight="1">
      <c r="A475" s="397"/>
      <c r="B475" s="672"/>
      <c r="C475" s="1234"/>
      <c r="D475" s="396"/>
      <c r="E475" s="508">
        <f t="shared" si="24"/>
        <v>0</v>
      </c>
      <c r="F475" s="1235"/>
      <c r="G475" s="509"/>
      <c r="H475" s="508">
        <f t="shared" si="25"/>
        <v>0</v>
      </c>
      <c r="I475" s="1256" t="str">
        <f t="shared" si="26"/>
        <v/>
      </c>
      <c r="J475" s="398"/>
      <c r="K475" s="341"/>
      <c r="L475" s="341"/>
      <c r="M475" s="342"/>
      <c r="N475" s="332"/>
      <c r="O475" s="332"/>
      <c r="P475" s="343"/>
      <c r="Q475" s="332"/>
      <c r="R475" s="343"/>
      <c r="S475" s="344"/>
      <c r="T475" s="332"/>
      <c r="U475" s="332"/>
      <c r="V475" s="332"/>
      <c r="W475" s="332"/>
      <c r="X475" s="332"/>
      <c r="Y475" s="332"/>
      <c r="Z475" s="332"/>
      <c r="AA475" s="332"/>
      <c r="AB475" s="332"/>
      <c r="AC475" s="332"/>
      <c r="AD475" s="332"/>
      <c r="AE475" s="332"/>
      <c r="AF475" s="332"/>
      <c r="AG475" s="332"/>
      <c r="AH475" s="332"/>
      <c r="AI475" s="341"/>
      <c r="AJ475" s="332"/>
      <c r="AK475" s="332"/>
      <c r="AL475" s="341"/>
      <c r="AM475" s="332"/>
      <c r="AN475" s="332"/>
      <c r="AO475" s="341"/>
    </row>
    <row r="476" spans="1:41" ht="23.1" customHeight="1">
      <c r="A476" s="397"/>
      <c r="B476" s="672"/>
      <c r="C476" s="1234"/>
      <c r="D476" s="396"/>
      <c r="E476" s="508">
        <f t="shared" si="24"/>
        <v>0</v>
      </c>
      <c r="F476" s="1235"/>
      <c r="G476" s="509"/>
      <c r="H476" s="508">
        <f t="shared" si="25"/>
        <v>0</v>
      </c>
      <c r="I476" s="1256" t="str">
        <f t="shared" si="26"/>
        <v/>
      </c>
      <c r="J476" s="398"/>
      <c r="K476" s="341"/>
      <c r="L476" s="341"/>
      <c r="M476" s="342"/>
      <c r="N476" s="332"/>
      <c r="O476" s="332"/>
      <c r="P476" s="343"/>
      <c r="Q476" s="332"/>
      <c r="R476" s="343"/>
      <c r="S476" s="344"/>
      <c r="T476" s="332"/>
      <c r="U476" s="332"/>
      <c r="V476" s="332"/>
      <c r="W476" s="332"/>
      <c r="X476" s="332"/>
      <c r="Y476" s="332"/>
      <c r="Z476" s="332"/>
      <c r="AA476" s="332"/>
      <c r="AB476" s="332"/>
      <c r="AC476" s="332"/>
      <c r="AD476" s="332"/>
      <c r="AE476" s="332"/>
      <c r="AF476" s="332"/>
      <c r="AG476" s="332"/>
      <c r="AH476" s="332"/>
      <c r="AI476" s="341"/>
      <c r="AJ476" s="332"/>
      <c r="AK476" s="332"/>
      <c r="AL476" s="341"/>
      <c r="AM476" s="332"/>
      <c r="AN476" s="332"/>
      <c r="AO476" s="341"/>
    </row>
    <row r="477" spans="1:41" ht="23.1" customHeight="1">
      <c r="A477" s="397"/>
      <c r="B477" s="672"/>
      <c r="C477" s="1234"/>
      <c r="D477" s="396"/>
      <c r="E477" s="508">
        <f t="shared" si="24"/>
        <v>0</v>
      </c>
      <c r="F477" s="1235"/>
      <c r="G477" s="509"/>
      <c r="H477" s="508">
        <f t="shared" si="25"/>
        <v>0</v>
      </c>
      <c r="I477" s="1256" t="str">
        <f t="shared" si="26"/>
        <v/>
      </c>
      <c r="J477" s="398"/>
      <c r="K477" s="341"/>
      <c r="L477" s="341"/>
      <c r="M477" s="342"/>
      <c r="N477" s="332"/>
      <c r="O477" s="332"/>
      <c r="P477" s="343"/>
      <c r="Q477" s="332"/>
      <c r="R477" s="343"/>
      <c r="S477" s="344"/>
      <c r="T477" s="332"/>
      <c r="U477" s="332"/>
      <c r="V477" s="332"/>
      <c r="W477" s="332"/>
      <c r="X477" s="332"/>
      <c r="Y477" s="332"/>
      <c r="Z477" s="332"/>
      <c r="AA477" s="332"/>
      <c r="AB477" s="332"/>
      <c r="AC477" s="332"/>
      <c r="AD477" s="332"/>
      <c r="AE477" s="332"/>
      <c r="AF477" s="332"/>
      <c r="AG477" s="332"/>
      <c r="AH477" s="332"/>
      <c r="AI477" s="341"/>
      <c r="AJ477" s="332"/>
      <c r="AK477" s="332"/>
      <c r="AL477" s="341"/>
      <c r="AM477" s="332"/>
      <c r="AN477" s="332"/>
      <c r="AO477" s="341"/>
    </row>
    <row r="478" spans="1:41" ht="23.1" customHeight="1">
      <c r="A478" s="397"/>
      <c r="B478" s="672"/>
      <c r="C478" s="1234"/>
      <c r="D478" s="396"/>
      <c r="E478" s="508">
        <f t="shared" si="24"/>
        <v>0</v>
      </c>
      <c r="F478" s="1235"/>
      <c r="G478" s="509"/>
      <c r="H478" s="508">
        <f t="shared" si="25"/>
        <v>0</v>
      </c>
      <c r="I478" s="1256" t="str">
        <f t="shared" si="26"/>
        <v/>
      </c>
      <c r="J478" s="398"/>
      <c r="K478" s="341"/>
      <c r="L478" s="341"/>
      <c r="M478" s="342"/>
      <c r="N478" s="332"/>
      <c r="O478" s="332"/>
      <c r="P478" s="343"/>
      <c r="Q478" s="332"/>
      <c r="R478" s="343"/>
      <c r="S478" s="344"/>
      <c r="T478" s="332"/>
      <c r="U478" s="332"/>
      <c r="V478" s="332"/>
      <c r="W478" s="332"/>
      <c r="X478" s="332"/>
      <c r="Y478" s="332"/>
      <c r="Z478" s="332"/>
      <c r="AA478" s="332"/>
      <c r="AB478" s="332"/>
      <c r="AC478" s="332"/>
      <c r="AD478" s="332"/>
      <c r="AE478" s="332"/>
      <c r="AF478" s="332"/>
      <c r="AG478" s="332"/>
      <c r="AH478" s="332"/>
      <c r="AI478" s="341"/>
      <c r="AJ478" s="332"/>
      <c r="AK478" s="332"/>
      <c r="AL478" s="341"/>
      <c r="AM478" s="332"/>
      <c r="AN478" s="332"/>
      <c r="AO478" s="341"/>
    </row>
    <row r="479" spans="1:41" ht="23.1" customHeight="1">
      <c r="A479" s="397"/>
      <c r="B479" s="672"/>
      <c r="C479" s="1234"/>
      <c r="D479" s="396"/>
      <c r="E479" s="508">
        <f t="shared" si="24"/>
        <v>0</v>
      </c>
      <c r="F479" s="1235"/>
      <c r="G479" s="509"/>
      <c r="H479" s="508">
        <f t="shared" si="25"/>
        <v>0</v>
      </c>
      <c r="I479" s="1256" t="str">
        <f t="shared" si="26"/>
        <v/>
      </c>
      <c r="J479" s="398"/>
      <c r="K479" s="341"/>
      <c r="L479" s="341"/>
      <c r="M479" s="342"/>
      <c r="N479" s="332"/>
      <c r="O479" s="332"/>
      <c r="P479" s="343"/>
      <c r="Q479" s="332"/>
      <c r="R479" s="343"/>
      <c r="S479" s="344"/>
      <c r="T479" s="332"/>
      <c r="U479" s="332"/>
      <c r="V479" s="332"/>
      <c r="W479" s="332"/>
      <c r="X479" s="332"/>
      <c r="Y479" s="332"/>
      <c r="Z479" s="332"/>
      <c r="AA479" s="332"/>
      <c r="AB479" s="332"/>
      <c r="AC479" s="332"/>
      <c r="AD479" s="332"/>
      <c r="AE479" s="332"/>
      <c r="AF479" s="332"/>
      <c r="AG479" s="332"/>
      <c r="AH479" s="332"/>
      <c r="AI479" s="341"/>
      <c r="AJ479" s="332"/>
      <c r="AK479" s="332"/>
      <c r="AL479" s="341"/>
      <c r="AM479" s="332"/>
      <c r="AN479" s="332"/>
      <c r="AO479" s="341"/>
    </row>
    <row r="480" spans="1:41" ht="23.1" customHeight="1">
      <c r="A480" s="397"/>
      <c r="B480" s="672"/>
      <c r="C480" s="1234"/>
      <c r="D480" s="396"/>
      <c r="E480" s="508">
        <f t="shared" si="24"/>
        <v>0</v>
      </c>
      <c r="F480" s="1235"/>
      <c r="G480" s="509"/>
      <c r="H480" s="508">
        <f t="shared" si="25"/>
        <v>0</v>
      </c>
      <c r="I480" s="1256" t="str">
        <f t="shared" si="26"/>
        <v/>
      </c>
      <c r="J480" s="398"/>
      <c r="K480" s="341"/>
      <c r="L480" s="341"/>
      <c r="M480" s="342"/>
      <c r="N480" s="332"/>
      <c r="O480" s="332"/>
      <c r="P480" s="343"/>
      <c r="Q480" s="332"/>
      <c r="R480" s="343"/>
      <c r="S480" s="344"/>
      <c r="T480" s="332"/>
      <c r="U480" s="332"/>
      <c r="V480" s="332"/>
      <c r="W480" s="332"/>
      <c r="X480" s="332"/>
      <c r="Y480" s="332"/>
      <c r="Z480" s="332"/>
      <c r="AA480" s="332"/>
      <c r="AB480" s="332"/>
      <c r="AC480" s="332"/>
      <c r="AD480" s="332"/>
      <c r="AE480" s="332"/>
      <c r="AF480" s="332"/>
      <c r="AG480" s="332"/>
      <c r="AH480" s="332"/>
      <c r="AI480" s="341"/>
      <c r="AJ480" s="332"/>
      <c r="AK480" s="332"/>
      <c r="AL480" s="341"/>
      <c r="AM480" s="332"/>
      <c r="AN480" s="332"/>
      <c r="AO480" s="341"/>
    </row>
    <row r="481" spans="1:41" ht="23.1" customHeight="1">
      <c r="A481" s="397"/>
      <c r="B481" s="672"/>
      <c r="C481" s="1234"/>
      <c r="D481" s="396"/>
      <c r="E481" s="508">
        <f t="shared" si="24"/>
        <v>0</v>
      </c>
      <c r="F481" s="1235"/>
      <c r="G481" s="509"/>
      <c r="H481" s="508">
        <f t="shared" si="25"/>
        <v>0</v>
      </c>
      <c r="I481" s="1256" t="str">
        <f t="shared" si="26"/>
        <v/>
      </c>
      <c r="J481" s="398"/>
      <c r="K481" s="341"/>
      <c r="L481" s="341"/>
      <c r="M481" s="342"/>
      <c r="N481" s="332"/>
      <c r="O481" s="332"/>
      <c r="P481" s="343"/>
      <c r="Q481" s="332"/>
      <c r="R481" s="343"/>
      <c r="S481" s="344"/>
      <c r="T481" s="332"/>
      <c r="U481" s="332"/>
      <c r="V481" s="332"/>
      <c r="W481" s="332"/>
      <c r="X481" s="332"/>
      <c r="Y481" s="332"/>
      <c r="Z481" s="332"/>
      <c r="AA481" s="332"/>
      <c r="AB481" s="332"/>
      <c r="AC481" s="332"/>
      <c r="AD481" s="332"/>
      <c r="AE481" s="332"/>
      <c r="AF481" s="332"/>
      <c r="AG481" s="332"/>
      <c r="AH481" s="332"/>
      <c r="AI481" s="341"/>
      <c r="AJ481" s="332"/>
      <c r="AK481" s="332"/>
      <c r="AL481" s="341"/>
      <c r="AM481" s="332"/>
      <c r="AN481" s="332"/>
      <c r="AO481" s="341"/>
    </row>
    <row r="482" spans="1:41" ht="23.1" customHeight="1">
      <c r="A482" s="397"/>
      <c r="B482" s="672"/>
      <c r="C482" s="1234"/>
      <c r="D482" s="396"/>
      <c r="E482" s="508">
        <f t="shared" si="24"/>
        <v>0</v>
      </c>
      <c r="F482" s="1235"/>
      <c r="G482" s="509"/>
      <c r="H482" s="508">
        <f t="shared" si="25"/>
        <v>0</v>
      </c>
      <c r="I482" s="1256" t="str">
        <f t="shared" si="26"/>
        <v/>
      </c>
      <c r="J482" s="398"/>
      <c r="K482" s="341"/>
      <c r="L482" s="341"/>
      <c r="M482" s="342"/>
      <c r="N482" s="332"/>
      <c r="O482" s="332"/>
      <c r="P482" s="343"/>
      <c r="Q482" s="332"/>
      <c r="R482" s="343"/>
      <c r="S482" s="344"/>
      <c r="T482" s="332"/>
      <c r="U482" s="332"/>
      <c r="V482" s="332"/>
      <c r="W482" s="332"/>
      <c r="X482" s="332"/>
      <c r="Y482" s="332"/>
      <c r="Z482" s="332"/>
      <c r="AA482" s="332"/>
      <c r="AB482" s="332"/>
      <c r="AC482" s="332"/>
      <c r="AD482" s="332"/>
      <c r="AE482" s="332"/>
      <c r="AF482" s="332"/>
      <c r="AG482" s="332"/>
      <c r="AH482" s="332"/>
      <c r="AI482" s="341"/>
      <c r="AJ482" s="332"/>
      <c r="AK482" s="332"/>
      <c r="AL482" s="341"/>
      <c r="AM482" s="332"/>
      <c r="AN482" s="332"/>
      <c r="AO482" s="341"/>
    </row>
    <row r="483" spans="1:41" ht="23.1" customHeight="1">
      <c r="A483" s="397"/>
      <c r="B483" s="672"/>
      <c r="C483" s="1234"/>
      <c r="D483" s="396"/>
      <c r="E483" s="508">
        <f t="shared" si="24"/>
        <v>0</v>
      </c>
      <c r="F483" s="1235"/>
      <c r="G483" s="509"/>
      <c r="H483" s="508">
        <f t="shared" si="25"/>
        <v>0</v>
      </c>
      <c r="I483" s="1256" t="str">
        <f t="shared" si="26"/>
        <v/>
      </c>
      <c r="J483" s="398"/>
      <c r="K483" s="341"/>
      <c r="L483" s="341"/>
      <c r="M483" s="342"/>
      <c r="N483" s="332"/>
      <c r="O483" s="332"/>
      <c r="P483" s="343"/>
      <c r="Q483" s="332"/>
      <c r="R483" s="343"/>
      <c r="S483" s="344"/>
      <c r="T483" s="332"/>
      <c r="U483" s="332"/>
      <c r="V483" s="332"/>
      <c r="W483" s="332"/>
      <c r="X483" s="332"/>
      <c r="Y483" s="332"/>
      <c r="Z483" s="332"/>
      <c r="AA483" s="332"/>
      <c r="AB483" s="332"/>
      <c r="AC483" s="332"/>
      <c r="AD483" s="332"/>
      <c r="AE483" s="332"/>
      <c r="AF483" s="332"/>
      <c r="AG483" s="332"/>
      <c r="AH483" s="332"/>
      <c r="AI483" s="341"/>
      <c r="AJ483" s="332"/>
      <c r="AK483" s="332"/>
      <c r="AL483" s="341"/>
      <c r="AM483" s="332"/>
      <c r="AN483" s="332"/>
      <c r="AO483" s="341"/>
    </row>
    <row r="484" spans="1:41" ht="23.1" customHeight="1">
      <c r="A484" s="397"/>
      <c r="B484" s="672"/>
      <c r="C484" s="1234"/>
      <c r="D484" s="396"/>
      <c r="E484" s="508">
        <f t="shared" si="24"/>
        <v>0</v>
      </c>
      <c r="F484" s="1235"/>
      <c r="G484" s="509"/>
      <c r="H484" s="508">
        <f t="shared" si="25"/>
        <v>0</v>
      </c>
      <c r="I484" s="1256" t="str">
        <f t="shared" si="26"/>
        <v/>
      </c>
      <c r="J484" s="398"/>
      <c r="K484" s="341"/>
      <c r="L484" s="341"/>
      <c r="M484" s="342"/>
      <c r="N484" s="332"/>
      <c r="O484" s="332"/>
      <c r="P484" s="343"/>
      <c r="Q484" s="332"/>
      <c r="R484" s="343"/>
      <c r="S484" s="344"/>
      <c r="T484" s="332"/>
      <c r="U484" s="332"/>
      <c r="V484" s="332"/>
      <c r="W484" s="332"/>
      <c r="X484" s="332"/>
      <c r="Y484" s="332"/>
      <c r="Z484" s="332"/>
      <c r="AA484" s="332"/>
      <c r="AB484" s="332"/>
      <c r="AC484" s="332"/>
      <c r="AD484" s="332"/>
      <c r="AE484" s="332"/>
      <c r="AF484" s="332"/>
      <c r="AG484" s="332"/>
      <c r="AH484" s="332"/>
      <c r="AI484" s="341"/>
      <c r="AJ484" s="332"/>
      <c r="AK484" s="332"/>
      <c r="AL484" s="341"/>
      <c r="AM484" s="332"/>
      <c r="AN484" s="332"/>
      <c r="AO484" s="341"/>
    </row>
    <row r="485" spans="1:41" ht="23.1" customHeight="1">
      <c r="A485" s="397"/>
      <c r="B485" s="672"/>
      <c r="C485" s="1234"/>
      <c r="D485" s="396"/>
      <c r="E485" s="508">
        <f t="shared" ref="E485:E548" si="27">C485*D485</f>
        <v>0</v>
      </c>
      <c r="F485" s="1235"/>
      <c r="G485" s="509"/>
      <c r="H485" s="508">
        <f t="shared" ref="H485:H548" si="28">F485*G485</f>
        <v>0</v>
      </c>
      <c r="I485" s="1256" t="str">
        <f t="shared" ref="I485:I548" si="29">IF(OR(E485&gt;0,H485&gt;0),H485-E485,"")</f>
        <v/>
      </c>
      <c r="J485" s="398"/>
      <c r="K485" s="341"/>
      <c r="L485" s="341"/>
      <c r="M485" s="342"/>
      <c r="N485" s="332"/>
      <c r="O485" s="332"/>
      <c r="P485" s="343"/>
      <c r="Q485" s="332"/>
      <c r="R485" s="343"/>
      <c r="S485" s="344"/>
      <c r="T485" s="332"/>
      <c r="U485" s="332"/>
      <c r="V485" s="332"/>
      <c r="W485" s="332"/>
      <c r="X485" s="332"/>
      <c r="Y485" s="332"/>
      <c r="Z485" s="332"/>
      <c r="AA485" s="332"/>
      <c r="AB485" s="332"/>
      <c r="AC485" s="332"/>
      <c r="AD485" s="332"/>
      <c r="AE485" s="332"/>
      <c r="AF485" s="332"/>
      <c r="AG485" s="332"/>
      <c r="AH485" s="332"/>
      <c r="AI485" s="341"/>
      <c r="AJ485" s="332"/>
      <c r="AK485" s="332"/>
      <c r="AL485" s="341"/>
      <c r="AM485" s="332"/>
      <c r="AN485" s="332"/>
      <c r="AO485" s="341"/>
    </row>
    <row r="486" spans="1:41" ht="23.1" customHeight="1">
      <c r="A486" s="397"/>
      <c r="B486" s="672"/>
      <c r="C486" s="1234"/>
      <c r="D486" s="396"/>
      <c r="E486" s="508">
        <f t="shared" si="27"/>
        <v>0</v>
      </c>
      <c r="F486" s="1235"/>
      <c r="G486" s="509"/>
      <c r="H486" s="508">
        <f t="shared" si="28"/>
        <v>0</v>
      </c>
      <c r="I486" s="1256" t="str">
        <f t="shared" si="29"/>
        <v/>
      </c>
      <c r="J486" s="398"/>
      <c r="K486" s="341"/>
      <c r="L486" s="341"/>
      <c r="M486" s="342"/>
      <c r="N486" s="332"/>
      <c r="O486" s="332"/>
      <c r="P486" s="343"/>
      <c r="Q486" s="332"/>
      <c r="R486" s="343"/>
      <c r="S486" s="344"/>
      <c r="T486" s="332"/>
      <c r="U486" s="332"/>
      <c r="V486" s="332"/>
      <c r="W486" s="332"/>
      <c r="X486" s="332"/>
      <c r="Y486" s="332"/>
      <c r="Z486" s="332"/>
      <c r="AA486" s="332"/>
      <c r="AB486" s="332"/>
      <c r="AC486" s="332"/>
      <c r="AD486" s="332"/>
      <c r="AE486" s="332"/>
      <c r="AF486" s="332"/>
      <c r="AG486" s="332"/>
      <c r="AH486" s="332"/>
      <c r="AI486" s="341"/>
      <c r="AJ486" s="332"/>
      <c r="AK486" s="332"/>
      <c r="AL486" s="341"/>
      <c r="AM486" s="332"/>
      <c r="AN486" s="332"/>
      <c r="AO486" s="341"/>
    </row>
    <row r="487" spans="1:41" ht="23.1" customHeight="1">
      <c r="A487" s="397"/>
      <c r="B487" s="672"/>
      <c r="C487" s="1234"/>
      <c r="D487" s="396"/>
      <c r="E487" s="508">
        <f t="shared" si="27"/>
        <v>0</v>
      </c>
      <c r="F487" s="1235"/>
      <c r="G487" s="509"/>
      <c r="H487" s="508">
        <f t="shared" si="28"/>
        <v>0</v>
      </c>
      <c r="I487" s="1256" t="str">
        <f t="shared" si="29"/>
        <v/>
      </c>
      <c r="J487" s="398"/>
      <c r="K487" s="341"/>
      <c r="L487" s="341"/>
      <c r="M487" s="342"/>
      <c r="N487" s="332"/>
      <c r="O487" s="332"/>
      <c r="P487" s="343"/>
      <c r="Q487" s="332"/>
      <c r="R487" s="343"/>
      <c r="S487" s="344"/>
      <c r="T487" s="332"/>
      <c r="U487" s="332"/>
      <c r="V487" s="332"/>
      <c r="W487" s="332"/>
      <c r="X487" s="332"/>
      <c r="Y487" s="332"/>
      <c r="Z487" s="332"/>
      <c r="AA487" s="332"/>
      <c r="AB487" s="332"/>
      <c r="AC487" s="332"/>
      <c r="AD487" s="332"/>
      <c r="AE487" s="332"/>
      <c r="AF487" s="332"/>
      <c r="AG487" s="332"/>
      <c r="AH487" s="332"/>
      <c r="AI487" s="341"/>
      <c r="AJ487" s="332"/>
      <c r="AK487" s="332"/>
      <c r="AL487" s="341"/>
      <c r="AM487" s="332"/>
      <c r="AN487" s="332"/>
      <c r="AO487" s="341"/>
    </row>
    <row r="488" spans="1:41" ht="23.1" customHeight="1">
      <c r="A488" s="397"/>
      <c r="B488" s="672"/>
      <c r="C488" s="1234"/>
      <c r="D488" s="396"/>
      <c r="E488" s="508">
        <f t="shared" si="27"/>
        <v>0</v>
      </c>
      <c r="F488" s="1235"/>
      <c r="G488" s="509"/>
      <c r="H488" s="508">
        <f t="shared" si="28"/>
        <v>0</v>
      </c>
      <c r="I488" s="1256" t="str">
        <f t="shared" si="29"/>
        <v/>
      </c>
      <c r="J488" s="398"/>
      <c r="K488" s="341"/>
      <c r="L488" s="341"/>
      <c r="M488" s="342"/>
      <c r="N488" s="332"/>
      <c r="O488" s="332"/>
      <c r="P488" s="343"/>
      <c r="Q488" s="332"/>
      <c r="R488" s="343"/>
      <c r="S488" s="344"/>
      <c r="T488" s="332"/>
      <c r="U488" s="332"/>
      <c r="V488" s="332"/>
      <c r="W488" s="332"/>
      <c r="X488" s="332"/>
      <c r="Y488" s="332"/>
      <c r="Z488" s="332"/>
      <c r="AA488" s="332"/>
      <c r="AB488" s="332"/>
      <c r="AC488" s="332"/>
      <c r="AD488" s="332"/>
      <c r="AE488" s="332"/>
      <c r="AF488" s="332"/>
      <c r="AG488" s="332"/>
      <c r="AH488" s="332"/>
      <c r="AI488" s="341"/>
      <c r="AJ488" s="332"/>
      <c r="AK488" s="332"/>
      <c r="AL488" s="341"/>
      <c r="AM488" s="332"/>
      <c r="AN488" s="332"/>
      <c r="AO488" s="341"/>
    </row>
    <row r="489" spans="1:41" ht="23.1" customHeight="1">
      <c r="A489" s="397"/>
      <c r="B489" s="672"/>
      <c r="C489" s="1234"/>
      <c r="D489" s="396"/>
      <c r="E489" s="508">
        <f t="shared" si="27"/>
        <v>0</v>
      </c>
      <c r="F489" s="1235"/>
      <c r="G489" s="509"/>
      <c r="H489" s="508">
        <f t="shared" si="28"/>
        <v>0</v>
      </c>
      <c r="I489" s="1256" t="str">
        <f t="shared" si="29"/>
        <v/>
      </c>
      <c r="J489" s="398"/>
      <c r="K489" s="341"/>
      <c r="L489" s="341"/>
      <c r="M489" s="342"/>
      <c r="N489" s="332"/>
      <c r="O489" s="332"/>
      <c r="P489" s="343"/>
      <c r="Q489" s="332"/>
      <c r="R489" s="343"/>
      <c r="S489" s="344"/>
      <c r="T489" s="332"/>
      <c r="U489" s="332"/>
      <c r="V489" s="332"/>
      <c r="W489" s="332"/>
      <c r="X489" s="332"/>
      <c r="Y489" s="332"/>
      <c r="Z489" s="332"/>
      <c r="AA489" s="332"/>
      <c r="AB489" s="332"/>
      <c r="AC489" s="332"/>
      <c r="AD489" s="332"/>
      <c r="AE489" s="332"/>
      <c r="AF489" s="332"/>
      <c r="AG489" s="332"/>
      <c r="AH489" s="332"/>
      <c r="AI489" s="341"/>
      <c r="AJ489" s="332"/>
      <c r="AK489" s="332"/>
      <c r="AL489" s="341"/>
      <c r="AM489" s="332"/>
      <c r="AN489" s="332"/>
      <c r="AO489" s="341"/>
    </row>
    <row r="490" spans="1:41" ht="23.1" customHeight="1">
      <c r="A490" s="397"/>
      <c r="B490" s="672"/>
      <c r="C490" s="1234"/>
      <c r="D490" s="396"/>
      <c r="E490" s="508">
        <f t="shared" si="27"/>
        <v>0</v>
      </c>
      <c r="F490" s="1235"/>
      <c r="G490" s="509"/>
      <c r="H490" s="508">
        <f t="shared" si="28"/>
        <v>0</v>
      </c>
      <c r="I490" s="1256" t="str">
        <f t="shared" si="29"/>
        <v/>
      </c>
      <c r="J490" s="398"/>
      <c r="K490" s="341"/>
      <c r="L490" s="341"/>
      <c r="M490" s="342"/>
      <c r="N490" s="332"/>
      <c r="O490" s="332"/>
      <c r="P490" s="343"/>
      <c r="Q490" s="332"/>
      <c r="R490" s="343"/>
      <c r="S490" s="344"/>
      <c r="T490" s="332"/>
      <c r="U490" s="332"/>
      <c r="V490" s="332"/>
      <c r="W490" s="332"/>
      <c r="X490" s="332"/>
      <c r="Y490" s="332"/>
      <c r="Z490" s="332"/>
      <c r="AA490" s="332"/>
      <c r="AB490" s="332"/>
      <c r="AC490" s="332"/>
      <c r="AD490" s="332"/>
      <c r="AE490" s="332"/>
      <c r="AF490" s="332"/>
      <c r="AG490" s="332"/>
      <c r="AH490" s="332"/>
      <c r="AI490" s="341"/>
      <c r="AJ490" s="332"/>
      <c r="AK490" s="332"/>
      <c r="AL490" s="341"/>
      <c r="AM490" s="332"/>
      <c r="AN490" s="332"/>
      <c r="AO490" s="341"/>
    </row>
    <row r="491" spans="1:41" ht="23.1" customHeight="1">
      <c r="A491" s="397"/>
      <c r="B491" s="672"/>
      <c r="C491" s="1234"/>
      <c r="D491" s="396"/>
      <c r="E491" s="508">
        <f t="shared" si="27"/>
        <v>0</v>
      </c>
      <c r="F491" s="1235"/>
      <c r="G491" s="509"/>
      <c r="H491" s="508">
        <f t="shared" si="28"/>
        <v>0</v>
      </c>
      <c r="I491" s="1256" t="str">
        <f t="shared" si="29"/>
        <v/>
      </c>
      <c r="J491" s="398"/>
      <c r="K491" s="341"/>
      <c r="L491" s="341"/>
      <c r="M491" s="342"/>
      <c r="N491" s="332"/>
      <c r="O491" s="332"/>
      <c r="P491" s="343"/>
      <c r="Q491" s="332"/>
      <c r="R491" s="343"/>
      <c r="S491" s="344"/>
      <c r="T491" s="332"/>
      <c r="U491" s="332"/>
      <c r="V491" s="332"/>
      <c r="W491" s="332"/>
      <c r="X491" s="332"/>
      <c r="Y491" s="332"/>
      <c r="Z491" s="332"/>
      <c r="AA491" s="332"/>
      <c r="AB491" s="332"/>
      <c r="AC491" s="332"/>
      <c r="AD491" s="332"/>
      <c r="AE491" s="332"/>
      <c r="AF491" s="332"/>
      <c r="AG491" s="332"/>
      <c r="AH491" s="332"/>
      <c r="AI491" s="341"/>
      <c r="AJ491" s="332"/>
      <c r="AK491" s="332"/>
      <c r="AL491" s="341"/>
      <c r="AM491" s="332"/>
      <c r="AN491" s="332"/>
      <c r="AO491" s="341"/>
    </row>
    <row r="492" spans="1:41" ht="23.1" customHeight="1">
      <c r="A492" s="397"/>
      <c r="B492" s="672"/>
      <c r="C492" s="1234"/>
      <c r="D492" s="396"/>
      <c r="E492" s="508">
        <f t="shared" si="27"/>
        <v>0</v>
      </c>
      <c r="F492" s="1235"/>
      <c r="G492" s="509"/>
      <c r="H492" s="508">
        <f t="shared" si="28"/>
        <v>0</v>
      </c>
      <c r="I492" s="1256" t="str">
        <f t="shared" si="29"/>
        <v/>
      </c>
      <c r="J492" s="398"/>
      <c r="K492" s="341"/>
      <c r="L492" s="341"/>
      <c r="M492" s="342"/>
      <c r="N492" s="332"/>
      <c r="O492" s="332"/>
      <c r="P492" s="343"/>
      <c r="Q492" s="332"/>
      <c r="R492" s="343"/>
      <c r="S492" s="344"/>
      <c r="T492" s="332"/>
      <c r="U492" s="332"/>
      <c r="V492" s="332"/>
      <c r="W492" s="332"/>
      <c r="X492" s="332"/>
      <c r="Y492" s="332"/>
      <c r="Z492" s="332"/>
      <c r="AA492" s="332"/>
      <c r="AB492" s="332"/>
      <c r="AC492" s="332"/>
      <c r="AD492" s="332"/>
      <c r="AE492" s="332"/>
      <c r="AF492" s="332"/>
      <c r="AG492" s="332"/>
      <c r="AH492" s="332"/>
      <c r="AI492" s="341"/>
      <c r="AJ492" s="332"/>
      <c r="AK492" s="332"/>
      <c r="AL492" s="341"/>
      <c r="AM492" s="332"/>
      <c r="AN492" s="332"/>
      <c r="AO492" s="341"/>
    </row>
    <row r="493" spans="1:41" ht="23.1" customHeight="1">
      <c r="A493" s="397"/>
      <c r="B493" s="672"/>
      <c r="C493" s="1234"/>
      <c r="D493" s="396"/>
      <c r="E493" s="508">
        <f t="shared" si="27"/>
        <v>0</v>
      </c>
      <c r="F493" s="1235"/>
      <c r="G493" s="509"/>
      <c r="H493" s="508">
        <f t="shared" si="28"/>
        <v>0</v>
      </c>
      <c r="I493" s="1256" t="str">
        <f t="shared" si="29"/>
        <v/>
      </c>
      <c r="J493" s="398"/>
      <c r="K493" s="341"/>
      <c r="L493" s="341"/>
      <c r="M493" s="342"/>
      <c r="N493" s="332"/>
      <c r="O493" s="332"/>
      <c r="P493" s="343"/>
      <c r="Q493" s="332"/>
      <c r="R493" s="343"/>
      <c r="S493" s="344"/>
      <c r="T493" s="332"/>
      <c r="U493" s="332"/>
      <c r="V493" s="332"/>
      <c r="W493" s="332"/>
      <c r="X493" s="332"/>
      <c r="Y493" s="332"/>
      <c r="Z493" s="332"/>
      <c r="AA493" s="332"/>
      <c r="AB493" s="332"/>
      <c r="AC493" s="332"/>
      <c r="AD493" s="332"/>
      <c r="AE493" s="332"/>
      <c r="AF493" s="332"/>
      <c r="AG493" s="332"/>
      <c r="AH493" s="332"/>
      <c r="AI493" s="341"/>
      <c r="AJ493" s="332"/>
      <c r="AK493" s="332"/>
      <c r="AL493" s="341"/>
      <c r="AM493" s="332"/>
      <c r="AN493" s="332"/>
      <c r="AO493" s="341"/>
    </row>
    <row r="494" spans="1:41" ht="23.1" customHeight="1">
      <c r="A494" s="397"/>
      <c r="B494" s="672"/>
      <c r="C494" s="1234"/>
      <c r="D494" s="396"/>
      <c r="E494" s="508">
        <f t="shared" si="27"/>
        <v>0</v>
      </c>
      <c r="F494" s="1235"/>
      <c r="G494" s="509"/>
      <c r="H494" s="508">
        <f t="shared" si="28"/>
        <v>0</v>
      </c>
      <c r="I494" s="1256" t="str">
        <f t="shared" si="29"/>
        <v/>
      </c>
      <c r="J494" s="398"/>
      <c r="K494" s="341"/>
      <c r="L494" s="341"/>
      <c r="M494" s="342"/>
      <c r="N494" s="332"/>
      <c r="O494" s="332"/>
      <c r="P494" s="343"/>
      <c r="Q494" s="332"/>
      <c r="R494" s="343"/>
      <c r="S494" s="344"/>
      <c r="T494" s="332"/>
      <c r="U494" s="332"/>
      <c r="V494" s="332"/>
      <c r="W494" s="332"/>
      <c r="X494" s="332"/>
      <c r="Y494" s="332"/>
      <c r="Z494" s="332"/>
      <c r="AA494" s="332"/>
      <c r="AB494" s="332"/>
      <c r="AC494" s="332"/>
      <c r="AD494" s="332"/>
      <c r="AE494" s="332"/>
      <c r="AF494" s="332"/>
      <c r="AG494" s="332"/>
      <c r="AH494" s="332"/>
      <c r="AI494" s="341"/>
      <c r="AJ494" s="332"/>
      <c r="AK494" s="332"/>
      <c r="AL494" s="341"/>
      <c r="AM494" s="332"/>
      <c r="AN494" s="332"/>
      <c r="AO494" s="341"/>
    </row>
    <row r="495" spans="1:41" ht="23.1" customHeight="1">
      <c r="A495" s="397"/>
      <c r="B495" s="672"/>
      <c r="C495" s="1234"/>
      <c r="D495" s="396"/>
      <c r="E495" s="508">
        <f t="shared" si="27"/>
        <v>0</v>
      </c>
      <c r="F495" s="1235"/>
      <c r="G495" s="509"/>
      <c r="H495" s="508">
        <f t="shared" si="28"/>
        <v>0</v>
      </c>
      <c r="I495" s="1256" t="str">
        <f t="shared" si="29"/>
        <v/>
      </c>
      <c r="J495" s="398"/>
      <c r="K495" s="341"/>
      <c r="L495" s="341"/>
      <c r="M495" s="342"/>
      <c r="N495" s="332"/>
      <c r="O495" s="332"/>
      <c r="P495" s="343"/>
      <c r="Q495" s="332"/>
      <c r="R495" s="343"/>
      <c r="S495" s="344"/>
      <c r="T495" s="332"/>
      <c r="U495" s="332"/>
      <c r="V495" s="332"/>
      <c r="W495" s="332"/>
      <c r="X495" s="332"/>
      <c r="Y495" s="332"/>
      <c r="Z495" s="332"/>
      <c r="AA495" s="332"/>
      <c r="AB495" s="332"/>
      <c r="AC495" s="332"/>
      <c r="AD495" s="332"/>
      <c r="AE495" s="332"/>
      <c r="AF495" s="332"/>
      <c r="AG495" s="332"/>
      <c r="AH495" s="332"/>
      <c r="AI495" s="341"/>
      <c r="AJ495" s="332"/>
      <c r="AK495" s="332"/>
      <c r="AL495" s="341"/>
      <c r="AM495" s="332"/>
      <c r="AN495" s="332"/>
      <c r="AO495" s="341"/>
    </row>
    <row r="496" spans="1:41" ht="23.1" customHeight="1">
      <c r="A496" s="397"/>
      <c r="B496" s="672"/>
      <c r="C496" s="1234"/>
      <c r="D496" s="396"/>
      <c r="E496" s="508">
        <f t="shared" si="27"/>
        <v>0</v>
      </c>
      <c r="F496" s="1235"/>
      <c r="G496" s="509"/>
      <c r="H496" s="508">
        <f t="shared" si="28"/>
        <v>0</v>
      </c>
      <c r="I496" s="1256" t="str">
        <f t="shared" si="29"/>
        <v/>
      </c>
      <c r="J496" s="398"/>
      <c r="K496" s="341"/>
      <c r="L496" s="341"/>
      <c r="M496" s="342"/>
      <c r="N496" s="332"/>
      <c r="O496" s="332"/>
      <c r="P496" s="343"/>
      <c r="Q496" s="332"/>
      <c r="R496" s="343"/>
      <c r="S496" s="344"/>
      <c r="T496" s="332"/>
      <c r="U496" s="332"/>
      <c r="V496" s="332"/>
      <c r="W496" s="332"/>
      <c r="X496" s="332"/>
      <c r="Y496" s="332"/>
      <c r="Z496" s="332"/>
      <c r="AA496" s="332"/>
      <c r="AB496" s="332"/>
      <c r="AC496" s="332"/>
      <c r="AD496" s="332"/>
      <c r="AE496" s="332"/>
      <c r="AF496" s="332"/>
      <c r="AG496" s="332"/>
      <c r="AH496" s="332"/>
      <c r="AI496" s="341"/>
      <c r="AJ496" s="332"/>
      <c r="AK496" s="332"/>
      <c r="AL496" s="341"/>
      <c r="AM496" s="332"/>
      <c r="AN496" s="332"/>
      <c r="AO496" s="341"/>
    </row>
    <row r="497" spans="1:41" ht="23.1" customHeight="1">
      <c r="A497" s="397"/>
      <c r="B497" s="672"/>
      <c r="C497" s="1234"/>
      <c r="D497" s="396"/>
      <c r="E497" s="508">
        <f t="shared" si="27"/>
        <v>0</v>
      </c>
      <c r="F497" s="1235"/>
      <c r="G497" s="509"/>
      <c r="H497" s="508">
        <f t="shared" si="28"/>
        <v>0</v>
      </c>
      <c r="I497" s="1256" t="str">
        <f t="shared" si="29"/>
        <v/>
      </c>
      <c r="J497" s="398"/>
      <c r="K497" s="341"/>
      <c r="L497" s="341"/>
      <c r="M497" s="342"/>
      <c r="N497" s="332"/>
      <c r="O497" s="332"/>
      <c r="P497" s="343"/>
      <c r="Q497" s="332"/>
      <c r="R497" s="343"/>
      <c r="S497" s="344"/>
      <c r="T497" s="332"/>
      <c r="U497" s="332"/>
      <c r="V497" s="332"/>
      <c r="W497" s="332"/>
      <c r="X497" s="332"/>
      <c r="Y497" s="332"/>
      <c r="Z497" s="332"/>
      <c r="AA497" s="332"/>
      <c r="AB497" s="332"/>
      <c r="AC497" s="332"/>
      <c r="AD497" s="332"/>
      <c r="AE497" s="332"/>
      <c r="AF497" s="332"/>
      <c r="AG497" s="332"/>
      <c r="AH497" s="332"/>
      <c r="AI497" s="341"/>
      <c r="AJ497" s="332"/>
      <c r="AK497" s="332"/>
      <c r="AL497" s="341"/>
      <c r="AM497" s="332"/>
      <c r="AN497" s="332"/>
      <c r="AO497" s="341"/>
    </row>
    <row r="498" spans="1:41" ht="23.1" customHeight="1">
      <c r="A498" s="397"/>
      <c r="B498" s="672"/>
      <c r="C498" s="1234"/>
      <c r="D498" s="396"/>
      <c r="E498" s="508">
        <f t="shared" si="27"/>
        <v>0</v>
      </c>
      <c r="F498" s="1235"/>
      <c r="G498" s="509"/>
      <c r="H498" s="508">
        <f t="shared" si="28"/>
        <v>0</v>
      </c>
      <c r="I498" s="1256" t="str">
        <f t="shared" si="29"/>
        <v/>
      </c>
      <c r="J498" s="398"/>
      <c r="K498" s="341"/>
      <c r="L498" s="341"/>
      <c r="M498" s="342"/>
      <c r="N498" s="332"/>
      <c r="O498" s="332"/>
      <c r="P498" s="343"/>
      <c r="Q498" s="332"/>
      <c r="R498" s="343"/>
      <c r="S498" s="344"/>
      <c r="T498" s="332"/>
      <c r="U498" s="332"/>
      <c r="V498" s="332"/>
      <c r="W498" s="332"/>
      <c r="X498" s="332"/>
      <c r="Y498" s="332"/>
      <c r="Z498" s="332"/>
      <c r="AA498" s="332"/>
      <c r="AB498" s="332"/>
      <c r="AC498" s="332"/>
      <c r="AD498" s="332"/>
      <c r="AE498" s="332"/>
      <c r="AF498" s="332"/>
      <c r="AG498" s="332"/>
      <c r="AH498" s="332"/>
      <c r="AI498" s="341"/>
      <c r="AJ498" s="332"/>
      <c r="AK498" s="332"/>
      <c r="AL498" s="341"/>
      <c r="AM498" s="332"/>
      <c r="AN498" s="332"/>
      <c r="AO498" s="341"/>
    </row>
    <row r="499" spans="1:41" ht="23.1" customHeight="1">
      <c r="A499" s="397"/>
      <c r="B499" s="672"/>
      <c r="C499" s="1234"/>
      <c r="D499" s="396"/>
      <c r="E499" s="508">
        <f t="shared" si="27"/>
        <v>0</v>
      </c>
      <c r="F499" s="1235"/>
      <c r="G499" s="509"/>
      <c r="H499" s="508">
        <f t="shared" si="28"/>
        <v>0</v>
      </c>
      <c r="I499" s="1256" t="str">
        <f t="shared" si="29"/>
        <v/>
      </c>
      <c r="J499" s="398"/>
      <c r="K499" s="341"/>
      <c r="L499" s="341"/>
      <c r="M499" s="342"/>
      <c r="N499" s="332"/>
      <c r="O499" s="332"/>
      <c r="P499" s="343"/>
      <c r="Q499" s="332"/>
      <c r="R499" s="343"/>
      <c r="S499" s="344"/>
      <c r="T499" s="332"/>
      <c r="U499" s="332"/>
      <c r="V499" s="332"/>
      <c r="W499" s="332"/>
      <c r="X499" s="332"/>
      <c r="Y499" s="332"/>
      <c r="Z499" s="332"/>
      <c r="AA499" s="332"/>
      <c r="AB499" s="332"/>
      <c r="AC499" s="332"/>
      <c r="AD499" s="332"/>
      <c r="AE499" s="332"/>
      <c r="AF499" s="332"/>
      <c r="AG499" s="332"/>
      <c r="AH499" s="332"/>
      <c r="AI499" s="341"/>
      <c r="AJ499" s="332"/>
      <c r="AK499" s="332"/>
      <c r="AL499" s="341"/>
      <c r="AM499" s="332"/>
      <c r="AN499" s="332"/>
      <c r="AO499" s="341"/>
    </row>
    <row r="500" spans="1:41" ht="23.1" customHeight="1">
      <c r="A500" s="397"/>
      <c r="B500" s="672"/>
      <c r="C500" s="1234"/>
      <c r="D500" s="396"/>
      <c r="E500" s="508">
        <f t="shared" si="27"/>
        <v>0</v>
      </c>
      <c r="F500" s="1235"/>
      <c r="G500" s="509"/>
      <c r="H500" s="508">
        <f t="shared" si="28"/>
        <v>0</v>
      </c>
      <c r="I500" s="1256" t="str">
        <f t="shared" si="29"/>
        <v/>
      </c>
      <c r="J500" s="398"/>
      <c r="K500" s="341"/>
      <c r="L500" s="341"/>
      <c r="M500" s="342"/>
      <c r="N500" s="332"/>
      <c r="O500" s="332"/>
      <c r="P500" s="343"/>
      <c r="Q500" s="332"/>
      <c r="R500" s="343"/>
      <c r="S500" s="344"/>
      <c r="T500" s="332"/>
      <c r="U500" s="332"/>
      <c r="V500" s="332"/>
      <c r="W500" s="332"/>
      <c r="X500" s="332"/>
      <c r="Y500" s="332"/>
      <c r="Z500" s="332"/>
      <c r="AA500" s="332"/>
      <c r="AB500" s="332"/>
      <c r="AC500" s="332"/>
      <c r="AD500" s="332"/>
      <c r="AE500" s="332"/>
      <c r="AF500" s="332"/>
      <c r="AG500" s="332"/>
      <c r="AH500" s="332"/>
      <c r="AI500" s="341"/>
      <c r="AJ500" s="332"/>
      <c r="AK500" s="332"/>
      <c r="AL500" s="341"/>
      <c r="AM500" s="332"/>
      <c r="AN500" s="332"/>
      <c r="AO500" s="341"/>
    </row>
    <row r="501" spans="1:41" ht="23.1" customHeight="1">
      <c r="A501" s="397"/>
      <c r="B501" s="672"/>
      <c r="C501" s="1234"/>
      <c r="D501" s="396"/>
      <c r="E501" s="508">
        <f t="shared" si="27"/>
        <v>0</v>
      </c>
      <c r="F501" s="1235"/>
      <c r="G501" s="509"/>
      <c r="H501" s="508">
        <f t="shared" si="28"/>
        <v>0</v>
      </c>
      <c r="I501" s="1256" t="str">
        <f t="shared" si="29"/>
        <v/>
      </c>
      <c r="J501" s="398"/>
      <c r="K501" s="341"/>
      <c r="L501" s="341"/>
      <c r="M501" s="342"/>
      <c r="N501" s="332"/>
      <c r="O501" s="332"/>
      <c r="P501" s="343"/>
      <c r="Q501" s="332"/>
      <c r="R501" s="343"/>
      <c r="S501" s="344"/>
      <c r="T501" s="332"/>
      <c r="U501" s="332"/>
      <c r="V501" s="332"/>
      <c r="W501" s="332"/>
      <c r="X501" s="332"/>
      <c r="Y501" s="332"/>
      <c r="Z501" s="332"/>
      <c r="AA501" s="332"/>
      <c r="AB501" s="332"/>
      <c r="AC501" s="332"/>
      <c r="AD501" s="332"/>
      <c r="AE501" s="332"/>
      <c r="AF501" s="332"/>
      <c r="AG501" s="332"/>
      <c r="AH501" s="332"/>
      <c r="AI501" s="341"/>
      <c r="AJ501" s="332"/>
      <c r="AK501" s="332"/>
      <c r="AL501" s="341"/>
      <c r="AM501" s="332"/>
      <c r="AN501" s="332"/>
      <c r="AO501" s="341"/>
    </row>
    <row r="502" spans="1:41" ht="23.1" customHeight="1">
      <c r="A502" s="397"/>
      <c r="B502" s="672"/>
      <c r="C502" s="1234"/>
      <c r="D502" s="396"/>
      <c r="E502" s="508">
        <f t="shared" si="27"/>
        <v>0</v>
      </c>
      <c r="F502" s="1235"/>
      <c r="G502" s="509"/>
      <c r="H502" s="508">
        <f t="shared" si="28"/>
        <v>0</v>
      </c>
      <c r="I502" s="1256" t="str">
        <f t="shared" si="29"/>
        <v/>
      </c>
      <c r="J502" s="398"/>
      <c r="K502" s="341"/>
      <c r="L502" s="341"/>
      <c r="M502" s="342"/>
      <c r="N502" s="332"/>
      <c r="O502" s="332"/>
      <c r="P502" s="343"/>
      <c r="Q502" s="332"/>
      <c r="R502" s="343"/>
      <c r="S502" s="344"/>
      <c r="T502" s="332"/>
      <c r="U502" s="332"/>
      <c r="V502" s="332"/>
      <c r="W502" s="332"/>
      <c r="X502" s="332"/>
      <c r="Y502" s="332"/>
      <c r="Z502" s="332"/>
      <c r="AA502" s="332"/>
      <c r="AB502" s="332"/>
      <c r="AC502" s="332"/>
      <c r="AD502" s="332"/>
      <c r="AE502" s="332"/>
      <c r="AF502" s="332"/>
      <c r="AG502" s="332"/>
      <c r="AH502" s="332"/>
      <c r="AI502" s="341"/>
      <c r="AJ502" s="332"/>
      <c r="AK502" s="332"/>
      <c r="AL502" s="341"/>
      <c r="AM502" s="332"/>
      <c r="AN502" s="332"/>
      <c r="AO502" s="341"/>
    </row>
    <row r="503" spans="1:41" ht="23.1" customHeight="1">
      <c r="A503" s="397"/>
      <c r="B503" s="672"/>
      <c r="C503" s="1234"/>
      <c r="D503" s="396"/>
      <c r="E503" s="508">
        <f t="shared" si="27"/>
        <v>0</v>
      </c>
      <c r="F503" s="1235"/>
      <c r="G503" s="509"/>
      <c r="H503" s="508">
        <f t="shared" si="28"/>
        <v>0</v>
      </c>
      <c r="I503" s="1256" t="str">
        <f t="shared" si="29"/>
        <v/>
      </c>
      <c r="J503" s="398"/>
      <c r="K503" s="341"/>
      <c r="L503" s="341"/>
      <c r="M503" s="342"/>
      <c r="N503" s="332"/>
      <c r="O503" s="332"/>
      <c r="P503" s="343"/>
      <c r="Q503" s="332"/>
      <c r="R503" s="343"/>
      <c r="S503" s="344"/>
      <c r="T503" s="332"/>
      <c r="U503" s="332"/>
      <c r="V503" s="332"/>
      <c r="W503" s="332"/>
      <c r="X503" s="332"/>
      <c r="Y503" s="332"/>
      <c r="Z503" s="332"/>
      <c r="AA503" s="332"/>
      <c r="AB503" s="332"/>
      <c r="AC503" s="332"/>
      <c r="AD503" s="332"/>
      <c r="AE503" s="332"/>
      <c r="AF503" s="332"/>
      <c r="AG503" s="332"/>
      <c r="AH503" s="332"/>
      <c r="AI503" s="341"/>
      <c r="AJ503" s="332"/>
      <c r="AK503" s="332"/>
      <c r="AL503" s="341"/>
      <c r="AM503" s="332"/>
      <c r="AN503" s="332"/>
      <c r="AO503" s="341"/>
    </row>
    <row r="504" spans="1:41" ht="23.1" customHeight="1">
      <c r="A504" s="397"/>
      <c r="B504" s="672"/>
      <c r="C504" s="1234"/>
      <c r="D504" s="396"/>
      <c r="E504" s="508">
        <f t="shared" si="27"/>
        <v>0</v>
      </c>
      <c r="F504" s="1235"/>
      <c r="G504" s="509"/>
      <c r="H504" s="508">
        <f t="shared" si="28"/>
        <v>0</v>
      </c>
      <c r="I504" s="1256" t="str">
        <f t="shared" si="29"/>
        <v/>
      </c>
      <c r="J504" s="398"/>
      <c r="K504" s="341"/>
      <c r="L504" s="341"/>
      <c r="M504" s="342"/>
      <c r="N504" s="332"/>
      <c r="O504" s="332"/>
      <c r="P504" s="343"/>
      <c r="Q504" s="332"/>
      <c r="R504" s="343"/>
      <c r="S504" s="344"/>
      <c r="T504" s="332"/>
      <c r="U504" s="332"/>
      <c r="V504" s="332"/>
      <c r="W504" s="332"/>
      <c r="X504" s="332"/>
      <c r="Y504" s="332"/>
      <c r="Z504" s="332"/>
      <c r="AA504" s="332"/>
      <c r="AB504" s="332"/>
      <c r="AC504" s="332"/>
      <c r="AD504" s="332"/>
      <c r="AE504" s="332"/>
      <c r="AF504" s="332"/>
      <c r="AG504" s="332"/>
      <c r="AH504" s="332"/>
      <c r="AI504" s="341"/>
      <c r="AJ504" s="332"/>
      <c r="AK504" s="332"/>
      <c r="AL504" s="341"/>
      <c r="AM504" s="332"/>
      <c r="AN504" s="332"/>
      <c r="AO504" s="341"/>
    </row>
    <row r="505" spans="1:41" ht="23.1" customHeight="1">
      <c r="A505" s="397"/>
      <c r="B505" s="672"/>
      <c r="C505" s="1234"/>
      <c r="D505" s="396"/>
      <c r="E505" s="508">
        <f t="shared" si="27"/>
        <v>0</v>
      </c>
      <c r="F505" s="1235"/>
      <c r="G505" s="509"/>
      <c r="H505" s="508">
        <f t="shared" si="28"/>
        <v>0</v>
      </c>
      <c r="I505" s="1256" t="str">
        <f t="shared" si="29"/>
        <v/>
      </c>
      <c r="J505" s="398"/>
      <c r="K505" s="341"/>
      <c r="L505" s="341"/>
      <c r="M505" s="342"/>
      <c r="N505" s="332"/>
      <c r="O505" s="332"/>
      <c r="P505" s="343"/>
      <c r="Q505" s="332"/>
      <c r="R505" s="343"/>
      <c r="S505" s="344"/>
      <c r="T505" s="332"/>
      <c r="U505" s="332"/>
      <c r="V505" s="332"/>
      <c r="W505" s="332"/>
      <c r="X505" s="332"/>
      <c r="Y505" s="332"/>
      <c r="Z505" s="332"/>
      <c r="AA505" s="332"/>
      <c r="AB505" s="332"/>
      <c r="AC505" s="332"/>
      <c r="AD505" s="332"/>
      <c r="AE505" s="332"/>
      <c r="AF505" s="332"/>
      <c r="AG505" s="332"/>
      <c r="AH505" s="332"/>
      <c r="AI505" s="341"/>
      <c r="AJ505" s="332"/>
      <c r="AK505" s="332"/>
      <c r="AL505" s="341"/>
      <c r="AM505" s="332"/>
      <c r="AN505" s="332"/>
      <c r="AO505" s="341"/>
    </row>
    <row r="506" spans="1:41" ht="23.1" customHeight="1">
      <c r="A506" s="397"/>
      <c r="B506" s="672"/>
      <c r="C506" s="1234"/>
      <c r="D506" s="396"/>
      <c r="E506" s="508">
        <f t="shared" si="27"/>
        <v>0</v>
      </c>
      <c r="F506" s="1235"/>
      <c r="G506" s="509"/>
      <c r="H506" s="508">
        <f t="shared" si="28"/>
        <v>0</v>
      </c>
      <c r="I506" s="1256" t="str">
        <f t="shared" si="29"/>
        <v/>
      </c>
      <c r="J506" s="398"/>
      <c r="K506" s="341"/>
      <c r="L506" s="341"/>
      <c r="M506" s="342"/>
      <c r="N506" s="332"/>
      <c r="O506" s="332"/>
      <c r="P506" s="343"/>
      <c r="Q506" s="332"/>
      <c r="R506" s="343"/>
      <c r="S506" s="344"/>
      <c r="T506" s="332"/>
      <c r="U506" s="332"/>
      <c r="V506" s="332"/>
      <c r="W506" s="332"/>
      <c r="X506" s="332"/>
      <c r="Y506" s="332"/>
      <c r="Z506" s="332"/>
      <c r="AA506" s="332"/>
      <c r="AB506" s="332"/>
      <c r="AC506" s="332"/>
      <c r="AD506" s="332"/>
      <c r="AE506" s="332"/>
      <c r="AF506" s="332"/>
      <c r="AG506" s="332"/>
      <c r="AH506" s="332"/>
      <c r="AI506" s="341"/>
      <c r="AJ506" s="332"/>
      <c r="AK506" s="332"/>
      <c r="AL506" s="341"/>
      <c r="AM506" s="332"/>
      <c r="AN506" s="332"/>
      <c r="AO506" s="341"/>
    </row>
    <row r="507" spans="1:41" ht="23.1" customHeight="1">
      <c r="A507" s="397"/>
      <c r="B507" s="672"/>
      <c r="C507" s="1234"/>
      <c r="D507" s="396"/>
      <c r="E507" s="508">
        <f t="shared" si="27"/>
        <v>0</v>
      </c>
      <c r="F507" s="1235"/>
      <c r="G507" s="509"/>
      <c r="H507" s="508">
        <f t="shared" si="28"/>
        <v>0</v>
      </c>
      <c r="I507" s="1256" t="str">
        <f t="shared" si="29"/>
        <v/>
      </c>
      <c r="J507" s="398"/>
      <c r="K507" s="341"/>
      <c r="L507" s="341"/>
      <c r="M507" s="342"/>
      <c r="N507" s="332"/>
      <c r="O507" s="332"/>
      <c r="P507" s="343"/>
      <c r="Q507" s="332"/>
      <c r="R507" s="343"/>
      <c r="S507" s="344"/>
      <c r="T507" s="332"/>
      <c r="U507" s="332"/>
      <c r="V507" s="332"/>
      <c r="W507" s="332"/>
      <c r="X507" s="332"/>
      <c r="Y507" s="332"/>
      <c r="Z507" s="332"/>
      <c r="AA507" s="332"/>
      <c r="AB507" s="332"/>
      <c r="AC507" s="332"/>
      <c r="AD507" s="332"/>
      <c r="AE507" s="332"/>
      <c r="AF507" s="332"/>
      <c r="AG507" s="332"/>
      <c r="AH507" s="332"/>
      <c r="AI507" s="341"/>
      <c r="AJ507" s="332"/>
      <c r="AK507" s="332"/>
      <c r="AL507" s="341"/>
      <c r="AM507" s="332"/>
      <c r="AN507" s="332"/>
      <c r="AO507" s="341"/>
    </row>
    <row r="508" spans="1:41" ht="23.1" customHeight="1">
      <c r="A508" s="397"/>
      <c r="B508" s="672"/>
      <c r="C508" s="1234"/>
      <c r="D508" s="396"/>
      <c r="E508" s="508">
        <f t="shared" si="27"/>
        <v>0</v>
      </c>
      <c r="F508" s="1235"/>
      <c r="G508" s="509"/>
      <c r="H508" s="508">
        <f t="shared" si="28"/>
        <v>0</v>
      </c>
      <c r="I508" s="1256" t="str">
        <f t="shared" si="29"/>
        <v/>
      </c>
      <c r="J508" s="398"/>
      <c r="K508" s="341"/>
      <c r="L508" s="341"/>
      <c r="M508" s="342"/>
      <c r="N508" s="332"/>
      <c r="O508" s="332"/>
      <c r="P508" s="343"/>
      <c r="Q508" s="332"/>
      <c r="R508" s="343"/>
      <c r="S508" s="344"/>
      <c r="T508" s="332"/>
      <c r="U508" s="332"/>
      <c r="V508" s="332"/>
      <c r="W508" s="332"/>
      <c r="X508" s="332"/>
      <c r="Y508" s="332"/>
      <c r="Z508" s="332"/>
      <c r="AA508" s="332"/>
      <c r="AB508" s="332"/>
      <c r="AC508" s="332"/>
      <c r="AD508" s="332"/>
      <c r="AE508" s="332"/>
      <c r="AF508" s="332"/>
      <c r="AG508" s="332"/>
      <c r="AH508" s="332"/>
      <c r="AI508" s="341"/>
      <c r="AJ508" s="332"/>
      <c r="AK508" s="332"/>
      <c r="AL508" s="341"/>
      <c r="AM508" s="332"/>
      <c r="AN508" s="332"/>
      <c r="AO508" s="341"/>
    </row>
    <row r="509" spans="1:41" ht="23.1" customHeight="1">
      <c r="A509" s="397"/>
      <c r="B509" s="672"/>
      <c r="C509" s="1234"/>
      <c r="D509" s="396"/>
      <c r="E509" s="508">
        <f t="shared" si="27"/>
        <v>0</v>
      </c>
      <c r="F509" s="1235"/>
      <c r="G509" s="509"/>
      <c r="H509" s="508">
        <f t="shared" si="28"/>
        <v>0</v>
      </c>
      <c r="I509" s="1256" t="str">
        <f t="shared" si="29"/>
        <v/>
      </c>
      <c r="J509" s="398"/>
      <c r="K509" s="341"/>
      <c r="L509" s="341"/>
      <c r="M509" s="342"/>
      <c r="N509" s="332"/>
      <c r="O509" s="332"/>
      <c r="P509" s="343"/>
      <c r="Q509" s="332"/>
      <c r="R509" s="343"/>
      <c r="S509" s="344"/>
      <c r="T509" s="332"/>
      <c r="U509" s="332"/>
      <c r="V509" s="332"/>
      <c r="W509" s="332"/>
      <c r="X509" s="332"/>
      <c r="Y509" s="332"/>
      <c r="Z509" s="332"/>
      <c r="AA509" s="332"/>
      <c r="AB509" s="332"/>
      <c r="AC509" s="332"/>
      <c r="AD509" s="332"/>
      <c r="AE509" s="332"/>
      <c r="AF509" s="332"/>
      <c r="AG509" s="332"/>
      <c r="AH509" s="332"/>
      <c r="AI509" s="341"/>
      <c r="AJ509" s="332"/>
      <c r="AK509" s="332"/>
      <c r="AL509" s="341"/>
      <c r="AM509" s="332"/>
      <c r="AN509" s="332"/>
      <c r="AO509" s="341"/>
    </row>
    <row r="510" spans="1:41" ht="23.1" customHeight="1">
      <c r="A510" s="397"/>
      <c r="B510" s="672"/>
      <c r="C510" s="1234"/>
      <c r="D510" s="396"/>
      <c r="E510" s="508">
        <f t="shared" si="27"/>
        <v>0</v>
      </c>
      <c r="F510" s="1235"/>
      <c r="G510" s="509"/>
      <c r="H510" s="508">
        <f t="shared" si="28"/>
        <v>0</v>
      </c>
      <c r="I510" s="1256" t="str">
        <f t="shared" si="29"/>
        <v/>
      </c>
      <c r="J510" s="398"/>
      <c r="K510" s="341"/>
      <c r="L510" s="341"/>
      <c r="M510" s="342"/>
      <c r="N510" s="332"/>
      <c r="O510" s="332"/>
      <c r="P510" s="343"/>
      <c r="Q510" s="332"/>
      <c r="R510" s="343"/>
      <c r="S510" s="344"/>
      <c r="T510" s="332"/>
      <c r="U510" s="332"/>
      <c r="V510" s="332"/>
      <c r="W510" s="332"/>
      <c r="X510" s="332"/>
      <c r="Y510" s="332"/>
      <c r="Z510" s="332"/>
      <c r="AA510" s="332"/>
      <c r="AB510" s="332"/>
      <c r="AC510" s="332"/>
      <c r="AD510" s="332"/>
      <c r="AE510" s="332"/>
      <c r="AF510" s="332"/>
      <c r="AG510" s="332"/>
      <c r="AH510" s="332"/>
      <c r="AI510" s="341"/>
      <c r="AJ510" s="332"/>
      <c r="AK510" s="332"/>
      <c r="AL510" s="341"/>
      <c r="AM510" s="332"/>
      <c r="AN510" s="332"/>
      <c r="AO510" s="341"/>
    </row>
    <row r="511" spans="1:41" ht="23.1" customHeight="1">
      <c r="A511" s="397"/>
      <c r="B511" s="672"/>
      <c r="C511" s="1234"/>
      <c r="D511" s="396"/>
      <c r="E511" s="508">
        <f t="shared" si="27"/>
        <v>0</v>
      </c>
      <c r="F511" s="1235"/>
      <c r="G511" s="509"/>
      <c r="H511" s="508">
        <f t="shared" si="28"/>
        <v>0</v>
      </c>
      <c r="I511" s="1256" t="str">
        <f t="shared" si="29"/>
        <v/>
      </c>
      <c r="J511" s="398"/>
      <c r="K511" s="341"/>
      <c r="L511" s="341"/>
      <c r="M511" s="342"/>
      <c r="N511" s="332"/>
      <c r="O511" s="332"/>
      <c r="P511" s="343"/>
      <c r="Q511" s="332"/>
      <c r="R511" s="343"/>
      <c r="S511" s="344"/>
      <c r="T511" s="332"/>
      <c r="U511" s="332"/>
      <c r="V511" s="332"/>
      <c r="W511" s="332"/>
      <c r="X511" s="332"/>
      <c r="Y511" s="332"/>
      <c r="Z511" s="332"/>
      <c r="AA511" s="332"/>
      <c r="AB511" s="332"/>
      <c r="AC511" s="332"/>
      <c r="AD511" s="332"/>
      <c r="AE511" s="332"/>
      <c r="AF511" s="332"/>
      <c r="AG511" s="332"/>
      <c r="AH511" s="332"/>
      <c r="AI511" s="341"/>
      <c r="AJ511" s="332"/>
      <c r="AK511" s="332"/>
      <c r="AL511" s="341"/>
      <c r="AM511" s="332"/>
      <c r="AN511" s="332"/>
      <c r="AO511" s="341"/>
    </row>
    <row r="512" spans="1:41" ht="23.1" customHeight="1">
      <c r="A512" s="397"/>
      <c r="B512" s="672"/>
      <c r="C512" s="1234"/>
      <c r="D512" s="396"/>
      <c r="E512" s="508">
        <f t="shared" si="27"/>
        <v>0</v>
      </c>
      <c r="F512" s="1235"/>
      <c r="G512" s="509"/>
      <c r="H512" s="508">
        <f t="shared" si="28"/>
        <v>0</v>
      </c>
      <c r="I512" s="1256" t="str">
        <f t="shared" si="29"/>
        <v/>
      </c>
      <c r="J512" s="398"/>
      <c r="K512" s="341"/>
      <c r="L512" s="341"/>
      <c r="M512" s="342"/>
      <c r="N512" s="332"/>
      <c r="O512" s="332"/>
      <c r="P512" s="343"/>
      <c r="Q512" s="332"/>
      <c r="R512" s="343"/>
      <c r="S512" s="344"/>
      <c r="T512" s="332"/>
      <c r="U512" s="332"/>
      <c r="V512" s="332"/>
      <c r="W512" s="332"/>
      <c r="X512" s="332"/>
      <c r="Y512" s="332"/>
      <c r="Z512" s="332"/>
      <c r="AA512" s="332"/>
      <c r="AB512" s="332"/>
      <c r="AC512" s="332"/>
      <c r="AD512" s="332"/>
      <c r="AE512" s="332"/>
      <c r="AF512" s="332"/>
      <c r="AG512" s="332"/>
      <c r="AH512" s="332"/>
      <c r="AI512" s="341"/>
      <c r="AJ512" s="332"/>
      <c r="AK512" s="332"/>
      <c r="AL512" s="341"/>
      <c r="AM512" s="332"/>
      <c r="AN512" s="332"/>
      <c r="AO512" s="341"/>
    </row>
    <row r="513" spans="1:41" ht="23.1" customHeight="1">
      <c r="A513" s="397"/>
      <c r="B513" s="672"/>
      <c r="C513" s="1234"/>
      <c r="D513" s="396"/>
      <c r="E513" s="508">
        <f t="shared" si="27"/>
        <v>0</v>
      </c>
      <c r="F513" s="1235"/>
      <c r="G513" s="509"/>
      <c r="H513" s="508">
        <f t="shared" si="28"/>
        <v>0</v>
      </c>
      <c r="I513" s="1256" t="str">
        <f t="shared" si="29"/>
        <v/>
      </c>
      <c r="J513" s="398"/>
      <c r="K513" s="341"/>
      <c r="L513" s="341"/>
      <c r="M513" s="342"/>
      <c r="N513" s="332"/>
      <c r="O513" s="332"/>
      <c r="P513" s="343"/>
      <c r="Q513" s="332"/>
      <c r="R513" s="343"/>
      <c r="S513" s="344"/>
      <c r="T513" s="332"/>
      <c r="U513" s="332"/>
      <c r="V513" s="332"/>
      <c r="W513" s="332"/>
      <c r="X513" s="332"/>
      <c r="Y513" s="332"/>
      <c r="Z513" s="332"/>
      <c r="AA513" s="332"/>
      <c r="AB513" s="332"/>
      <c r="AC513" s="332"/>
      <c r="AD513" s="332"/>
      <c r="AE513" s="332"/>
      <c r="AF513" s="332"/>
      <c r="AG513" s="332"/>
      <c r="AH513" s="332"/>
      <c r="AI513" s="341"/>
      <c r="AJ513" s="332"/>
      <c r="AK513" s="332"/>
      <c r="AL513" s="341"/>
      <c r="AM513" s="332"/>
      <c r="AN513" s="332"/>
      <c r="AO513" s="341"/>
    </row>
    <row r="514" spans="1:41" ht="23.1" customHeight="1">
      <c r="A514" s="397"/>
      <c r="B514" s="672"/>
      <c r="C514" s="1234"/>
      <c r="D514" s="396"/>
      <c r="E514" s="508">
        <f t="shared" si="27"/>
        <v>0</v>
      </c>
      <c r="F514" s="1235"/>
      <c r="G514" s="509"/>
      <c r="H514" s="508">
        <f t="shared" si="28"/>
        <v>0</v>
      </c>
      <c r="I514" s="1256" t="str">
        <f t="shared" si="29"/>
        <v/>
      </c>
      <c r="J514" s="398"/>
      <c r="K514" s="341"/>
      <c r="L514" s="341"/>
      <c r="M514" s="342"/>
      <c r="N514" s="332"/>
      <c r="O514" s="332"/>
      <c r="P514" s="343"/>
      <c r="Q514" s="332"/>
      <c r="R514" s="343"/>
      <c r="S514" s="344"/>
      <c r="T514" s="332"/>
      <c r="U514" s="332"/>
      <c r="V514" s="332"/>
      <c r="W514" s="332"/>
      <c r="X514" s="332"/>
      <c r="Y514" s="332"/>
      <c r="Z514" s="332"/>
      <c r="AA514" s="332"/>
      <c r="AB514" s="332"/>
      <c r="AC514" s="332"/>
      <c r="AD514" s="332"/>
      <c r="AE514" s="332"/>
      <c r="AF514" s="332"/>
      <c r="AG514" s="332"/>
      <c r="AH514" s="332"/>
      <c r="AI514" s="341"/>
      <c r="AJ514" s="332"/>
      <c r="AK514" s="332"/>
      <c r="AL514" s="341"/>
      <c r="AM514" s="332"/>
      <c r="AN514" s="332"/>
      <c r="AO514" s="341"/>
    </row>
    <row r="515" spans="1:41" ht="23.1" customHeight="1">
      <c r="A515" s="397"/>
      <c r="B515" s="672"/>
      <c r="C515" s="1234"/>
      <c r="D515" s="396"/>
      <c r="E515" s="508">
        <f t="shared" si="27"/>
        <v>0</v>
      </c>
      <c r="F515" s="1235"/>
      <c r="G515" s="509"/>
      <c r="H515" s="508">
        <f t="shared" si="28"/>
        <v>0</v>
      </c>
      <c r="I515" s="1256" t="str">
        <f t="shared" si="29"/>
        <v/>
      </c>
      <c r="J515" s="398"/>
      <c r="K515" s="341"/>
      <c r="L515" s="341"/>
      <c r="M515" s="342"/>
      <c r="N515" s="332"/>
      <c r="O515" s="332"/>
      <c r="P515" s="343"/>
      <c r="Q515" s="332"/>
      <c r="R515" s="343"/>
      <c r="S515" s="344"/>
      <c r="T515" s="332"/>
      <c r="U515" s="332"/>
      <c r="V515" s="332"/>
      <c r="W515" s="332"/>
      <c r="X515" s="332"/>
      <c r="Y515" s="332"/>
      <c r="Z515" s="332"/>
      <c r="AA515" s="332"/>
      <c r="AB515" s="332"/>
      <c r="AC515" s="332"/>
      <c r="AD515" s="332"/>
      <c r="AE515" s="332"/>
      <c r="AF515" s="332"/>
      <c r="AG515" s="332"/>
      <c r="AH515" s="332"/>
      <c r="AI515" s="341"/>
      <c r="AJ515" s="332"/>
      <c r="AK515" s="332"/>
      <c r="AL515" s="341"/>
      <c r="AM515" s="332"/>
      <c r="AN515" s="332"/>
      <c r="AO515" s="341"/>
    </row>
    <row r="516" spans="1:41" ht="23.1" customHeight="1">
      <c r="A516" s="397"/>
      <c r="B516" s="672"/>
      <c r="C516" s="1234"/>
      <c r="D516" s="396"/>
      <c r="E516" s="508">
        <f t="shared" si="27"/>
        <v>0</v>
      </c>
      <c r="F516" s="1235"/>
      <c r="G516" s="509"/>
      <c r="H516" s="508">
        <f t="shared" si="28"/>
        <v>0</v>
      </c>
      <c r="I516" s="1256" t="str">
        <f t="shared" si="29"/>
        <v/>
      </c>
      <c r="J516" s="398"/>
      <c r="K516" s="341"/>
      <c r="L516" s="341"/>
      <c r="M516" s="342"/>
      <c r="N516" s="332"/>
      <c r="O516" s="332"/>
      <c r="P516" s="343"/>
      <c r="Q516" s="332"/>
      <c r="R516" s="343"/>
      <c r="S516" s="344"/>
      <c r="T516" s="332"/>
      <c r="U516" s="332"/>
      <c r="V516" s="332"/>
      <c r="W516" s="332"/>
      <c r="X516" s="332"/>
      <c r="Y516" s="332"/>
      <c r="Z516" s="332"/>
      <c r="AA516" s="332"/>
      <c r="AB516" s="332"/>
      <c r="AC516" s="332"/>
      <c r="AD516" s="332"/>
      <c r="AE516" s="332"/>
      <c r="AF516" s="332"/>
      <c r="AG516" s="332"/>
      <c r="AH516" s="332"/>
      <c r="AI516" s="341"/>
      <c r="AJ516" s="332"/>
      <c r="AK516" s="332"/>
      <c r="AL516" s="341"/>
      <c r="AM516" s="332"/>
      <c r="AN516" s="332"/>
      <c r="AO516" s="341"/>
    </row>
    <row r="517" spans="1:41" ht="23.1" customHeight="1">
      <c r="A517" s="397"/>
      <c r="B517" s="672"/>
      <c r="C517" s="1234"/>
      <c r="D517" s="396"/>
      <c r="E517" s="508">
        <f t="shared" si="27"/>
        <v>0</v>
      </c>
      <c r="F517" s="1235"/>
      <c r="G517" s="509"/>
      <c r="H517" s="508">
        <f t="shared" si="28"/>
        <v>0</v>
      </c>
      <c r="I517" s="1256" t="str">
        <f t="shared" si="29"/>
        <v/>
      </c>
      <c r="J517" s="398"/>
      <c r="K517" s="341"/>
      <c r="L517" s="341"/>
      <c r="M517" s="342"/>
      <c r="N517" s="332"/>
      <c r="O517" s="332"/>
      <c r="P517" s="343"/>
      <c r="Q517" s="332"/>
      <c r="R517" s="343"/>
      <c r="S517" s="344"/>
      <c r="T517" s="332"/>
      <c r="U517" s="332"/>
      <c r="V517" s="332"/>
      <c r="W517" s="332"/>
      <c r="X517" s="332"/>
      <c r="Y517" s="332"/>
      <c r="Z517" s="332"/>
      <c r="AA517" s="332"/>
      <c r="AB517" s="332"/>
      <c r="AC517" s="332"/>
      <c r="AD517" s="332"/>
      <c r="AE517" s="332"/>
      <c r="AF517" s="332"/>
      <c r="AG517" s="332"/>
      <c r="AH517" s="332"/>
      <c r="AI517" s="341"/>
      <c r="AJ517" s="332"/>
      <c r="AK517" s="332"/>
      <c r="AL517" s="341"/>
      <c r="AM517" s="332"/>
      <c r="AN517" s="332"/>
      <c r="AO517" s="341"/>
    </row>
    <row r="518" spans="1:41" ht="23.1" customHeight="1">
      <c r="A518" s="397"/>
      <c r="B518" s="672"/>
      <c r="C518" s="1234"/>
      <c r="D518" s="396"/>
      <c r="E518" s="508">
        <f t="shared" si="27"/>
        <v>0</v>
      </c>
      <c r="F518" s="1235"/>
      <c r="G518" s="509"/>
      <c r="H518" s="508">
        <f t="shared" si="28"/>
        <v>0</v>
      </c>
      <c r="I518" s="1256" t="str">
        <f t="shared" si="29"/>
        <v/>
      </c>
      <c r="J518" s="398"/>
      <c r="K518" s="341"/>
      <c r="L518" s="341"/>
      <c r="M518" s="342"/>
      <c r="N518" s="332"/>
      <c r="O518" s="332"/>
      <c r="P518" s="343"/>
      <c r="Q518" s="332"/>
      <c r="R518" s="343"/>
      <c r="S518" s="344"/>
      <c r="T518" s="332"/>
      <c r="U518" s="332"/>
      <c r="V518" s="332"/>
      <c r="W518" s="332"/>
      <c r="X518" s="332"/>
      <c r="Y518" s="332"/>
      <c r="Z518" s="332"/>
      <c r="AA518" s="332"/>
      <c r="AB518" s="332"/>
      <c r="AC518" s="332"/>
      <c r="AD518" s="332"/>
      <c r="AE518" s="332"/>
      <c r="AF518" s="332"/>
      <c r="AG518" s="332"/>
      <c r="AH518" s="332"/>
      <c r="AI518" s="341"/>
      <c r="AJ518" s="332"/>
      <c r="AK518" s="332"/>
      <c r="AL518" s="341"/>
      <c r="AM518" s="332"/>
      <c r="AN518" s="332"/>
      <c r="AO518" s="341"/>
    </row>
    <row r="519" spans="1:41" ht="23.1" customHeight="1">
      <c r="A519" s="397"/>
      <c r="B519" s="672"/>
      <c r="C519" s="1234"/>
      <c r="D519" s="396"/>
      <c r="E519" s="508">
        <f t="shared" si="27"/>
        <v>0</v>
      </c>
      <c r="F519" s="1235"/>
      <c r="G519" s="509"/>
      <c r="H519" s="508">
        <f t="shared" si="28"/>
        <v>0</v>
      </c>
      <c r="I519" s="1256" t="str">
        <f t="shared" si="29"/>
        <v/>
      </c>
      <c r="J519" s="398"/>
      <c r="K519" s="341"/>
      <c r="L519" s="341"/>
      <c r="M519" s="342"/>
      <c r="N519" s="332"/>
      <c r="O519" s="332"/>
      <c r="P519" s="343"/>
      <c r="Q519" s="332"/>
      <c r="R519" s="343"/>
      <c r="S519" s="344"/>
      <c r="T519" s="332"/>
      <c r="U519" s="332"/>
      <c r="V519" s="332"/>
      <c r="W519" s="332"/>
      <c r="X519" s="332"/>
      <c r="Y519" s="332"/>
      <c r="Z519" s="332"/>
      <c r="AA519" s="332"/>
      <c r="AB519" s="332"/>
      <c r="AC519" s="332"/>
      <c r="AD519" s="332"/>
      <c r="AE519" s="332"/>
      <c r="AF519" s="332"/>
      <c r="AG519" s="332"/>
      <c r="AH519" s="332"/>
      <c r="AI519" s="341"/>
      <c r="AJ519" s="332"/>
      <c r="AK519" s="332"/>
      <c r="AL519" s="341"/>
      <c r="AM519" s="332"/>
      <c r="AN519" s="332"/>
      <c r="AO519" s="341"/>
    </row>
    <row r="520" spans="1:41" ht="23.1" customHeight="1">
      <c r="A520" s="397"/>
      <c r="B520" s="672"/>
      <c r="C520" s="1234"/>
      <c r="D520" s="396"/>
      <c r="E520" s="508">
        <f t="shared" si="27"/>
        <v>0</v>
      </c>
      <c r="F520" s="1235"/>
      <c r="G520" s="509"/>
      <c r="H520" s="508">
        <f t="shared" si="28"/>
        <v>0</v>
      </c>
      <c r="I520" s="1256" t="str">
        <f t="shared" si="29"/>
        <v/>
      </c>
      <c r="J520" s="398"/>
      <c r="K520" s="341"/>
      <c r="L520" s="341"/>
      <c r="M520" s="342"/>
      <c r="N520" s="332"/>
      <c r="O520" s="332"/>
      <c r="P520" s="343"/>
      <c r="Q520" s="332"/>
      <c r="R520" s="343"/>
      <c r="S520" s="344"/>
      <c r="T520" s="332"/>
      <c r="U520" s="332"/>
      <c r="V520" s="332"/>
      <c r="W520" s="332"/>
      <c r="X520" s="332"/>
      <c r="Y520" s="332"/>
      <c r="Z520" s="332"/>
      <c r="AA520" s="332"/>
      <c r="AB520" s="332"/>
      <c r="AC520" s="332"/>
      <c r="AD520" s="332"/>
      <c r="AE520" s="332"/>
      <c r="AF520" s="332"/>
      <c r="AG520" s="332"/>
      <c r="AH520" s="332"/>
      <c r="AI520" s="341"/>
      <c r="AJ520" s="332"/>
      <c r="AK520" s="332"/>
      <c r="AL520" s="341"/>
      <c r="AM520" s="332"/>
      <c r="AN520" s="332"/>
      <c r="AO520" s="341"/>
    </row>
    <row r="521" spans="1:41" ht="23.1" customHeight="1">
      <c r="A521" s="397"/>
      <c r="B521" s="672"/>
      <c r="C521" s="1234"/>
      <c r="D521" s="396"/>
      <c r="E521" s="508">
        <f t="shared" si="27"/>
        <v>0</v>
      </c>
      <c r="F521" s="1235"/>
      <c r="G521" s="509"/>
      <c r="H521" s="508">
        <f t="shared" si="28"/>
        <v>0</v>
      </c>
      <c r="I521" s="1256" t="str">
        <f t="shared" si="29"/>
        <v/>
      </c>
      <c r="J521" s="398"/>
      <c r="K521" s="341"/>
      <c r="L521" s="341"/>
      <c r="M521" s="342"/>
      <c r="N521" s="332"/>
      <c r="O521" s="332"/>
      <c r="P521" s="343"/>
      <c r="Q521" s="332"/>
      <c r="R521" s="343"/>
      <c r="S521" s="344"/>
      <c r="T521" s="332"/>
      <c r="U521" s="332"/>
      <c r="V521" s="332"/>
      <c r="W521" s="332"/>
      <c r="X521" s="332"/>
      <c r="Y521" s="332"/>
      <c r="Z521" s="332"/>
      <c r="AA521" s="332"/>
      <c r="AB521" s="332"/>
      <c r="AC521" s="332"/>
      <c r="AD521" s="332"/>
      <c r="AE521" s="332"/>
      <c r="AF521" s="332"/>
      <c r="AG521" s="332"/>
      <c r="AH521" s="332"/>
      <c r="AI521" s="341"/>
      <c r="AJ521" s="332"/>
      <c r="AK521" s="332"/>
      <c r="AL521" s="341"/>
      <c r="AM521" s="332"/>
      <c r="AN521" s="332"/>
      <c r="AO521" s="341"/>
    </row>
    <row r="522" spans="1:41" ht="23.1" customHeight="1">
      <c r="A522" s="397"/>
      <c r="B522" s="672"/>
      <c r="C522" s="1234"/>
      <c r="D522" s="396"/>
      <c r="E522" s="508">
        <f t="shared" si="27"/>
        <v>0</v>
      </c>
      <c r="F522" s="1235"/>
      <c r="G522" s="509"/>
      <c r="H522" s="508">
        <f t="shared" si="28"/>
        <v>0</v>
      </c>
      <c r="I522" s="1256" t="str">
        <f t="shared" si="29"/>
        <v/>
      </c>
      <c r="J522" s="398"/>
      <c r="K522" s="341"/>
      <c r="L522" s="341"/>
      <c r="M522" s="342"/>
      <c r="N522" s="332"/>
      <c r="O522" s="332"/>
      <c r="P522" s="343"/>
      <c r="Q522" s="332"/>
      <c r="R522" s="343"/>
      <c r="S522" s="344"/>
      <c r="T522" s="332"/>
      <c r="U522" s="332"/>
      <c r="V522" s="332"/>
      <c r="W522" s="332"/>
      <c r="X522" s="332"/>
      <c r="Y522" s="332"/>
      <c r="Z522" s="332"/>
      <c r="AA522" s="332"/>
      <c r="AB522" s="332"/>
      <c r="AC522" s="332"/>
      <c r="AD522" s="332"/>
      <c r="AE522" s="332"/>
      <c r="AF522" s="332"/>
      <c r="AG522" s="332"/>
      <c r="AH522" s="332"/>
      <c r="AI522" s="341"/>
      <c r="AJ522" s="332"/>
      <c r="AK522" s="332"/>
      <c r="AL522" s="341"/>
      <c r="AM522" s="332"/>
      <c r="AN522" s="332"/>
      <c r="AO522" s="341"/>
    </row>
    <row r="523" spans="1:41" ht="23.1" customHeight="1">
      <c r="A523" s="397"/>
      <c r="B523" s="672"/>
      <c r="C523" s="1234"/>
      <c r="D523" s="396"/>
      <c r="E523" s="508">
        <f t="shared" si="27"/>
        <v>0</v>
      </c>
      <c r="F523" s="1235"/>
      <c r="G523" s="509"/>
      <c r="H523" s="508">
        <f t="shared" si="28"/>
        <v>0</v>
      </c>
      <c r="I523" s="1256" t="str">
        <f t="shared" si="29"/>
        <v/>
      </c>
      <c r="J523" s="398"/>
      <c r="K523" s="341"/>
      <c r="L523" s="341"/>
      <c r="M523" s="342"/>
      <c r="N523" s="332"/>
      <c r="O523" s="332"/>
      <c r="P523" s="343"/>
      <c r="Q523" s="332"/>
      <c r="R523" s="343"/>
      <c r="S523" s="344"/>
      <c r="T523" s="332"/>
      <c r="U523" s="332"/>
      <c r="V523" s="332"/>
      <c r="W523" s="332"/>
      <c r="X523" s="332"/>
      <c r="Y523" s="332"/>
      <c r="Z523" s="332"/>
      <c r="AA523" s="332"/>
      <c r="AB523" s="332"/>
      <c r="AC523" s="332"/>
      <c r="AD523" s="332"/>
      <c r="AE523" s="332"/>
      <c r="AF523" s="332"/>
      <c r="AG523" s="332"/>
      <c r="AH523" s="332"/>
      <c r="AI523" s="341"/>
      <c r="AJ523" s="332"/>
      <c r="AK523" s="332"/>
      <c r="AL523" s="341"/>
      <c r="AM523" s="332"/>
      <c r="AN523" s="332"/>
      <c r="AO523" s="341"/>
    </row>
    <row r="524" spans="1:41" ht="23.1" customHeight="1">
      <c r="A524" s="397"/>
      <c r="B524" s="672"/>
      <c r="C524" s="1234"/>
      <c r="D524" s="396"/>
      <c r="E524" s="508">
        <f t="shared" si="27"/>
        <v>0</v>
      </c>
      <c r="F524" s="1235"/>
      <c r="G524" s="509"/>
      <c r="H524" s="508">
        <f t="shared" si="28"/>
        <v>0</v>
      </c>
      <c r="I524" s="1256" t="str">
        <f t="shared" si="29"/>
        <v/>
      </c>
      <c r="J524" s="398"/>
      <c r="K524" s="341"/>
      <c r="L524" s="341"/>
      <c r="M524" s="342"/>
      <c r="N524" s="332"/>
      <c r="O524" s="332"/>
      <c r="P524" s="343"/>
      <c r="Q524" s="332"/>
      <c r="R524" s="343"/>
      <c r="S524" s="344"/>
      <c r="T524" s="332"/>
      <c r="U524" s="332"/>
      <c r="V524" s="332"/>
      <c r="W524" s="332"/>
      <c r="X524" s="332"/>
      <c r="Y524" s="332"/>
      <c r="Z524" s="332"/>
      <c r="AA524" s="332"/>
      <c r="AB524" s="332"/>
      <c r="AC524" s="332"/>
      <c r="AD524" s="332"/>
      <c r="AE524" s="332"/>
      <c r="AF524" s="332"/>
      <c r="AG524" s="332"/>
      <c r="AH524" s="332"/>
      <c r="AI524" s="341"/>
      <c r="AJ524" s="332"/>
      <c r="AK524" s="332"/>
      <c r="AL524" s="341"/>
      <c r="AM524" s="332"/>
      <c r="AN524" s="332"/>
      <c r="AO524" s="341"/>
    </row>
    <row r="525" spans="1:41" ht="23.1" customHeight="1">
      <c r="A525" s="397"/>
      <c r="B525" s="672"/>
      <c r="C525" s="1234"/>
      <c r="D525" s="396"/>
      <c r="E525" s="508">
        <f t="shared" si="27"/>
        <v>0</v>
      </c>
      <c r="F525" s="1235"/>
      <c r="G525" s="509"/>
      <c r="H525" s="508">
        <f t="shared" si="28"/>
        <v>0</v>
      </c>
      <c r="I525" s="1256" t="str">
        <f t="shared" si="29"/>
        <v/>
      </c>
      <c r="J525" s="398"/>
      <c r="K525" s="341"/>
      <c r="L525" s="341"/>
      <c r="M525" s="342"/>
      <c r="N525" s="332"/>
      <c r="O525" s="332"/>
      <c r="P525" s="343"/>
      <c r="Q525" s="332"/>
      <c r="R525" s="343"/>
      <c r="S525" s="344"/>
      <c r="T525" s="332"/>
      <c r="U525" s="332"/>
      <c r="V525" s="332"/>
      <c r="W525" s="332"/>
      <c r="X525" s="332"/>
      <c r="Y525" s="332"/>
      <c r="Z525" s="332"/>
      <c r="AA525" s="332"/>
      <c r="AB525" s="332"/>
      <c r="AC525" s="332"/>
      <c r="AD525" s="332"/>
      <c r="AE525" s="332"/>
      <c r="AF525" s="332"/>
      <c r="AG525" s="332"/>
      <c r="AH525" s="332"/>
      <c r="AI525" s="341"/>
      <c r="AJ525" s="332"/>
      <c r="AK525" s="332"/>
      <c r="AL525" s="341"/>
      <c r="AM525" s="332"/>
      <c r="AN525" s="332"/>
      <c r="AO525" s="341"/>
    </row>
    <row r="526" spans="1:41" ht="23.1" customHeight="1">
      <c r="A526" s="397"/>
      <c r="B526" s="672"/>
      <c r="C526" s="1234"/>
      <c r="D526" s="396"/>
      <c r="E526" s="508">
        <f t="shared" si="27"/>
        <v>0</v>
      </c>
      <c r="F526" s="1235"/>
      <c r="G526" s="509"/>
      <c r="H526" s="508">
        <f t="shared" si="28"/>
        <v>0</v>
      </c>
      <c r="I526" s="1256" t="str">
        <f t="shared" si="29"/>
        <v/>
      </c>
      <c r="J526" s="398"/>
      <c r="K526" s="341"/>
      <c r="L526" s="341"/>
      <c r="M526" s="342"/>
      <c r="N526" s="332"/>
      <c r="O526" s="332"/>
      <c r="P526" s="343"/>
      <c r="Q526" s="332"/>
      <c r="R526" s="343"/>
      <c r="S526" s="344"/>
      <c r="T526" s="332"/>
      <c r="U526" s="332"/>
      <c r="V526" s="332"/>
      <c r="W526" s="332"/>
      <c r="X526" s="332"/>
      <c r="Y526" s="332"/>
      <c r="Z526" s="332"/>
      <c r="AA526" s="332"/>
      <c r="AB526" s="332"/>
      <c r="AC526" s="332"/>
      <c r="AD526" s="332"/>
      <c r="AE526" s="332"/>
      <c r="AF526" s="332"/>
      <c r="AG526" s="332"/>
      <c r="AH526" s="332"/>
      <c r="AI526" s="341"/>
      <c r="AJ526" s="332"/>
      <c r="AK526" s="332"/>
      <c r="AL526" s="341"/>
      <c r="AM526" s="332"/>
      <c r="AN526" s="332"/>
      <c r="AO526" s="341"/>
    </row>
    <row r="527" spans="1:41" ht="23.1" customHeight="1">
      <c r="A527" s="397"/>
      <c r="B527" s="672"/>
      <c r="C527" s="1234"/>
      <c r="D527" s="396"/>
      <c r="E527" s="508">
        <f t="shared" si="27"/>
        <v>0</v>
      </c>
      <c r="F527" s="1235"/>
      <c r="G527" s="509"/>
      <c r="H527" s="508">
        <f t="shared" si="28"/>
        <v>0</v>
      </c>
      <c r="I527" s="1256" t="str">
        <f t="shared" si="29"/>
        <v/>
      </c>
      <c r="J527" s="398"/>
      <c r="K527" s="341"/>
      <c r="L527" s="341"/>
      <c r="M527" s="342"/>
      <c r="N527" s="332"/>
      <c r="O527" s="332"/>
      <c r="P527" s="343"/>
      <c r="Q527" s="332"/>
      <c r="R527" s="343"/>
      <c r="S527" s="344"/>
      <c r="T527" s="332"/>
      <c r="U527" s="332"/>
      <c r="V527" s="332"/>
      <c r="W527" s="332"/>
      <c r="X527" s="332"/>
      <c r="Y527" s="332"/>
      <c r="Z527" s="332"/>
      <c r="AA527" s="332"/>
      <c r="AB527" s="332"/>
      <c r="AC527" s="332"/>
      <c r="AD527" s="332"/>
      <c r="AE527" s="332"/>
      <c r="AF527" s="332"/>
      <c r="AG527" s="332"/>
      <c r="AH527" s="332"/>
      <c r="AI527" s="341"/>
      <c r="AJ527" s="332"/>
      <c r="AK527" s="332"/>
      <c r="AL527" s="341"/>
      <c r="AM527" s="332"/>
      <c r="AN527" s="332"/>
      <c r="AO527" s="341"/>
    </row>
    <row r="528" spans="1:41" ht="23.1" customHeight="1">
      <c r="A528" s="397"/>
      <c r="B528" s="672"/>
      <c r="C528" s="1234"/>
      <c r="D528" s="396"/>
      <c r="E528" s="508">
        <f t="shared" si="27"/>
        <v>0</v>
      </c>
      <c r="F528" s="1235"/>
      <c r="G528" s="509"/>
      <c r="H528" s="508">
        <f t="shared" si="28"/>
        <v>0</v>
      </c>
      <c r="I528" s="1256" t="str">
        <f t="shared" si="29"/>
        <v/>
      </c>
      <c r="J528" s="398"/>
      <c r="K528" s="341"/>
      <c r="L528" s="341"/>
      <c r="M528" s="342"/>
      <c r="N528" s="332"/>
      <c r="O528" s="332"/>
      <c r="P528" s="343"/>
      <c r="Q528" s="332"/>
      <c r="R528" s="343"/>
      <c r="S528" s="344"/>
      <c r="T528" s="332"/>
      <c r="U528" s="332"/>
      <c r="V528" s="332"/>
      <c r="W528" s="332"/>
      <c r="X528" s="332"/>
      <c r="Y528" s="332"/>
      <c r="Z528" s="332"/>
      <c r="AA528" s="332"/>
      <c r="AB528" s="332"/>
      <c r="AC528" s="332"/>
      <c r="AD528" s="332"/>
      <c r="AE528" s="332"/>
      <c r="AF528" s="332"/>
      <c r="AG528" s="332"/>
      <c r="AH528" s="332"/>
      <c r="AI528" s="341"/>
      <c r="AJ528" s="332"/>
      <c r="AK528" s="332"/>
      <c r="AL528" s="341"/>
      <c r="AM528" s="332"/>
      <c r="AN528" s="332"/>
      <c r="AO528" s="341"/>
    </row>
    <row r="529" spans="1:41" ht="23.1" customHeight="1">
      <c r="A529" s="397"/>
      <c r="B529" s="672"/>
      <c r="C529" s="1234"/>
      <c r="D529" s="396"/>
      <c r="E529" s="508">
        <f t="shared" si="27"/>
        <v>0</v>
      </c>
      <c r="F529" s="1235"/>
      <c r="G529" s="509"/>
      <c r="H529" s="508">
        <f t="shared" si="28"/>
        <v>0</v>
      </c>
      <c r="I529" s="1256" t="str">
        <f t="shared" si="29"/>
        <v/>
      </c>
      <c r="J529" s="398"/>
      <c r="K529" s="341"/>
      <c r="L529" s="341"/>
      <c r="M529" s="342"/>
      <c r="N529" s="332"/>
      <c r="O529" s="332"/>
      <c r="P529" s="343"/>
      <c r="Q529" s="332"/>
      <c r="R529" s="343"/>
      <c r="S529" s="344"/>
      <c r="T529" s="332"/>
      <c r="U529" s="332"/>
      <c r="V529" s="332"/>
      <c r="W529" s="332"/>
      <c r="X529" s="332"/>
      <c r="Y529" s="332"/>
      <c r="Z529" s="332"/>
      <c r="AA529" s="332"/>
      <c r="AB529" s="332"/>
      <c r="AC529" s="332"/>
      <c r="AD529" s="332"/>
      <c r="AE529" s="332"/>
      <c r="AF529" s="332"/>
      <c r="AG529" s="332"/>
      <c r="AH529" s="332"/>
      <c r="AI529" s="341"/>
      <c r="AJ529" s="332"/>
      <c r="AK529" s="332"/>
      <c r="AL529" s="341"/>
      <c r="AM529" s="332"/>
      <c r="AN529" s="332"/>
      <c r="AO529" s="341"/>
    </row>
    <row r="530" spans="1:41" ht="23.1" customHeight="1">
      <c r="A530" s="397"/>
      <c r="B530" s="672"/>
      <c r="C530" s="1234"/>
      <c r="D530" s="396"/>
      <c r="E530" s="508">
        <f t="shared" si="27"/>
        <v>0</v>
      </c>
      <c r="F530" s="1235"/>
      <c r="G530" s="509"/>
      <c r="H530" s="508">
        <f t="shared" si="28"/>
        <v>0</v>
      </c>
      <c r="I530" s="1256" t="str">
        <f t="shared" si="29"/>
        <v/>
      </c>
      <c r="J530" s="398"/>
      <c r="K530" s="341"/>
      <c r="L530" s="341"/>
      <c r="M530" s="342"/>
      <c r="N530" s="332"/>
      <c r="O530" s="332"/>
      <c r="P530" s="343"/>
      <c r="Q530" s="332"/>
      <c r="R530" s="343"/>
      <c r="S530" s="344"/>
      <c r="T530" s="332"/>
      <c r="U530" s="332"/>
      <c r="V530" s="332"/>
      <c r="W530" s="332"/>
      <c r="X530" s="332"/>
      <c r="Y530" s="332"/>
      <c r="Z530" s="332"/>
      <c r="AA530" s="332"/>
      <c r="AB530" s="332"/>
      <c r="AC530" s="332"/>
      <c r="AD530" s="332"/>
      <c r="AE530" s="332"/>
      <c r="AF530" s="332"/>
      <c r="AG530" s="332"/>
      <c r="AH530" s="332"/>
      <c r="AI530" s="341"/>
      <c r="AJ530" s="332"/>
      <c r="AK530" s="332"/>
      <c r="AL530" s="341"/>
      <c r="AM530" s="332"/>
      <c r="AN530" s="332"/>
      <c r="AO530" s="341"/>
    </row>
    <row r="531" spans="1:41" ht="23.1" customHeight="1">
      <c r="A531" s="397"/>
      <c r="B531" s="672"/>
      <c r="C531" s="1234"/>
      <c r="D531" s="396"/>
      <c r="E531" s="508">
        <f t="shared" si="27"/>
        <v>0</v>
      </c>
      <c r="F531" s="1235"/>
      <c r="G531" s="509"/>
      <c r="H531" s="508">
        <f t="shared" si="28"/>
        <v>0</v>
      </c>
      <c r="I531" s="1256" t="str">
        <f t="shared" si="29"/>
        <v/>
      </c>
      <c r="J531" s="398"/>
      <c r="K531" s="341"/>
      <c r="L531" s="341"/>
      <c r="M531" s="342"/>
      <c r="N531" s="332"/>
      <c r="O531" s="332"/>
      <c r="P531" s="343"/>
      <c r="Q531" s="332"/>
      <c r="R531" s="343"/>
      <c r="S531" s="344"/>
      <c r="T531" s="332"/>
      <c r="U531" s="332"/>
      <c r="V531" s="332"/>
      <c r="W531" s="332"/>
      <c r="X531" s="332"/>
      <c r="Y531" s="332"/>
      <c r="Z531" s="332"/>
      <c r="AA531" s="332"/>
      <c r="AB531" s="332"/>
      <c r="AC531" s="332"/>
      <c r="AD531" s="332"/>
      <c r="AE531" s="332"/>
      <c r="AF531" s="332"/>
      <c r="AG531" s="332"/>
      <c r="AH531" s="332"/>
      <c r="AI531" s="341"/>
      <c r="AJ531" s="332"/>
      <c r="AK531" s="332"/>
      <c r="AL531" s="341"/>
      <c r="AM531" s="332"/>
      <c r="AN531" s="332"/>
      <c r="AO531" s="341"/>
    </row>
    <row r="532" spans="1:41" ht="23.1" customHeight="1">
      <c r="A532" s="397"/>
      <c r="B532" s="672"/>
      <c r="C532" s="1234"/>
      <c r="D532" s="396"/>
      <c r="E532" s="508">
        <f t="shared" si="27"/>
        <v>0</v>
      </c>
      <c r="F532" s="1235"/>
      <c r="G532" s="509"/>
      <c r="H532" s="508">
        <f t="shared" si="28"/>
        <v>0</v>
      </c>
      <c r="I532" s="1256" t="str">
        <f t="shared" si="29"/>
        <v/>
      </c>
      <c r="J532" s="398"/>
      <c r="K532" s="341"/>
      <c r="L532" s="341"/>
      <c r="M532" s="342"/>
      <c r="N532" s="332"/>
      <c r="O532" s="332"/>
      <c r="P532" s="343"/>
      <c r="Q532" s="332"/>
      <c r="R532" s="343"/>
      <c r="S532" s="344"/>
      <c r="T532" s="332"/>
      <c r="U532" s="332"/>
      <c r="V532" s="332"/>
      <c r="W532" s="332"/>
      <c r="X532" s="332"/>
      <c r="Y532" s="332"/>
      <c r="Z532" s="332"/>
      <c r="AA532" s="332"/>
      <c r="AB532" s="332"/>
      <c r="AC532" s="332"/>
      <c r="AD532" s="332"/>
      <c r="AE532" s="332"/>
      <c r="AF532" s="332"/>
      <c r="AG532" s="332"/>
      <c r="AH532" s="332"/>
      <c r="AI532" s="341"/>
      <c r="AJ532" s="332"/>
      <c r="AK532" s="332"/>
      <c r="AL532" s="341"/>
      <c r="AM532" s="332"/>
      <c r="AN532" s="332"/>
      <c r="AO532" s="341"/>
    </row>
    <row r="533" spans="1:41" ht="23.1" customHeight="1">
      <c r="A533" s="397"/>
      <c r="B533" s="672"/>
      <c r="C533" s="1234"/>
      <c r="D533" s="396"/>
      <c r="E533" s="508">
        <f t="shared" si="27"/>
        <v>0</v>
      </c>
      <c r="F533" s="1235"/>
      <c r="G533" s="509"/>
      <c r="H533" s="508">
        <f t="shared" si="28"/>
        <v>0</v>
      </c>
      <c r="I533" s="1256" t="str">
        <f t="shared" si="29"/>
        <v/>
      </c>
      <c r="J533" s="398"/>
      <c r="K533" s="341"/>
      <c r="L533" s="341"/>
      <c r="M533" s="342"/>
      <c r="N533" s="332"/>
      <c r="O533" s="332"/>
      <c r="P533" s="343"/>
      <c r="Q533" s="332"/>
      <c r="R533" s="343"/>
      <c r="S533" s="344"/>
      <c r="T533" s="332"/>
      <c r="U533" s="332"/>
      <c r="V533" s="332"/>
      <c r="W533" s="332"/>
      <c r="X533" s="332"/>
      <c r="Y533" s="332"/>
      <c r="Z533" s="332"/>
      <c r="AA533" s="332"/>
      <c r="AB533" s="332"/>
      <c r="AC533" s="332"/>
      <c r="AD533" s="332"/>
      <c r="AE533" s="332"/>
      <c r="AF533" s="332"/>
      <c r="AG533" s="332"/>
      <c r="AH533" s="332"/>
      <c r="AI533" s="341"/>
      <c r="AJ533" s="332"/>
      <c r="AK533" s="332"/>
      <c r="AL533" s="341"/>
      <c r="AM533" s="332"/>
      <c r="AN533" s="332"/>
      <c r="AO533" s="341"/>
    </row>
    <row r="534" spans="1:41" ht="23.1" customHeight="1">
      <c r="A534" s="397"/>
      <c r="B534" s="672"/>
      <c r="C534" s="1234"/>
      <c r="D534" s="396"/>
      <c r="E534" s="508">
        <f t="shared" si="27"/>
        <v>0</v>
      </c>
      <c r="F534" s="1235"/>
      <c r="G534" s="509"/>
      <c r="H534" s="508">
        <f t="shared" si="28"/>
        <v>0</v>
      </c>
      <c r="I534" s="1256" t="str">
        <f t="shared" si="29"/>
        <v/>
      </c>
      <c r="J534" s="398"/>
      <c r="K534" s="341"/>
      <c r="L534" s="341"/>
      <c r="M534" s="342"/>
      <c r="N534" s="332"/>
      <c r="O534" s="332"/>
      <c r="P534" s="343"/>
      <c r="Q534" s="332"/>
      <c r="R534" s="343"/>
      <c r="S534" s="344"/>
      <c r="T534" s="332"/>
      <c r="U534" s="332"/>
      <c r="V534" s="332"/>
      <c r="W534" s="332"/>
      <c r="X534" s="332"/>
      <c r="Y534" s="332"/>
      <c r="Z534" s="332"/>
      <c r="AA534" s="332"/>
      <c r="AB534" s="332"/>
      <c r="AC534" s="332"/>
      <c r="AD534" s="332"/>
      <c r="AE534" s="332"/>
      <c r="AF534" s="332"/>
      <c r="AG534" s="332"/>
      <c r="AH534" s="332"/>
      <c r="AI534" s="341"/>
      <c r="AJ534" s="332"/>
      <c r="AK534" s="332"/>
      <c r="AL534" s="341"/>
      <c r="AM534" s="332"/>
      <c r="AN534" s="332"/>
      <c r="AO534" s="341"/>
    </row>
    <row r="535" spans="1:41" ht="23.1" customHeight="1">
      <c r="A535" s="397"/>
      <c r="B535" s="672"/>
      <c r="C535" s="1234"/>
      <c r="D535" s="396"/>
      <c r="E535" s="508">
        <f t="shared" si="27"/>
        <v>0</v>
      </c>
      <c r="F535" s="1235"/>
      <c r="G535" s="509"/>
      <c r="H535" s="508">
        <f t="shared" si="28"/>
        <v>0</v>
      </c>
      <c r="I535" s="1256" t="str">
        <f t="shared" si="29"/>
        <v/>
      </c>
      <c r="J535" s="398"/>
      <c r="K535" s="341"/>
      <c r="L535" s="341"/>
      <c r="M535" s="342"/>
      <c r="N535" s="332"/>
      <c r="O535" s="332"/>
      <c r="P535" s="343"/>
      <c r="Q535" s="332"/>
      <c r="R535" s="343"/>
      <c r="S535" s="344"/>
      <c r="T535" s="332"/>
      <c r="U535" s="332"/>
      <c r="V535" s="332"/>
      <c r="W535" s="332"/>
      <c r="X535" s="332"/>
      <c r="Y535" s="332"/>
      <c r="Z535" s="332"/>
      <c r="AA535" s="332"/>
      <c r="AB535" s="332"/>
      <c r="AC535" s="332"/>
      <c r="AD535" s="332"/>
      <c r="AE535" s="332"/>
      <c r="AF535" s="332"/>
      <c r="AG535" s="332"/>
      <c r="AH535" s="332"/>
      <c r="AI535" s="341"/>
      <c r="AJ535" s="332"/>
      <c r="AK535" s="332"/>
      <c r="AL535" s="341"/>
      <c r="AM535" s="332"/>
      <c r="AN535" s="332"/>
      <c r="AO535" s="341"/>
    </row>
    <row r="536" spans="1:41" ht="23.1" customHeight="1">
      <c r="A536" s="397"/>
      <c r="B536" s="672"/>
      <c r="C536" s="1234"/>
      <c r="D536" s="396"/>
      <c r="E536" s="508">
        <f t="shared" si="27"/>
        <v>0</v>
      </c>
      <c r="F536" s="1235"/>
      <c r="G536" s="509"/>
      <c r="H536" s="508">
        <f t="shared" si="28"/>
        <v>0</v>
      </c>
      <c r="I536" s="1256" t="str">
        <f t="shared" si="29"/>
        <v/>
      </c>
      <c r="J536" s="398"/>
      <c r="K536" s="341"/>
      <c r="L536" s="341"/>
      <c r="M536" s="342"/>
      <c r="N536" s="332"/>
      <c r="O536" s="332"/>
      <c r="P536" s="343"/>
      <c r="Q536" s="332"/>
      <c r="R536" s="343"/>
      <c r="S536" s="344"/>
      <c r="T536" s="332"/>
      <c r="U536" s="332"/>
      <c r="V536" s="332"/>
      <c r="W536" s="332"/>
      <c r="X536" s="332"/>
      <c r="Y536" s="332"/>
      <c r="Z536" s="332"/>
      <c r="AA536" s="332"/>
      <c r="AB536" s="332"/>
      <c r="AC536" s="332"/>
      <c r="AD536" s="332"/>
      <c r="AE536" s="332"/>
      <c r="AF536" s="332"/>
      <c r="AG536" s="332"/>
      <c r="AH536" s="332"/>
      <c r="AI536" s="341"/>
      <c r="AJ536" s="332"/>
      <c r="AK536" s="332"/>
      <c r="AL536" s="341"/>
      <c r="AM536" s="332"/>
      <c r="AN536" s="332"/>
      <c r="AO536" s="341"/>
    </row>
    <row r="537" spans="1:41" ht="23.1" customHeight="1">
      <c r="A537" s="397"/>
      <c r="B537" s="672"/>
      <c r="C537" s="1234"/>
      <c r="D537" s="396"/>
      <c r="E537" s="508">
        <f t="shared" si="27"/>
        <v>0</v>
      </c>
      <c r="F537" s="1235"/>
      <c r="G537" s="509"/>
      <c r="H537" s="508">
        <f t="shared" si="28"/>
        <v>0</v>
      </c>
      <c r="I537" s="1256" t="str">
        <f t="shared" si="29"/>
        <v/>
      </c>
      <c r="J537" s="398"/>
      <c r="K537" s="341"/>
      <c r="L537" s="341"/>
      <c r="M537" s="342"/>
      <c r="N537" s="332"/>
      <c r="O537" s="332"/>
      <c r="P537" s="343"/>
      <c r="Q537" s="332"/>
      <c r="R537" s="343"/>
      <c r="S537" s="344"/>
      <c r="T537" s="332"/>
      <c r="U537" s="332"/>
      <c r="V537" s="332"/>
      <c r="W537" s="332"/>
      <c r="X537" s="332"/>
      <c r="Y537" s="332"/>
      <c r="Z537" s="332"/>
      <c r="AA537" s="332"/>
      <c r="AB537" s="332"/>
      <c r="AC537" s="332"/>
      <c r="AD537" s="332"/>
      <c r="AE537" s="332"/>
      <c r="AF537" s="332"/>
      <c r="AG537" s="332"/>
      <c r="AH537" s="332"/>
      <c r="AI537" s="341"/>
      <c r="AJ537" s="332"/>
      <c r="AK537" s="332"/>
      <c r="AL537" s="341"/>
      <c r="AM537" s="332"/>
      <c r="AN537" s="332"/>
      <c r="AO537" s="341"/>
    </row>
    <row r="538" spans="1:41" ht="23.1" customHeight="1">
      <c r="A538" s="397"/>
      <c r="B538" s="672"/>
      <c r="C538" s="1234"/>
      <c r="D538" s="396"/>
      <c r="E538" s="508">
        <f t="shared" si="27"/>
        <v>0</v>
      </c>
      <c r="F538" s="1235"/>
      <c r="G538" s="509"/>
      <c r="H538" s="508">
        <f t="shared" si="28"/>
        <v>0</v>
      </c>
      <c r="I538" s="1256" t="str">
        <f t="shared" si="29"/>
        <v/>
      </c>
      <c r="J538" s="398"/>
      <c r="K538" s="341"/>
      <c r="L538" s="341"/>
      <c r="M538" s="342"/>
      <c r="N538" s="332"/>
      <c r="O538" s="332"/>
      <c r="P538" s="343"/>
      <c r="Q538" s="332"/>
      <c r="R538" s="343"/>
      <c r="S538" s="344"/>
      <c r="T538" s="332"/>
      <c r="U538" s="332"/>
      <c r="V538" s="332"/>
      <c r="W538" s="332"/>
      <c r="X538" s="332"/>
      <c r="Y538" s="332"/>
      <c r="Z538" s="332"/>
      <c r="AA538" s="332"/>
      <c r="AB538" s="332"/>
      <c r="AC538" s="332"/>
      <c r="AD538" s="332"/>
      <c r="AE538" s="332"/>
      <c r="AF538" s="332"/>
      <c r="AG538" s="332"/>
      <c r="AH538" s="332"/>
      <c r="AI538" s="341"/>
      <c r="AJ538" s="332"/>
      <c r="AK538" s="332"/>
      <c r="AL538" s="341"/>
      <c r="AM538" s="332"/>
      <c r="AN538" s="332"/>
      <c r="AO538" s="341"/>
    </row>
    <row r="539" spans="1:41" ht="23.1" customHeight="1">
      <c r="A539" s="397"/>
      <c r="B539" s="672"/>
      <c r="C539" s="1234"/>
      <c r="D539" s="396"/>
      <c r="E539" s="508">
        <f t="shared" si="27"/>
        <v>0</v>
      </c>
      <c r="F539" s="1235"/>
      <c r="G539" s="509"/>
      <c r="H539" s="508">
        <f t="shared" si="28"/>
        <v>0</v>
      </c>
      <c r="I539" s="1256" t="str">
        <f t="shared" si="29"/>
        <v/>
      </c>
      <c r="J539" s="398"/>
      <c r="K539" s="341"/>
      <c r="L539" s="341"/>
      <c r="M539" s="342"/>
      <c r="N539" s="332"/>
      <c r="O539" s="332"/>
      <c r="P539" s="343"/>
      <c r="Q539" s="332"/>
      <c r="R539" s="343"/>
      <c r="S539" s="344"/>
      <c r="T539" s="332"/>
      <c r="U539" s="332"/>
      <c r="V539" s="332"/>
      <c r="W539" s="332"/>
      <c r="X539" s="332"/>
      <c r="Y539" s="332"/>
      <c r="Z539" s="332"/>
      <c r="AA539" s="332"/>
      <c r="AB539" s="332"/>
      <c r="AC539" s="332"/>
      <c r="AD539" s="332"/>
      <c r="AE539" s="332"/>
      <c r="AF539" s="332"/>
      <c r="AG539" s="332"/>
      <c r="AH539" s="332"/>
      <c r="AI539" s="341"/>
      <c r="AJ539" s="332"/>
      <c r="AK539" s="332"/>
      <c r="AL539" s="341"/>
      <c r="AM539" s="332"/>
      <c r="AN539" s="332"/>
      <c r="AO539" s="341"/>
    </row>
    <row r="540" spans="1:41" ht="23.1" customHeight="1">
      <c r="A540" s="397"/>
      <c r="B540" s="672"/>
      <c r="C540" s="1234"/>
      <c r="D540" s="396"/>
      <c r="E540" s="508">
        <f t="shared" si="27"/>
        <v>0</v>
      </c>
      <c r="F540" s="1235"/>
      <c r="G540" s="509"/>
      <c r="H540" s="508">
        <f t="shared" si="28"/>
        <v>0</v>
      </c>
      <c r="I540" s="1256" t="str">
        <f t="shared" si="29"/>
        <v/>
      </c>
      <c r="J540" s="398"/>
      <c r="K540" s="341"/>
      <c r="L540" s="341"/>
      <c r="M540" s="342"/>
      <c r="N540" s="332"/>
      <c r="O540" s="332"/>
      <c r="P540" s="343"/>
      <c r="Q540" s="332"/>
      <c r="R540" s="343"/>
      <c r="S540" s="344"/>
      <c r="T540" s="332"/>
      <c r="U540" s="332"/>
      <c r="V540" s="332"/>
      <c r="W540" s="332"/>
      <c r="X540" s="332"/>
      <c r="Y540" s="332"/>
      <c r="Z540" s="332"/>
      <c r="AA540" s="332"/>
      <c r="AB540" s="332"/>
      <c r="AC540" s="332"/>
      <c r="AD540" s="332"/>
      <c r="AE540" s="332"/>
      <c r="AF540" s="332"/>
      <c r="AG540" s="332"/>
      <c r="AH540" s="332"/>
      <c r="AI540" s="341"/>
      <c r="AJ540" s="332"/>
      <c r="AK540" s="332"/>
      <c r="AL540" s="341"/>
      <c r="AM540" s="332"/>
      <c r="AN540" s="332"/>
      <c r="AO540" s="341"/>
    </row>
    <row r="541" spans="1:41" ht="23.1" customHeight="1">
      <c r="A541" s="397"/>
      <c r="B541" s="672"/>
      <c r="C541" s="1234"/>
      <c r="D541" s="396"/>
      <c r="E541" s="508">
        <f t="shared" si="27"/>
        <v>0</v>
      </c>
      <c r="F541" s="1235"/>
      <c r="G541" s="509"/>
      <c r="H541" s="508">
        <f t="shared" si="28"/>
        <v>0</v>
      </c>
      <c r="I541" s="1256" t="str">
        <f t="shared" si="29"/>
        <v/>
      </c>
      <c r="J541" s="398"/>
      <c r="K541" s="341"/>
      <c r="L541" s="341"/>
      <c r="M541" s="342"/>
      <c r="N541" s="332"/>
      <c r="O541" s="332"/>
      <c r="P541" s="343"/>
      <c r="Q541" s="332"/>
      <c r="R541" s="343"/>
      <c r="S541" s="344"/>
      <c r="T541" s="332"/>
      <c r="U541" s="332"/>
      <c r="V541" s="332"/>
      <c r="W541" s="332"/>
      <c r="X541" s="332"/>
      <c r="Y541" s="332"/>
      <c r="Z541" s="332"/>
      <c r="AA541" s="332"/>
      <c r="AB541" s="332"/>
      <c r="AC541" s="332"/>
      <c r="AD541" s="332"/>
      <c r="AE541" s="332"/>
      <c r="AF541" s="332"/>
      <c r="AG541" s="332"/>
      <c r="AH541" s="332"/>
      <c r="AI541" s="341"/>
      <c r="AJ541" s="332"/>
      <c r="AK541" s="332"/>
      <c r="AL541" s="341"/>
      <c r="AM541" s="332"/>
      <c r="AN541" s="332"/>
      <c r="AO541" s="341"/>
    </row>
    <row r="542" spans="1:41" ht="23.1" customHeight="1">
      <c r="A542" s="397"/>
      <c r="B542" s="672"/>
      <c r="C542" s="1234"/>
      <c r="D542" s="396"/>
      <c r="E542" s="508">
        <f t="shared" si="27"/>
        <v>0</v>
      </c>
      <c r="F542" s="1235"/>
      <c r="G542" s="509"/>
      <c r="H542" s="508">
        <f t="shared" si="28"/>
        <v>0</v>
      </c>
      <c r="I542" s="1256" t="str">
        <f t="shared" si="29"/>
        <v/>
      </c>
      <c r="J542" s="398"/>
      <c r="K542" s="341"/>
      <c r="L542" s="341"/>
      <c r="M542" s="342"/>
      <c r="N542" s="332"/>
      <c r="O542" s="332"/>
      <c r="P542" s="343"/>
      <c r="Q542" s="332"/>
      <c r="R542" s="343"/>
      <c r="S542" s="344"/>
      <c r="T542" s="332"/>
      <c r="U542" s="332"/>
      <c r="V542" s="332"/>
      <c r="W542" s="332"/>
      <c r="X542" s="332"/>
      <c r="Y542" s="332"/>
      <c r="Z542" s="332"/>
      <c r="AA542" s="332"/>
      <c r="AB542" s="332"/>
      <c r="AC542" s="332"/>
      <c r="AD542" s="332"/>
      <c r="AE542" s="332"/>
      <c r="AF542" s="332"/>
      <c r="AG542" s="332"/>
      <c r="AH542" s="332"/>
      <c r="AI542" s="341"/>
      <c r="AJ542" s="332"/>
      <c r="AK542" s="332"/>
      <c r="AL542" s="341"/>
      <c r="AM542" s="332"/>
      <c r="AN542" s="332"/>
      <c r="AO542" s="341"/>
    </row>
    <row r="543" spans="1:41" ht="23.1" customHeight="1">
      <c r="A543" s="397"/>
      <c r="B543" s="672"/>
      <c r="C543" s="1234"/>
      <c r="D543" s="396"/>
      <c r="E543" s="508">
        <f t="shared" si="27"/>
        <v>0</v>
      </c>
      <c r="F543" s="1235"/>
      <c r="G543" s="509"/>
      <c r="H543" s="508">
        <f t="shared" si="28"/>
        <v>0</v>
      </c>
      <c r="I543" s="1256" t="str">
        <f t="shared" si="29"/>
        <v/>
      </c>
      <c r="J543" s="398"/>
      <c r="K543" s="341"/>
      <c r="L543" s="341"/>
      <c r="M543" s="342"/>
      <c r="N543" s="332"/>
      <c r="O543" s="332"/>
      <c r="P543" s="343"/>
      <c r="Q543" s="332"/>
      <c r="R543" s="343"/>
      <c r="S543" s="344"/>
      <c r="T543" s="332"/>
      <c r="U543" s="332"/>
      <c r="V543" s="332"/>
      <c r="W543" s="332"/>
      <c r="X543" s="332"/>
      <c r="Y543" s="332"/>
      <c r="Z543" s="332"/>
      <c r="AA543" s="332"/>
      <c r="AB543" s="332"/>
      <c r="AC543" s="332"/>
      <c r="AD543" s="332"/>
      <c r="AE543" s="332"/>
      <c r="AF543" s="332"/>
      <c r="AG543" s="332"/>
      <c r="AH543" s="332"/>
      <c r="AI543" s="341"/>
      <c r="AJ543" s="332"/>
      <c r="AK543" s="332"/>
      <c r="AL543" s="341"/>
      <c r="AM543" s="332"/>
      <c r="AN543" s="332"/>
      <c r="AO543" s="341"/>
    </row>
    <row r="544" spans="1:41" ht="23.1" customHeight="1">
      <c r="A544" s="397"/>
      <c r="B544" s="672"/>
      <c r="C544" s="1234"/>
      <c r="D544" s="396"/>
      <c r="E544" s="508">
        <f t="shared" si="27"/>
        <v>0</v>
      </c>
      <c r="F544" s="1235"/>
      <c r="G544" s="509"/>
      <c r="H544" s="508">
        <f t="shared" si="28"/>
        <v>0</v>
      </c>
      <c r="I544" s="1256" t="str">
        <f t="shared" si="29"/>
        <v/>
      </c>
      <c r="J544" s="398"/>
      <c r="K544" s="341"/>
      <c r="L544" s="341"/>
      <c r="M544" s="342"/>
      <c r="N544" s="332"/>
      <c r="O544" s="332"/>
      <c r="P544" s="343"/>
      <c r="Q544" s="332"/>
      <c r="R544" s="343"/>
      <c r="S544" s="344"/>
      <c r="T544" s="332"/>
      <c r="U544" s="332"/>
      <c r="V544" s="332"/>
      <c r="W544" s="332"/>
      <c r="X544" s="332"/>
      <c r="Y544" s="332"/>
      <c r="Z544" s="332"/>
      <c r="AA544" s="332"/>
      <c r="AB544" s="332"/>
      <c r="AC544" s="332"/>
      <c r="AD544" s="332"/>
      <c r="AE544" s="332"/>
      <c r="AF544" s="332"/>
      <c r="AG544" s="332"/>
      <c r="AH544" s="332"/>
      <c r="AI544" s="341"/>
      <c r="AJ544" s="332"/>
      <c r="AK544" s="332"/>
      <c r="AL544" s="341"/>
      <c r="AM544" s="332"/>
      <c r="AN544" s="332"/>
      <c r="AO544" s="341"/>
    </row>
    <row r="545" spans="1:41" ht="23.1" customHeight="1">
      <c r="A545" s="397"/>
      <c r="B545" s="672"/>
      <c r="C545" s="1234"/>
      <c r="D545" s="396"/>
      <c r="E545" s="508">
        <f t="shared" si="27"/>
        <v>0</v>
      </c>
      <c r="F545" s="1235"/>
      <c r="G545" s="509"/>
      <c r="H545" s="508">
        <f t="shared" si="28"/>
        <v>0</v>
      </c>
      <c r="I545" s="1256" t="str">
        <f t="shared" si="29"/>
        <v/>
      </c>
      <c r="J545" s="398"/>
      <c r="K545" s="341"/>
      <c r="L545" s="341"/>
      <c r="M545" s="342"/>
      <c r="N545" s="332"/>
      <c r="O545" s="332"/>
      <c r="P545" s="343"/>
      <c r="Q545" s="332"/>
      <c r="R545" s="343"/>
      <c r="S545" s="344"/>
      <c r="T545" s="332"/>
      <c r="U545" s="332"/>
      <c r="V545" s="332"/>
      <c r="W545" s="332"/>
      <c r="X545" s="332"/>
      <c r="Y545" s="332"/>
      <c r="Z545" s="332"/>
      <c r="AA545" s="332"/>
      <c r="AB545" s="332"/>
      <c r="AC545" s="332"/>
      <c r="AD545" s="332"/>
      <c r="AE545" s="332"/>
      <c r="AF545" s="332"/>
      <c r="AG545" s="332"/>
      <c r="AH545" s="332"/>
      <c r="AI545" s="341"/>
      <c r="AJ545" s="332"/>
      <c r="AK545" s="332"/>
      <c r="AL545" s="341"/>
      <c r="AM545" s="332"/>
      <c r="AN545" s="332"/>
      <c r="AO545" s="341"/>
    </row>
    <row r="546" spans="1:41" ht="23.1" customHeight="1">
      <c r="A546" s="397"/>
      <c r="B546" s="672"/>
      <c r="C546" s="1234"/>
      <c r="D546" s="396"/>
      <c r="E546" s="508">
        <f t="shared" si="27"/>
        <v>0</v>
      </c>
      <c r="F546" s="1235"/>
      <c r="G546" s="509"/>
      <c r="H546" s="508">
        <f t="shared" si="28"/>
        <v>0</v>
      </c>
      <c r="I546" s="1256" t="str">
        <f t="shared" si="29"/>
        <v/>
      </c>
      <c r="J546" s="398"/>
      <c r="K546" s="341"/>
      <c r="L546" s="341"/>
      <c r="M546" s="342"/>
      <c r="N546" s="332"/>
      <c r="O546" s="332"/>
      <c r="P546" s="343"/>
      <c r="Q546" s="332"/>
      <c r="R546" s="343"/>
      <c r="S546" s="344"/>
      <c r="T546" s="332"/>
      <c r="U546" s="332"/>
      <c r="V546" s="332"/>
      <c r="W546" s="332"/>
      <c r="X546" s="332"/>
      <c r="Y546" s="332"/>
      <c r="Z546" s="332"/>
      <c r="AA546" s="332"/>
      <c r="AB546" s="332"/>
      <c r="AC546" s="332"/>
      <c r="AD546" s="332"/>
      <c r="AE546" s="332"/>
      <c r="AF546" s="332"/>
      <c r="AG546" s="332"/>
      <c r="AH546" s="332"/>
      <c r="AI546" s="341"/>
      <c r="AJ546" s="332"/>
      <c r="AK546" s="332"/>
      <c r="AL546" s="341"/>
      <c r="AM546" s="332"/>
      <c r="AN546" s="332"/>
      <c r="AO546" s="341"/>
    </row>
    <row r="547" spans="1:41" ht="23.1" customHeight="1">
      <c r="A547" s="397"/>
      <c r="B547" s="672"/>
      <c r="C547" s="1234"/>
      <c r="D547" s="396"/>
      <c r="E547" s="508">
        <f t="shared" si="27"/>
        <v>0</v>
      </c>
      <c r="F547" s="1235"/>
      <c r="G547" s="509"/>
      <c r="H547" s="508">
        <f t="shared" si="28"/>
        <v>0</v>
      </c>
      <c r="I547" s="1256" t="str">
        <f t="shared" si="29"/>
        <v/>
      </c>
      <c r="J547" s="398"/>
      <c r="K547" s="341"/>
      <c r="L547" s="341"/>
      <c r="M547" s="342"/>
      <c r="N547" s="332"/>
      <c r="O547" s="332"/>
      <c r="P547" s="343"/>
      <c r="Q547" s="332"/>
      <c r="R547" s="343"/>
      <c r="S547" s="344"/>
      <c r="T547" s="332"/>
      <c r="U547" s="332"/>
      <c r="V547" s="332"/>
      <c r="W547" s="332"/>
      <c r="X547" s="332"/>
      <c r="Y547" s="332"/>
      <c r="Z547" s="332"/>
      <c r="AA547" s="332"/>
      <c r="AB547" s="332"/>
      <c r="AC547" s="332"/>
      <c r="AD547" s="332"/>
      <c r="AE547" s="332"/>
      <c r="AF547" s="332"/>
      <c r="AG547" s="332"/>
      <c r="AH547" s="332"/>
      <c r="AI547" s="341"/>
      <c r="AJ547" s="332"/>
      <c r="AK547" s="332"/>
      <c r="AL547" s="341"/>
      <c r="AM547" s="332"/>
      <c r="AN547" s="332"/>
      <c r="AO547" s="341"/>
    </row>
    <row r="548" spans="1:41" ht="23.1" customHeight="1">
      <c r="A548" s="397"/>
      <c r="B548" s="672"/>
      <c r="C548" s="1234"/>
      <c r="D548" s="396"/>
      <c r="E548" s="508">
        <f t="shared" si="27"/>
        <v>0</v>
      </c>
      <c r="F548" s="1235"/>
      <c r="G548" s="509"/>
      <c r="H548" s="508">
        <f t="shared" si="28"/>
        <v>0</v>
      </c>
      <c r="I548" s="1256" t="str">
        <f t="shared" si="29"/>
        <v/>
      </c>
      <c r="J548" s="398"/>
      <c r="K548" s="341"/>
      <c r="L548" s="341"/>
      <c r="M548" s="342"/>
      <c r="N548" s="332"/>
      <c r="O548" s="332"/>
      <c r="P548" s="343"/>
      <c r="Q548" s="332"/>
      <c r="R548" s="343"/>
      <c r="S548" s="344"/>
      <c r="T548" s="332"/>
      <c r="U548" s="332"/>
      <c r="V548" s="332"/>
      <c r="W548" s="332"/>
      <c r="X548" s="332"/>
      <c r="Y548" s="332"/>
      <c r="Z548" s="332"/>
      <c r="AA548" s="332"/>
      <c r="AB548" s="332"/>
      <c r="AC548" s="332"/>
      <c r="AD548" s="332"/>
      <c r="AE548" s="332"/>
      <c r="AF548" s="332"/>
      <c r="AG548" s="332"/>
      <c r="AH548" s="332"/>
      <c r="AI548" s="341"/>
      <c r="AJ548" s="332"/>
      <c r="AK548" s="332"/>
      <c r="AL548" s="341"/>
      <c r="AM548" s="332"/>
      <c r="AN548" s="332"/>
      <c r="AO548" s="341"/>
    </row>
    <row r="549" spans="1:41" ht="23.1" customHeight="1">
      <c r="A549" s="397"/>
      <c r="B549" s="672"/>
      <c r="C549" s="1234"/>
      <c r="D549" s="396"/>
      <c r="E549" s="508">
        <f t="shared" ref="E549:E612" si="30">C549*D549</f>
        <v>0</v>
      </c>
      <c r="F549" s="1235"/>
      <c r="G549" s="509"/>
      <c r="H549" s="508">
        <f t="shared" ref="H549:H612" si="31">F549*G549</f>
        <v>0</v>
      </c>
      <c r="I549" s="1256" t="str">
        <f t="shared" ref="I549:I612" si="32">IF(OR(E549&gt;0,H549&gt;0),H549-E549,"")</f>
        <v/>
      </c>
      <c r="J549" s="398"/>
      <c r="K549" s="341"/>
      <c r="L549" s="341"/>
      <c r="M549" s="342"/>
      <c r="N549" s="332"/>
      <c r="O549" s="332"/>
      <c r="P549" s="343"/>
      <c r="Q549" s="332"/>
      <c r="R549" s="343"/>
      <c r="S549" s="344"/>
      <c r="T549" s="332"/>
      <c r="U549" s="332"/>
      <c r="V549" s="332"/>
      <c r="W549" s="332"/>
      <c r="X549" s="332"/>
      <c r="Y549" s="332"/>
      <c r="Z549" s="332"/>
      <c r="AA549" s="332"/>
      <c r="AB549" s="332"/>
      <c r="AC549" s="332"/>
      <c r="AD549" s="332"/>
      <c r="AE549" s="332"/>
      <c r="AF549" s="332"/>
      <c r="AG549" s="332"/>
      <c r="AH549" s="332"/>
      <c r="AI549" s="341"/>
      <c r="AJ549" s="332"/>
      <c r="AK549" s="332"/>
      <c r="AL549" s="341"/>
      <c r="AM549" s="332"/>
      <c r="AN549" s="332"/>
      <c r="AO549" s="341"/>
    </row>
    <row r="550" spans="1:41" ht="23.1" customHeight="1">
      <c r="A550" s="397"/>
      <c r="B550" s="672"/>
      <c r="C550" s="1234"/>
      <c r="D550" s="396"/>
      <c r="E550" s="508">
        <f t="shared" si="30"/>
        <v>0</v>
      </c>
      <c r="F550" s="1235"/>
      <c r="G550" s="509"/>
      <c r="H550" s="508">
        <f t="shared" si="31"/>
        <v>0</v>
      </c>
      <c r="I550" s="1256" t="str">
        <f t="shared" si="32"/>
        <v/>
      </c>
      <c r="J550" s="398"/>
      <c r="K550" s="341"/>
      <c r="L550" s="341"/>
      <c r="M550" s="342"/>
      <c r="N550" s="332"/>
      <c r="O550" s="332"/>
      <c r="P550" s="343"/>
      <c r="Q550" s="332"/>
      <c r="R550" s="343"/>
      <c r="S550" s="344"/>
      <c r="T550" s="332"/>
      <c r="U550" s="332"/>
      <c r="V550" s="332"/>
      <c r="W550" s="332"/>
      <c r="X550" s="332"/>
      <c r="Y550" s="332"/>
      <c r="Z550" s="332"/>
      <c r="AA550" s="332"/>
      <c r="AB550" s="332"/>
      <c r="AC550" s="332"/>
      <c r="AD550" s="332"/>
      <c r="AE550" s="332"/>
      <c r="AF550" s="332"/>
      <c r="AG550" s="332"/>
      <c r="AH550" s="332"/>
      <c r="AI550" s="341"/>
      <c r="AJ550" s="332"/>
      <c r="AK550" s="332"/>
      <c r="AL550" s="341"/>
      <c r="AM550" s="332"/>
      <c r="AN550" s="332"/>
      <c r="AO550" s="341"/>
    </row>
    <row r="551" spans="1:41" ht="23.1" customHeight="1">
      <c r="A551" s="397"/>
      <c r="B551" s="672"/>
      <c r="C551" s="1234"/>
      <c r="D551" s="396"/>
      <c r="E551" s="508">
        <f t="shared" si="30"/>
        <v>0</v>
      </c>
      <c r="F551" s="1235"/>
      <c r="G551" s="509"/>
      <c r="H551" s="508">
        <f t="shared" si="31"/>
        <v>0</v>
      </c>
      <c r="I551" s="1256" t="str">
        <f t="shared" si="32"/>
        <v/>
      </c>
      <c r="J551" s="398"/>
      <c r="K551" s="341"/>
      <c r="L551" s="341"/>
      <c r="M551" s="342"/>
      <c r="N551" s="332"/>
      <c r="O551" s="332"/>
      <c r="P551" s="343"/>
      <c r="Q551" s="332"/>
      <c r="R551" s="343"/>
      <c r="S551" s="344"/>
      <c r="T551" s="332"/>
      <c r="U551" s="332"/>
      <c r="V551" s="332"/>
      <c r="W551" s="332"/>
      <c r="X551" s="332"/>
      <c r="Y551" s="332"/>
      <c r="Z551" s="332"/>
      <c r="AA551" s="332"/>
      <c r="AB551" s="332"/>
      <c r="AC551" s="332"/>
      <c r="AD551" s="332"/>
      <c r="AE551" s="332"/>
      <c r="AF551" s="332"/>
      <c r="AG551" s="332"/>
      <c r="AH551" s="332"/>
      <c r="AI551" s="341"/>
      <c r="AJ551" s="332"/>
      <c r="AK551" s="332"/>
      <c r="AL551" s="341"/>
      <c r="AM551" s="332"/>
      <c r="AN551" s="332"/>
      <c r="AO551" s="341"/>
    </row>
    <row r="552" spans="1:41" ht="23.1" customHeight="1">
      <c r="A552" s="397"/>
      <c r="B552" s="672"/>
      <c r="C552" s="1234"/>
      <c r="D552" s="396"/>
      <c r="E552" s="508">
        <f t="shared" si="30"/>
        <v>0</v>
      </c>
      <c r="F552" s="1235"/>
      <c r="G552" s="509"/>
      <c r="H552" s="508">
        <f t="shared" si="31"/>
        <v>0</v>
      </c>
      <c r="I552" s="1256" t="str">
        <f t="shared" si="32"/>
        <v/>
      </c>
      <c r="J552" s="398"/>
      <c r="K552" s="341"/>
      <c r="L552" s="341"/>
      <c r="M552" s="342"/>
      <c r="N552" s="332"/>
      <c r="O552" s="332"/>
      <c r="P552" s="343"/>
      <c r="Q552" s="332"/>
      <c r="R552" s="343"/>
      <c r="S552" s="344"/>
      <c r="T552" s="332"/>
      <c r="U552" s="332"/>
      <c r="V552" s="332"/>
      <c r="W552" s="332"/>
      <c r="X552" s="332"/>
      <c r="Y552" s="332"/>
      <c r="Z552" s="332"/>
      <c r="AA552" s="332"/>
      <c r="AB552" s="332"/>
      <c r="AC552" s="332"/>
      <c r="AD552" s="332"/>
      <c r="AE552" s="332"/>
      <c r="AF552" s="332"/>
      <c r="AG552" s="332"/>
      <c r="AH552" s="332"/>
      <c r="AI552" s="341"/>
      <c r="AJ552" s="332"/>
      <c r="AK552" s="332"/>
      <c r="AL552" s="341"/>
      <c r="AM552" s="332"/>
      <c r="AN552" s="332"/>
      <c r="AO552" s="341"/>
    </row>
    <row r="553" spans="1:41" ht="23.1" customHeight="1">
      <c r="A553" s="397"/>
      <c r="B553" s="672"/>
      <c r="C553" s="1234"/>
      <c r="D553" s="396"/>
      <c r="E553" s="508">
        <f t="shared" si="30"/>
        <v>0</v>
      </c>
      <c r="F553" s="1235"/>
      <c r="G553" s="509"/>
      <c r="H553" s="508">
        <f t="shared" si="31"/>
        <v>0</v>
      </c>
      <c r="I553" s="1256" t="str">
        <f t="shared" si="32"/>
        <v/>
      </c>
      <c r="J553" s="398"/>
      <c r="K553" s="341"/>
      <c r="L553" s="341"/>
      <c r="M553" s="342"/>
      <c r="N553" s="332"/>
      <c r="O553" s="332"/>
      <c r="P553" s="343"/>
      <c r="Q553" s="332"/>
      <c r="R553" s="343"/>
      <c r="S553" s="344"/>
      <c r="T553" s="332"/>
      <c r="U553" s="332"/>
      <c r="V553" s="332"/>
      <c r="W553" s="332"/>
      <c r="X553" s="332"/>
      <c r="Y553" s="332"/>
      <c r="Z553" s="332"/>
      <c r="AA553" s="332"/>
      <c r="AB553" s="332"/>
      <c r="AC553" s="332"/>
      <c r="AD553" s="332"/>
      <c r="AE553" s="332"/>
      <c r="AF553" s="332"/>
      <c r="AG553" s="332"/>
      <c r="AH553" s="332"/>
      <c r="AI553" s="341"/>
      <c r="AJ553" s="332"/>
      <c r="AK553" s="332"/>
      <c r="AL553" s="341"/>
      <c r="AM553" s="332"/>
      <c r="AN553" s="332"/>
      <c r="AO553" s="341"/>
    </row>
    <row r="554" spans="1:41" ht="23.1" customHeight="1">
      <c r="A554" s="397"/>
      <c r="B554" s="672"/>
      <c r="C554" s="1234"/>
      <c r="D554" s="396"/>
      <c r="E554" s="508">
        <f t="shared" si="30"/>
        <v>0</v>
      </c>
      <c r="F554" s="1235"/>
      <c r="G554" s="509"/>
      <c r="H554" s="508">
        <f t="shared" si="31"/>
        <v>0</v>
      </c>
      <c r="I554" s="1256" t="str">
        <f t="shared" si="32"/>
        <v/>
      </c>
      <c r="J554" s="398"/>
      <c r="K554" s="341"/>
      <c r="L554" s="341"/>
      <c r="M554" s="342"/>
      <c r="N554" s="332"/>
      <c r="O554" s="332"/>
      <c r="P554" s="343"/>
      <c r="Q554" s="332"/>
      <c r="R554" s="343"/>
      <c r="S554" s="344"/>
      <c r="T554" s="332"/>
      <c r="U554" s="332"/>
      <c r="V554" s="332"/>
      <c r="W554" s="332"/>
      <c r="X554" s="332"/>
      <c r="Y554" s="332"/>
      <c r="Z554" s="332"/>
      <c r="AA554" s="332"/>
      <c r="AB554" s="332"/>
      <c r="AC554" s="332"/>
      <c r="AD554" s="332"/>
      <c r="AE554" s="332"/>
      <c r="AF554" s="332"/>
      <c r="AG554" s="332"/>
      <c r="AH554" s="332"/>
      <c r="AI554" s="341"/>
      <c r="AJ554" s="332"/>
      <c r="AK554" s="332"/>
      <c r="AL554" s="341"/>
      <c r="AM554" s="332"/>
      <c r="AN554" s="332"/>
      <c r="AO554" s="341"/>
    </row>
    <row r="555" spans="1:41" ht="23.1" customHeight="1">
      <c r="A555" s="397"/>
      <c r="B555" s="672"/>
      <c r="C555" s="1234"/>
      <c r="D555" s="396"/>
      <c r="E555" s="508">
        <f t="shared" si="30"/>
        <v>0</v>
      </c>
      <c r="F555" s="1235"/>
      <c r="G555" s="509"/>
      <c r="H555" s="508">
        <f t="shared" si="31"/>
        <v>0</v>
      </c>
      <c r="I555" s="1256" t="str">
        <f t="shared" si="32"/>
        <v/>
      </c>
      <c r="J555" s="398"/>
      <c r="K555" s="341"/>
      <c r="L555" s="341"/>
      <c r="M555" s="342"/>
      <c r="N555" s="332"/>
      <c r="O555" s="332"/>
      <c r="P555" s="343"/>
      <c r="Q555" s="332"/>
      <c r="R555" s="343"/>
      <c r="S555" s="344"/>
      <c r="T555" s="332"/>
      <c r="U555" s="332"/>
      <c r="V555" s="332"/>
      <c r="W555" s="332"/>
      <c r="X555" s="332"/>
      <c r="Y555" s="332"/>
      <c r="Z555" s="332"/>
      <c r="AA555" s="332"/>
      <c r="AB555" s="332"/>
      <c r="AC555" s="332"/>
      <c r="AD555" s="332"/>
      <c r="AE555" s="332"/>
      <c r="AF555" s="332"/>
      <c r="AG555" s="332"/>
      <c r="AH555" s="332"/>
      <c r="AI555" s="341"/>
      <c r="AJ555" s="332"/>
      <c r="AK555" s="332"/>
      <c r="AL555" s="341"/>
      <c r="AM555" s="332"/>
      <c r="AN555" s="332"/>
      <c r="AO555" s="341"/>
    </row>
    <row r="556" spans="1:41" ht="23.1" customHeight="1">
      <c r="A556" s="397"/>
      <c r="B556" s="672"/>
      <c r="C556" s="1234"/>
      <c r="D556" s="396"/>
      <c r="E556" s="508">
        <f t="shared" si="30"/>
        <v>0</v>
      </c>
      <c r="F556" s="1235"/>
      <c r="G556" s="509"/>
      <c r="H556" s="508">
        <f t="shared" si="31"/>
        <v>0</v>
      </c>
      <c r="I556" s="1256" t="str">
        <f t="shared" si="32"/>
        <v/>
      </c>
      <c r="J556" s="398"/>
      <c r="K556" s="341"/>
      <c r="L556" s="341"/>
      <c r="M556" s="342"/>
      <c r="N556" s="332"/>
      <c r="O556" s="332"/>
      <c r="P556" s="343"/>
      <c r="Q556" s="332"/>
      <c r="R556" s="343"/>
      <c r="S556" s="344"/>
      <c r="T556" s="332"/>
      <c r="U556" s="332"/>
      <c r="V556" s="332"/>
      <c r="W556" s="332"/>
      <c r="X556" s="332"/>
      <c r="Y556" s="332"/>
      <c r="Z556" s="332"/>
      <c r="AA556" s="332"/>
      <c r="AB556" s="332"/>
      <c r="AC556" s="332"/>
      <c r="AD556" s="332"/>
      <c r="AE556" s="332"/>
      <c r="AF556" s="332"/>
      <c r="AG556" s="332"/>
      <c r="AH556" s="332"/>
      <c r="AI556" s="341"/>
      <c r="AJ556" s="332"/>
      <c r="AK556" s="332"/>
      <c r="AL556" s="341"/>
      <c r="AM556" s="332"/>
      <c r="AN556" s="332"/>
      <c r="AO556" s="341"/>
    </row>
    <row r="557" spans="1:41" ht="23.1" customHeight="1">
      <c r="A557" s="397"/>
      <c r="B557" s="672"/>
      <c r="C557" s="1234"/>
      <c r="D557" s="396"/>
      <c r="E557" s="508">
        <f t="shared" si="30"/>
        <v>0</v>
      </c>
      <c r="F557" s="1235"/>
      <c r="G557" s="509"/>
      <c r="H557" s="508">
        <f t="shared" si="31"/>
        <v>0</v>
      </c>
      <c r="I557" s="1256" t="str">
        <f t="shared" si="32"/>
        <v/>
      </c>
      <c r="J557" s="398"/>
      <c r="K557" s="341"/>
      <c r="L557" s="341"/>
      <c r="M557" s="342"/>
      <c r="N557" s="332"/>
      <c r="O557" s="332"/>
      <c r="P557" s="343"/>
      <c r="Q557" s="332"/>
      <c r="R557" s="343"/>
      <c r="S557" s="344"/>
      <c r="T557" s="332"/>
      <c r="U557" s="332"/>
      <c r="V557" s="332"/>
      <c r="W557" s="332"/>
      <c r="X557" s="332"/>
      <c r="Y557" s="332"/>
      <c r="Z557" s="332"/>
      <c r="AA557" s="332"/>
      <c r="AB557" s="332"/>
      <c r="AC557" s="332"/>
      <c r="AD557" s="332"/>
      <c r="AE557" s="332"/>
      <c r="AF557" s="332"/>
      <c r="AG557" s="332"/>
      <c r="AH557" s="332"/>
      <c r="AI557" s="341"/>
      <c r="AJ557" s="332"/>
      <c r="AK557" s="332"/>
      <c r="AL557" s="341"/>
      <c r="AM557" s="332"/>
      <c r="AN557" s="332"/>
      <c r="AO557" s="341"/>
    </row>
    <row r="558" spans="1:41" ht="23.1" customHeight="1">
      <c r="A558" s="397"/>
      <c r="B558" s="672"/>
      <c r="C558" s="1234"/>
      <c r="D558" s="396"/>
      <c r="E558" s="508">
        <f t="shared" si="30"/>
        <v>0</v>
      </c>
      <c r="F558" s="1235"/>
      <c r="G558" s="509"/>
      <c r="H558" s="508">
        <f t="shared" si="31"/>
        <v>0</v>
      </c>
      <c r="I558" s="1256" t="str">
        <f t="shared" si="32"/>
        <v/>
      </c>
      <c r="J558" s="398"/>
      <c r="K558" s="341"/>
      <c r="L558" s="341"/>
      <c r="M558" s="342"/>
      <c r="N558" s="332"/>
      <c r="O558" s="332"/>
      <c r="P558" s="343"/>
      <c r="Q558" s="332"/>
      <c r="R558" s="343"/>
      <c r="S558" s="344"/>
      <c r="T558" s="332"/>
      <c r="U558" s="332"/>
      <c r="V558" s="332"/>
      <c r="W558" s="332"/>
      <c r="X558" s="332"/>
      <c r="Y558" s="332"/>
      <c r="Z558" s="332"/>
      <c r="AA558" s="332"/>
      <c r="AB558" s="332"/>
      <c r="AC558" s="332"/>
      <c r="AD558" s="332"/>
      <c r="AE558" s="332"/>
      <c r="AF558" s="332"/>
      <c r="AG558" s="332"/>
      <c r="AH558" s="332"/>
      <c r="AI558" s="341"/>
      <c r="AJ558" s="332"/>
      <c r="AK558" s="332"/>
      <c r="AL558" s="341"/>
      <c r="AM558" s="332"/>
      <c r="AN558" s="332"/>
      <c r="AO558" s="341"/>
    </row>
    <row r="559" spans="1:41" ht="23.1" customHeight="1">
      <c r="A559" s="397"/>
      <c r="B559" s="672"/>
      <c r="C559" s="1234"/>
      <c r="D559" s="396"/>
      <c r="E559" s="508">
        <f t="shared" si="30"/>
        <v>0</v>
      </c>
      <c r="F559" s="1235"/>
      <c r="G559" s="509"/>
      <c r="H559" s="508">
        <f t="shared" si="31"/>
        <v>0</v>
      </c>
      <c r="I559" s="1256" t="str">
        <f t="shared" si="32"/>
        <v/>
      </c>
      <c r="J559" s="398"/>
      <c r="K559" s="341"/>
      <c r="L559" s="341"/>
      <c r="M559" s="342"/>
      <c r="N559" s="332"/>
      <c r="O559" s="332"/>
      <c r="P559" s="343"/>
      <c r="Q559" s="332"/>
      <c r="R559" s="343"/>
      <c r="S559" s="344"/>
      <c r="T559" s="332"/>
      <c r="U559" s="332"/>
      <c r="V559" s="332"/>
      <c r="W559" s="332"/>
      <c r="X559" s="332"/>
      <c r="Y559" s="332"/>
      <c r="Z559" s="332"/>
      <c r="AA559" s="332"/>
      <c r="AB559" s="332"/>
      <c r="AC559" s="332"/>
      <c r="AD559" s="332"/>
      <c r="AE559" s="332"/>
      <c r="AF559" s="332"/>
      <c r="AG559" s="332"/>
      <c r="AH559" s="332"/>
      <c r="AI559" s="341"/>
      <c r="AJ559" s="332"/>
      <c r="AK559" s="332"/>
      <c r="AL559" s="341"/>
      <c r="AM559" s="332"/>
      <c r="AN559" s="332"/>
      <c r="AO559" s="341"/>
    </row>
    <row r="560" spans="1:41" ht="23.1" customHeight="1">
      <c r="A560" s="397"/>
      <c r="B560" s="672"/>
      <c r="C560" s="1234"/>
      <c r="D560" s="396"/>
      <c r="E560" s="508">
        <f t="shared" si="30"/>
        <v>0</v>
      </c>
      <c r="F560" s="1235"/>
      <c r="G560" s="509"/>
      <c r="H560" s="508">
        <f t="shared" si="31"/>
        <v>0</v>
      </c>
      <c r="I560" s="1256" t="str">
        <f t="shared" si="32"/>
        <v/>
      </c>
      <c r="J560" s="398"/>
      <c r="K560" s="341"/>
      <c r="L560" s="341"/>
      <c r="M560" s="342"/>
      <c r="N560" s="332"/>
      <c r="O560" s="332"/>
      <c r="P560" s="343"/>
      <c r="Q560" s="332"/>
      <c r="R560" s="343"/>
      <c r="S560" s="344"/>
      <c r="T560" s="332"/>
      <c r="U560" s="332"/>
      <c r="V560" s="332"/>
      <c r="W560" s="332"/>
      <c r="X560" s="332"/>
      <c r="Y560" s="332"/>
      <c r="Z560" s="332"/>
      <c r="AA560" s="332"/>
      <c r="AB560" s="332"/>
      <c r="AC560" s="332"/>
      <c r="AD560" s="332"/>
      <c r="AE560" s="332"/>
      <c r="AF560" s="332"/>
      <c r="AG560" s="332"/>
      <c r="AH560" s="332"/>
      <c r="AI560" s="341"/>
      <c r="AJ560" s="332"/>
      <c r="AK560" s="332"/>
      <c r="AL560" s="341"/>
      <c r="AM560" s="332"/>
      <c r="AN560" s="332"/>
      <c r="AO560" s="341"/>
    </row>
    <row r="561" spans="1:41" ht="23.1" customHeight="1">
      <c r="A561" s="397"/>
      <c r="B561" s="672"/>
      <c r="C561" s="1234"/>
      <c r="D561" s="396"/>
      <c r="E561" s="508">
        <f t="shared" si="30"/>
        <v>0</v>
      </c>
      <c r="F561" s="1235"/>
      <c r="G561" s="509"/>
      <c r="H561" s="508">
        <f t="shared" si="31"/>
        <v>0</v>
      </c>
      <c r="I561" s="1256" t="str">
        <f t="shared" si="32"/>
        <v/>
      </c>
      <c r="J561" s="398"/>
      <c r="K561" s="341"/>
      <c r="L561" s="341"/>
      <c r="M561" s="342"/>
      <c r="N561" s="332"/>
      <c r="O561" s="332"/>
      <c r="P561" s="343"/>
      <c r="Q561" s="332"/>
      <c r="R561" s="343"/>
      <c r="S561" s="344"/>
      <c r="T561" s="332"/>
      <c r="U561" s="332"/>
      <c r="V561" s="332"/>
      <c r="W561" s="332"/>
      <c r="X561" s="332"/>
      <c r="Y561" s="332"/>
      <c r="Z561" s="332"/>
      <c r="AA561" s="332"/>
      <c r="AB561" s="332"/>
      <c r="AC561" s="332"/>
      <c r="AD561" s="332"/>
      <c r="AE561" s="332"/>
      <c r="AF561" s="332"/>
      <c r="AG561" s="332"/>
      <c r="AH561" s="332"/>
      <c r="AI561" s="341"/>
      <c r="AJ561" s="332"/>
      <c r="AK561" s="332"/>
      <c r="AL561" s="341"/>
      <c r="AM561" s="332"/>
      <c r="AN561" s="332"/>
      <c r="AO561" s="341"/>
    </row>
    <row r="562" spans="1:41" ht="23.1" customHeight="1">
      <c r="A562" s="397"/>
      <c r="B562" s="672"/>
      <c r="C562" s="1234"/>
      <c r="D562" s="396"/>
      <c r="E562" s="508">
        <f t="shared" si="30"/>
        <v>0</v>
      </c>
      <c r="F562" s="1235"/>
      <c r="G562" s="509"/>
      <c r="H562" s="508">
        <f t="shared" si="31"/>
        <v>0</v>
      </c>
      <c r="I562" s="1256" t="str">
        <f t="shared" si="32"/>
        <v/>
      </c>
      <c r="J562" s="398"/>
      <c r="K562" s="341"/>
      <c r="L562" s="341"/>
      <c r="M562" s="342"/>
      <c r="N562" s="332"/>
      <c r="O562" s="332"/>
      <c r="P562" s="343"/>
      <c r="Q562" s="332"/>
      <c r="R562" s="343"/>
      <c r="S562" s="344"/>
      <c r="T562" s="332"/>
      <c r="U562" s="332"/>
      <c r="V562" s="332"/>
      <c r="W562" s="332"/>
      <c r="X562" s="332"/>
      <c r="Y562" s="332"/>
      <c r="Z562" s="332"/>
      <c r="AA562" s="332"/>
      <c r="AB562" s="332"/>
      <c r="AC562" s="332"/>
      <c r="AD562" s="332"/>
      <c r="AE562" s="332"/>
      <c r="AF562" s="332"/>
      <c r="AG562" s="332"/>
      <c r="AH562" s="332"/>
      <c r="AI562" s="341"/>
      <c r="AJ562" s="332"/>
      <c r="AK562" s="332"/>
      <c r="AL562" s="341"/>
      <c r="AM562" s="332"/>
      <c r="AN562" s="332"/>
      <c r="AO562" s="341"/>
    </row>
    <row r="563" spans="1:41" ht="23.1" customHeight="1">
      <c r="A563" s="397"/>
      <c r="B563" s="672"/>
      <c r="C563" s="1234"/>
      <c r="D563" s="396"/>
      <c r="E563" s="508">
        <f t="shared" si="30"/>
        <v>0</v>
      </c>
      <c r="F563" s="1235"/>
      <c r="G563" s="509"/>
      <c r="H563" s="508">
        <f t="shared" si="31"/>
        <v>0</v>
      </c>
      <c r="I563" s="1256" t="str">
        <f t="shared" si="32"/>
        <v/>
      </c>
      <c r="J563" s="398"/>
      <c r="K563" s="341"/>
      <c r="L563" s="341"/>
      <c r="M563" s="342"/>
      <c r="N563" s="332"/>
      <c r="O563" s="332"/>
      <c r="P563" s="343"/>
      <c r="Q563" s="332"/>
      <c r="R563" s="343"/>
      <c r="S563" s="344"/>
      <c r="T563" s="332"/>
      <c r="U563" s="332"/>
      <c r="V563" s="332"/>
      <c r="W563" s="332"/>
      <c r="X563" s="332"/>
      <c r="Y563" s="332"/>
      <c r="Z563" s="332"/>
      <c r="AA563" s="332"/>
      <c r="AB563" s="332"/>
      <c r="AC563" s="332"/>
      <c r="AD563" s="332"/>
      <c r="AE563" s="332"/>
      <c r="AF563" s="332"/>
      <c r="AG563" s="332"/>
      <c r="AH563" s="332"/>
      <c r="AI563" s="341"/>
      <c r="AJ563" s="332"/>
      <c r="AK563" s="332"/>
      <c r="AL563" s="341"/>
      <c r="AM563" s="332"/>
      <c r="AN563" s="332"/>
      <c r="AO563" s="341"/>
    </row>
    <row r="564" spans="1:41" ht="23.1" customHeight="1">
      <c r="A564" s="397"/>
      <c r="B564" s="672"/>
      <c r="C564" s="1234"/>
      <c r="D564" s="396"/>
      <c r="E564" s="508">
        <f t="shared" si="30"/>
        <v>0</v>
      </c>
      <c r="F564" s="1235"/>
      <c r="G564" s="509"/>
      <c r="H564" s="508">
        <f t="shared" si="31"/>
        <v>0</v>
      </c>
      <c r="I564" s="1256" t="str">
        <f t="shared" si="32"/>
        <v/>
      </c>
      <c r="J564" s="398"/>
      <c r="K564" s="341"/>
      <c r="L564" s="341"/>
      <c r="M564" s="342"/>
      <c r="N564" s="332"/>
      <c r="O564" s="332"/>
      <c r="P564" s="343"/>
      <c r="Q564" s="332"/>
      <c r="R564" s="343"/>
      <c r="S564" s="344"/>
      <c r="T564" s="332"/>
      <c r="U564" s="332"/>
      <c r="V564" s="332"/>
      <c r="W564" s="332"/>
      <c r="X564" s="332"/>
      <c r="Y564" s="332"/>
      <c r="Z564" s="332"/>
      <c r="AA564" s="332"/>
      <c r="AB564" s="332"/>
      <c r="AC564" s="332"/>
      <c r="AD564" s="332"/>
      <c r="AE564" s="332"/>
      <c r="AF564" s="332"/>
      <c r="AG564" s="332"/>
      <c r="AH564" s="332"/>
      <c r="AI564" s="341"/>
      <c r="AJ564" s="332"/>
      <c r="AK564" s="332"/>
      <c r="AL564" s="341"/>
      <c r="AM564" s="332"/>
      <c r="AN564" s="332"/>
      <c r="AO564" s="341"/>
    </row>
    <row r="565" spans="1:41" ht="23.1" customHeight="1">
      <c r="A565" s="397"/>
      <c r="B565" s="672"/>
      <c r="C565" s="1234"/>
      <c r="D565" s="396"/>
      <c r="E565" s="508">
        <f t="shared" si="30"/>
        <v>0</v>
      </c>
      <c r="F565" s="1235"/>
      <c r="G565" s="509"/>
      <c r="H565" s="508">
        <f t="shared" si="31"/>
        <v>0</v>
      </c>
      <c r="I565" s="1256" t="str">
        <f t="shared" si="32"/>
        <v/>
      </c>
      <c r="J565" s="398"/>
      <c r="K565" s="341"/>
      <c r="L565" s="341"/>
      <c r="M565" s="342"/>
      <c r="N565" s="332"/>
      <c r="O565" s="332"/>
      <c r="P565" s="343"/>
      <c r="Q565" s="332"/>
      <c r="R565" s="343"/>
      <c r="S565" s="344"/>
      <c r="T565" s="332"/>
      <c r="U565" s="332"/>
      <c r="V565" s="332"/>
      <c r="W565" s="332"/>
      <c r="X565" s="332"/>
      <c r="Y565" s="332"/>
      <c r="Z565" s="332"/>
      <c r="AA565" s="332"/>
      <c r="AB565" s="332"/>
      <c r="AC565" s="332"/>
      <c r="AD565" s="332"/>
      <c r="AE565" s="332"/>
      <c r="AF565" s="332"/>
      <c r="AG565" s="332"/>
      <c r="AH565" s="332"/>
      <c r="AI565" s="341"/>
      <c r="AJ565" s="332"/>
      <c r="AK565" s="332"/>
      <c r="AL565" s="341"/>
      <c r="AM565" s="332"/>
      <c r="AN565" s="332"/>
      <c r="AO565" s="341"/>
    </row>
    <row r="566" spans="1:41" ht="23.1" customHeight="1">
      <c r="A566" s="397"/>
      <c r="B566" s="672"/>
      <c r="C566" s="1234"/>
      <c r="D566" s="396"/>
      <c r="E566" s="508">
        <f t="shared" si="30"/>
        <v>0</v>
      </c>
      <c r="F566" s="1235"/>
      <c r="G566" s="509"/>
      <c r="H566" s="508">
        <f t="shared" si="31"/>
        <v>0</v>
      </c>
      <c r="I566" s="1256" t="str">
        <f t="shared" si="32"/>
        <v/>
      </c>
      <c r="J566" s="398"/>
      <c r="K566" s="341"/>
      <c r="L566" s="341"/>
      <c r="M566" s="342"/>
      <c r="N566" s="332"/>
      <c r="O566" s="332"/>
      <c r="P566" s="343"/>
      <c r="Q566" s="332"/>
      <c r="R566" s="343"/>
      <c r="S566" s="344"/>
      <c r="T566" s="332"/>
      <c r="U566" s="332"/>
      <c r="V566" s="332"/>
      <c r="W566" s="332"/>
      <c r="X566" s="332"/>
      <c r="Y566" s="332"/>
      <c r="Z566" s="332"/>
      <c r="AA566" s="332"/>
      <c r="AB566" s="332"/>
      <c r="AC566" s="332"/>
      <c r="AD566" s="332"/>
      <c r="AE566" s="332"/>
      <c r="AF566" s="332"/>
      <c r="AG566" s="332"/>
      <c r="AH566" s="332"/>
      <c r="AI566" s="341"/>
      <c r="AJ566" s="332"/>
      <c r="AK566" s="332"/>
      <c r="AL566" s="341"/>
      <c r="AM566" s="332"/>
      <c r="AN566" s="332"/>
      <c r="AO566" s="341"/>
    </row>
    <row r="567" spans="1:41" ht="23.1" customHeight="1">
      <c r="A567" s="397"/>
      <c r="B567" s="672"/>
      <c r="C567" s="1234"/>
      <c r="D567" s="396"/>
      <c r="E567" s="508">
        <f t="shared" si="30"/>
        <v>0</v>
      </c>
      <c r="F567" s="1235"/>
      <c r="G567" s="509"/>
      <c r="H567" s="508">
        <f t="shared" si="31"/>
        <v>0</v>
      </c>
      <c r="I567" s="1256" t="str">
        <f t="shared" si="32"/>
        <v/>
      </c>
      <c r="J567" s="398"/>
      <c r="K567" s="341"/>
      <c r="L567" s="341"/>
      <c r="M567" s="342"/>
      <c r="N567" s="332"/>
      <c r="O567" s="332"/>
      <c r="P567" s="343"/>
      <c r="Q567" s="332"/>
      <c r="R567" s="343"/>
      <c r="S567" s="344"/>
      <c r="T567" s="332"/>
      <c r="U567" s="332"/>
      <c r="V567" s="332"/>
      <c r="W567" s="332"/>
      <c r="X567" s="332"/>
      <c r="Y567" s="332"/>
      <c r="Z567" s="332"/>
      <c r="AA567" s="332"/>
      <c r="AB567" s="332"/>
      <c r="AC567" s="332"/>
      <c r="AD567" s="332"/>
      <c r="AE567" s="332"/>
      <c r="AF567" s="332"/>
      <c r="AG567" s="332"/>
      <c r="AH567" s="332"/>
      <c r="AI567" s="341"/>
      <c r="AJ567" s="332"/>
      <c r="AK567" s="332"/>
      <c r="AL567" s="341"/>
      <c r="AM567" s="332"/>
      <c r="AN567" s="332"/>
      <c r="AO567" s="341"/>
    </row>
    <row r="568" spans="1:41" ht="23.1" customHeight="1">
      <c r="A568" s="397"/>
      <c r="B568" s="672"/>
      <c r="C568" s="1234"/>
      <c r="D568" s="396"/>
      <c r="E568" s="508">
        <f t="shared" si="30"/>
        <v>0</v>
      </c>
      <c r="F568" s="1235"/>
      <c r="G568" s="509"/>
      <c r="H568" s="508">
        <f t="shared" si="31"/>
        <v>0</v>
      </c>
      <c r="I568" s="1256" t="str">
        <f t="shared" si="32"/>
        <v/>
      </c>
      <c r="J568" s="398"/>
      <c r="K568" s="341"/>
      <c r="L568" s="341"/>
      <c r="M568" s="342"/>
      <c r="N568" s="332"/>
      <c r="O568" s="332"/>
      <c r="P568" s="343"/>
      <c r="Q568" s="332"/>
      <c r="R568" s="343"/>
      <c r="S568" s="344"/>
      <c r="T568" s="332"/>
      <c r="U568" s="332"/>
      <c r="V568" s="332"/>
      <c r="W568" s="332"/>
      <c r="X568" s="332"/>
      <c r="Y568" s="332"/>
      <c r="Z568" s="332"/>
      <c r="AA568" s="332"/>
      <c r="AB568" s="332"/>
      <c r="AC568" s="332"/>
      <c r="AD568" s="332"/>
      <c r="AE568" s="332"/>
      <c r="AF568" s="332"/>
      <c r="AG568" s="332"/>
      <c r="AH568" s="332"/>
      <c r="AI568" s="341"/>
      <c r="AJ568" s="332"/>
      <c r="AK568" s="332"/>
      <c r="AL568" s="341"/>
      <c r="AM568" s="332"/>
      <c r="AN568" s="332"/>
      <c r="AO568" s="341"/>
    </row>
    <row r="569" spans="1:41" ht="23.1" customHeight="1">
      <c r="A569" s="397"/>
      <c r="B569" s="672"/>
      <c r="C569" s="1234"/>
      <c r="D569" s="396"/>
      <c r="E569" s="508">
        <f t="shared" si="30"/>
        <v>0</v>
      </c>
      <c r="F569" s="1235"/>
      <c r="G569" s="509"/>
      <c r="H569" s="508">
        <f t="shared" si="31"/>
        <v>0</v>
      </c>
      <c r="I569" s="1256" t="str">
        <f t="shared" si="32"/>
        <v/>
      </c>
      <c r="J569" s="398"/>
      <c r="K569" s="341"/>
      <c r="L569" s="341"/>
      <c r="M569" s="342"/>
      <c r="N569" s="332"/>
      <c r="O569" s="332"/>
      <c r="P569" s="343"/>
      <c r="Q569" s="332"/>
      <c r="R569" s="343"/>
      <c r="S569" s="344"/>
      <c r="T569" s="332"/>
      <c r="U569" s="332"/>
      <c r="V569" s="332"/>
      <c r="W569" s="332"/>
      <c r="X569" s="332"/>
      <c r="Y569" s="332"/>
      <c r="Z569" s="332"/>
      <c r="AA569" s="332"/>
      <c r="AB569" s="332"/>
      <c r="AC569" s="332"/>
      <c r="AD569" s="332"/>
      <c r="AE569" s="332"/>
      <c r="AF569" s="332"/>
      <c r="AG569" s="332"/>
      <c r="AH569" s="332"/>
      <c r="AI569" s="341"/>
      <c r="AJ569" s="332"/>
      <c r="AK569" s="332"/>
      <c r="AL569" s="341"/>
      <c r="AM569" s="332"/>
      <c r="AN569" s="332"/>
      <c r="AO569" s="341"/>
    </row>
    <row r="570" spans="1:41" ht="23.1" customHeight="1">
      <c r="A570" s="397"/>
      <c r="B570" s="672"/>
      <c r="C570" s="1234"/>
      <c r="D570" s="396"/>
      <c r="E570" s="508">
        <f t="shared" si="30"/>
        <v>0</v>
      </c>
      <c r="F570" s="1235"/>
      <c r="G570" s="509"/>
      <c r="H570" s="508">
        <f t="shared" si="31"/>
        <v>0</v>
      </c>
      <c r="I570" s="1256" t="str">
        <f t="shared" si="32"/>
        <v/>
      </c>
      <c r="J570" s="398"/>
      <c r="K570" s="341"/>
      <c r="L570" s="341"/>
      <c r="M570" s="342"/>
      <c r="N570" s="332"/>
      <c r="O570" s="332"/>
      <c r="P570" s="343"/>
      <c r="Q570" s="332"/>
      <c r="R570" s="343"/>
      <c r="S570" s="344"/>
      <c r="T570" s="332"/>
      <c r="U570" s="332"/>
      <c r="V570" s="332"/>
      <c r="W570" s="332"/>
      <c r="X570" s="332"/>
      <c r="Y570" s="332"/>
      <c r="Z570" s="332"/>
      <c r="AA570" s="332"/>
      <c r="AB570" s="332"/>
      <c r="AC570" s="332"/>
      <c r="AD570" s="332"/>
      <c r="AE570" s="332"/>
      <c r="AF570" s="332"/>
      <c r="AG570" s="332"/>
      <c r="AH570" s="332"/>
      <c r="AI570" s="341"/>
      <c r="AJ570" s="332"/>
      <c r="AK570" s="332"/>
      <c r="AL570" s="341"/>
      <c r="AM570" s="332"/>
      <c r="AN570" s="332"/>
      <c r="AO570" s="341"/>
    </row>
    <row r="571" spans="1:41" ht="23.1" customHeight="1">
      <c r="A571" s="397"/>
      <c r="B571" s="672"/>
      <c r="C571" s="1234"/>
      <c r="D571" s="396"/>
      <c r="E571" s="508">
        <f t="shared" si="30"/>
        <v>0</v>
      </c>
      <c r="F571" s="1235"/>
      <c r="G571" s="509"/>
      <c r="H571" s="508">
        <f t="shared" si="31"/>
        <v>0</v>
      </c>
      <c r="I571" s="1256" t="str">
        <f t="shared" si="32"/>
        <v/>
      </c>
      <c r="J571" s="398"/>
      <c r="K571" s="341"/>
      <c r="L571" s="341"/>
      <c r="M571" s="342"/>
      <c r="N571" s="332"/>
      <c r="O571" s="332"/>
      <c r="P571" s="343"/>
      <c r="Q571" s="332"/>
      <c r="R571" s="343"/>
      <c r="S571" s="344"/>
      <c r="T571" s="332"/>
      <c r="U571" s="332"/>
      <c r="V571" s="332"/>
      <c r="W571" s="332"/>
      <c r="X571" s="332"/>
      <c r="Y571" s="332"/>
      <c r="Z571" s="332"/>
      <c r="AA571" s="332"/>
      <c r="AB571" s="332"/>
      <c r="AC571" s="332"/>
      <c r="AD571" s="332"/>
      <c r="AE571" s="332"/>
      <c r="AF571" s="332"/>
      <c r="AG571" s="332"/>
      <c r="AH571" s="332"/>
      <c r="AI571" s="341"/>
      <c r="AJ571" s="332"/>
      <c r="AK571" s="332"/>
      <c r="AL571" s="341"/>
      <c r="AM571" s="332"/>
      <c r="AN571" s="332"/>
      <c r="AO571" s="341"/>
    </row>
    <row r="572" spans="1:41" ht="23.1" customHeight="1">
      <c r="A572" s="397"/>
      <c r="B572" s="672"/>
      <c r="C572" s="1234"/>
      <c r="D572" s="396"/>
      <c r="E572" s="508">
        <f t="shared" si="30"/>
        <v>0</v>
      </c>
      <c r="F572" s="1235"/>
      <c r="G572" s="509"/>
      <c r="H572" s="508">
        <f t="shared" si="31"/>
        <v>0</v>
      </c>
      <c r="I572" s="1256" t="str">
        <f t="shared" si="32"/>
        <v/>
      </c>
      <c r="J572" s="398"/>
      <c r="K572" s="341"/>
      <c r="L572" s="341"/>
      <c r="M572" s="342"/>
      <c r="N572" s="332"/>
      <c r="O572" s="332"/>
      <c r="P572" s="343"/>
      <c r="Q572" s="332"/>
      <c r="R572" s="343"/>
      <c r="S572" s="344"/>
      <c r="T572" s="332"/>
      <c r="U572" s="332"/>
      <c r="V572" s="332"/>
      <c r="W572" s="332"/>
      <c r="X572" s="332"/>
      <c r="Y572" s="332"/>
      <c r="Z572" s="332"/>
      <c r="AA572" s="332"/>
      <c r="AB572" s="332"/>
      <c r="AC572" s="332"/>
      <c r="AD572" s="332"/>
      <c r="AE572" s="332"/>
      <c r="AF572" s="332"/>
      <c r="AG572" s="332"/>
      <c r="AH572" s="332"/>
      <c r="AI572" s="341"/>
      <c r="AJ572" s="332"/>
      <c r="AK572" s="332"/>
      <c r="AL572" s="341"/>
      <c r="AM572" s="332"/>
      <c r="AN572" s="332"/>
      <c r="AO572" s="341"/>
    </row>
    <row r="573" spans="1:41" ht="23.1" customHeight="1">
      <c r="A573" s="397"/>
      <c r="B573" s="672"/>
      <c r="C573" s="1234"/>
      <c r="D573" s="396"/>
      <c r="E573" s="508">
        <f t="shared" si="30"/>
        <v>0</v>
      </c>
      <c r="F573" s="1235"/>
      <c r="G573" s="509"/>
      <c r="H573" s="508">
        <f t="shared" si="31"/>
        <v>0</v>
      </c>
      <c r="I573" s="1256" t="str">
        <f t="shared" si="32"/>
        <v/>
      </c>
      <c r="J573" s="398"/>
      <c r="K573" s="341"/>
      <c r="L573" s="341"/>
      <c r="M573" s="342"/>
      <c r="N573" s="332"/>
      <c r="O573" s="332"/>
      <c r="P573" s="343"/>
      <c r="Q573" s="332"/>
      <c r="R573" s="343"/>
      <c r="S573" s="344"/>
      <c r="T573" s="332"/>
      <c r="U573" s="332"/>
      <c r="V573" s="332"/>
      <c r="W573" s="332"/>
      <c r="X573" s="332"/>
      <c r="Y573" s="332"/>
      <c r="Z573" s="332"/>
      <c r="AA573" s="332"/>
      <c r="AB573" s="332"/>
      <c r="AC573" s="332"/>
      <c r="AD573" s="332"/>
      <c r="AE573" s="332"/>
      <c r="AF573" s="332"/>
      <c r="AG573" s="332"/>
      <c r="AH573" s="332"/>
      <c r="AI573" s="341"/>
      <c r="AJ573" s="332"/>
      <c r="AK573" s="332"/>
      <c r="AL573" s="341"/>
      <c r="AM573" s="332"/>
      <c r="AN573" s="332"/>
      <c r="AO573" s="341"/>
    </row>
    <row r="574" spans="1:41" ht="23.1" customHeight="1">
      <c r="A574" s="397"/>
      <c r="B574" s="672"/>
      <c r="C574" s="1234"/>
      <c r="D574" s="396"/>
      <c r="E574" s="508">
        <f t="shared" si="30"/>
        <v>0</v>
      </c>
      <c r="F574" s="1235"/>
      <c r="G574" s="509"/>
      <c r="H574" s="508">
        <f t="shared" si="31"/>
        <v>0</v>
      </c>
      <c r="I574" s="1256" t="str">
        <f t="shared" si="32"/>
        <v/>
      </c>
      <c r="J574" s="398"/>
      <c r="K574" s="341"/>
      <c r="L574" s="341"/>
      <c r="M574" s="342"/>
      <c r="N574" s="332"/>
      <c r="O574" s="332"/>
      <c r="P574" s="343"/>
      <c r="Q574" s="332"/>
      <c r="R574" s="343"/>
      <c r="S574" s="344"/>
      <c r="T574" s="332"/>
      <c r="U574" s="332"/>
      <c r="V574" s="332"/>
      <c r="W574" s="332"/>
      <c r="X574" s="332"/>
      <c r="Y574" s="332"/>
      <c r="Z574" s="332"/>
      <c r="AA574" s="332"/>
      <c r="AB574" s="332"/>
      <c r="AC574" s="332"/>
      <c r="AD574" s="332"/>
      <c r="AE574" s="332"/>
      <c r="AF574" s="332"/>
      <c r="AG574" s="332"/>
      <c r="AH574" s="332"/>
      <c r="AI574" s="341"/>
      <c r="AJ574" s="332"/>
      <c r="AK574" s="332"/>
      <c r="AL574" s="341"/>
      <c r="AM574" s="332"/>
      <c r="AN574" s="332"/>
      <c r="AO574" s="341"/>
    </row>
    <row r="575" spans="1:41" ht="23.1" customHeight="1">
      <c r="A575" s="397"/>
      <c r="B575" s="672"/>
      <c r="C575" s="1234"/>
      <c r="D575" s="396"/>
      <c r="E575" s="508">
        <f t="shared" si="30"/>
        <v>0</v>
      </c>
      <c r="F575" s="1235"/>
      <c r="G575" s="509"/>
      <c r="H575" s="508">
        <f t="shared" si="31"/>
        <v>0</v>
      </c>
      <c r="I575" s="1256" t="str">
        <f t="shared" si="32"/>
        <v/>
      </c>
      <c r="J575" s="398"/>
      <c r="K575" s="341"/>
      <c r="L575" s="341"/>
      <c r="M575" s="342"/>
      <c r="N575" s="332"/>
      <c r="O575" s="332"/>
      <c r="P575" s="343"/>
      <c r="Q575" s="332"/>
      <c r="R575" s="343"/>
      <c r="S575" s="344"/>
      <c r="T575" s="332"/>
      <c r="U575" s="332"/>
      <c r="V575" s="332"/>
      <c r="W575" s="332"/>
      <c r="X575" s="332"/>
      <c r="Y575" s="332"/>
      <c r="Z575" s="332"/>
      <c r="AA575" s="332"/>
      <c r="AB575" s="332"/>
      <c r="AC575" s="332"/>
      <c r="AD575" s="332"/>
      <c r="AE575" s="332"/>
      <c r="AF575" s="332"/>
      <c r="AG575" s="332"/>
      <c r="AH575" s="332"/>
      <c r="AI575" s="341"/>
      <c r="AJ575" s="332"/>
      <c r="AK575" s="332"/>
      <c r="AL575" s="341"/>
      <c r="AM575" s="332"/>
      <c r="AN575" s="332"/>
      <c r="AO575" s="341"/>
    </row>
    <row r="576" spans="1:41" ht="23.1" customHeight="1">
      <c r="A576" s="397"/>
      <c r="B576" s="672"/>
      <c r="C576" s="1234"/>
      <c r="D576" s="396"/>
      <c r="E576" s="508">
        <f t="shared" si="30"/>
        <v>0</v>
      </c>
      <c r="F576" s="1235"/>
      <c r="G576" s="509"/>
      <c r="H576" s="508">
        <f t="shared" si="31"/>
        <v>0</v>
      </c>
      <c r="I576" s="1256" t="str">
        <f t="shared" si="32"/>
        <v/>
      </c>
      <c r="J576" s="398"/>
      <c r="K576" s="341"/>
      <c r="L576" s="341"/>
      <c r="M576" s="342"/>
      <c r="N576" s="332"/>
      <c r="O576" s="332"/>
      <c r="P576" s="343"/>
      <c r="Q576" s="332"/>
      <c r="R576" s="343"/>
      <c r="S576" s="344"/>
      <c r="T576" s="332"/>
      <c r="U576" s="332"/>
      <c r="V576" s="332"/>
      <c r="W576" s="332"/>
      <c r="X576" s="332"/>
      <c r="Y576" s="332"/>
      <c r="Z576" s="332"/>
      <c r="AA576" s="332"/>
      <c r="AB576" s="332"/>
      <c r="AC576" s="332"/>
      <c r="AD576" s="332"/>
      <c r="AE576" s="332"/>
      <c r="AF576" s="332"/>
      <c r="AG576" s="332"/>
      <c r="AH576" s="332"/>
      <c r="AI576" s="341"/>
      <c r="AJ576" s="332"/>
      <c r="AK576" s="332"/>
      <c r="AL576" s="341"/>
      <c r="AM576" s="332"/>
      <c r="AN576" s="332"/>
      <c r="AO576" s="341"/>
    </row>
    <row r="577" spans="1:41" ht="23.1" customHeight="1">
      <c r="A577" s="397"/>
      <c r="B577" s="672"/>
      <c r="C577" s="1234"/>
      <c r="D577" s="396"/>
      <c r="E577" s="508">
        <f t="shared" si="30"/>
        <v>0</v>
      </c>
      <c r="F577" s="1235"/>
      <c r="G577" s="509"/>
      <c r="H577" s="508">
        <f t="shared" si="31"/>
        <v>0</v>
      </c>
      <c r="I577" s="1256" t="str">
        <f t="shared" si="32"/>
        <v/>
      </c>
      <c r="J577" s="398"/>
      <c r="K577" s="341"/>
      <c r="L577" s="341"/>
      <c r="M577" s="342"/>
      <c r="N577" s="332"/>
      <c r="O577" s="332"/>
      <c r="P577" s="343"/>
      <c r="Q577" s="332"/>
      <c r="R577" s="343"/>
      <c r="S577" s="344"/>
      <c r="T577" s="332"/>
      <c r="U577" s="332"/>
      <c r="V577" s="332"/>
      <c r="W577" s="332"/>
      <c r="X577" s="332"/>
      <c r="Y577" s="332"/>
      <c r="Z577" s="332"/>
      <c r="AA577" s="332"/>
      <c r="AB577" s="332"/>
      <c r="AC577" s="332"/>
      <c r="AD577" s="332"/>
      <c r="AE577" s="332"/>
      <c r="AF577" s="332"/>
      <c r="AG577" s="332"/>
      <c r="AH577" s="332"/>
      <c r="AI577" s="341"/>
      <c r="AJ577" s="332"/>
      <c r="AK577" s="332"/>
      <c r="AL577" s="341"/>
      <c r="AM577" s="332"/>
      <c r="AN577" s="332"/>
      <c r="AO577" s="341"/>
    </row>
    <row r="578" spans="1:41" ht="23.1" customHeight="1">
      <c r="A578" s="397"/>
      <c r="B578" s="672"/>
      <c r="C578" s="1234"/>
      <c r="D578" s="396"/>
      <c r="E578" s="508">
        <f t="shared" si="30"/>
        <v>0</v>
      </c>
      <c r="F578" s="1235"/>
      <c r="G578" s="509"/>
      <c r="H578" s="508">
        <f t="shared" si="31"/>
        <v>0</v>
      </c>
      <c r="I578" s="1256" t="str">
        <f t="shared" si="32"/>
        <v/>
      </c>
      <c r="J578" s="398"/>
      <c r="K578" s="341"/>
      <c r="L578" s="341"/>
      <c r="M578" s="342"/>
      <c r="N578" s="332"/>
      <c r="O578" s="332"/>
      <c r="P578" s="343"/>
      <c r="Q578" s="332"/>
      <c r="R578" s="343"/>
      <c r="S578" s="344"/>
      <c r="T578" s="332"/>
      <c r="U578" s="332"/>
      <c r="V578" s="332"/>
      <c r="W578" s="332"/>
      <c r="X578" s="332"/>
      <c r="Y578" s="332"/>
      <c r="Z578" s="332"/>
      <c r="AA578" s="332"/>
      <c r="AB578" s="332"/>
      <c r="AC578" s="332"/>
      <c r="AD578" s="332"/>
      <c r="AE578" s="332"/>
      <c r="AF578" s="332"/>
      <c r="AG578" s="332"/>
      <c r="AH578" s="332"/>
      <c r="AI578" s="341"/>
      <c r="AJ578" s="332"/>
      <c r="AK578" s="332"/>
      <c r="AL578" s="341"/>
      <c r="AM578" s="332"/>
      <c r="AN578" s="332"/>
      <c r="AO578" s="341"/>
    </row>
    <row r="579" spans="1:41" ht="23.1" customHeight="1">
      <c r="A579" s="397"/>
      <c r="B579" s="672"/>
      <c r="C579" s="1234"/>
      <c r="D579" s="396"/>
      <c r="E579" s="508">
        <f t="shared" si="30"/>
        <v>0</v>
      </c>
      <c r="F579" s="1235"/>
      <c r="G579" s="509"/>
      <c r="H579" s="508">
        <f t="shared" si="31"/>
        <v>0</v>
      </c>
      <c r="I579" s="1256" t="str">
        <f t="shared" si="32"/>
        <v/>
      </c>
      <c r="J579" s="398"/>
      <c r="K579" s="341"/>
      <c r="L579" s="341"/>
      <c r="M579" s="342"/>
      <c r="N579" s="332"/>
      <c r="O579" s="332"/>
      <c r="P579" s="343"/>
      <c r="Q579" s="332"/>
      <c r="R579" s="343"/>
      <c r="S579" s="344"/>
      <c r="T579" s="332"/>
      <c r="U579" s="332"/>
      <c r="V579" s="332"/>
      <c r="W579" s="332"/>
      <c r="X579" s="332"/>
      <c r="Y579" s="332"/>
      <c r="Z579" s="332"/>
      <c r="AA579" s="332"/>
      <c r="AB579" s="332"/>
      <c r="AC579" s="332"/>
      <c r="AD579" s="332"/>
      <c r="AE579" s="332"/>
      <c r="AF579" s="332"/>
      <c r="AG579" s="332"/>
      <c r="AH579" s="332"/>
      <c r="AI579" s="341"/>
      <c r="AJ579" s="332"/>
      <c r="AK579" s="332"/>
      <c r="AL579" s="341"/>
      <c r="AM579" s="332"/>
      <c r="AN579" s="332"/>
      <c r="AO579" s="341"/>
    </row>
    <row r="580" spans="1:41" ht="23.1" customHeight="1">
      <c r="A580" s="397"/>
      <c r="B580" s="672"/>
      <c r="C580" s="1234"/>
      <c r="D580" s="396"/>
      <c r="E580" s="508">
        <f t="shared" si="30"/>
        <v>0</v>
      </c>
      <c r="F580" s="1235"/>
      <c r="G580" s="509"/>
      <c r="H580" s="508">
        <f t="shared" si="31"/>
        <v>0</v>
      </c>
      <c r="I580" s="1256" t="str">
        <f t="shared" si="32"/>
        <v/>
      </c>
      <c r="J580" s="398"/>
      <c r="K580" s="341"/>
      <c r="L580" s="341"/>
      <c r="M580" s="342"/>
      <c r="N580" s="332"/>
      <c r="O580" s="332"/>
      <c r="P580" s="343"/>
      <c r="Q580" s="332"/>
      <c r="R580" s="343"/>
      <c r="S580" s="344"/>
      <c r="T580" s="332"/>
      <c r="U580" s="332"/>
      <c r="V580" s="332"/>
      <c r="W580" s="332"/>
      <c r="X580" s="332"/>
      <c r="Y580" s="332"/>
      <c r="Z580" s="332"/>
      <c r="AA580" s="332"/>
      <c r="AB580" s="332"/>
      <c r="AC580" s="332"/>
      <c r="AD580" s="332"/>
      <c r="AE580" s="332"/>
      <c r="AF580" s="332"/>
      <c r="AG580" s="332"/>
      <c r="AH580" s="332"/>
      <c r="AI580" s="341"/>
      <c r="AJ580" s="332"/>
      <c r="AK580" s="332"/>
      <c r="AL580" s="341"/>
      <c r="AM580" s="332"/>
      <c r="AN580" s="332"/>
      <c r="AO580" s="341"/>
    </row>
    <row r="581" spans="1:41" ht="23.1" customHeight="1">
      <c r="A581" s="397"/>
      <c r="B581" s="672"/>
      <c r="C581" s="1234"/>
      <c r="D581" s="396"/>
      <c r="E581" s="508">
        <f t="shared" si="30"/>
        <v>0</v>
      </c>
      <c r="F581" s="1235"/>
      <c r="G581" s="509"/>
      <c r="H581" s="508">
        <f t="shared" si="31"/>
        <v>0</v>
      </c>
      <c r="I581" s="1256" t="str">
        <f t="shared" si="32"/>
        <v/>
      </c>
      <c r="J581" s="398"/>
      <c r="K581" s="341"/>
      <c r="L581" s="341"/>
      <c r="M581" s="342"/>
      <c r="N581" s="332"/>
      <c r="O581" s="332"/>
      <c r="P581" s="343"/>
      <c r="Q581" s="332"/>
      <c r="R581" s="343"/>
      <c r="S581" s="344"/>
      <c r="T581" s="332"/>
      <c r="U581" s="332"/>
      <c r="V581" s="332"/>
      <c r="W581" s="332"/>
      <c r="X581" s="332"/>
      <c r="Y581" s="332"/>
      <c r="Z581" s="332"/>
      <c r="AA581" s="332"/>
      <c r="AB581" s="332"/>
      <c r="AC581" s="332"/>
      <c r="AD581" s="332"/>
      <c r="AE581" s="332"/>
      <c r="AF581" s="332"/>
      <c r="AG581" s="332"/>
      <c r="AH581" s="332"/>
      <c r="AI581" s="341"/>
      <c r="AJ581" s="332"/>
      <c r="AK581" s="332"/>
      <c r="AL581" s="341"/>
      <c r="AM581" s="332"/>
      <c r="AN581" s="332"/>
      <c r="AO581" s="341"/>
    </row>
    <row r="582" spans="1:41" ht="23.1" customHeight="1">
      <c r="A582" s="397"/>
      <c r="B582" s="672"/>
      <c r="C582" s="1234"/>
      <c r="D582" s="396"/>
      <c r="E582" s="508">
        <f t="shared" si="30"/>
        <v>0</v>
      </c>
      <c r="F582" s="1235"/>
      <c r="G582" s="509"/>
      <c r="H582" s="508">
        <f t="shared" si="31"/>
        <v>0</v>
      </c>
      <c r="I582" s="1256" t="str">
        <f t="shared" si="32"/>
        <v/>
      </c>
      <c r="J582" s="398"/>
      <c r="K582" s="341"/>
      <c r="L582" s="341"/>
      <c r="M582" s="342"/>
      <c r="N582" s="332"/>
      <c r="O582" s="332"/>
      <c r="P582" s="343"/>
      <c r="Q582" s="332"/>
      <c r="R582" s="343"/>
      <c r="S582" s="344"/>
      <c r="T582" s="332"/>
      <c r="U582" s="332"/>
      <c r="V582" s="332"/>
      <c r="W582" s="332"/>
      <c r="X582" s="332"/>
      <c r="Y582" s="332"/>
      <c r="Z582" s="332"/>
      <c r="AA582" s="332"/>
      <c r="AB582" s="332"/>
      <c r="AC582" s="332"/>
      <c r="AD582" s="332"/>
      <c r="AE582" s="332"/>
      <c r="AF582" s="332"/>
      <c r="AG582" s="332"/>
      <c r="AH582" s="332"/>
      <c r="AI582" s="341"/>
      <c r="AJ582" s="332"/>
      <c r="AK582" s="332"/>
      <c r="AL582" s="341"/>
      <c r="AM582" s="332"/>
      <c r="AN582" s="332"/>
      <c r="AO582" s="341"/>
    </row>
    <row r="583" spans="1:41" ht="23.1" customHeight="1">
      <c r="A583" s="397"/>
      <c r="B583" s="672"/>
      <c r="C583" s="1234"/>
      <c r="D583" s="396"/>
      <c r="E583" s="508">
        <f t="shared" si="30"/>
        <v>0</v>
      </c>
      <c r="F583" s="1235"/>
      <c r="G583" s="509"/>
      <c r="H583" s="508">
        <f t="shared" si="31"/>
        <v>0</v>
      </c>
      <c r="I583" s="1256" t="str">
        <f t="shared" si="32"/>
        <v/>
      </c>
      <c r="J583" s="398"/>
      <c r="K583" s="341"/>
      <c r="L583" s="341"/>
      <c r="M583" s="342"/>
      <c r="N583" s="332"/>
      <c r="O583" s="332"/>
      <c r="P583" s="343"/>
      <c r="Q583" s="332"/>
      <c r="R583" s="343"/>
      <c r="S583" s="344"/>
      <c r="T583" s="332"/>
      <c r="U583" s="332"/>
      <c r="V583" s="332"/>
      <c r="W583" s="332"/>
      <c r="X583" s="332"/>
      <c r="Y583" s="332"/>
      <c r="Z583" s="332"/>
      <c r="AA583" s="332"/>
      <c r="AB583" s="332"/>
      <c r="AC583" s="332"/>
      <c r="AD583" s="332"/>
      <c r="AE583" s="332"/>
      <c r="AF583" s="332"/>
      <c r="AG583" s="332"/>
      <c r="AH583" s="332"/>
      <c r="AI583" s="341"/>
      <c r="AJ583" s="332"/>
      <c r="AK583" s="332"/>
      <c r="AL583" s="341"/>
      <c r="AM583" s="332"/>
      <c r="AN583" s="332"/>
      <c r="AO583" s="341"/>
    </row>
    <row r="584" spans="1:41" ht="23.1" customHeight="1">
      <c r="A584" s="397"/>
      <c r="B584" s="672"/>
      <c r="C584" s="1234"/>
      <c r="D584" s="396"/>
      <c r="E584" s="508">
        <f t="shared" si="30"/>
        <v>0</v>
      </c>
      <c r="F584" s="1235"/>
      <c r="G584" s="509"/>
      <c r="H584" s="508">
        <f t="shared" si="31"/>
        <v>0</v>
      </c>
      <c r="I584" s="1256" t="str">
        <f t="shared" si="32"/>
        <v/>
      </c>
      <c r="J584" s="398"/>
      <c r="K584" s="341"/>
      <c r="L584" s="341"/>
      <c r="M584" s="342"/>
      <c r="N584" s="332"/>
      <c r="O584" s="332"/>
      <c r="P584" s="343"/>
      <c r="Q584" s="332"/>
      <c r="R584" s="343"/>
      <c r="S584" s="344"/>
      <c r="T584" s="332"/>
      <c r="U584" s="332"/>
      <c r="V584" s="332"/>
      <c r="W584" s="332"/>
      <c r="X584" s="332"/>
      <c r="Y584" s="332"/>
      <c r="Z584" s="332"/>
      <c r="AA584" s="332"/>
      <c r="AB584" s="332"/>
      <c r="AC584" s="332"/>
      <c r="AD584" s="332"/>
      <c r="AE584" s="332"/>
      <c r="AF584" s="332"/>
      <c r="AG584" s="332"/>
      <c r="AH584" s="332"/>
      <c r="AI584" s="341"/>
      <c r="AJ584" s="332"/>
      <c r="AK584" s="332"/>
      <c r="AL584" s="341"/>
      <c r="AM584" s="332"/>
      <c r="AN584" s="332"/>
      <c r="AO584" s="341"/>
    </row>
    <row r="585" spans="1:41" ht="23.1" customHeight="1">
      <c r="A585" s="397"/>
      <c r="B585" s="672"/>
      <c r="C585" s="1234"/>
      <c r="D585" s="396"/>
      <c r="E585" s="508">
        <f t="shared" si="30"/>
        <v>0</v>
      </c>
      <c r="F585" s="1235"/>
      <c r="G585" s="509"/>
      <c r="H585" s="508">
        <f t="shared" si="31"/>
        <v>0</v>
      </c>
      <c r="I585" s="1256" t="str">
        <f t="shared" si="32"/>
        <v/>
      </c>
      <c r="J585" s="398"/>
      <c r="K585" s="341"/>
      <c r="L585" s="341"/>
      <c r="M585" s="342"/>
      <c r="N585" s="332"/>
      <c r="O585" s="332"/>
      <c r="P585" s="343"/>
      <c r="Q585" s="332"/>
      <c r="R585" s="343"/>
      <c r="S585" s="344"/>
      <c r="T585" s="332"/>
      <c r="U585" s="332"/>
      <c r="V585" s="332"/>
      <c r="W585" s="332"/>
      <c r="X585" s="332"/>
      <c r="Y585" s="332"/>
      <c r="Z585" s="332"/>
      <c r="AA585" s="332"/>
      <c r="AB585" s="332"/>
      <c r="AC585" s="332"/>
      <c r="AD585" s="332"/>
      <c r="AE585" s="332"/>
      <c r="AF585" s="332"/>
      <c r="AG585" s="332"/>
      <c r="AH585" s="332"/>
      <c r="AI585" s="341"/>
      <c r="AJ585" s="332"/>
      <c r="AK585" s="332"/>
      <c r="AL585" s="341"/>
      <c r="AM585" s="332"/>
      <c r="AN585" s="332"/>
      <c r="AO585" s="341"/>
    </row>
    <row r="586" spans="1:41" ht="23.1" customHeight="1">
      <c r="A586" s="397"/>
      <c r="B586" s="672"/>
      <c r="C586" s="1234"/>
      <c r="D586" s="396"/>
      <c r="E586" s="508">
        <f t="shared" si="30"/>
        <v>0</v>
      </c>
      <c r="F586" s="1235"/>
      <c r="G586" s="509"/>
      <c r="H586" s="508">
        <f t="shared" si="31"/>
        <v>0</v>
      </c>
      <c r="I586" s="1256" t="str">
        <f t="shared" si="32"/>
        <v/>
      </c>
      <c r="J586" s="398"/>
      <c r="K586" s="341"/>
      <c r="L586" s="341"/>
      <c r="M586" s="342"/>
      <c r="N586" s="332"/>
      <c r="O586" s="332"/>
      <c r="P586" s="343"/>
      <c r="Q586" s="332"/>
      <c r="R586" s="343"/>
      <c r="S586" s="344"/>
      <c r="T586" s="332"/>
      <c r="U586" s="332"/>
      <c r="V586" s="332"/>
      <c r="W586" s="332"/>
      <c r="X586" s="332"/>
      <c r="Y586" s="332"/>
      <c r="Z586" s="332"/>
      <c r="AA586" s="332"/>
      <c r="AB586" s="332"/>
      <c r="AC586" s="332"/>
      <c r="AD586" s="332"/>
      <c r="AE586" s="332"/>
      <c r="AF586" s="332"/>
      <c r="AG586" s="332"/>
      <c r="AH586" s="332"/>
      <c r="AI586" s="341"/>
      <c r="AJ586" s="332"/>
      <c r="AK586" s="332"/>
      <c r="AL586" s="341"/>
      <c r="AM586" s="332"/>
      <c r="AN586" s="332"/>
      <c r="AO586" s="341"/>
    </row>
    <row r="587" spans="1:41" ht="23.1" customHeight="1">
      <c r="A587" s="397"/>
      <c r="B587" s="672"/>
      <c r="C587" s="1234"/>
      <c r="D587" s="396"/>
      <c r="E587" s="508">
        <f t="shared" si="30"/>
        <v>0</v>
      </c>
      <c r="F587" s="1235"/>
      <c r="G587" s="509"/>
      <c r="H587" s="508">
        <f t="shared" si="31"/>
        <v>0</v>
      </c>
      <c r="I587" s="1256" t="str">
        <f t="shared" si="32"/>
        <v/>
      </c>
      <c r="J587" s="398"/>
      <c r="K587" s="341"/>
      <c r="L587" s="341"/>
      <c r="M587" s="342"/>
      <c r="N587" s="332"/>
      <c r="O587" s="332"/>
      <c r="P587" s="343"/>
      <c r="Q587" s="332"/>
      <c r="R587" s="343"/>
      <c r="S587" s="344"/>
      <c r="T587" s="332"/>
      <c r="U587" s="332"/>
      <c r="V587" s="332"/>
      <c r="W587" s="332"/>
      <c r="X587" s="332"/>
      <c r="Y587" s="332"/>
      <c r="Z587" s="332"/>
      <c r="AA587" s="332"/>
      <c r="AB587" s="332"/>
      <c r="AC587" s="332"/>
      <c r="AD587" s="332"/>
      <c r="AE587" s="332"/>
      <c r="AF587" s="332"/>
      <c r="AG587" s="332"/>
      <c r="AH587" s="332"/>
      <c r="AI587" s="341"/>
      <c r="AJ587" s="332"/>
      <c r="AK587" s="332"/>
      <c r="AL587" s="341"/>
      <c r="AM587" s="332"/>
      <c r="AN587" s="332"/>
      <c r="AO587" s="341"/>
    </row>
    <row r="588" spans="1:41" ht="23.1" customHeight="1">
      <c r="A588" s="397"/>
      <c r="B588" s="672"/>
      <c r="C588" s="1234"/>
      <c r="D588" s="396"/>
      <c r="E588" s="508">
        <f t="shared" si="30"/>
        <v>0</v>
      </c>
      <c r="F588" s="1235"/>
      <c r="G588" s="509"/>
      <c r="H588" s="508">
        <f t="shared" si="31"/>
        <v>0</v>
      </c>
      <c r="I588" s="1256" t="str">
        <f t="shared" si="32"/>
        <v/>
      </c>
      <c r="J588" s="398"/>
      <c r="K588" s="341"/>
      <c r="L588" s="341"/>
      <c r="M588" s="342"/>
      <c r="N588" s="332"/>
      <c r="O588" s="332"/>
      <c r="P588" s="343"/>
      <c r="Q588" s="332"/>
      <c r="R588" s="343"/>
      <c r="S588" s="344"/>
      <c r="T588" s="332"/>
      <c r="U588" s="332"/>
      <c r="V588" s="332"/>
      <c r="W588" s="332"/>
      <c r="X588" s="332"/>
      <c r="Y588" s="332"/>
      <c r="Z588" s="332"/>
      <c r="AA588" s="332"/>
      <c r="AB588" s="332"/>
      <c r="AC588" s="332"/>
      <c r="AD588" s="332"/>
      <c r="AE588" s="332"/>
      <c r="AF588" s="332"/>
      <c r="AG588" s="332"/>
      <c r="AH588" s="332"/>
      <c r="AI588" s="341"/>
      <c r="AJ588" s="332"/>
      <c r="AK588" s="332"/>
      <c r="AL588" s="341"/>
      <c r="AM588" s="332"/>
      <c r="AN588" s="332"/>
      <c r="AO588" s="341"/>
    </row>
    <row r="589" spans="1:41" ht="23.1" customHeight="1">
      <c r="A589" s="397"/>
      <c r="B589" s="672"/>
      <c r="C589" s="1234"/>
      <c r="D589" s="396"/>
      <c r="E589" s="508">
        <f t="shared" si="30"/>
        <v>0</v>
      </c>
      <c r="F589" s="1235"/>
      <c r="G589" s="509"/>
      <c r="H589" s="508">
        <f t="shared" si="31"/>
        <v>0</v>
      </c>
      <c r="I589" s="1256" t="str">
        <f t="shared" si="32"/>
        <v/>
      </c>
      <c r="J589" s="398"/>
      <c r="K589" s="341"/>
      <c r="L589" s="341"/>
      <c r="M589" s="342"/>
      <c r="N589" s="332"/>
      <c r="O589" s="332"/>
      <c r="P589" s="343"/>
      <c r="Q589" s="332"/>
      <c r="R589" s="343"/>
      <c r="S589" s="344"/>
      <c r="T589" s="332"/>
      <c r="U589" s="332"/>
      <c r="V589" s="332"/>
      <c r="W589" s="332"/>
      <c r="X589" s="332"/>
      <c r="Y589" s="332"/>
      <c r="Z589" s="332"/>
      <c r="AA589" s="332"/>
      <c r="AB589" s="332"/>
      <c r="AC589" s="332"/>
      <c r="AD589" s="332"/>
      <c r="AE589" s="332"/>
      <c r="AF589" s="332"/>
      <c r="AG589" s="332"/>
      <c r="AH589" s="332"/>
      <c r="AI589" s="341"/>
      <c r="AJ589" s="332"/>
      <c r="AK589" s="332"/>
      <c r="AL589" s="341"/>
      <c r="AM589" s="332"/>
      <c r="AN589" s="332"/>
      <c r="AO589" s="341"/>
    </row>
    <row r="590" spans="1:41" ht="23.1" customHeight="1">
      <c r="A590" s="397"/>
      <c r="B590" s="672"/>
      <c r="C590" s="1234"/>
      <c r="D590" s="396"/>
      <c r="E590" s="508">
        <f t="shared" si="30"/>
        <v>0</v>
      </c>
      <c r="F590" s="1235"/>
      <c r="G590" s="509"/>
      <c r="H590" s="508">
        <f t="shared" si="31"/>
        <v>0</v>
      </c>
      <c r="I590" s="1256" t="str">
        <f t="shared" si="32"/>
        <v/>
      </c>
      <c r="J590" s="398"/>
      <c r="K590" s="341"/>
      <c r="L590" s="341"/>
      <c r="M590" s="342"/>
      <c r="N590" s="332"/>
      <c r="O590" s="332"/>
      <c r="P590" s="343"/>
      <c r="Q590" s="332"/>
      <c r="R590" s="343"/>
      <c r="S590" s="344"/>
      <c r="T590" s="332"/>
      <c r="U590" s="332"/>
      <c r="V590" s="332"/>
      <c r="W590" s="332"/>
      <c r="X590" s="332"/>
      <c r="Y590" s="332"/>
      <c r="Z590" s="332"/>
      <c r="AA590" s="332"/>
      <c r="AB590" s="332"/>
      <c r="AC590" s="332"/>
      <c r="AD590" s="332"/>
      <c r="AE590" s="332"/>
      <c r="AF590" s="332"/>
      <c r="AG590" s="332"/>
      <c r="AH590" s="332"/>
      <c r="AI590" s="341"/>
      <c r="AJ590" s="332"/>
      <c r="AK590" s="332"/>
      <c r="AL590" s="341"/>
      <c r="AM590" s="332"/>
      <c r="AN590" s="332"/>
      <c r="AO590" s="341"/>
    </row>
    <row r="591" spans="1:41" ht="23.1" customHeight="1">
      <c r="A591" s="397"/>
      <c r="B591" s="672"/>
      <c r="C591" s="1234"/>
      <c r="D591" s="396"/>
      <c r="E591" s="508">
        <f t="shared" si="30"/>
        <v>0</v>
      </c>
      <c r="F591" s="1235"/>
      <c r="G591" s="509"/>
      <c r="H591" s="508">
        <f t="shared" si="31"/>
        <v>0</v>
      </c>
      <c r="I591" s="1256" t="str">
        <f t="shared" si="32"/>
        <v/>
      </c>
      <c r="J591" s="398"/>
      <c r="K591" s="341"/>
      <c r="L591" s="341"/>
      <c r="M591" s="342"/>
      <c r="N591" s="332"/>
      <c r="O591" s="332"/>
      <c r="P591" s="343"/>
      <c r="Q591" s="332"/>
      <c r="R591" s="343"/>
      <c r="S591" s="344"/>
      <c r="T591" s="332"/>
      <c r="U591" s="332"/>
      <c r="V591" s="332"/>
      <c r="W591" s="332"/>
      <c r="X591" s="332"/>
      <c r="Y591" s="332"/>
      <c r="Z591" s="332"/>
      <c r="AA591" s="332"/>
      <c r="AB591" s="332"/>
      <c r="AC591" s="332"/>
      <c r="AD591" s="332"/>
      <c r="AE591" s="332"/>
      <c r="AF591" s="332"/>
      <c r="AG591" s="332"/>
      <c r="AH591" s="332"/>
      <c r="AI591" s="341"/>
      <c r="AJ591" s="332"/>
      <c r="AK591" s="332"/>
      <c r="AL591" s="341"/>
      <c r="AM591" s="332"/>
      <c r="AN591" s="332"/>
      <c r="AO591" s="341"/>
    </row>
    <row r="592" spans="1:41" ht="23.1" customHeight="1">
      <c r="A592" s="397"/>
      <c r="B592" s="672"/>
      <c r="C592" s="1234"/>
      <c r="D592" s="396"/>
      <c r="E592" s="508">
        <f t="shared" si="30"/>
        <v>0</v>
      </c>
      <c r="F592" s="1235"/>
      <c r="G592" s="509"/>
      <c r="H592" s="508">
        <f t="shared" si="31"/>
        <v>0</v>
      </c>
      <c r="I592" s="1256" t="str">
        <f t="shared" si="32"/>
        <v/>
      </c>
      <c r="J592" s="398"/>
      <c r="K592" s="341"/>
      <c r="L592" s="341"/>
      <c r="M592" s="342"/>
      <c r="N592" s="332"/>
      <c r="O592" s="332"/>
      <c r="P592" s="343"/>
      <c r="Q592" s="332"/>
      <c r="R592" s="343"/>
      <c r="S592" s="344"/>
      <c r="T592" s="332"/>
      <c r="U592" s="332"/>
      <c r="V592" s="332"/>
      <c r="W592" s="332"/>
      <c r="X592" s="332"/>
      <c r="Y592" s="332"/>
      <c r="Z592" s="332"/>
      <c r="AA592" s="332"/>
      <c r="AB592" s="332"/>
      <c r="AC592" s="332"/>
      <c r="AD592" s="332"/>
      <c r="AE592" s="332"/>
      <c r="AF592" s="332"/>
      <c r="AG592" s="332"/>
      <c r="AH592" s="332"/>
      <c r="AI592" s="341"/>
      <c r="AJ592" s="332"/>
      <c r="AK592" s="332"/>
      <c r="AL592" s="341"/>
      <c r="AM592" s="332"/>
      <c r="AN592" s="332"/>
      <c r="AO592" s="341"/>
    </row>
    <row r="593" spans="1:41" ht="23.1" customHeight="1">
      <c r="A593" s="397"/>
      <c r="B593" s="672"/>
      <c r="C593" s="1234"/>
      <c r="D593" s="396"/>
      <c r="E593" s="508">
        <f t="shared" si="30"/>
        <v>0</v>
      </c>
      <c r="F593" s="1235"/>
      <c r="G593" s="509"/>
      <c r="H593" s="508">
        <f t="shared" si="31"/>
        <v>0</v>
      </c>
      <c r="I593" s="1256" t="str">
        <f t="shared" si="32"/>
        <v/>
      </c>
      <c r="J593" s="398"/>
      <c r="K593" s="341"/>
      <c r="L593" s="341"/>
      <c r="M593" s="342"/>
      <c r="N593" s="332"/>
      <c r="O593" s="332"/>
      <c r="P593" s="343"/>
      <c r="Q593" s="332"/>
      <c r="R593" s="343"/>
      <c r="S593" s="344"/>
      <c r="T593" s="332"/>
      <c r="U593" s="332"/>
      <c r="V593" s="332"/>
      <c r="W593" s="332"/>
      <c r="X593" s="332"/>
      <c r="Y593" s="332"/>
      <c r="Z593" s="332"/>
      <c r="AA593" s="332"/>
      <c r="AB593" s="332"/>
      <c r="AC593" s="332"/>
      <c r="AD593" s="332"/>
      <c r="AE593" s="332"/>
      <c r="AF593" s="332"/>
      <c r="AG593" s="332"/>
      <c r="AH593" s="332"/>
      <c r="AI593" s="341"/>
      <c r="AJ593" s="332"/>
      <c r="AK593" s="332"/>
      <c r="AL593" s="341"/>
      <c r="AM593" s="332"/>
      <c r="AN593" s="332"/>
      <c r="AO593" s="341"/>
    </row>
    <row r="594" spans="1:41" ht="23.1" customHeight="1">
      <c r="A594" s="397"/>
      <c r="B594" s="672"/>
      <c r="C594" s="1234"/>
      <c r="D594" s="396"/>
      <c r="E594" s="508">
        <f t="shared" si="30"/>
        <v>0</v>
      </c>
      <c r="F594" s="1235"/>
      <c r="G594" s="509"/>
      <c r="H594" s="508">
        <f t="shared" si="31"/>
        <v>0</v>
      </c>
      <c r="I594" s="1256" t="str">
        <f t="shared" si="32"/>
        <v/>
      </c>
      <c r="J594" s="398"/>
      <c r="K594" s="341"/>
      <c r="L594" s="341"/>
      <c r="M594" s="342"/>
      <c r="N594" s="332"/>
      <c r="O594" s="332"/>
      <c r="P594" s="343"/>
      <c r="Q594" s="332"/>
      <c r="R594" s="343"/>
      <c r="S594" s="344"/>
      <c r="T594" s="332"/>
      <c r="U594" s="332"/>
      <c r="V594" s="332"/>
      <c r="W594" s="332"/>
      <c r="X594" s="332"/>
      <c r="Y594" s="332"/>
      <c r="Z594" s="332"/>
      <c r="AA594" s="332"/>
      <c r="AB594" s="332"/>
      <c r="AC594" s="332"/>
      <c r="AD594" s="332"/>
      <c r="AE594" s="332"/>
      <c r="AF594" s="332"/>
      <c r="AG594" s="332"/>
      <c r="AH594" s="332"/>
      <c r="AI594" s="341"/>
      <c r="AJ594" s="332"/>
      <c r="AK594" s="332"/>
      <c r="AL594" s="341"/>
      <c r="AM594" s="332"/>
      <c r="AN594" s="332"/>
      <c r="AO594" s="341"/>
    </row>
    <row r="595" spans="1:41" ht="23.1" customHeight="1">
      <c r="A595" s="397"/>
      <c r="B595" s="672"/>
      <c r="C595" s="1234"/>
      <c r="D595" s="396"/>
      <c r="E595" s="508">
        <f t="shared" si="30"/>
        <v>0</v>
      </c>
      <c r="F595" s="1235"/>
      <c r="G595" s="509"/>
      <c r="H595" s="508">
        <f t="shared" si="31"/>
        <v>0</v>
      </c>
      <c r="I595" s="1256" t="str">
        <f t="shared" si="32"/>
        <v/>
      </c>
      <c r="J595" s="398"/>
      <c r="K595" s="341"/>
      <c r="L595" s="341"/>
      <c r="M595" s="342"/>
      <c r="N595" s="332"/>
      <c r="O595" s="332"/>
      <c r="P595" s="343"/>
      <c r="Q595" s="332"/>
      <c r="R595" s="343"/>
      <c r="S595" s="344"/>
      <c r="T595" s="332"/>
      <c r="U595" s="332"/>
      <c r="V595" s="332"/>
      <c r="W595" s="332"/>
      <c r="X595" s="332"/>
      <c r="Y595" s="332"/>
      <c r="Z595" s="332"/>
      <c r="AA595" s="332"/>
      <c r="AB595" s="332"/>
      <c r="AC595" s="332"/>
      <c r="AD595" s="332"/>
      <c r="AE595" s="332"/>
      <c r="AF595" s="332"/>
      <c r="AG595" s="332"/>
      <c r="AH595" s="332"/>
      <c r="AI595" s="341"/>
      <c r="AJ595" s="332"/>
      <c r="AK595" s="332"/>
      <c r="AL595" s="341"/>
      <c r="AM595" s="332"/>
      <c r="AN595" s="332"/>
      <c r="AO595" s="341"/>
    </row>
    <row r="596" spans="1:41" ht="23.1" customHeight="1">
      <c r="A596" s="397"/>
      <c r="B596" s="672"/>
      <c r="C596" s="1234"/>
      <c r="D596" s="396"/>
      <c r="E596" s="508">
        <f t="shared" si="30"/>
        <v>0</v>
      </c>
      <c r="F596" s="1235"/>
      <c r="G596" s="509"/>
      <c r="H596" s="508">
        <f t="shared" si="31"/>
        <v>0</v>
      </c>
      <c r="I596" s="1256" t="str">
        <f t="shared" si="32"/>
        <v/>
      </c>
      <c r="J596" s="398"/>
      <c r="K596" s="341"/>
      <c r="L596" s="341"/>
      <c r="M596" s="342"/>
      <c r="N596" s="332"/>
      <c r="O596" s="332"/>
      <c r="P596" s="343"/>
      <c r="Q596" s="332"/>
      <c r="R596" s="343"/>
      <c r="S596" s="344"/>
      <c r="T596" s="332"/>
      <c r="U596" s="332"/>
      <c r="V596" s="332"/>
      <c r="W596" s="332"/>
      <c r="X596" s="332"/>
      <c r="Y596" s="332"/>
      <c r="Z596" s="332"/>
      <c r="AA596" s="332"/>
      <c r="AB596" s="332"/>
      <c r="AC596" s="332"/>
      <c r="AD596" s="332"/>
      <c r="AE596" s="332"/>
      <c r="AF596" s="332"/>
      <c r="AG596" s="332"/>
      <c r="AH596" s="332"/>
      <c r="AI596" s="341"/>
      <c r="AJ596" s="332"/>
      <c r="AK596" s="332"/>
      <c r="AL596" s="341"/>
      <c r="AM596" s="332"/>
      <c r="AN596" s="332"/>
      <c r="AO596" s="341"/>
    </row>
    <row r="597" spans="1:41" ht="23.1" customHeight="1">
      <c r="A597" s="397"/>
      <c r="B597" s="672"/>
      <c r="C597" s="1234"/>
      <c r="D597" s="396"/>
      <c r="E597" s="508">
        <f t="shared" si="30"/>
        <v>0</v>
      </c>
      <c r="F597" s="1235"/>
      <c r="G597" s="509"/>
      <c r="H597" s="508">
        <f t="shared" si="31"/>
        <v>0</v>
      </c>
      <c r="I597" s="1256" t="str">
        <f t="shared" si="32"/>
        <v/>
      </c>
      <c r="J597" s="398"/>
      <c r="K597" s="341"/>
      <c r="L597" s="341"/>
      <c r="M597" s="342"/>
      <c r="N597" s="332"/>
      <c r="O597" s="332"/>
      <c r="P597" s="343"/>
      <c r="Q597" s="332"/>
      <c r="R597" s="343"/>
      <c r="S597" s="344"/>
      <c r="T597" s="332"/>
      <c r="U597" s="332"/>
      <c r="V597" s="332"/>
      <c r="W597" s="332"/>
      <c r="X597" s="332"/>
      <c r="Y597" s="332"/>
      <c r="Z597" s="332"/>
      <c r="AA597" s="332"/>
      <c r="AB597" s="332"/>
      <c r="AC597" s="332"/>
      <c r="AD597" s="332"/>
      <c r="AE597" s="332"/>
      <c r="AF597" s="332"/>
      <c r="AG597" s="332"/>
      <c r="AH597" s="332"/>
      <c r="AI597" s="341"/>
      <c r="AJ597" s="332"/>
      <c r="AK597" s="332"/>
      <c r="AL597" s="341"/>
      <c r="AM597" s="332"/>
      <c r="AN597" s="332"/>
      <c r="AO597" s="341"/>
    </row>
    <row r="598" spans="1:41" ht="23.1" customHeight="1">
      <c r="A598" s="397"/>
      <c r="B598" s="672"/>
      <c r="C598" s="1234"/>
      <c r="D598" s="396"/>
      <c r="E598" s="508">
        <f t="shared" si="30"/>
        <v>0</v>
      </c>
      <c r="F598" s="1235"/>
      <c r="G598" s="509"/>
      <c r="H598" s="508">
        <f t="shared" si="31"/>
        <v>0</v>
      </c>
      <c r="I598" s="1256" t="str">
        <f t="shared" si="32"/>
        <v/>
      </c>
      <c r="J598" s="398"/>
      <c r="K598" s="341"/>
      <c r="L598" s="341"/>
      <c r="M598" s="342"/>
      <c r="N598" s="332"/>
      <c r="O598" s="332"/>
      <c r="P598" s="343"/>
      <c r="Q598" s="332"/>
      <c r="R598" s="343"/>
      <c r="S598" s="344"/>
      <c r="T598" s="332"/>
      <c r="U598" s="332"/>
      <c r="V598" s="332"/>
      <c r="W598" s="332"/>
      <c r="X598" s="332"/>
      <c r="Y598" s="332"/>
      <c r="Z598" s="332"/>
      <c r="AA598" s="332"/>
      <c r="AB598" s="332"/>
      <c r="AC598" s="332"/>
      <c r="AD598" s="332"/>
      <c r="AE598" s="332"/>
      <c r="AF598" s="332"/>
      <c r="AG598" s="332"/>
      <c r="AH598" s="332"/>
      <c r="AI598" s="341"/>
      <c r="AJ598" s="332"/>
      <c r="AK598" s="332"/>
      <c r="AL598" s="341"/>
      <c r="AM598" s="332"/>
      <c r="AN598" s="332"/>
      <c r="AO598" s="341"/>
    </row>
    <row r="599" spans="1:41" ht="23.1" customHeight="1">
      <c r="A599" s="397"/>
      <c r="B599" s="672"/>
      <c r="C599" s="1234"/>
      <c r="D599" s="396"/>
      <c r="E599" s="508">
        <f t="shared" si="30"/>
        <v>0</v>
      </c>
      <c r="F599" s="1235"/>
      <c r="G599" s="509"/>
      <c r="H599" s="508">
        <f t="shared" si="31"/>
        <v>0</v>
      </c>
      <c r="I599" s="1256" t="str">
        <f t="shared" si="32"/>
        <v/>
      </c>
      <c r="J599" s="398"/>
      <c r="K599" s="341"/>
      <c r="L599" s="341"/>
      <c r="M599" s="342"/>
      <c r="N599" s="332"/>
      <c r="O599" s="332"/>
      <c r="P599" s="343"/>
      <c r="Q599" s="332"/>
      <c r="R599" s="343"/>
      <c r="S599" s="344"/>
      <c r="T599" s="332"/>
      <c r="U599" s="332"/>
      <c r="V599" s="332"/>
      <c r="W599" s="332"/>
      <c r="X599" s="332"/>
      <c r="Y599" s="332"/>
      <c r="Z599" s="332"/>
      <c r="AA599" s="332"/>
      <c r="AB599" s="332"/>
      <c r="AC599" s="332"/>
      <c r="AD599" s="332"/>
      <c r="AE599" s="332"/>
      <c r="AF599" s="332"/>
      <c r="AG599" s="332"/>
      <c r="AH599" s="332"/>
      <c r="AI599" s="341"/>
      <c r="AJ599" s="332"/>
      <c r="AK599" s="332"/>
      <c r="AL599" s="341"/>
      <c r="AM599" s="332"/>
      <c r="AN599" s="332"/>
      <c r="AO599" s="341"/>
    </row>
    <row r="600" spans="1:41" ht="23.1" customHeight="1">
      <c r="A600" s="397"/>
      <c r="B600" s="672"/>
      <c r="C600" s="1234"/>
      <c r="D600" s="396"/>
      <c r="E600" s="508">
        <f t="shared" si="30"/>
        <v>0</v>
      </c>
      <c r="F600" s="1235"/>
      <c r="G600" s="509"/>
      <c r="H600" s="508">
        <f t="shared" si="31"/>
        <v>0</v>
      </c>
      <c r="I600" s="1256" t="str">
        <f t="shared" si="32"/>
        <v/>
      </c>
      <c r="J600" s="398"/>
      <c r="K600" s="341"/>
      <c r="L600" s="341"/>
      <c r="M600" s="342"/>
      <c r="N600" s="332"/>
      <c r="O600" s="332"/>
      <c r="P600" s="343"/>
      <c r="Q600" s="332"/>
      <c r="R600" s="343"/>
      <c r="S600" s="344"/>
      <c r="T600" s="332"/>
      <c r="U600" s="332"/>
      <c r="V600" s="332"/>
      <c r="W600" s="332"/>
      <c r="X600" s="332"/>
      <c r="Y600" s="332"/>
      <c r="Z600" s="332"/>
      <c r="AA600" s="332"/>
      <c r="AB600" s="332"/>
      <c r="AC600" s="332"/>
      <c r="AD600" s="332"/>
      <c r="AE600" s="332"/>
      <c r="AF600" s="332"/>
      <c r="AG600" s="332"/>
      <c r="AH600" s="332"/>
      <c r="AI600" s="341"/>
      <c r="AJ600" s="332"/>
      <c r="AK600" s="332"/>
      <c r="AL600" s="341"/>
      <c r="AM600" s="332"/>
      <c r="AN600" s="332"/>
      <c r="AO600" s="341"/>
    </row>
    <row r="601" spans="1:41" ht="23.1" customHeight="1">
      <c r="A601" s="397"/>
      <c r="B601" s="672"/>
      <c r="C601" s="1234"/>
      <c r="D601" s="396"/>
      <c r="E601" s="508">
        <f t="shared" si="30"/>
        <v>0</v>
      </c>
      <c r="F601" s="1235"/>
      <c r="G601" s="509"/>
      <c r="H601" s="508">
        <f t="shared" si="31"/>
        <v>0</v>
      </c>
      <c r="I601" s="1256" t="str">
        <f t="shared" si="32"/>
        <v/>
      </c>
      <c r="J601" s="398"/>
      <c r="K601" s="341"/>
      <c r="L601" s="341"/>
      <c r="M601" s="342"/>
      <c r="N601" s="332"/>
      <c r="O601" s="332"/>
      <c r="P601" s="343"/>
      <c r="Q601" s="332"/>
      <c r="R601" s="343"/>
      <c r="S601" s="344"/>
      <c r="T601" s="332"/>
      <c r="U601" s="332"/>
      <c r="V601" s="332"/>
      <c r="W601" s="332"/>
      <c r="X601" s="332"/>
      <c r="Y601" s="332"/>
      <c r="Z601" s="332"/>
      <c r="AA601" s="332"/>
      <c r="AB601" s="332"/>
      <c r="AC601" s="332"/>
      <c r="AD601" s="332"/>
      <c r="AE601" s="332"/>
      <c r="AF601" s="332"/>
      <c r="AG601" s="332"/>
      <c r="AH601" s="332"/>
      <c r="AI601" s="341"/>
      <c r="AJ601" s="332"/>
      <c r="AK601" s="332"/>
      <c r="AL601" s="341"/>
      <c r="AM601" s="332"/>
      <c r="AN601" s="332"/>
      <c r="AO601" s="341"/>
    </row>
    <row r="602" spans="1:41" ht="23.1" customHeight="1">
      <c r="A602" s="397"/>
      <c r="B602" s="672"/>
      <c r="C602" s="1234"/>
      <c r="D602" s="396"/>
      <c r="E602" s="508">
        <f t="shared" si="30"/>
        <v>0</v>
      </c>
      <c r="F602" s="1235"/>
      <c r="G602" s="509"/>
      <c r="H602" s="508">
        <f t="shared" si="31"/>
        <v>0</v>
      </c>
      <c r="I602" s="1256" t="str">
        <f t="shared" si="32"/>
        <v/>
      </c>
      <c r="J602" s="398"/>
      <c r="K602" s="341"/>
      <c r="L602" s="341"/>
      <c r="M602" s="342"/>
      <c r="N602" s="332"/>
      <c r="O602" s="332"/>
      <c r="P602" s="343"/>
      <c r="Q602" s="332"/>
      <c r="R602" s="343"/>
      <c r="S602" s="344"/>
      <c r="T602" s="332"/>
      <c r="U602" s="332"/>
      <c r="V602" s="332"/>
      <c r="W602" s="332"/>
      <c r="X602" s="332"/>
      <c r="Y602" s="332"/>
      <c r="Z602" s="332"/>
      <c r="AA602" s="332"/>
      <c r="AB602" s="332"/>
      <c r="AC602" s="332"/>
      <c r="AD602" s="332"/>
      <c r="AE602" s="332"/>
      <c r="AF602" s="332"/>
      <c r="AG602" s="332"/>
      <c r="AH602" s="332"/>
      <c r="AI602" s="341"/>
      <c r="AJ602" s="332"/>
      <c r="AK602" s="332"/>
      <c r="AL602" s="341"/>
      <c r="AM602" s="332"/>
      <c r="AN602" s="332"/>
      <c r="AO602" s="341"/>
    </row>
    <row r="603" spans="1:41" ht="23.1" customHeight="1">
      <c r="A603" s="397"/>
      <c r="B603" s="672"/>
      <c r="C603" s="1234"/>
      <c r="D603" s="396"/>
      <c r="E603" s="508">
        <f t="shared" si="30"/>
        <v>0</v>
      </c>
      <c r="F603" s="1235"/>
      <c r="G603" s="509"/>
      <c r="H603" s="508">
        <f t="shared" si="31"/>
        <v>0</v>
      </c>
      <c r="I603" s="1256" t="str">
        <f t="shared" si="32"/>
        <v/>
      </c>
      <c r="J603" s="398"/>
      <c r="K603" s="341"/>
      <c r="L603" s="341"/>
      <c r="M603" s="342"/>
      <c r="N603" s="332"/>
      <c r="O603" s="332"/>
      <c r="P603" s="343"/>
      <c r="Q603" s="332"/>
      <c r="R603" s="343"/>
      <c r="S603" s="344"/>
      <c r="T603" s="332"/>
      <c r="U603" s="332"/>
      <c r="V603" s="332"/>
      <c r="W603" s="332"/>
      <c r="X603" s="332"/>
      <c r="Y603" s="332"/>
      <c r="Z603" s="332"/>
      <c r="AA603" s="332"/>
      <c r="AB603" s="332"/>
      <c r="AC603" s="332"/>
      <c r="AD603" s="332"/>
      <c r="AE603" s="332"/>
      <c r="AF603" s="332"/>
      <c r="AG603" s="332"/>
      <c r="AH603" s="332"/>
      <c r="AI603" s="341"/>
      <c r="AJ603" s="332"/>
      <c r="AK603" s="332"/>
      <c r="AL603" s="341"/>
      <c r="AM603" s="332"/>
      <c r="AN603" s="332"/>
      <c r="AO603" s="341"/>
    </row>
    <row r="604" spans="1:41" ht="23.1" customHeight="1">
      <c r="A604" s="397"/>
      <c r="B604" s="672"/>
      <c r="C604" s="1234"/>
      <c r="D604" s="396"/>
      <c r="E604" s="508">
        <f t="shared" si="30"/>
        <v>0</v>
      </c>
      <c r="F604" s="1235"/>
      <c r="G604" s="509"/>
      <c r="H604" s="508">
        <f t="shared" si="31"/>
        <v>0</v>
      </c>
      <c r="I604" s="1256" t="str">
        <f t="shared" si="32"/>
        <v/>
      </c>
      <c r="J604" s="398"/>
      <c r="K604" s="341"/>
      <c r="L604" s="341"/>
      <c r="M604" s="342"/>
      <c r="N604" s="332"/>
      <c r="O604" s="332"/>
      <c r="P604" s="343"/>
      <c r="Q604" s="332"/>
      <c r="R604" s="343"/>
      <c r="S604" s="344"/>
      <c r="T604" s="332"/>
      <c r="U604" s="332"/>
      <c r="V604" s="332"/>
      <c r="W604" s="332"/>
      <c r="X604" s="332"/>
      <c r="Y604" s="332"/>
      <c r="Z604" s="332"/>
      <c r="AA604" s="332"/>
      <c r="AB604" s="332"/>
      <c r="AC604" s="332"/>
      <c r="AD604" s="332"/>
      <c r="AE604" s="332"/>
      <c r="AF604" s="332"/>
      <c r="AG604" s="332"/>
      <c r="AH604" s="332"/>
      <c r="AI604" s="341"/>
      <c r="AJ604" s="332"/>
      <c r="AK604" s="332"/>
      <c r="AL604" s="341"/>
      <c r="AM604" s="332"/>
      <c r="AN604" s="332"/>
      <c r="AO604" s="341"/>
    </row>
    <row r="605" spans="1:41" ht="23.1" customHeight="1">
      <c r="A605" s="397"/>
      <c r="B605" s="672"/>
      <c r="C605" s="1234"/>
      <c r="D605" s="396"/>
      <c r="E605" s="508">
        <f t="shared" si="30"/>
        <v>0</v>
      </c>
      <c r="F605" s="1235"/>
      <c r="G605" s="509"/>
      <c r="H605" s="508">
        <f t="shared" si="31"/>
        <v>0</v>
      </c>
      <c r="I605" s="1256" t="str">
        <f t="shared" si="32"/>
        <v/>
      </c>
      <c r="J605" s="398"/>
      <c r="K605" s="341"/>
      <c r="L605" s="341"/>
      <c r="M605" s="342"/>
      <c r="N605" s="332"/>
      <c r="O605" s="332"/>
      <c r="P605" s="343"/>
      <c r="Q605" s="332"/>
      <c r="R605" s="343"/>
      <c r="S605" s="344"/>
      <c r="T605" s="332"/>
      <c r="U605" s="332"/>
      <c r="V605" s="332"/>
      <c r="W605" s="332"/>
      <c r="X605" s="332"/>
      <c r="Y605" s="332"/>
      <c r="Z605" s="332"/>
      <c r="AA605" s="332"/>
      <c r="AB605" s="332"/>
      <c r="AC605" s="332"/>
      <c r="AD605" s="332"/>
      <c r="AE605" s="332"/>
      <c r="AF605" s="332"/>
      <c r="AG605" s="332"/>
      <c r="AH605" s="332"/>
      <c r="AI605" s="341"/>
      <c r="AJ605" s="332"/>
      <c r="AK605" s="332"/>
      <c r="AL605" s="341"/>
      <c r="AM605" s="332"/>
      <c r="AN605" s="332"/>
      <c r="AO605" s="341"/>
    </row>
    <row r="606" spans="1:41" ht="23.1" customHeight="1">
      <c r="A606" s="397"/>
      <c r="B606" s="672"/>
      <c r="C606" s="1234"/>
      <c r="D606" s="396"/>
      <c r="E606" s="508">
        <f t="shared" si="30"/>
        <v>0</v>
      </c>
      <c r="F606" s="1235"/>
      <c r="G606" s="509"/>
      <c r="H606" s="508">
        <f t="shared" si="31"/>
        <v>0</v>
      </c>
      <c r="I606" s="1256" t="str">
        <f t="shared" si="32"/>
        <v/>
      </c>
      <c r="J606" s="398"/>
      <c r="K606" s="341"/>
      <c r="L606" s="341"/>
      <c r="M606" s="342"/>
      <c r="N606" s="332"/>
      <c r="O606" s="332"/>
      <c r="P606" s="343"/>
      <c r="Q606" s="332"/>
      <c r="R606" s="343"/>
      <c r="S606" s="344"/>
      <c r="T606" s="332"/>
      <c r="U606" s="332"/>
      <c r="V606" s="332"/>
      <c r="W606" s="332"/>
      <c r="X606" s="332"/>
      <c r="Y606" s="332"/>
      <c r="Z606" s="332"/>
      <c r="AA606" s="332"/>
      <c r="AB606" s="332"/>
      <c r="AC606" s="332"/>
      <c r="AD606" s="332"/>
      <c r="AE606" s="332"/>
      <c r="AF606" s="332"/>
      <c r="AG606" s="332"/>
      <c r="AH606" s="332"/>
      <c r="AI606" s="341"/>
      <c r="AJ606" s="332"/>
      <c r="AK606" s="332"/>
      <c r="AL606" s="341"/>
      <c r="AM606" s="332"/>
      <c r="AN606" s="332"/>
      <c r="AO606" s="341"/>
    </row>
    <row r="607" spans="1:41" ht="23.1" customHeight="1">
      <c r="A607" s="397"/>
      <c r="B607" s="672"/>
      <c r="C607" s="1234"/>
      <c r="D607" s="396"/>
      <c r="E607" s="508">
        <f t="shared" si="30"/>
        <v>0</v>
      </c>
      <c r="F607" s="1235"/>
      <c r="G607" s="509"/>
      <c r="H607" s="508">
        <f t="shared" si="31"/>
        <v>0</v>
      </c>
      <c r="I607" s="1256" t="str">
        <f t="shared" si="32"/>
        <v/>
      </c>
      <c r="J607" s="398"/>
      <c r="K607" s="341"/>
      <c r="L607" s="341"/>
      <c r="M607" s="342"/>
      <c r="N607" s="332"/>
      <c r="O607" s="332"/>
      <c r="P607" s="343"/>
      <c r="Q607" s="332"/>
      <c r="R607" s="343"/>
      <c r="S607" s="344"/>
      <c r="T607" s="332"/>
      <c r="U607" s="332"/>
      <c r="V607" s="332"/>
      <c r="W607" s="332"/>
      <c r="X607" s="332"/>
      <c r="Y607" s="332"/>
      <c r="Z607" s="332"/>
      <c r="AA607" s="332"/>
      <c r="AB607" s="332"/>
      <c r="AC607" s="332"/>
      <c r="AD607" s="332"/>
      <c r="AE607" s="332"/>
      <c r="AF607" s="332"/>
      <c r="AG607" s="332"/>
      <c r="AH607" s="332"/>
      <c r="AI607" s="341"/>
      <c r="AJ607" s="332"/>
      <c r="AK607" s="332"/>
      <c r="AL607" s="341"/>
      <c r="AM607" s="332"/>
      <c r="AN607" s="332"/>
      <c r="AO607" s="341"/>
    </row>
    <row r="608" spans="1:41" ht="23.1" customHeight="1">
      <c r="A608" s="397"/>
      <c r="B608" s="672"/>
      <c r="C608" s="1234"/>
      <c r="D608" s="396"/>
      <c r="E608" s="508">
        <f t="shared" si="30"/>
        <v>0</v>
      </c>
      <c r="F608" s="1235"/>
      <c r="G608" s="509"/>
      <c r="H608" s="508">
        <f t="shared" si="31"/>
        <v>0</v>
      </c>
      <c r="I608" s="1256" t="str">
        <f t="shared" si="32"/>
        <v/>
      </c>
      <c r="J608" s="398"/>
      <c r="K608" s="341"/>
      <c r="L608" s="341"/>
      <c r="M608" s="342"/>
      <c r="N608" s="332"/>
      <c r="O608" s="332"/>
      <c r="P608" s="343"/>
      <c r="Q608" s="332"/>
      <c r="R608" s="343"/>
      <c r="S608" s="344"/>
      <c r="T608" s="332"/>
      <c r="U608" s="332"/>
      <c r="V608" s="332"/>
      <c r="W608" s="332"/>
      <c r="X608" s="332"/>
      <c r="Y608" s="332"/>
      <c r="Z608" s="332"/>
      <c r="AA608" s="332"/>
      <c r="AB608" s="332"/>
      <c r="AC608" s="332"/>
      <c r="AD608" s="332"/>
      <c r="AE608" s="332"/>
      <c r="AF608" s="332"/>
      <c r="AG608" s="332"/>
      <c r="AH608" s="332"/>
      <c r="AI608" s="341"/>
      <c r="AJ608" s="332"/>
      <c r="AK608" s="332"/>
      <c r="AL608" s="341"/>
      <c r="AM608" s="332"/>
      <c r="AN608" s="332"/>
      <c r="AO608" s="341"/>
    </row>
    <row r="609" spans="1:41" ht="23.1" customHeight="1">
      <c r="A609" s="397"/>
      <c r="B609" s="672"/>
      <c r="C609" s="1234"/>
      <c r="D609" s="396"/>
      <c r="E609" s="508">
        <f t="shared" si="30"/>
        <v>0</v>
      </c>
      <c r="F609" s="1235"/>
      <c r="G609" s="509"/>
      <c r="H609" s="508">
        <f t="shared" si="31"/>
        <v>0</v>
      </c>
      <c r="I609" s="1256" t="str">
        <f t="shared" si="32"/>
        <v/>
      </c>
      <c r="J609" s="398"/>
      <c r="K609" s="341"/>
      <c r="L609" s="341"/>
      <c r="M609" s="342"/>
      <c r="N609" s="332"/>
      <c r="O609" s="332"/>
      <c r="P609" s="343"/>
      <c r="Q609" s="332"/>
      <c r="R609" s="343"/>
      <c r="S609" s="344"/>
      <c r="T609" s="332"/>
      <c r="U609" s="332"/>
      <c r="V609" s="332"/>
      <c r="W609" s="332"/>
      <c r="X609" s="332"/>
      <c r="Y609" s="332"/>
      <c r="Z609" s="332"/>
      <c r="AA609" s="332"/>
      <c r="AB609" s="332"/>
      <c r="AC609" s="332"/>
      <c r="AD609" s="332"/>
      <c r="AE609" s="332"/>
      <c r="AF609" s="332"/>
      <c r="AG609" s="332"/>
      <c r="AH609" s="332"/>
      <c r="AI609" s="341"/>
      <c r="AJ609" s="332"/>
      <c r="AK609" s="332"/>
      <c r="AL609" s="341"/>
      <c r="AM609" s="332"/>
      <c r="AN609" s="332"/>
      <c r="AO609" s="341"/>
    </row>
    <row r="610" spans="1:41" ht="23.1" customHeight="1">
      <c r="A610" s="397"/>
      <c r="B610" s="672"/>
      <c r="C610" s="1234"/>
      <c r="D610" s="396"/>
      <c r="E610" s="508">
        <f t="shared" si="30"/>
        <v>0</v>
      </c>
      <c r="F610" s="1235"/>
      <c r="G610" s="509"/>
      <c r="H610" s="508">
        <f t="shared" si="31"/>
        <v>0</v>
      </c>
      <c r="I610" s="1256" t="str">
        <f t="shared" si="32"/>
        <v/>
      </c>
      <c r="J610" s="398"/>
      <c r="K610" s="341"/>
      <c r="L610" s="341"/>
      <c r="M610" s="342"/>
      <c r="N610" s="332"/>
      <c r="O610" s="332"/>
      <c r="P610" s="343"/>
      <c r="Q610" s="332"/>
      <c r="R610" s="343"/>
      <c r="S610" s="344"/>
      <c r="T610" s="332"/>
      <c r="U610" s="332"/>
      <c r="V610" s="332"/>
      <c r="W610" s="332"/>
      <c r="X610" s="332"/>
      <c r="Y610" s="332"/>
      <c r="Z610" s="332"/>
      <c r="AA610" s="332"/>
      <c r="AB610" s="332"/>
      <c r="AC610" s="332"/>
      <c r="AD610" s="332"/>
      <c r="AE610" s="332"/>
      <c r="AF610" s="332"/>
      <c r="AG610" s="332"/>
      <c r="AH610" s="332"/>
      <c r="AI610" s="341"/>
      <c r="AJ610" s="332"/>
      <c r="AK610" s="332"/>
      <c r="AL610" s="341"/>
      <c r="AM610" s="332"/>
      <c r="AN610" s="332"/>
      <c r="AO610" s="341"/>
    </row>
    <row r="611" spans="1:41" ht="23.1" customHeight="1">
      <c r="A611" s="397"/>
      <c r="B611" s="672"/>
      <c r="C611" s="1234"/>
      <c r="D611" s="396"/>
      <c r="E611" s="508">
        <f t="shared" si="30"/>
        <v>0</v>
      </c>
      <c r="F611" s="1235"/>
      <c r="G611" s="509"/>
      <c r="H611" s="508">
        <f t="shared" si="31"/>
        <v>0</v>
      </c>
      <c r="I611" s="1256" t="str">
        <f t="shared" si="32"/>
        <v/>
      </c>
      <c r="J611" s="398"/>
      <c r="K611" s="341"/>
      <c r="L611" s="341"/>
      <c r="M611" s="342"/>
      <c r="N611" s="332"/>
      <c r="O611" s="332"/>
      <c r="P611" s="343"/>
      <c r="Q611" s="332"/>
      <c r="R611" s="343"/>
      <c r="S611" s="344"/>
      <c r="T611" s="332"/>
      <c r="U611" s="332"/>
      <c r="V611" s="332"/>
      <c r="W611" s="332"/>
      <c r="X611" s="332"/>
      <c r="Y611" s="332"/>
      <c r="Z611" s="332"/>
      <c r="AA611" s="332"/>
      <c r="AB611" s="332"/>
      <c r="AC611" s="332"/>
      <c r="AD611" s="332"/>
      <c r="AE611" s="332"/>
      <c r="AF611" s="332"/>
      <c r="AG611" s="332"/>
      <c r="AH611" s="332"/>
      <c r="AI611" s="341"/>
      <c r="AJ611" s="332"/>
      <c r="AK611" s="332"/>
      <c r="AL611" s="341"/>
      <c r="AM611" s="332"/>
      <c r="AN611" s="332"/>
      <c r="AO611" s="341"/>
    </row>
    <row r="612" spans="1:41" ht="23.1" customHeight="1">
      <c r="A612" s="397"/>
      <c r="B612" s="672"/>
      <c r="C612" s="1234"/>
      <c r="D612" s="396"/>
      <c r="E612" s="508">
        <f t="shared" si="30"/>
        <v>0</v>
      </c>
      <c r="F612" s="1235"/>
      <c r="G612" s="509"/>
      <c r="H612" s="508">
        <f t="shared" si="31"/>
        <v>0</v>
      </c>
      <c r="I612" s="1256" t="str">
        <f t="shared" si="32"/>
        <v/>
      </c>
      <c r="J612" s="398"/>
      <c r="K612" s="341"/>
      <c r="L612" s="341"/>
      <c r="M612" s="342"/>
      <c r="N612" s="332"/>
      <c r="O612" s="332"/>
      <c r="P612" s="343"/>
      <c r="Q612" s="332"/>
      <c r="R612" s="343"/>
      <c r="S612" s="344"/>
      <c r="T612" s="332"/>
      <c r="U612" s="332"/>
      <c r="V612" s="332"/>
      <c r="W612" s="332"/>
      <c r="X612" s="332"/>
      <c r="Y612" s="332"/>
      <c r="Z612" s="332"/>
      <c r="AA612" s="332"/>
      <c r="AB612" s="332"/>
      <c r="AC612" s="332"/>
      <c r="AD612" s="332"/>
      <c r="AE612" s="332"/>
      <c r="AF612" s="332"/>
      <c r="AG612" s="332"/>
      <c r="AH612" s="332"/>
      <c r="AI612" s="341"/>
      <c r="AJ612" s="332"/>
      <c r="AK612" s="332"/>
      <c r="AL612" s="341"/>
      <c r="AM612" s="332"/>
      <c r="AN612" s="332"/>
      <c r="AO612" s="341"/>
    </row>
    <row r="613" spans="1:41" ht="23.1" customHeight="1">
      <c r="A613" s="397"/>
      <c r="B613" s="672"/>
      <c r="C613" s="1234"/>
      <c r="D613" s="396"/>
      <c r="E613" s="508">
        <f t="shared" ref="E613:E676" si="33">C613*D613</f>
        <v>0</v>
      </c>
      <c r="F613" s="1235"/>
      <c r="G613" s="509"/>
      <c r="H613" s="508">
        <f t="shared" ref="H613:H676" si="34">F613*G613</f>
        <v>0</v>
      </c>
      <c r="I613" s="1256" t="str">
        <f t="shared" ref="I613:I676" si="35">IF(OR(E613&gt;0,H613&gt;0),H613-E613,"")</f>
        <v/>
      </c>
      <c r="J613" s="398"/>
      <c r="K613" s="341"/>
      <c r="L613" s="341"/>
      <c r="M613" s="342"/>
      <c r="N613" s="332"/>
      <c r="O613" s="332"/>
      <c r="P613" s="343"/>
      <c r="Q613" s="332"/>
      <c r="R613" s="343"/>
      <c r="S613" s="344"/>
      <c r="T613" s="332"/>
      <c r="U613" s="332"/>
      <c r="V613" s="332"/>
      <c r="W613" s="332"/>
      <c r="X613" s="332"/>
      <c r="Y613" s="332"/>
      <c r="Z613" s="332"/>
      <c r="AA613" s="332"/>
      <c r="AB613" s="332"/>
      <c r="AC613" s="332"/>
      <c r="AD613" s="332"/>
      <c r="AE613" s="332"/>
      <c r="AF613" s="332"/>
      <c r="AG613" s="332"/>
      <c r="AH613" s="332"/>
      <c r="AI613" s="341"/>
      <c r="AJ613" s="332"/>
      <c r="AK613" s="332"/>
      <c r="AL613" s="341"/>
      <c r="AM613" s="332"/>
      <c r="AN613" s="332"/>
      <c r="AO613" s="341"/>
    </row>
    <row r="614" spans="1:41" ht="23.1" customHeight="1">
      <c r="A614" s="397"/>
      <c r="B614" s="672"/>
      <c r="C614" s="1234"/>
      <c r="D614" s="396"/>
      <c r="E614" s="508">
        <f t="shared" si="33"/>
        <v>0</v>
      </c>
      <c r="F614" s="1235"/>
      <c r="G614" s="509"/>
      <c r="H614" s="508">
        <f t="shared" si="34"/>
        <v>0</v>
      </c>
      <c r="I614" s="1256" t="str">
        <f t="shared" si="35"/>
        <v/>
      </c>
      <c r="J614" s="398"/>
      <c r="K614" s="341"/>
      <c r="L614" s="341"/>
      <c r="M614" s="342"/>
      <c r="N614" s="332"/>
      <c r="O614" s="332"/>
      <c r="P614" s="343"/>
      <c r="Q614" s="332"/>
      <c r="R614" s="343"/>
      <c r="S614" s="344"/>
      <c r="T614" s="332"/>
      <c r="U614" s="332"/>
      <c r="V614" s="332"/>
      <c r="W614" s="332"/>
      <c r="X614" s="332"/>
      <c r="Y614" s="332"/>
      <c r="Z614" s="332"/>
      <c r="AA614" s="332"/>
      <c r="AB614" s="332"/>
      <c r="AC614" s="332"/>
      <c r="AD614" s="332"/>
      <c r="AE614" s="332"/>
      <c r="AF614" s="332"/>
      <c r="AG614" s="332"/>
      <c r="AH614" s="332"/>
      <c r="AI614" s="341"/>
      <c r="AJ614" s="332"/>
      <c r="AK614" s="332"/>
      <c r="AL614" s="341"/>
      <c r="AM614" s="332"/>
      <c r="AN614" s="332"/>
      <c r="AO614" s="341"/>
    </row>
    <row r="615" spans="1:41" ht="23.1" customHeight="1">
      <c r="A615" s="397"/>
      <c r="B615" s="672"/>
      <c r="C615" s="1234"/>
      <c r="D615" s="396"/>
      <c r="E615" s="508">
        <f t="shared" si="33"/>
        <v>0</v>
      </c>
      <c r="F615" s="1235"/>
      <c r="G615" s="509"/>
      <c r="H615" s="508">
        <f t="shared" si="34"/>
        <v>0</v>
      </c>
      <c r="I615" s="1256" t="str">
        <f t="shared" si="35"/>
        <v/>
      </c>
      <c r="J615" s="398"/>
      <c r="K615" s="341"/>
      <c r="L615" s="341"/>
      <c r="M615" s="342"/>
      <c r="N615" s="332"/>
      <c r="O615" s="332"/>
      <c r="P615" s="343"/>
      <c r="Q615" s="332"/>
      <c r="R615" s="343"/>
      <c r="S615" s="344"/>
      <c r="T615" s="332"/>
      <c r="U615" s="332"/>
      <c r="V615" s="332"/>
      <c r="W615" s="332"/>
      <c r="X615" s="332"/>
      <c r="Y615" s="332"/>
      <c r="Z615" s="332"/>
      <c r="AA615" s="332"/>
      <c r="AB615" s="332"/>
      <c r="AC615" s="332"/>
      <c r="AD615" s="332"/>
      <c r="AE615" s="332"/>
      <c r="AF615" s="332"/>
      <c r="AG615" s="332"/>
      <c r="AH615" s="332"/>
      <c r="AI615" s="341"/>
      <c r="AJ615" s="332"/>
      <c r="AK615" s="332"/>
      <c r="AL615" s="341"/>
      <c r="AM615" s="332"/>
      <c r="AN615" s="332"/>
      <c r="AO615" s="341"/>
    </row>
    <row r="616" spans="1:41" ht="23.1" customHeight="1">
      <c r="A616" s="397"/>
      <c r="B616" s="672"/>
      <c r="C616" s="1234"/>
      <c r="D616" s="396"/>
      <c r="E616" s="508">
        <f t="shared" si="33"/>
        <v>0</v>
      </c>
      <c r="F616" s="1235"/>
      <c r="G616" s="509"/>
      <c r="H616" s="508">
        <f t="shared" si="34"/>
        <v>0</v>
      </c>
      <c r="I616" s="1256" t="str">
        <f t="shared" si="35"/>
        <v/>
      </c>
      <c r="J616" s="398"/>
      <c r="K616" s="341"/>
      <c r="L616" s="341"/>
      <c r="M616" s="342"/>
      <c r="N616" s="332"/>
      <c r="O616" s="332"/>
      <c r="P616" s="343"/>
      <c r="Q616" s="332"/>
      <c r="R616" s="343"/>
      <c r="S616" s="344"/>
      <c r="T616" s="332"/>
      <c r="U616" s="332"/>
      <c r="V616" s="332"/>
      <c r="W616" s="332"/>
      <c r="X616" s="332"/>
      <c r="Y616" s="332"/>
      <c r="Z616" s="332"/>
      <c r="AA616" s="332"/>
      <c r="AB616" s="332"/>
      <c r="AC616" s="332"/>
      <c r="AD616" s="332"/>
      <c r="AE616" s="332"/>
      <c r="AF616" s="332"/>
      <c r="AG616" s="332"/>
      <c r="AH616" s="332"/>
      <c r="AI616" s="341"/>
      <c r="AJ616" s="332"/>
      <c r="AK616" s="332"/>
      <c r="AL616" s="341"/>
      <c r="AM616" s="332"/>
      <c r="AN616" s="332"/>
      <c r="AO616" s="341"/>
    </row>
    <row r="617" spans="1:41" ht="23.1" customHeight="1">
      <c r="A617" s="397"/>
      <c r="B617" s="672"/>
      <c r="C617" s="1234"/>
      <c r="D617" s="396"/>
      <c r="E617" s="508">
        <f t="shared" si="33"/>
        <v>0</v>
      </c>
      <c r="F617" s="1235"/>
      <c r="G617" s="509"/>
      <c r="H617" s="508">
        <f t="shared" si="34"/>
        <v>0</v>
      </c>
      <c r="I617" s="1256" t="str">
        <f t="shared" si="35"/>
        <v/>
      </c>
      <c r="J617" s="398"/>
      <c r="K617" s="341"/>
      <c r="L617" s="341"/>
      <c r="M617" s="342"/>
      <c r="N617" s="332"/>
      <c r="O617" s="332"/>
      <c r="P617" s="343"/>
      <c r="Q617" s="332"/>
      <c r="R617" s="343"/>
      <c r="S617" s="344"/>
      <c r="T617" s="332"/>
      <c r="U617" s="332"/>
      <c r="V617" s="332"/>
      <c r="W617" s="332"/>
      <c r="X617" s="332"/>
      <c r="Y617" s="332"/>
      <c r="Z617" s="332"/>
      <c r="AA617" s="332"/>
      <c r="AB617" s="332"/>
      <c r="AC617" s="332"/>
      <c r="AD617" s="332"/>
      <c r="AE617" s="332"/>
      <c r="AF617" s="332"/>
      <c r="AG617" s="332"/>
      <c r="AH617" s="332"/>
      <c r="AI617" s="341"/>
      <c r="AJ617" s="332"/>
      <c r="AK617" s="332"/>
      <c r="AL617" s="341"/>
      <c r="AM617" s="332"/>
      <c r="AN617" s="332"/>
      <c r="AO617" s="341"/>
    </row>
    <row r="618" spans="1:41" ht="23.1" customHeight="1">
      <c r="A618" s="397"/>
      <c r="B618" s="672"/>
      <c r="C618" s="1234"/>
      <c r="D618" s="396"/>
      <c r="E618" s="508">
        <f t="shared" si="33"/>
        <v>0</v>
      </c>
      <c r="F618" s="1235"/>
      <c r="G618" s="509"/>
      <c r="H618" s="508">
        <f t="shared" si="34"/>
        <v>0</v>
      </c>
      <c r="I618" s="1256" t="str">
        <f t="shared" si="35"/>
        <v/>
      </c>
      <c r="J618" s="398"/>
      <c r="K618" s="341"/>
      <c r="L618" s="341"/>
      <c r="M618" s="342"/>
      <c r="N618" s="332"/>
      <c r="O618" s="332"/>
      <c r="P618" s="343"/>
      <c r="Q618" s="332"/>
      <c r="R618" s="343"/>
      <c r="S618" s="344"/>
      <c r="T618" s="332"/>
      <c r="U618" s="332"/>
      <c r="V618" s="332"/>
      <c r="W618" s="332"/>
      <c r="X618" s="332"/>
      <c r="Y618" s="332"/>
      <c r="Z618" s="332"/>
      <c r="AA618" s="332"/>
      <c r="AB618" s="332"/>
      <c r="AC618" s="332"/>
      <c r="AD618" s="332"/>
      <c r="AE618" s="332"/>
      <c r="AF618" s="332"/>
      <c r="AG618" s="332"/>
      <c r="AH618" s="332"/>
      <c r="AI618" s="341"/>
      <c r="AJ618" s="332"/>
      <c r="AK618" s="332"/>
      <c r="AL618" s="341"/>
      <c r="AM618" s="332"/>
      <c r="AN618" s="332"/>
      <c r="AO618" s="341"/>
    </row>
    <row r="619" spans="1:41" ht="23.1" customHeight="1">
      <c r="A619" s="397"/>
      <c r="B619" s="672"/>
      <c r="C619" s="1234"/>
      <c r="D619" s="396"/>
      <c r="E619" s="508">
        <f t="shared" si="33"/>
        <v>0</v>
      </c>
      <c r="F619" s="1235"/>
      <c r="G619" s="509"/>
      <c r="H619" s="508">
        <f t="shared" si="34"/>
        <v>0</v>
      </c>
      <c r="I619" s="1256" t="str">
        <f t="shared" si="35"/>
        <v/>
      </c>
      <c r="J619" s="398"/>
      <c r="K619" s="341"/>
      <c r="L619" s="341"/>
      <c r="M619" s="342"/>
      <c r="N619" s="332"/>
      <c r="O619" s="332"/>
      <c r="P619" s="343"/>
      <c r="Q619" s="332"/>
      <c r="R619" s="343"/>
      <c r="S619" s="344"/>
      <c r="T619" s="332"/>
      <c r="U619" s="332"/>
      <c r="V619" s="332"/>
      <c r="W619" s="332"/>
      <c r="X619" s="332"/>
      <c r="Y619" s="332"/>
      <c r="Z619" s="332"/>
      <c r="AA619" s="332"/>
      <c r="AB619" s="332"/>
      <c r="AC619" s="332"/>
      <c r="AD619" s="332"/>
      <c r="AE619" s="332"/>
      <c r="AF619" s="332"/>
      <c r="AG619" s="332"/>
      <c r="AH619" s="332"/>
      <c r="AI619" s="341"/>
      <c r="AJ619" s="332"/>
      <c r="AK619" s="332"/>
      <c r="AL619" s="341"/>
      <c r="AM619" s="332"/>
      <c r="AN619" s="332"/>
      <c r="AO619" s="341"/>
    </row>
    <row r="620" spans="1:41" ht="23.1" customHeight="1">
      <c r="A620" s="397"/>
      <c r="B620" s="672"/>
      <c r="C620" s="1234"/>
      <c r="D620" s="396"/>
      <c r="E620" s="508">
        <f t="shared" si="33"/>
        <v>0</v>
      </c>
      <c r="F620" s="1235"/>
      <c r="G620" s="509"/>
      <c r="H620" s="508">
        <f t="shared" si="34"/>
        <v>0</v>
      </c>
      <c r="I620" s="1256" t="str">
        <f t="shared" si="35"/>
        <v/>
      </c>
      <c r="J620" s="398"/>
      <c r="K620" s="341"/>
      <c r="L620" s="341"/>
      <c r="M620" s="342"/>
      <c r="N620" s="332"/>
      <c r="O620" s="332"/>
      <c r="P620" s="343"/>
      <c r="Q620" s="332"/>
      <c r="R620" s="343"/>
      <c r="S620" s="344"/>
      <c r="T620" s="332"/>
      <c r="U620" s="332"/>
      <c r="V620" s="332"/>
      <c r="W620" s="332"/>
      <c r="X620" s="332"/>
      <c r="Y620" s="332"/>
      <c r="Z620" s="332"/>
      <c r="AA620" s="332"/>
      <c r="AB620" s="332"/>
      <c r="AC620" s="332"/>
      <c r="AD620" s="332"/>
      <c r="AE620" s="332"/>
      <c r="AF620" s="332"/>
      <c r="AG620" s="332"/>
      <c r="AH620" s="332"/>
      <c r="AI620" s="341"/>
      <c r="AJ620" s="332"/>
      <c r="AK620" s="332"/>
      <c r="AL620" s="341"/>
      <c r="AM620" s="332"/>
      <c r="AN620" s="332"/>
      <c r="AO620" s="341"/>
    </row>
    <row r="621" spans="1:41" ht="23.1" customHeight="1">
      <c r="A621" s="397"/>
      <c r="B621" s="672"/>
      <c r="C621" s="1234"/>
      <c r="D621" s="396"/>
      <c r="E621" s="508">
        <f t="shared" si="33"/>
        <v>0</v>
      </c>
      <c r="F621" s="1235"/>
      <c r="G621" s="509"/>
      <c r="H621" s="508">
        <f t="shared" si="34"/>
        <v>0</v>
      </c>
      <c r="I621" s="1256" t="str">
        <f t="shared" si="35"/>
        <v/>
      </c>
      <c r="J621" s="398"/>
      <c r="K621" s="341"/>
      <c r="L621" s="341"/>
      <c r="M621" s="342"/>
      <c r="N621" s="332"/>
      <c r="O621" s="332"/>
      <c r="P621" s="343"/>
      <c r="Q621" s="332"/>
      <c r="R621" s="343"/>
      <c r="S621" s="344"/>
      <c r="T621" s="332"/>
      <c r="U621" s="332"/>
      <c r="V621" s="332"/>
      <c r="W621" s="332"/>
      <c r="X621" s="332"/>
      <c r="Y621" s="332"/>
      <c r="Z621" s="332"/>
      <c r="AA621" s="332"/>
      <c r="AB621" s="332"/>
      <c r="AC621" s="332"/>
      <c r="AD621" s="332"/>
      <c r="AE621" s="332"/>
      <c r="AF621" s="332"/>
      <c r="AG621" s="332"/>
      <c r="AH621" s="332"/>
      <c r="AI621" s="341"/>
      <c r="AJ621" s="332"/>
      <c r="AK621" s="332"/>
      <c r="AL621" s="341"/>
      <c r="AM621" s="332"/>
      <c r="AN621" s="332"/>
      <c r="AO621" s="341"/>
    </row>
    <row r="622" spans="1:41" ht="23.1" customHeight="1">
      <c r="A622" s="397"/>
      <c r="B622" s="672"/>
      <c r="C622" s="1234"/>
      <c r="D622" s="396"/>
      <c r="E622" s="508">
        <f t="shared" si="33"/>
        <v>0</v>
      </c>
      <c r="F622" s="1235"/>
      <c r="G622" s="509"/>
      <c r="H622" s="508">
        <f t="shared" si="34"/>
        <v>0</v>
      </c>
      <c r="I622" s="1256" t="str">
        <f t="shared" si="35"/>
        <v/>
      </c>
      <c r="J622" s="398"/>
      <c r="K622" s="341"/>
      <c r="L622" s="341"/>
      <c r="M622" s="342"/>
      <c r="N622" s="332"/>
      <c r="O622" s="332"/>
      <c r="P622" s="343"/>
      <c r="Q622" s="332"/>
      <c r="R622" s="343"/>
      <c r="S622" s="344"/>
      <c r="T622" s="332"/>
      <c r="U622" s="332"/>
      <c r="V622" s="332"/>
      <c r="W622" s="332"/>
      <c r="X622" s="332"/>
      <c r="Y622" s="332"/>
      <c r="Z622" s="332"/>
      <c r="AA622" s="332"/>
      <c r="AB622" s="332"/>
      <c r="AC622" s="332"/>
      <c r="AD622" s="332"/>
      <c r="AE622" s="332"/>
      <c r="AF622" s="332"/>
      <c r="AG622" s="332"/>
      <c r="AH622" s="332"/>
      <c r="AI622" s="341"/>
      <c r="AJ622" s="332"/>
      <c r="AK622" s="332"/>
      <c r="AL622" s="341"/>
      <c r="AM622" s="332"/>
      <c r="AN622" s="332"/>
      <c r="AO622" s="341"/>
    </row>
    <row r="623" spans="1:41" ht="23.1" customHeight="1">
      <c r="A623" s="397"/>
      <c r="B623" s="672"/>
      <c r="C623" s="1234"/>
      <c r="D623" s="396"/>
      <c r="E623" s="508">
        <f t="shared" si="33"/>
        <v>0</v>
      </c>
      <c r="F623" s="1235"/>
      <c r="G623" s="509"/>
      <c r="H623" s="508">
        <f t="shared" si="34"/>
        <v>0</v>
      </c>
      <c r="I623" s="1256" t="str">
        <f t="shared" si="35"/>
        <v/>
      </c>
      <c r="J623" s="398"/>
      <c r="K623" s="341"/>
      <c r="L623" s="341"/>
      <c r="M623" s="342"/>
      <c r="N623" s="332"/>
      <c r="O623" s="332"/>
      <c r="P623" s="343"/>
      <c r="Q623" s="332"/>
      <c r="R623" s="343"/>
      <c r="S623" s="344"/>
      <c r="T623" s="332"/>
      <c r="U623" s="332"/>
      <c r="V623" s="332"/>
      <c r="W623" s="332"/>
      <c r="X623" s="332"/>
      <c r="Y623" s="332"/>
      <c r="Z623" s="332"/>
      <c r="AA623" s="332"/>
      <c r="AB623" s="332"/>
      <c r="AC623" s="332"/>
      <c r="AD623" s="332"/>
      <c r="AE623" s="332"/>
      <c r="AF623" s="332"/>
      <c r="AG623" s="332"/>
      <c r="AH623" s="332"/>
      <c r="AI623" s="341"/>
      <c r="AJ623" s="332"/>
      <c r="AK623" s="332"/>
      <c r="AL623" s="341"/>
      <c r="AM623" s="332"/>
      <c r="AN623" s="332"/>
      <c r="AO623" s="341"/>
    </row>
    <row r="624" spans="1:41" ht="23.1" customHeight="1">
      <c r="A624" s="397"/>
      <c r="B624" s="672"/>
      <c r="C624" s="1234"/>
      <c r="D624" s="396"/>
      <c r="E624" s="508">
        <f t="shared" si="33"/>
        <v>0</v>
      </c>
      <c r="F624" s="1235"/>
      <c r="G624" s="509"/>
      <c r="H624" s="508">
        <f t="shared" si="34"/>
        <v>0</v>
      </c>
      <c r="I624" s="1256" t="str">
        <f t="shared" si="35"/>
        <v/>
      </c>
      <c r="J624" s="398"/>
      <c r="K624" s="341"/>
      <c r="L624" s="341"/>
      <c r="M624" s="342"/>
      <c r="N624" s="332"/>
      <c r="O624" s="332"/>
      <c r="P624" s="343"/>
      <c r="Q624" s="332"/>
      <c r="R624" s="343"/>
      <c r="S624" s="344"/>
      <c r="T624" s="332"/>
      <c r="U624" s="332"/>
      <c r="V624" s="332"/>
      <c r="W624" s="332"/>
      <c r="X624" s="332"/>
      <c r="Y624" s="332"/>
      <c r="Z624" s="332"/>
      <c r="AA624" s="332"/>
      <c r="AB624" s="332"/>
      <c r="AC624" s="332"/>
      <c r="AD624" s="332"/>
      <c r="AE624" s="332"/>
      <c r="AF624" s="332"/>
      <c r="AG624" s="332"/>
      <c r="AH624" s="332"/>
      <c r="AI624" s="341"/>
      <c r="AJ624" s="332"/>
      <c r="AK624" s="332"/>
      <c r="AL624" s="341"/>
      <c r="AM624" s="332"/>
      <c r="AN624" s="332"/>
      <c r="AO624" s="341"/>
    </row>
    <row r="625" spans="1:41" ht="23.1" customHeight="1">
      <c r="A625" s="397"/>
      <c r="B625" s="672"/>
      <c r="C625" s="1234"/>
      <c r="D625" s="396"/>
      <c r="E625" s="508">
        <f t="shared" si="33"/>
        <v>0</v>
      </c>
      <c r="F625" s="1235"/>
      <c r="G625" s="509"/>
      <c r="H625" s="508">
        <f t="shared" si="34"/>
        <v>0</v>
      </c>
      <c r="I625" s="1256" t="str">
        <f t="shared" si="35"/>
        <v/>
      </c>
      <c r="J625" s="398"/>
      <c r="K625" s="341"/>
      <c r="L625" s="341"/>
      <c r="M625" s="342"/>
      <c r="N625" s="332"/>
      <c r="O625" s="332"/>
      <c r="P625" s="343"/>
      <c r="Q625" s="332"/>
      <c r="R625" s="343"/>
      <c r="S625" s="344"/>
      <c r="T625" s="332"/>
      <c r="U625" s="332"/>
      <c r="V625" s="332"/>
      <c r="W625" s="332"/>
      <c r="X625" s="332"/>
      <c r="Y625" s="332"/>
      <c r="Z625" s="332"/>
      <c r="AA625" s="332"/>
      <c r="AB625" s="332"/>
      <c r="AC625" s="332"/>
      <c r="AD625" s="332"/>
      <c r="AE625" s="332"/>
      <c r="AF625" s="332"/>
      <c r="AG625" s="332"/>
      <c r="AH625" s="332"/>
      <c r="AI625" s="341"/>
      <c r="AJ625" s="332"/>
      <c r="AK625" s="332"/>
      <c r="AL625" s="341"/>
      <c r="AM625" s="332"/>
      <c r="AN625" s="332"/>
      <c r="AO625" s="341"/>
    </row>
    <row r="626" spans="1:41" ht="23.1" customHeight="1">
      <c r="A626" s="397"/>
      <c r="B626" s="672"/>
      <c r="C626" s="1234"/>
      <c r="D626" s="396"/>
      <c r="E626" s="508">
        <f t="shared" si="33"/>
        <v>0</v>
      </c>
      <c r="F626" s="1235"/>
      <c r="G626" s="509"/>
      <c r="H626" s="508">
        <f t="shared" si="34"/>
        <v>0</v>
      </c>
      <c r="I626" s="1256" t="str">
        <f t="shared" si="35"/>
        <v/>
      </c>
      <c r="J626" s="398"/>
      <c r="K626" s="341"/>
      <c r="L626" s="341"/>
      <c r="M626" s="342"/>
      <c r="N626" s="332"/>
      <c r="O626" s="332"/>
      <c r="P626" s="343"/>
      <c r="Q626" s="332"/>
      <c r="R626" s="343"/>
      <c r="S626" s="344"/>
      <c r="T626" s="332"/>
      <c r="U626" s="332"/>
      <c r="V626" s="332"/>
      <c r="W626" s="332"/>
      <c r="X626" s="332"/>
      <c r="Y626" s="332"/>
      <c r="Z626" s="332"/>
      <c r="AA626" s="332"/>
      <c r="AB626" s="332"/>
      <c r="AC626" s="332"/>
      <c r="AD626" s="332"/>
      <c r="AE626" s="332"/>
      <c r="AF626" s="332"/>
      <c r="AG626" s="332"/>
      <c r="AH626" s="332"/>
      <c r="AI626" s="341"/>
      <c r="AJ626" s="332"/>
      <c r="AK626" s="332"/>
      <c r="AL626" s="341"/>
      <c r="AM626" s="332"/>
      <c r="AN626" s="332"/>
      <c r="AO626" s="341"/>
    </row>
    <row r="627" spans="1:41" ht="23.1" customHeight="1">
      <c r="A627" s="397"/>
      <c r="B627" s="672"/>
      <c r="C627" s="1234"/>
      <c r="D627" s="396"/>
      <c r="E627" s="508">
        <f t="shared" si="33"/>
        <v>0</v>
      </c>
      <c r="F627" s="1235"/>
      <c r="G627" s="509"/>
      <c r="H627" s="508">
        <f t="shared" si="34"/>
        <v>0</v>
      </c>
      <c r="I627" s="1256" t="str">
        <f t="shared" si="35"/>
        <v/>
      </c>
      <c r="J627" s="398"/>
      <c r="K627" s="341"/>
      <c r="L627" s="341"/>
      <c r="M627" s="342"/>
      <c r="N627" s="332"/>
      <c r="O627" s="332"/>
      <c r="P627" s="343"/>
      <c r="Q627" s="332"/>
      <c r="R627" s="343"/>
      <c r="S627" s="344"/>
      <c r="T627" s="332"/>
      <c r="U627" s="332"/>
      <c r="V627" s="332"/>
      <c r="W627" s="332"/>
      <c r="X627" s="332"/>
      <c r="Y627" s="332"/>
      <c r="Z627" s="332"/>
      <c r="AA627" s="332"/>
      <c r="AB627" s="332"/>
      <c r="AC627" s="332"/>
      <c r="AD627" s="332"/>
      <c r="AE627" s="332"/>
      <c r="AF627" s="332"/>
      <c r="AG627" s="332"/>
      <c r="AH627" s="332"/>
      <c r="AI627" s="341"/>
      <c r="AJ627" s="332"/>
      <c r="AK627" s="332"/>
      <c r="AL627" s="341"/>
      <c r="AM627" s="332"/>
      <c r="AN627" s="332"/>
      <c r="AO627" s="341"/>
    </row>
    <row r="628" spans="1:41" ht="23.1" customHeight="1">
      <c r="A628" s="397"/>
      <c r="B628" s="672"/>
      <c r="C628" s="1234"/>
      <c r="D628" s="396"/>
      <c r="E628" s="508">
        <f t="shared" si="33"/>
        <v>0</v>
      </c>
      <c r="F628" s="1235"/>
      <c r="G628" s="509"/>
      <c r="H628" s="508">
        <f t="shared" si="34"/>
        <v>0</v>
      </c>
      <c r="I628" s="1256" t="str">
        <f t="shared" si="35"/>
        <v/>
      </c>
      <c r="J628" s="398"/>
      <c r="K628" s="341"/>
      <c r="L628" s="341"/>
      <c r="M628" s="342"/>
      <c r="N628" s="332"/>
      <c r="O628" s="332"/>
      <c r="P628" s="343"/>
      <c r="Q628" s="332"/>
      <c r="R628" s="343"/>
      <c r="S628" s="344"/>
      <c r="T628" s="332"/>
      <c r="U628" s="332"/>
      <c r="V628" s="332"/>
      <c r="W628" s="332"/>
      <c r="X628" s="332"/>
      <c r="Y628" s="332"/>
      <c r="Z628" s="332"/>
      <c r="AA628" s="332"/>
      <c r="AB628" s="332"/>
      <c r="AC628" s="332"/>
      <c r="AD628" s="332"/>
      <c r="AE628" s="332"/>
      <c r="AF628" s="332"/>
      <c r="AG628" s="332"/>
      <c r="AH628" s="332"/>
      <c r="AI628" s="341"/>
      <c r="AJ628" s="332"/>
      <c r="AK628" s="332"/>
      <c r="AL628" s="341"/>
      <c r="AM628" s="332"/>
      <c r="AN628" s="332"/>
      <c r="AO628" s="341"/>
    </row>
    <row r="629" spans="1:41" ht="23.1" customHeight="1">
      <c r="A629" s="397"/>
      <c r="B629" s="672"/>
      <c r="C629" s="1234"/>
      <c r="D629" s="396"/>
      <c r="E629" s="508">
        <f t="shared" si="33"/>
        <v>0</v>
      </c>
      <c r="F629" s="1235"/>
      <c r="G629" s="509"/>
      <c r="H629" s="508">
        <f t="shared" si="34"/>
        <v>0</v>
      </c>
      <c r="I629" s="1256" t="str">
        <f t="shared" si="35"/>
        <v/>
      </c>
      <c r="J629" s="398"/>
      <c r="K629" s="341"/>
      <c r="L629" s="341"/>
      <c r="M629" s="342"/>
      <c r="N629" s="332"/>
      <c r="O629" s="332"/>
      <c r="P629" s="343"/>
      <c r="Q629" s="332"/>
      <c r="R629" s="343"/>
      <c r="S629" s="344"/>
      <c r="T629" s="332"/>
      <c r="U629" s="332"/>
      <c r="V629" s="332"/>
      <c r="W629" s="332"/>
      <c r="X629" s="332"/>
      <c r="Y629" s="332"/>
      <c r="Z629" s="332"/>
      <c r="AA629" s="332"/>
      <c r="AB629" s="332"/>
      <c r="AC629" s="332"/>
      <c r="AD629" s="332"/>
      <c r="AE629" s="332"/>
      <c r="AF629" s="332"/>
      <c r="AG629" s="332"/>
      <c r="AH629" s="332"/>
      <c r="AI629" s="341"/>
      <c r="AJ629" s="332"/>
      <c r="AK629" s="332"/>
      <c r="AL629" s="341"/>
      <c r="AM629" s="332"/>
      <c r="AN629" s="332"/>
      <c r="AO629" s="341"/>
    </row>
    <row r="630" spans="1:41" ht="23.1" customHeight="1">
      <c r="A630" s="397"/>
      <c r="B630" s="672"/>
      <c r="C630" s="1234"/>
      <c r="D630" s="396"/>
      <c r="E630" s="508">
        <f t="shared" si="33"/>
        <v>0</v>
      </c>
      <c r="F630" s="1235"/>
      <c r="G630" s="509"/>
      <c r="H630" s="508">
        <f t="shared" si="34"/>
        <v>0</v>
      </c>
      <c r="I630" s="1256" t="str">
        <f t="shared" si="35"/>
        <v/>
      </c>
      <c r="J630" s="398"/>
      <c r="K630" s="341"/>
      <c r="L630" s="341"/>
      <c r="M630" s="342"/>
      <c r="N630" s="332"/>
      <c r="O630" s="332"/>
      <c r="P630" s="343"/>
      <c r="Q630" s="332"/>
      <c r="R630" s="343"/>
      <c r="S630" s="344"/>
      <c r="T630" s="332"/>
      <c r="U630" s="332"/>
      <c r="V630" s="332"/>
      <c r="W630" s="332"/>
      <c r="X630" s="332"/>
      <c r="Y630" s="332"/>
      <c r="Z630" s="332"/>
      <c r="AA630" s="332"/>
      <c r="AB630" s="332"/>
      <c r="AC630" s="332"/>
      <c r="AD630" s="332"/>
      <c r="AE630" s="332"/>
      <c r="AF630" s="332"/>
      <c r="AG630" s="332"/>
      <c r="AH630" s="332"/>
      <c r="AI630" s="341"/>
      <c r="AJ630" s="332"/>
      <c r="AK630" s="332"/>
      <c r="AL630" s="341"/>
      <c r="AM630" s="332"/>
      <c r="AN630" s="332"/>
      <c r="AO630" s="341"/>
    </row>
    <row r="631" spans="1:41" ht="23.1" customHeight="1">
      <c r="A631" s="397"/>
      <c r="B631" s="672"/>
      <c r="C631" s="1234"/>
      <c r="D631" s="396"/>
      <c r="E631" s="508">
        <f t="shared" si="33"/>
        <v>0</v>
      </c>
      <c r="F631" s="1235"/>
      <c r="G631" s="509"/>
      <c r="H631" s="508">
        <f t="shared" si="34"/>
        <v>0</v>
      </c>
      <c r="I631" s="1256" t="str">
        <f t="shared" si="35"/>
        <v/>
      </c>
      <c r="J631" s="398"/>
      <c r="K631" s="341"/>
      <c r="L631" s="341"/>
      <c r="M631" s="342"/>
      <c r="N631" s="332"/>
      <c r="O631" s="332"/>
      <c r="P631" s="343"/>
      <c r="Q631" s="332"/>
      <c r="R631" s="343"/>
      <c r="S631" s="344"/>
      <c r="T631" s="332"/>
      <c r="U631" s="332"/>
      <c r="V631" s="332"/>
      <c r="W631" s="332"/>
      <c r="X631" s="332"/>
      <c r="Y631" s="332"/>
      <c r="Z631" s="332"/>
      <c r="AA631" s="332"/>
      <c r="AB631" s="332"/>
      <c r="AC631" s="332"/>
      <c r="AD631" s="332"/>
      <c r="AE631" s="332"/>
      <c r="AF631" s="332"/>
      <c r="AG631" s="332"/>
      <c r="AH631" s="332"/>
      <c r="AI631" s="341"/>
      <c r="AJ631" s="332"/>
      <c r="AK631" s="332"/>
      <c r="AL631" s="341"/>
      <c r="AM631" s="332"/>
      <c r="AN631" s="332"/>
      <c r="AO631" s="341"/>
    </row>
    <row r="632" spans="1:41" ht="23.1" customHeight="1">
      <c r="A632" s="397"/>
      <c r="B632" s="672"/>
      <c r="C632" s="1234"/>
      <c r="D632" s="396"/>
      <c r="E632" s="508">
        <f t="shared" si="33"/>
        <v>0</v>
      </c>
      <c r="F632" s="1235"/>
      <c r="G632" s="509"/>
      <c r="H632" s="508">
        <f t="shared" si="34"/>
        <v>0</v>
      </c>
      <c r="I632" s="1256" t="str">
        <f t="shared" si="35"/>
        <v/>
      </c>
      <c r="J632" s="398"/>
      <c r="K632" s="341"/>
      <c r="L632" s="341"/>
      <c r="M632" s="342"/>
      <c r="N632" s="332"/>
      <c r="O632" s="332"/>
      <c r="P632" s="343"/>
      <c r="Q632" s="332"/>
      <c r="R632" s="343"/>
      <c r="S632" s="344"/>
      <c r="T632" s="332"/>
      <c r="U632" s="332"/>
      <c r="V632" s="332"/>
      <c r="W632" s="332"/>
      <c r="X632" s="332"/>
      <c r="Y632" s="332"/>
      <c r="Z632" s="332"/>
      <c r="AA632" s="332"/>
      <c r="AB632" s="332"/>
      <c r="AC632" s="332"/>
      <c r="AD632" s="332"/>
      <c r="AE632" s="332"/>
      <c r="AF632" s="332"/>
      <c r="AG632" s="332"/>
      <c r="AH632" s="332"/>
      <c r="AI632" s="341"/>
      <c r="AJ632" s="332"/>
      <c r="AK632" s="332"/>
      <c r="AL632" s="341"/>
      <c r="AM632" s="332"/>
      <c r="AN632" s="332"/>
      <c r="AO632" s="341"/>
    </row>
    <row r="633" spans="1:41" ht="23.1" customHeight="1">
      <c r="A633" s="397"/>
      <c r="B633" s="672"/>
      <c r="C633" s="1234"/>
      <c r="D633" s="396"/>
      <c r="E633" s="508">
        <f t="shared" si="33"/>
        <v>0</v>
      </c>
      <c r="F633" s="1235"/>
      <c r="G633" s="509"/>
      <c r="H633" s="508">
        <f t="shared" si="34"/>
        <v>0</v>
      </c>
      <c r="I633" s="1256" t="str">
        <f t="shared" si="35"/>
        <v/>
      </c>
      <c r="J633" s="398"/>
      <c r="K633" s="341"/>
      <c r="L633" s="341"/>
      <c r="M633" s="342"/>
      <c r="N633" s="332"/>
      <c r="O633" s="332"/>
      <c r="P633" s="343"/>
      <c r="Q633" s="332"/>
      <c r="R633" s="343"/>
      <c r="S633" s="344"/>
      <c r="T633" s="332"/>
      <c r="U633" s="332"/>
      <c r="V633" s="332"/>
      <c r="W633" s="332"/>
      <c r="X633" s="332"/>
      <c r="Y633" s="332"/>
      <c r="Z633" s="332"/>
      <c r="AA633" s="332"/>
      <c r="AB633" s="332"/>
      <c r="AC633" s="332"/>
      <c r="AD633" s="332"/>
      <c r="AE633" s="332"/>
      <c r="AF633" s="332"/>
      <c r="AG633" s="332"/>
      <c r="AH633" s="332"/>
      <c r="AI633" s="341"/>
      <c r="AJ633" s="332"/>
      <c r="AK633" s="332"/>
      <c r="AL633" s="341"/>
      <c r="AM633" s="332"/>
      <c r="AN633" s="332"/>
      <c r="AO633" s="341"/>
    </row>
    <row r="634" spans="1:41" ht="23.1" customHeight="1">
      <c r="A634" s="397"/>
      <c r="B634" s="672"/>
      <c r="C634" s="1234"/>
      <c r="D634" s="396"/>
      <c r="E634" s="508">
        <f t="shared" si="33"/>
        <v>0</v>
      </c>
      <c r="F634" s="1235"/>
      <c r="G634" s="509"/>
      <c r="H634" s="508">
        <f t="shared" si="34"/>
        <v>0</v>
      </c>
      <c r="I634" s="1256" t="str">
        <f t="shared" si="35"/>
        <v/>
      </c>
      <c r="J634" s="398"/>
      <c r="K634" s="341"/>
      <c r="L634" s="341"/>
      <c r="M634" s="342"/>
      <c r="N634" s="332"/>
      <c r="O634" s="332"/>
      <c r="P634" s="343"/>
      <c r="Q634" s="332"/>
      <c r="R634" s="343"/>
      <c r="S634" s="344"/>
      <c r="T634" s="332"/>
      <c r="U634" s="332"/>
      <c r="V634" s="332"/>
      <c r="W634" s="332"/>
      <c r="X634" s="332"/>
      <c r="Y634" s="332"/>
      <c r="Z634" s="332"/>
      <c r="AA634" s="332"/>
      <c r="AB634" s="332"/>
      <c r="AC634" s="332"/>
      <c r="AD634" s="332"/>
      <c r="AE634" s="332"/>
      <c r="AF634" s="332"/>
      <c r="AG634" s="332"/>
      <c r="AH634" s="332"/>
      <c r="AI634" s="341"/>
      <c r="AJ634" s="332"/>
      <c r="AK634" s="332"/>
      <c r="AL634" s="341"/>
      <c r="AM634" s="332"/>
      <c r="AN634" s="332"/>
      <c r="AO634" s="341"/>
    </row>
    <row r="635" spans="1:41" ht="23.1" customHeight="1">
      <c r="A635" s="397"/>
      <c r="B635" s="672"/>
      <c r="C635" s="1234"/>
      <c r="D635" s="396"/>
      <c r="E635" s="508">
        <f t="shared" si="33"/>
        <v>0</v>
      </c>
      <c r="F635" s="1235"/>
      <c r="G635" s="509"/>
      <c r="H635" s="508">
        <f t="shared" si="34"/>
        <v>0</v>
      </c>
      <c r="I635" s="1256" t="str">
        <f t="shared" si="35"/>
        <v/>
      </c>
      <c r="J635" s="398"/>
      <c r="K635" s="341"/>
      <c r="L635" s="341"/>
      <c r="M635" s="342"/>
      <c r="N635" s="332"/>
      <c r="O635" s="332"/>
      <c r="P635" s="343"/>
      <c r="Q635" s="332"/>
      <c r="R635" s="343"/>
      <c r="S635" s="344"/>
      <c r="T635" s="332"/>
      <c r="U635" s="332"/>
      <c r="V635" s="332"/>
      <c r="W635" s="332"/>
      <c r="X635" s="332"/>
      <c r="Y635" s="332"/>
      <c r="Z635" s="332"/>
      <c r="AA635" s="332"/>
      <c r="AB635" s="332"/>
      <c r="AC635" s="332"/>
      <c r="AD635" s="332"/>
      <c r="AE635" s="332"/>
      <c r="AF635" s="332"/>
      <c r="AG635" s="332"/>
      <c r="AH635" s="332"/>
      <c r="AI635" s="341"/>
      <c r="AJ635" s="332"/>
      <c r="AK635" s="332"/>
      <c r="AL635" s="341"/>
      <c r="AM635" s="332"/>
      <c r="AN635" s="332"/>
      <c r="AO635" s="341"/>
    </row>
    <row r="636" spans="1:41" ht="23.1" customHeight="1">
      <c r="A636" s="397"/>
      <c r="B636" s="672"/>
      <c r="C636" s="1234"/>
      <c r="D636" s="396"/>
      <c r="E636" s="508">
        <f t="shared" si="33"/>
        <v>0</v>
      </c>
      <c r="F636" s="1235"/>
      <c r="G636" s="509"/>
      <c r="H636" s="508">
        <f t="shared" si="34"/>
        <v>0</v>
      </c>
      <c r="I636" s="1256" t="str">
        <f t="shared" si="35"/>
        <v/>
      </c>
      <c r="J636" s="398"/>
      <c r="K636" s="341"/>
      <c r="L636" s="341"/>
      <c r="M636" s="342"/>
      <c r="N636" s="332"/>
      <c r="O636" s="332"/>
      <c r="P636" s="343"/>
      <c r="Q636" s="332"/>
      <c r="R636" s="343"/>
      <c r="S636" s="344"/>
      <c r="T636" s="332"/>
      <c r="U636" s="332"/>
      <c r="V636" s="332"/>
      <c r="W636" s="332"/>
      <c r="X636" s="332"/>
      <c r="Y636" s="332"/>
      <c r="Z636" s="332"/>
      <c r="AA636" s="332"/>
      <c r="AB636" s="332"/>
      <c r="AC636" s="332"/>
      <c r="AD636" s="332"/>
      <c r="AE636" s="332"/>
      <c r="AF636" s="332"/>
      <c r="AG636" s="332"/>
      <c r="AH636" s="332"/>
      <c r="AI636" s="341"/>
      <c r="AJ636" s="332"/>
      <c r="AK636" s="332"/>
      <c r="AL636" s="341"/>
      <c r="AM636" s="332"/>
      <c r="AN636" s="332"/>
      <c r="AO636" s="341"/>
    </row>
    <row r="637" spans="1:41" ht="23.1" customHeight="1">
      <c r="A637" s="397"/>
      <c r="B637" s="672"/>
      <c r="C637" s="1234"/>
      <c r="D637" s="396"/>
      <c r="E637" s="508">
        <f t="shared" si="33"/>
        <v>0</v>
      </c>
      <c r="F637" s="1235"/>
      <c r="G637" s="509"/>
      <c r="H637" s="508">
        <f t="shared" si="34"/>
        <v>0</v>
      </c>
      <c r="I637" s="1256" t="str">
        <f t="shared" si="35"/>
        <v/>
      </c>
      <c r="J637" s="398"/>
      <c r="K637" s="341"/>
      <c r="L637" s="341"/>
      <c r="M637" s="342"/>
      <c r="N637" s="332"/>
      <c r="O637" s="332"/>
      <c r="P637" s="343"/>
      <c r="Q637" s="332"/>
      <c r="R637" s="343"/>
      <c r="S637" s="344"/>
      <c r="T637" s="332"/>
      <c r="U637" s="332"/>
      <c r="V637" s="332"/>
      <c r="W637" s="332"/>
      <c r="X637" s="332"/>
      <c r="Y637" s="332"/>
      <c r="Z637" s="332"/>
      <c r="AA637" s="332"/>
      <c r="AB637" s="332"/>
      <c r="AC637" s="332"/>
      <c r="AD637" s="332"/>
      <c r="AE637" s="332"/>
      <c r="AF637" s="332"/>
      <c r="AG637" s="332"/>
      <c r="AH637" s="332"/>
      <c r="AI637" s="341"/>
      <c r="AJ637" s="332"/>
      <c r="AK637" s="332"/>
      <c r="AL637" s="341"/>
      <c r="AM637" s="332"/>
      <c r="AN637" s="332"/>
      <c r="AO637" s="341"/>
    </row>
    <row r="638" spans="1:41" ht="23.1" customHeight="1">
      <c r="A638" s="397"/>
      <c r="B638" s="672"/>
      <c r="C638" s="1234"/>
      <c r="D638" s="396"/>
      <c r="E638" s="508">
        <f t="shared" si="33"/>
        <v>0</v>
      </c>
      <c r="F638" s="1235"/>
      <c r="G638" s="509"/>
      <c r="H638" s="508">
        <f t="shared" si="34"/>
        <v>0</v>
      </c>
      <c r="I638" s="1256" t="str">
        <f t="shared" si="35"/>
        <v/>
      </c>
      <c r="J638" s="398"/>
      <c r="K638" s="341"/>
      <c r="L638" s="341"/>
      <c r="M638" s="342"/>
      <c r="N638" s="332"/>
      <c r="O638" s="332"/>
      <c r="P638" s="343"/>
      <c r="Q638" s="332"/>
      <c r="R638" s="343"/>
      <c r="S638" s="344"/>
      <c r="T638" s="332"/>
      <c r="U638" s="332"/>
      <c r="V638" s="332"/>
      <c r="W638" s="332"/>
      <c r="X638" s="332"/>
      <c r="Y638" s="332"/>
      <c r="Z638" s="332"/>
      <c r="AA638" s="332"/>
      <c r="AB638" s="332"/>
      <c r="AC638" s="332"/>
      <c r="AD638" s="332"/>
      <c r="AE638" s="332"/>
      <c r="AF638" s="332"/>
      <c r="AG638" s="332"/>
      <c r="AH638" s="332"/>
      <c r="AI638" s="341"/>
      <c r="AJ638" s="332"/>
      <c r="AK638" s="332"/>
      <c r="AL638" s="341"/>
      <c r="AM638" s="332"/>
      <c r="AN638" s="332"/>
      <c r="AO638" s="341"/>
    </row>
    <row r="639" spans="1:41" ht="23.1" customHeight="1">
      <c r="A639" s="397"/>
      <c r="B639" s="672"/>
      <c r="C639" s="1234"/>
      <c r="D639" s="396"/>
      <c r="E639" s="508">
        <f t="shared" si="33"/>
        <v>0</v>
      </c>
      <c r="F639" s="1235"/>
      <c r="G639" s="509"/>
      <c r="H639" s="508">
        <f t="shared" si="34"/>
        <v>0</v>
      </c>
      <c r="I639" s="1256" t="str">
        <f t="shared" si="35"/>
        <v/>
      </c>
      <c r="J639" s="398"/>
      <c r="K639" s="341"/>
      <c r="L639" s="341"/>
      <c r="M639" s="342"/>
      <c r="N639" s="332"/>
      <c r="O639" s="332"/>
      <c r="P639" s="343"/>
      <c r="Q639" s="332"/>
      <c r="R639" s="343"/>
      <c r="S639" s="344"/>
      <c r="T639" s="332"/>
      <c r="U639" s="332"/>
      <c r="V639" s="332"/>
      <c r="W639" s="332"/>
      <c r="X639" s="332"/>
      <c r="Y639" s="332"/>
      <c r="Z639" s="332"/>
      <c r="AA639" s="332"/>
      <c r="AB639" s="332"/>
      <c r="AC639" s="332"/>
      <c r="AD639" s="332"/>
      <c r="AE639" s="332"/>
      <c r="AF639" s="332"/>
      <c r="AG639" s="332"/>
      <c r="AH639" s="332"/>
      <c r="AI639" s="341"/>
      <c r="AJ639" s="332"/>
      <c r="AK639" s="332"/>
      <c r="AL639" s="341"/>
      <c r="AM639" s="332"/>
      <c r="AN639" s="332"/>
      <c r="AO639" s="341"/>
    </row>
    <row r="640" spans="1:41" ht="23.1" customHeight="1">
      <c r="A640" s="397"/>
      <c r="B640" s="672"/>
      <c r="C640" s="1234"/>
      <c r="D640" s="396"/>
      <c r="E640" s="508">
        <f t="shared" si="33"/>
        <v>0</v>
      </c>
      <c r="F640" s="1235"/>
      <c r="G640" s="509"/>
      <c r="H640" s="508">
        <f t="shared" si="34"/>
        <v>0</v>
      </c>
      <c r="I640" s="1256" t="str">
        <f t="shared" si="35"/>
        <v/>
      </c>
      <c r="J640" s="398"/>
      <c r="K640" s="341"/>
      <c r="L640" s="341"/>
      <c r="M640" s="342"/>
      <c r="N640" s="332"/>
      <c r="O640" s="332"/>
      <c r="P640" s="343"/>
      <c r="Q640" s="332"/>
      <c r="R640" s="343"/>
      <c r="S640" s="344"/>
      <c r="T640" s="332"/>
      <c r="U640" s="332"/>
      <c r="V640" s="332"/>
      <c r="W640" s="332"/>
      <c r="X640" s="332"/>
      <c r="Y640" s="332"/>
      <c r="Z640" s="332"/>
      <c r="AA640" s="332"/>
      <c r="AB640" s="332"/>
      <c r="AC640" s="332"/>
      <c r="AD640" s="332"/>
      <c r="AE640" s="332"/>
      <c r="AF640" s="332"/>
      <c r="AG640" s="332"/>
      <c r="AH640" s="332"/>
      <c r="AI640" s="341"/>
      <c r="AJ640" s="332"/>
      <c r="AK640" s="332"/>
      <c r="AL640" s="341"/>
      <c r="AM640" s="332"/>
      <c r="AN640" s="332"/>
      <c r="AO640" s="341"/>
    </row>
    <row r="641" spans="1:41" ht="23.1" customHeight="1">
      <c r="A641" s="397"/>
      <c r="B641" s="672"/>
      <c r="C641" s="1234"/>
      <c r="D641" s="396"/>
      <c r="E641" s="508">
        <f t="shared" si="33"/>
        <v>0</v>
      </c>
      <c r="F641" s="1235"/>
      <c r="G641" s="509"/>
      <c r="H641" s="508">
        <f t="shared" si="34"/>
        <v>0</v>
      </c>
      <c r="I641" s="1256" t="str">
        <f t="shared" si="35"/>
        <v/>
      </c>
      <c r="J641" s="398"/>
      <c r="K641" s="341"/>
      <c r="L641" s="341"/>
      <c r="M641" s="342"/>
      <c r="N641" s="332"/>
      <c r="O641" s="332"/>
      <c r="P641" s="343"/>
      <c r="Q641" s="332"/>
      <c r="R641" s="343"/>
      <c r="S641" s="344"/>
      <c r="T641" s="332"/>
      <c r="U641" s="332"/>
      <c r="V641" s="332"/>
      <c r="W641" s="332"/>
      <c r="X641" s="332"/>
      <c r="Y641" s="332"/>
      <c r="Z641" s="332"/>
      <c r="AA641" s="332"/>
      <c r="AB641" s="332"/>
      <c r="AC641" s="332"/>
      <c r="AD641" s="332"/>
      <c r="AE641" s="332"/>
      <c r="AF641" s="332"/>
      <c r="AG641" s="332"/>
      <c r="AH641" s="332"/>
      <c r="AI641" s="341"/>
      <c r="AJ641" s="332"/>
      <c r="AK641" s="332"/>
      <c r="AL641" s="341"/>
      <c r="AM641" s="332"/>
      <c r="AN641" s="332"/>
      <c r="AO641" s="341"/>
    </row>
    <row r="642" spans="1:41" ht="23.1" customHeight="1">
      <c r="A642" s="397"/>
      <c r="B642" s="672"/>
      <c r="C642" s="1234"/>
      <c r="D642" s="396"/>
      <c r="E642" s="508">
        <f t="shared" si="33"/>
        <v>0</v>
      </c>
      <c r="F642" s="1235"/>
      <c r="G642" s="509"/>
      <c r="H642" s="508">
        <f t="shared" si="34"/>
        <v>0</v>
      </c>
      <c r="I642" s="1256" t="str">
        <f t="shared" si="35"/>
        <v/>
      </c>
      <c r="J642" s="398"/>
      <c r="K642" s="341"/>
      <c r="L642" s="341"/>
      <c r="M642" s="342"/>
      <c r="N642" s="332"/>
      <c r="O642" s="332"/>
      <c r="P642" s="343"/>
      <c r="Q642" s="332"/>
      <c r="R642" s="343"/>
      <c r="S642" s="344"/>
      <c r="T642" s="332"/>
      <c r="U642" s="332"/>
      <c r="V642" s="332"/>
      <c r="W642" s="332"/>
      <c r="X642" s="332"/>
      <c r="Y642" s="332"/>
      <c r="Z642" s="332"/>
      <c r="AA642" s="332"/>
      <c r="AB642" s="332"/>
      <c r="AC642" s="332"/>
      <c r="AD642" s="332"/>
      <c r="AE642" s="332"/>
      <c r="AF642" s="332"/>
      <c r="AG642" s="332"/>
      <c r="AH642" s="332"/>
      <c r="AI642" s="341"/>
      <c r="AJ642" s="332"/>
      <c r="AK642" s="332"/>
      <c r="AL642" s="341"/>
      <c r="AM642" s="332"/>
      <c r="AN642" s="332"/>
      <c r="AO642" s="341"/>
    </row>
    <row r="643" spans="1:41" ht="23.1" customHeight="1">
      <c r="A643" s="397"/>
      <c r="B643" s="672"/>
      <c r="C643" s="1234"/>
      <c r="D643" s="396"/>
      <c r="E643" s="508">
        <f t="shared" si="33"/>
        <v>0</v>
      </c>
      <c r="F643" s="1235"/>
      <c r="G643" s="509"/>
      <c r="H643" s="508">
        <f t="shared" si="34"/>
        <v>0</v>
      </c>
      <c r="I643" s="1256" t="str">
        <f t="shared" si="35"/>
        <v/>
      </c>
      <c r="J643" s="398"/>
      <c r="K643" s="341"/>
      <c r="L643" s="341"/>
      <c r="M643" s="342"/>
      <c r="N643" s="332"/>
      <c r="O643" s="332"/>
      <c r="P643" s="343"/>
      <c r="Q643" s="332"/>
      <c r="R643" s="343"/>
      <c r="S643" s="344"/>
      <c r="T643" s="332"/>
      <c r="U643" s="332"/>
      <c r="V643" s="332"/>
      <c r="W643" s="332"/>
      <c r="X643" s="332"/>
      <c r="Y643" s="332"/>
      <c r="Z643" s="332"/>
      <c r="AA643" s="332"/>
      <c r="AB643" s="332"/>
      <c r="AC643" s="332"/>
      <c r="AD643" s="332"/>
      <c r="AE643" s="332"/>
      <c r="AF643" s="332"/>
      <c r="AG643" s="332"/>
      <c r="AH643" s="332"/>
      <c r="AI643" s="341"/>
      <c r="AJ643" s="332"/>
      <c r="AK643" s="332"/>
      <c r="AL643" s="341"/>
      <c r="AM643" s="332"/>
      <c r="AN643" s="332"/>
      <c r="AO643" s="341"/>
    </row>
    <row r="644" spans="1:41" ht="23.1" customHeight="1">
      <c r="A644" s="397"/>
      <c r="B644" s="672"/>
      <c r="C644" s="1234"/>
      <c r="D644" s="396"/>
      <c r="E644" s="508">
        <f t="shared" si="33"/>
        <v>0</v>
      </c>
      <c r="F644" s="1235"/>
      <c r="G644" s="509"/>
      <c r="H644" s="508">
        <f t="shared" si="34"/>
        <v>0</v>
      </c>
      <c r="I644" s="1256" t="str">
        <f t="shared" si="35"/>
        <v/>
      </c>
      <c r="J644" s="398"/>
      <c r="K644" s="341"/>
      <c r="L644" s="341"/>
      <c r="M644" s="342"/>
      <c r="N644" s="332"/>
      <c r="O644" s="332"/>
      <c r="P644" s="343"/>
      <c r="Q644" s="332"/>
      <c r="R644" s="343"/>
      <c r="S644" s="344"/>
      <c r="T644" s="332"/>
      <c r="U644" s="332"/>
      <c r="V644" s="332"/>
      <c r="W644" s="332"/>
      <c r="X644" s="332"/>
      <c r="Y644" s="332"/>
      <c r="Z644" s="332"/>
      <c r="AA644" s="332"/>
      <c r="AB644" s="332"/>
      <c r="AC644" s="332"/>
      <c r="AD644" s="332"/>
      <c r="AE644" s="332"/>
      <c r="AF644" s="332"/>
      <c r="AG644" s="332"/>
      <c r="AH644" s="332"/>
      <c r="AI644" s="341"/>
      <c r="AJ644" s="332"/>
      <c r="AK644" s="332"/>
      <c r="AL644" s="341"/>
      <c r="AM644" s="332"/>
      <c r="AN644" s="332"/>
      <c r="AO644" s="341"/>
    </row>
    <row r="645" spans="1:41" ht="23.1" customHeight="1">
      <c r="A645" s="397"/>
      <c r="B645" s="672"/>
      <c r="C645" s="1234"/>
      <c r="D645" s="396"/>
      <c r="E645" s="508">
        <f t="shared" si="33"/>
        <v>0</v>
      </c>
      <c r="F645" s="1235"/>
      <c r="G645" s="509"/>
      <c r="H645" s="508">
        <f t="shared" si="34"/>
        <v>0</v>
      </c>
      <c r="I645" s="1256" t="str">
        <f t="shared" si="35"/>
        <v/>
      </c>
      <c r="J645" s="398"/>
      <c r="K645" s="341"/>
      <c r="L645" s="341"/>
      <c r="M645" s="342"/>
      <c r="N645" s="332"/>
      <c r="O645" s="332"/>
      <c r="P645" s="343"/>
      <c r="Q645" s="332"/>
      <c r="R645" s="343"/>
      <c r="S645" s="344"/>
      <c r="T645" s="332"/>
      <c r="U645" s="332"/>
      <c r="V645" s="332"/>
      <c r="W645" s="332"/>
      <c r="X645" s="332"/>
      <c r="Y645" s="332"/>
      <c r="Z645" s="332"/>
      <c r="AA645" s="332"/>
      <c r="AB645" s="332"/>
      <c r="AC645" s="332"/>
      <c r="AD645" s="332"/>
      <c r="AE645" s="332"/>
      <c r="AF645" s="332"/>
      <c r="AG645" s="332"/>
      <c r="AH645" s="332"/>
      <c r="AI645" s="341"/>
      <c r="AJ645" s="332"/>
      <c r="AK645" s="332"/>
      <c r="AL645" s="341"/>
      <c r="AM645" s="332"/>
      <c r="AN645" s="332"/>
      <c r="AO645" s="341"/>
    </row>
    <row r="646" spans="1:41" ht="23.1" customHeight="1">
      <c r="A646" s="397"/>
      <c r="B646" s="672"/>
      <c r="C646" s="1234"/>
      <c r="D646" s="396"/>
      <c r="E646" s="508">
        <f t="shared" si="33"/>
        <v>0</v>
      </c>
      <c r="F646" s="1235"/>
      <c r="G646" s="509"/>
      <c r="H646" s="508">
        <f t="shared" si="34"/>
        <v>0</v>
      </c>
      <c r="I646" s="1256" t="str">
        <f t="shared" si="35"/>
        <v/>
      </c>
      <c r="J646" s="398"/>
      <c r="K646" s="341"/>
      <c r="L646" s="341"/>
      <c r="M646" s="342"/>
      <c r="N646" s="332"/>
      <c r="O646" s="332"/>
      <c r="P646" s="343"/>
      <c r="Q646" s="332"/>
      <c r="R646" s="343"/>
      <c r="S646" s="344"/>
      <c r="T646" s="332"/>
      <c r="U646" s="332"/>
      <c r="V646" s="332"/>
      <c r="W646" s="332"/>
      <c r="X646" s="332"/>
      <c r="Y646" s="332"/>
      <c r="Z646" s="332"/>
      <c r="AA646" s="332"/>
      <c r="AB646" s="332"/>
      <c r="AC646" s="332"/>
      <c r="AD646" s="332"/>
      <c r="AE646" s="332"/>
      <c r="AF646" s="332"/>
      <c r="AG646" s="332"/>
      <c r="AH646" s="332"/>
      <c r="AI646" s="341"/>
      <c r="AJ646" s="332"/>
      <c r="AK646" s="332"/>
      <c r="AL646" s="341"/>
      <c r="AM646" s="332"/>
      <c r="AN646" s="332"/>
      <c r="AO646" s="341"/>
    </row>
    <row r="647" spans="1:41" ht="23.1" customHeight="1">
      <c r="A647" s="397"/>
      <c r="B647" s="672"/>
      <c r="C647" s="1234"/>
      <c r="D647" s="396"/>
      <c r="E647" s="508">
        <f t="shared" si="33"/>
        <v>0</v>
      </c>
      <c r="F647" s="1235"/>
      <c r="G647" s="509"/>
      <c r="H647" s="508">
        <f t="shared" si="34"/>
        <v>0</v>
      </c>
      <c r="I647" s="1256" t="str">
        <f t="shared" si="35"/>
        <v/>
      </c>
      <c r="J647" s="398"/>
      <c r="K647" s="341"/>
      <c r="L647" s="341"/>
      <c r="M647" s="342"/>
      <c r="N647" s="332"/>
      <c r="O647" s="332"/>
      <c r="P647" s="343"/>
      <c r="Q647" s="332"/>
      <c r="R647" s="343"/>
      <c r="S647" s="344"/>
      <c r="T647" s="332"/>
      <c r="U647" s="332"/>
      <c r="V647" s="332"/>
      <c r="W647" s="332"/>
      <c r="X647" s="332"/>
      <c r="Y647" s="332"/>
      <c r="Z647" s="332"/>
      <c r="AA647" s="332"/>
      <c r="AB647" s="332"/>
      <c r="AC647" s="332"/>
      <c r="AD647" s="332"/>
      <c r="AE647" s="332"/>
      <c r="AF647" s="332"/>
      <c r="AG647" s="332"/>
      <c r="AH647" s="332"/>
      <c r="AI647" s="341"/>
      <c r="AJ647" s="332"/>
      <c r="AK647" s="332"/>
      <c r="AL647" s="341"/>
      <c r="AM647" s="332"/>
      <c r="AN647" s="332"/>
      <c r="AO647" s="341"/>
    </row>
    <row r="648" spans="1:41" ht="23.1" customHeight="1">
      <c r="A648" s="397"/>
      <c r="B648" s="672"/>
      <c r="C648" s="1234"/>
      <c r="D648" s="396"/>
      <c r="E648" s="508">
        <f t="shared" si="33"/>
        <v>0</v>
      </c>
      <c r="F648" s="1235"/>
      <c r="G648" s="509"/>
      <c r="H648" s="508">
        <f t="shared" si="34"/>
        <v>0</v>
      </c>
      <c r="I648" s="1256" t="str">
        <f t="shared" si="35"/>
        <v/>
      </c>
      <c r="J648" s="398"/>
      <c r="K648" s="341"/>
      <c r="L648" s="341"/>
      <c r="M648" s="342"/>
      <c r="N648" s="332"/>
      <c r="O648" s="332"/>
      <c r="P648" s="343"/>
      <c r="Q648" s="332"/>
      <c r="R648" s="343"/>
      <c r="S648" s="344"/>
      <c r="T648" s="332"/>
      <c r="U648" s="332"/>
      <c r="V648" s="332"/>
      <c r="W648" s="332"/>
      <c r="X648" s="332"/>
      <c r="Y648" s="332"/>
      <c r="Z648" s="332"/>
      <c r="AA648" s="332"/>
      <c r="AB648" s="332"/>
      <c r="AC648" s="332"/>
      <c r="AD648" s="332"/>
      <c r="AE648" s="332"/>
      <c r="AF648" s="332"/>
      <c r="AG648" s="332"/>
      <c r="AH648" s="332"/>
      <c r="AI648" s="341"/>
      <c r="AJ648" s="332"/>
      <c r="AK648" s="332"/>
      <c r="AL648" s="341"/>
      <c r="AM648" s="332"/>
      <c r="AN648" s="332"/>
      <c r="AO648" s="341"/>
    </row>
    <row r="649" spans="1:41" ht="23.1" customHeight="1">
      <c r="A649" s="397"/>
      <c r="B649" s="672"/>
      <c r="C649" s="1234"/>
      <c r="D649" s="396"/>
      <c r="E649" s="508">
        <f t="shared" si="33"/>
        <v>0</v>
      </c>
      <c r="F649" s="1235"/>
      <c r="G649" s="509"/>
      <c r="H649" s="508">
        <f t="shared" si="34"/>
        <v>0</v>
      </c>
      <c r="I649" s="1256" t="str">
        <f t="shared" si="35"/>
        <v/>
      </c>
      <c r="J649" s="398"/>
      <c r="K649" s="341"/>
      <c r="L649" s="341"/>
      <c r="M649" s="342"/>
      <c r="N649" s="332"/>
      <c r="O649" s="332"/>
      <c r="P649" s="343"/>
      <c r="Q649" s="332"/>
      <c r="R649" s="343"/>
      <c r="S649" s="344"/>
      <c r="T649" s="332"/>
      <c r="U649" s="332"/>
      <c r="V649" s="332"/>
      <c r="W649" s="332"/>
      <c r="X649" s="332"/>
      <c r="Y649" s="332"/>
      <c r="Z649" s="332"/>
      <c r="AA649" s="332"/>
      <c r="AB649" s="332"/>
      <c r="AC649" s="332"/>
      <c r="AD649" s="332"/>
      <c r="AE649" s="332"/>
      <c r="AF649" s="332"/>
      <c r="AG649" s="332"/>
      <c r="AH649" s="332"/>
      <c r="AI649" s="341"/>
      <c r="AJ649" s="332"/>
      <c r="AK649" s="332"/>
      <c r="AL649" s="341"/>
      <c r="AM649" s="332"/>
      <c r="AN649" s="332"/>
      <c r="AO649" s="341"/>
    </row>
    <row r="650" spans="1:41" ht="23.1" customHeight="1">
      <c r="A650" s="397"/>
      <c r="B650" s="672"/>
      <c r="C650" s="1234"/>
      <c r="D650" s="396"/>
      <c r="E650" s="508">
        <f t="shared" si="33"/>
        <v>0</v>
      </c>
      <c r="F650" s="1235"/>
      <c r="G650" s="509"/>
      <c r="H650" s="508">
        <f t="shared" si="34"/>
        <v>0</v>
      </c>
      <c r="I650" s="1256" t="str">
        <f t="shared" si="35"/>
        <v/>
      </c>
      <c r="J650" s="398"/>
      <c r="K650" s="341"/>
      <c r="L650" s="341"/>
      <c r="M650" s="342"/>
      <c r="N650" s="332"/>
      <c r="O650" s="332"/>
      <c r="P650" s="343"/>
      <c r="Q650" s="332"/>
      <c r="R650" s="343"/>
      <c r="S650" s="344"/>
      <c r="T650" s="332"/>
      <c r="U650" s="332"/>
      <c r="V650" s="332"/>
      <c r="W650" s="332"/>
      <c r="X650" s="332"/>
      <c r="Y650" s="332"/>
      <c r="Z650" s="332"/>
      <c r="AA650" s="332"/>
      <c r="AB650" s="332"/>
      <c r="AC650" s="332"/>
      <c r="AD650" s="332"/>
      <c r="AE650" s="332"/>
      <c r="AF650" s="332"/>
      <c r="AG650" s="332"/>
      <c r="AH650" s="332"/>
      <c r="AI650" s="341"/>
      <c r="AJ650" s="332"/>
      <c r="AK650" s="332"/>
      <c r="AL650" s="341"/>
      <c r="AM650" s="332"/>
      <c r="AN650" s="332"/>
      <c r="AO650" s="341"/>
    </row>
    <row r="651" spans="1:41" ht="23.1" customHeight="1">
      <c r="A651" s="397"/>
      <c r="B651" s="672"/>
      <c r="C651" s="1234"/>
      <c r="D651" s="396"/>
      <c r="E651" s="508">
        <f t="shared" si="33"/>
        <v>0</v>
      </c>
      <c r="F651" s="1235"/>
      <c r="G651" s="509"/>
      <c r="H651" s="508">
        <f t="shared" si="34"/>
        <v>0</v>
      </c>
      <c r="I651" s="1256" t="str">
        <f t="shared" si="35"/>
        <v/>
      </c>
      <c r="J651" s="398"/>
      <c r="K651" s="341"/>
      <c r="L651" s="341"/>
      <c r="M651" s="342"/>
      <c r="N651" s="332"/>
      <c r="O651" s="332"/>
      <c r="P651" s="343"/>
      <c r="Q651" s="332"/>
      <c r="R651" s="343"/>
      <c r="S651" s="344"/>
      <c r="T651" s="332"/>
      <c r="U651" s="332"/>
      <c r="V651" s="332"/>
      <c r="W651" s="332"/>
      <c r="X651" s="332"/>
      <c r="Y651" s="332"/>
      <c r="Z651" s="332"/>
      <c r="AA651" s="332"/>
      <c r="AB651" s="332"/>
      <c r="AC651" s="332"/>
      <c r="AD651" s="332"/>
      <c r="AE651" s="332"/>
      <c r="AF651" s="332"/>
      <c r="AG651" s="332"/>
      <c r="AH651" s="332"/>
      <c r="AI651" s="341"/>
      <c r="AJ651" s="332"/>
      <c r="AK651" s="332"/>
      <c r="AL651" s="341"/>
      <c r="AM651" s="332"/>
      <c r="AN651" s="332"/>
      <c r="AO651" s="341"/>
    </row>
    <row r="652" spans="1:41" ht="23.1" customHeight="1">
      <c r="A652" s="397"/>
      <c r="B652" s="672"/>
      <c r="C652" s="1234"/>
      <c r="D652" s="396"/>
      <c r="E652" s="508">
        <f t="shared" si="33"/>
        <v>0</v>
      </c>
      <c r="F652" s="1235"/>
      <c r="G652" s="509"/>
      <c r="H652" s="508">
        <f t="shared" si="34"/>
        <v>0</v>
      </c>
      <c r="I652" s="1256" t="str">
        <f t="shared" si="35"/>
        <v/>
      </c>
      <c r="J652" s="398"/>
      <c r="K652" s="341"/>
      <c r="L652" s="341"/>
      <c r="M652" s="342"/>
      <c r="N652" s="332"/>
      <c r="O652" s="332"/>
      <c r="P652" s="343"/>
      <c r="Q652" s="332"/>
      <c r="R652" s="343"/>
      <c r="S652" s="344"/>
      <c r="T652" s="332"/>
      <c r="U652" s="332"/>
      <c r="V652" s="332"/>
      <c r="W652" s="332"/>
      <c r="X652" s="332"/>
      <c r="Y652" s="332"/>
      <c r="Z652" s="332"/>
      <c r="AA652" s="332"/>
      <c r="AB652" s="332"/>
      <c r="AC652" s="332"/>
      <c r="AD652" s="332"/>
      <c r="AE652" s="332"/>
      <c r="AF652" s="332"/>
      <c r="AG652" s="332"/>
      <c r="AH652" s="332"/>
      <c r="AI652" s="341"/>
      <c r="AJ652" s="332"/>
      <c r="AK652" s="332"/>
      <c r="AL652" s="341"/>
      <c r="AM652" s="332"/>
      <c r="AN652" s="332"/>
      <c r="AO652" s="341"/>
    </row>
    <row r="653" spans="1:41" ht="23.1" customHeight="1">
      <c r="A653" s="397"/>
      <c r="B653" s="672"/>
      <c r="C653" s="1234"/>
      <c r="D653" s="396"/>
      <c r="E653" s="508">
        <f t="shared" si="33"/>
        <v>0</v>
      </c>
      <c r="F653" s="1235"/>
      <c r="G653" s="509"/>
      <c r="H653" s="508">
        <f t="shared" si="34"/>
        <v>0</v>
      </c>
      <c r="I653" s="1256" t="str">
        <f t="shared" si="35"/>
        <v/>
      </c>
      <c r="J653" s="398"/>
      <c r="K653" s="341"/>
      <c r="L653" s="341"/>
      <c r="M653" s="342"/>
      <c r="N653" s="332"/>
      <c r="O653" s="332"/>
      <c r="P653" s="343"/>
      <c r="Q653" s="332"/>
      <c r="R653" s="343"/>
      <c r="S653" s="344"/>
      <c r="T653" s="332"/>
      <c r="U653" s="332"/>
      <c r="V653" s="332"/>
      <c r="W653" s="332"/>
      <c r="X653" s="332"/>
      <c r="Y653" s="332"/>
      <c r="Z653" s="332"/>
      <c r="AA653" s="332"/>
      <c r="AB653" s="332"/>
      <c r="AC653" s="332"/>
      <c r="AD653" s="332"/>
      <c r="AE653" s="332"/>
      <c r="AF653" s="332"/>
      <c r="AG653" s="332"/>
      <c r="AH653" s="332"/>
      <c r="AI653" s="341"/>
      <c r="AJ653" s="332"/>
      <c r="AK653" s="332"/>
      <c r="AL653" s="341"/>
      <c r="AM653" s="332"/>
      <c r="AN653" s="332"/>
      <c r="AO653" s="341"/>
    </row>
    <row r="654" spans="1:41" ht="23.1" customHeight="1">
      <c r="A654" s="397"/>
      <c r="B654" s="672"/>
      <c r="C654" s="1234"/>
      <c r="D654" s="396"/>
      <c r="E654" s="508">
        <f t="shared" si="33"/>
        <v>0</v>
      </c>
      <c r="F654" s="1235"/>
      <c r="G654" s="509"/>
      <c r="H654" s="508">
        <f t="shared" si="34"/>
        <v>0</v>
      </c>
      <c r="I654" s="1256" t="str">
        <f t="shared" si="35"/>
        <v/>
      </c>
      <c r="J654" s="398"/>
      <c r="K654" s="341"/>
      <c r="L654" s="341"/>
      <c r="M654" s="342"/>
      <c r="N654" s="332"/>
      <c r="O654" s="332"/>
      <c r="P654" s="343"/>
      <c r="Q654" s="332"/>
      <c r="R654" s="343"/>
      <c r="S654" s="344"/>
      <c r="T654" s="332"/>
      <c r="U654" s="332"/>
      <c r="V654" s="332"/>
      <c r="W654" s="332"/>
      <c r="X654" s="332"/>
      <c r="Y654" s="332"/>
      <c r="Z654" s="332"/>
      <c r="AA654" s="332"/>
      <c r="AB654" s="332"/>
      <c r="AC654" s="332"/>
      <c r="AD654" s="332"/>
      <c r="AE654" s="332"/>
      <c r="AF654" s="332"/>
      <c r="AG654" s="332"/>
      <c r="AH654" s="332"/>
      <c r="AI654" s="341"/>
      <c r="AJ654" s="332"/>
      <c r="AK654" s="332"/>
      <c r="AL654" s="341"/>
      <c r="AM654" s="332"/>
      <c r="AN654" s="332"/>
      <c r="AO654" s="341"/>
    </row>
    <row r="655" spans="1:41" ht="23.1" customHeight="1">
      <c r="A655" s="397"/>
      <c r="B655" s="672"/>
      <c r="C655" s="1234"/>
      <c r="D655" s="396"/>
      <c r="E655" s="508">
        <f t="shared" si="33"/>
        <v>0</v>
      </c>
      <c r="F655" s="1235"/>
      <c r="G655" s="509"/>
      <c r="H655" s="508">
        <f t="shared" si="34"/>
        <v>0</v>
      </c>
      <c r="I655" s="1256" t="str">
        <f t="shared" si="35"/>
        <v/>
      </c>
      <c r="J655" s="398"/>
      <c r="K655" s="341"/>
      <c r="L655" s="341"/>
      <c r="M655" s="342"/>
      <c r="N655" s="332"/>
      <c r="O655" s="332"/>
      <c r="P655" s="343"/>
      <c r="Q655" s="332"/>
      <c r="R655" s="343"/>
      <c r="S655" s="344"/>
      <c r="T655" s="332"/>
      <c r="U655" s="332"/>
      <c r="V655" s="332"/>
      <c r="W655" s="332"/>
      <c r="X655" s="332"/>
      <c r="Y655" s="332"/>
      <c r="Z655" s="332"/>
      <c r="AA655" s="332"/>
      <c r="AB655" s="332"/>
      <c r="AC655" s="332"/>
      <c r="AD655" s="332"/>
      <c r="AE655" s="332"/>
      <c r="AF655" s="332"/>
      <c r="AG655" s="332"/>
      <c r="AH655" s="332"/>
      <c r="AI655" s="341"/>
      <c r="AJ655" s="332"/>
      <c r="AK655" s="332"/>
      <c r="AL655" s="341"/>
      <c r="AM655" s="332"/>
      <c r="AN655" s="332"/>
      <c r="AO655" s="341"/>
    </row>
    <row r="656" spans="1:41" ht="23.1" customHeight="1">
      <c r="A656" s="397"/>
      <c r="B656" s="672"/>
      <c r="C656" s="1234"/>
      <c r="D656" s="396"/>
      <c r="E656" s="508">
        <f t="shared" si="33"/>
        <v>0</v>
      </c>
      <c r="F656" s="1235"/>
      <c r="G656" s="509"/>
      <c r="H656" s="508">
        <f t="shared" si="34"/>
        <v>0</v>
      </c>
      <c r="I656" s="1256" t="str">
        <f t="shared" si="35"/>
        <v/>
      </c>
      <c r="J656" s="398"/>
      <c r="K656" s="341"/>
      <c r="L656" s="341"/>
      <c r="M656" s="342"/>
      <c r="N656" s="332"/>
      <c r="O656" s="332"/>
      <c r="P656" s="343"/>
      <c r="Q656" s="332"/>
      <c r="R656" s="343"/>
      <c r="S656" s="344"/>
      <c r="T656" s="332"/>
      <c r="U656" s="332"/>
      <c r="V656" s="332"/>
      <c r="W656" s="332"/>
      <c r="X656" s="332"/>
      <c r="Y656" s="332"/>
      <c r="Z656" s="332"/>
      <c r="AA656" s="332"/>
      <c r="AB656" s="332"/>
      <c r="AC656" s="332"/>
      <c r="AD656" s="332"/>
      <c r="AE656" s="332"/>
      <c r="AF656" s="332"/>
      <c r="AG656" s="332"/>
      <c r="AH656" s="332"/>
      <c r="AI656" s="341"/>
      <c r="AJ656" s="332"/>
      <c r="AK656" s="332"/>
      <c r="AL656" s="341"/>
      <c r="AM656" s="332"/>
      <c r="AN656" s="332"/>
      <c r="AO656" s="341"/>
    </row>
    <row r="657" spans="1:41" ht="23.1" customHeight="1">
      <c r="A657" s="397"/>
      <c r="B657" s="672"/>
      <c r="C657" s="1234"/>
      <c r="D657" s="396"/>
      <c r="E657" s="508">
        <f t="shared" si="33"/>
        <v>0</v>
      </c>
      <c r="F657" s="1235"/>
      <c r="G657" s="509"/>
      <c r="H657" s="508">
        <f t="shared" si="34"/>
        <v>0</v>
      </c>
      <c r="I657" s="1256" t="str">
        <f t="shared" si="35"/>
        <v/>
      </c>
      <c r="J657" s="398"/>
      <c r="K657" s="341"/>
      <c r="L657" s="341"/>
      <c r="M657" s="342"/>
      <c r="N657" s="332"/>
      <c r="O657" s="332"/>
      <c r="P657" s="343"/>
      <c r="Q657" s="332"/>
      <c r="R657" s="343"/>
      <c r="S657" s="344"/>
      <c r="T657" s="332"/>
      <c r="U657" s="332"/>
      <c r="V657" s="332"/>
      <c r="W657" s="332"/>
      <c r="X657" s="332"/>
      <c r="Y657" s="332"/>
      <c r="Z657" s="332"/>
      <c r="AA657" s="332"/>
      <c r="AB657" s="332"/>
      <c r="AC657" s="332"/>
      <c r="AD657" s="332"/>
      <c r="AE657" s="332"/>
      <c r="AF657" s="332"/>
      <c r="AG657" s="332"/>
      <c r="AH657" s="332"/>
      <c r="AI657" s="341"/>
      <c r="AJ657" s="332"/>
      <c r="AK657" s="332"/>
      <c r="AL657" s="341"/>
      <c r="AM657" s="332"/>
      <c r="AN657" s="332"/>
      <c r="AO657" s="341"/>
    </row>
    <row r="658" spans="1:41" ht="23.1" customHeight="1">
      <c r="A658" s="397"/>
      <c r="B658" s="672"/>
      <c r="C658" s="1234"/>
      <c r="D658" s="396"/>
      <c r="E658" s="508">
        <f t="shared" si="33"/>
        <v>0</v>
      </c>
      <c r="F658" s="1235"/>
      <c r="G658" s="509"/>
      <c r="H658" s="508">
        <f t="shared" si="34"/>
        <v>0</v>
      </c>
      <c r="I658" s="1256" t="str">
        <f t="shared" si="35"/>
        <v/>
      </c>
      <c r="J658" s="398"/>
      <c r="K658" s="341"/>
      <c r="L658" s="341"/>
      <c r="M658" s="342"/>
      <c r="N658" s="332"/>
      <c r="O658" s="332"/>
      <c r="P658" s="343"/>
      <c r="Q658" s="332"/>
      <c r="R658" s="343"/>
      <c r="S658" s="344"/>
      <c r="T658" s="332"/>
      <c r="U658" s="332"/>
      <c r="V658" s="332"/>
      <c r="W658" s="332"/>
      <c r="X658" s="332"/>
      <c r="Y658" s="332"/>
      <c r="Z658" s="332"/>
      <c r="AA658" s="332"/>
      <c r="AB658" s="332"/>
      <c r="AC658" s="332"/>
      <c r="AD658" s="332"/>
      <c r="AE658" s="332"/>
      <c r="AF658" s="332"/>
      <c r="AG658" s="332"/>
      <c r="AH658" s="332"/>
      <c r="AI658" s="341"/>
      <c r="AJ658" s="332"/>
      <c r="AK658" s="332"/>
      <c r="AL658" s="341"/>
      <c r="AM658" s="332"/>
      <c r="AN658" s="332"/>
      <c r="AO658" s="341"/>
    </row>
    <row r="659" spans="1:41" ht="23.1" customHeight="1">
      <c r="A659" s="397"/>
      <c r="B659" s="672"/>
      <c r="C659" s="1234"/>
      <c r="D659" s="396"/>
      <c r="E659" s="508">
        <f t="shared" si="33"/>
        <v>0</v>
      </c>
      <c r="F659" s="1235"/>
      <c r="G659" s="509"/>
      <c r="H659" s="508">
        <f t="shared" si="34"/>
        <v>0</v>
      </c>
      <c r="I659" s="1256" t="str">
        <f t="shared" si="35"/>
        <v/>
      </c>
      <c r="J659" s="398"/>
      <c r="K659" s="341"/>
      <c r="L659" s="341"/>
      <c r="M659" s="342"/>
      <c r="N659" s="332"/>
      <c r="O659" s="332"/>
      <c r="P659" s="343"/>
      <c r="Q659" s="332"/>
      <c r="R659" s="343"/>
      <c r="S659" s="344"/>
      <c r="T659" s="332"/>
      <c r="U659" s="332"/>
      <c r="V659" s="332"/>
      <c r="W659" s="332"/>
      <c r="X659" s="332"/>
      <c r="Y659" s="332"/>
      <c r="Z659" s="332"/>
      <c r="AA659" s="332"/>
      <c r="AB659" s="332"/>
      <c r="AC659" s="332"/>
      <c r="AD659" s="332"/>
      <c r="AE659" s="332"/>
      <c r="AF659" s="332"/>
      <c r="AG659" s="332"/>
      <c r="AH659" s="332"/>
      <c r="AI659" s="341"/>
      <c r="AJ659" s="332"/>
      <c r="AK659" s="332"/>
      <c r="AL659" s="341"/>
      <c r="AM659" s="332"/>
      <c r="AN659" s="332"/>
      <c r="AO659" s="341"/>
    </row>
    <row r="660" spans="1:41" ht="23.1" customHeight="1">
      <c r="A660" s="397"/>
      <c r="B660" s="672"/>
      <c r="C660" s="1234"/>
      <c r="D660" s="396"/>
      <c r="E660" s="508">
        <f t="shared" si="33"/>
        <v>0</v>
      </c>
      <c r="F660" s="1235"/>
      <c r="G660" s="509"/>
      <c r="H660" s="508">
        <f t="shared" si="34"/>
        <v>0</v>
      </c>
      <c r="I660" s="1256" t="str">
        <f t="shared" si="35"/>
        <v/>
      </c>
      <c r="J660" s="398"/>
      <c r="K660" s="341"/>
      <c r="L660" s="341"/>
      <c r="M660" s="342"/>
      <c r="N660" s="332"/>
      <c r="O660" s="332"/>
      <c r="P660" s="343"/>
      <c r="Q660" s="332"/>
      <c r="R660" s="343"/>
      <c r="S660" s="344"/>
      <c r="T660" s="332"/>
      <c r="U660" s="332"/>
      <c r="V660" s="332"/>
      <c r="W660" s="332"/>
      <c r="X660" s="332"/>
      <c r="Y660" s="332"/>
      <c r="Z660" s="332"/>
      <c r="AA660" s="332"/>
      <c r="AB660" s="332"/>
      <c r="AC660" s="332"/>
      <c r="AD660" s="332"/>
      <c r="AE660" s="332"/>
      <c r="AF660" s="332"/>
      <c r="AG660" s="332"/>
      <c r="AH660" s="332"/>
      <c r="AI660" s="341"/>
      <c r="AJ660" s="332"/>
      <c r="AK660" s="332"/>
      <c r="AL660" s="341"/>
      <c r="AM660" s="332"/>
      <c r="AN660" s="332"/>
      <c r="AO660" s="341"/>
    </row>
    <row r="661" spans="1:41" ht="23.1" customHeight="1">
      <c r="A661" s="397"/>
      <c r="B661" s="672"/>
      <c r="C661" s="1234"/>
      <c r="D661" s="396"/>
      <c r="E661" s="508">
        <f t="shared" si="33"/>
        <v>0</v>
      </c>
      <c r="F661" s="1235"/>
      <c r="G661" s="509"/>
      <c r="H661" s="508">
        <f t="shared" si="34"/>
        <v>0</v>
      </c>
      <c r="I661" s="1256" t="str">
        <f t="shared" si="35"/>
        <v/>
      </c>
      <c r="J661" s="398"/>
      <c r="K661" s="341"/>
      <c r="L661" s="341"/>
      <c r="M661" s="342"/>
      <c r="N661" s="332"/>
      <c r="O661" s="332"/>
      <c r="P661" s="343"/>
      <c r="Q661" s="332"/>
      <c r="R661" s="343"/>
      <c r="S661" s="344"/>
      <c r="T661" s="332"/>
      <c r="U661" s="332"/>
      <c r="V661" s="332"/>
      <c r="W661" s="332"/>
      <c r="X661" s="332"/>
      <c r="Y661" s="332"/>
      <c r="Z661" s="332"/>
      <c r="AA661" s="332"/>
      <c r="AB661" s="332"/>
      <c r="AC661" s="332"/>
      <c r="AD661" s="332"/>
      <c r="AE661" s="332"/>
      <c r="AF661" s="332"/>
      <c r="AG661" s="332"/>
      <c r="AH661" s="332"/>
      <c r="AI661" s="341"/>
      <c r="AJ661" s="332"/>
      <c r="AK661" s="332"/>
      <c r="AL661" s="341"/>
      <c r="AM661" s="332"/>
      <c r="AN661" s="332"/>
      <c r="AO661" s="341"/>
    </row>
    <row r="662" spans="1:41" ht="23.1" customHeight="1">
      <c r="A662" s="397"/>
      <c r="B662" s="672"/>
      <c r="C662" s="1234"/>
      <c r="D662" s="396"/>
      <c r="E662" s="508">
        <f t="shared" si="33"/>
        <v>0</v>
      </c>
      <c r="F662" s="1235"/>
      <c r="G662" s="509"/>
      <c r="H662" s="508">
        <f t="shared" si="34"/>
        <v>0</v>
      </c>
      <c r="I662" s="1256" t="str">
        <f t="shared" si="35"/>
        <v/>
      </c>
      <c r="J662" s="398"/>
      <c r="K662" s="341"/>
      <c r="L662" s="341"/>
      <c r="M662" s="342"/>
      <c r="N662" s="332"/>
      <c r="O662" s="332"/>
      <c r="P662" s="343"/>
      <c r="Q662" s="332"/>
      <c r="R662" s="343"/>
      <c r="S662" s="344"/>
      <c r="T662" s="332"/>
      <c r="U662" s="332"/>
      <c r="V662" s="332"/>
      <c r="W662" s="332"/>
      <c r="X662" s="332"/>
      <c r="Y662" s="332"/>
      <c r="Z662" s="332"/>
      <c r="AA662" s="332"/>
      <c r="AB662" s="332"/>
      <c r="AC662" s="332"/>
      <c r="AD662" s="332"/>
      <c r="AE662" s="332"/>
      <c r="AF662" s="332"/>
      <c r="AG662" s="332"/>
      <c r="AH662" s="332"/>
      <c r="AI662" s="341"/>
      <c r="AJ662" s="332"/>
      <c r="AK662" s="332"/>
      <c r="AL662" s="341"/>
      <c r="AM662" s="332"/>
      <c r="AN662" s="332"/>
      <c r="AO662" s="341"/>
    </row>
    <row r="663" spans="1:41" ht="23.1" customHeight="1">
      <c r="A663" s="397"/>
      <c r="B663" s="672"/>
      <c r="C663" s="1234"/>
      <c r="D663" s="396"/>
      <c r="E663" s="508">
        <f t="shared" si="33"/>
        <v>0</v>
      </c>
      <c r="F663" s="1235"/>
      <c r="G663" s="509"/>
      <c r="H663" s="508">
        <f t="shared" si="34"/>
        <v>0</v>
      </c>
      <c r="I663" s="1256" t="str">
        <f t="shared" si="35"/>
        <v/>
      </c>
      <c r="J663" s="398"/>
      <c r="K663" s="341"/>
      <c r="L663" s="341"/>
      <c r="M663" s="342"/>
      <c r="N663" s="332"/>
      <c r="O663" s="332"/>
      <c r="P663" s="343"/>
      <c r="Q663" s="332"/>
      <c r="R663" s="343"/>
      <c r="S663" s="344"/>
      <c r="T663" s="332"/>
      <c r="U663" s="332"/>
      <c r="V663" s="332"/>
      <c r="W663" s="332"/>
      <c r="X663" s="332"/>
      <c r="Y663" s="332"/>
      <c r="Z663" s="332"/>
      <c r="AA663" s="332"/>
      <c r="AB663" s="332"/>
      <c r="AC663" s="332"/>
      <c r="AD663" s="332"/>
      <c r="AE663" s="332"/>
      <c r="AF663" s="332"/>
      <c r="AG663" s="332"/>
      <c r="AH663" s="332"/>
      <c r="AI663" s="341"/>
      <c r="AJ663" s="332"/>
      <c r="AK663" s="332"/>
      <c r="AL663" s="341"/>
      <c r="AM663" s="332"/>
      <c r="AN663" s="332"/>
      <c r="AO663" s="341"/>
    </row>
    <row r="664" spans="1:41" ht="23.1" customHeight="1">
      <c r="A664" s="397"/>
      <c r="B664" s="672"/>
      <c r="C664" s="1234"/>
      <c r="D664" s="396"/>
      <c r="E664" s="508">
        <f t="shared" si="33"/>
        <v>0</v>
      </c>
      <c r="F664" s="1235"/>
      <c r="G664" s="509"/>
      <c r="H664" s="508">
        <f t="shared" si="34"/>
        <v>0</v>
      </c>
      <c r="I664" s="1256" t="str">
        <f t="shared" si="35"/>
        <v/>
      </c>
      <c r="J664" s="398"/>
      <c r="K664" s="341"/>
      <c r="L664" s="341"/>
      <c r="M664" s="342"/>
      <c r="N664" s="332"/>
      <c r="O664" s="332"/>
      <c r="P664" s="343"/>
      <c r="Q664" s="332"/>
      <c r="R664" s="343"/>
      <c r="S664" s="344"/>
      <c r="T664" s="332"/>
      <c r="U664" s="332"/>
      <c r="V664" s="332"/>
      <c r="W664" s="332"/>
      <c r="X664" s="332"/>
      <c r="Y664" s="332"/>
      <c r="Z664" s="332"/>
      <c r="AA664" s="332"/>
      <c r="AB664" s="332"/>
      <c r="AC664" s="332"/>
      <c r="AD664" s="332"/>
      <c r="AE664" s="332"/>
      <c r="AF664" s="332"/>
      <c r="AG664" s="332"/>
      <c r="AH664" s="332"/>
      <c r="AI664" s="341"/>
      <c r="AJ664" s="332"/>
      <c r="AK664" s="332"/>
      <c r="AL664" s="341"/>
      <c r="AM664" s="332"/>
      <c r="AN664" s="332"/>
      <c r="AO664" s="341"/>
    </row>
    <row r="665" spans="1:41" ht="23.1" customHeight="1">
      <c r="A665" s="397"/>
      <c r="B665" s="672"/>
      <c r="C665" s="1234"/>
      <c r="D665" s="396"/>
      <c r="E665" s="508">
        <f t="shared" si="33"/>
        <v>0</v>
      </c>
      <c r="F665" s="1235"/>
      <c r="G665" s="509"/>
      <c r="H665" s="508">
        <f t="shared" si="34"/>
        <v>0</v>
      </c>
      <c r="I665" s="1256" t="str">
        <f t="shared" si="35"/>
        <v/>
      </c>
      <c r="J665" s="398"/>
      <c r="K665" s="341"/>
      <c r="L665" s="341"/>
      <c r="M665" s="342"/>
      <c r="N665" s="332"/>
      <c r="O665" s="332"/>
      <c r="P665" s="343"/>
      <c r="Q665" s="332"/>
      <c r="R665" s="343"/>
      <c r="S665" s="344"/>
      <c r="T665" s="332"/>
      <c r="U665" s="332"/>
      <c r="V665" s="332"/>
      <c r="W665" s="332"/>
      <c r="X665" s="332"/>
      <c r="Y665" s="332"/>
      <c r="Z665" s="332"/>
      <c r="AA665" s="332"/>
      <c r="AB665" s="332"/>
      <c r="AC665" s="332"/>
      <c r="AD665" s="332"/>
      <c r="AE665" s="332"/>
      <c r="AF665" s="332"/>
      <c r="AG665" s="332"/>
      <c r="AH665" s="332"/>
      <c r="AI665" s="341"/>
      <c r="AJ665" s="332"/>
      <c r="AK665" s="332"/>
      <c r="AL665" s="341"/>
      <c r="AM665" s="332"/>
      <c r="AN665" s="332"/>
      <c r="AO665" s="341"/>
    </row>
    <row r="666" spans="1:41" ht="23.1" customHeight="1">
      <c r="A666" s="397"/>
      <c r="B666" s="672"/>
      <c r="C666" s="1234"/>
      <c r="D666" s="396"/>
      <c r="E666" s="508">
        <f t="shared" si="33"/>
        <v>0</v>
      </c>
      <c r="F666" s="1235"/>
      <c r="G666" s="509"/>
      <c r="H666" s="508">
        <f t="shared" si="34"/>
        <v>0</v>
      </c>
      <c r="I666" s="1256" t="str">
        <f t="shared" si="35"/>
        <v/>
      </c>
      <c r="J666" s="398"/>
      <c r="K666" s="341"/>
      <c r="L666" s="341"/>
      <c r="M666" s="342"/>
      <c r="N666" s="332"/>
      <c r="O666" s="332"/>
      <c r="P666" s="343"/>
      <c r="Q666" s="332"/>
      <c r="R666" s="343"/>
      <c r="S666" s="344"/>
      <c r="T666" s="332"/>
      <c r="U666" s="332"/>
      <c r="V666" s="332"/>
      <c r="W666" s="332"/>
      <c r="X666" s="332"/>
      <c r="Y666" s="332"/>
      <c r="Z666" s="332"/>
      <c r="AA666" s="332"/>
      <c r="AB666" s="332"/>
      <c r="AC666" s="332"/>
      <c r="AD666" s="332"/>
      <c r="AE666" s="332"/>
      <c r="AF666" s="332"/>
      <c r="AG666" s="332"/>
      <c r="AH666" s="332"/>
      <c r="AI666" s="341"/>
      <c r="AJ666" s="332"/>
      <c r="AK666" s="332"/>
      <c r="AL666" s="341"/>
      <c r="AM666" s="332"/>
      <c r="AN666" s="332"/>
      <c r="AO666" s="341"/>
    </row>
    <row r="667" spans="1:41" ht="23.1" customHeight="1">
      <c r="A667" s="397"/>
      <c r="B667" s="672"/>
      <c r="C667" s="1234"/>
      <c r="D667" s="396"/>
      <c r="E667" s="508">
        <f t="shared" si="33"/>
        <v>0</v>
      </c>
      <c r="F667" s="1235"/>
      <c r="G667" s="509"/>
      <c r="H667" s="508">
        <f t="shared" si="34"/>
        <v>0</v>
      </c>
      <c r="I667" s="1256" t="str">
        <f t="shared" si="35"/>
        <v/>
      </c>
      <c r="J667" s="398"/>
      <c r="K667" s="341"/>
      <c r="L667" s="341"/>
      <c r="M667" s="342"/>
      <c r="N667" s="332"/>
      <c r="O667" s="332"/>
      <c r="P667" s="343"/>
      <c r="Q667" s="332"/>
      <c r="R667" s="343"/>
      <c r="S667" s="344"/>
      <c r="T667" s="332"/>
      <c r="U667" s="332"/>
      <c r="V667" s="332"/>
      <c r="W667" s="332"/>
      <c r="X667" s="332"/>
      <c r="Y667" s="332"/>
      <c r="Z667" s="332"/>
      <c r="AA667" s="332"/>
      <c r="AB667" s="332"/>
      <c r="AC667" s="332"/>
      <c r="AD667" s="332"/>
      <c r="AE667" s="332"/>
      <c r="AF667" s="332"/>
      <c r="AG667" s="332"/>
      <c r="AH667" s="332"/>
      <c r="AI667" s="341"/>
      <c r="AJ667" s="332"/>
      <c r="AK667" s="332"/>
      <c r="AL667" s="341"/>
      <c r="AM667" s="332"/>
      <c r="AN667" s="332"/>
      <c r="AO667" s="341"/>
    </row>
    <row r="668" spans="1:41" ht="23.1" customHeight="1">
      <c r="A668" s="397"/>
      <c r="B668" s="672"/>
      <c r="C668" s="1234"/>
      <c r="D668" s="396"/>
      <c r="E668" s="508">
        <f t="shared" si="33"/>
        <v>0</v>
      </c>
      <c r="F668" s="1235"/>
      <c r="G668" s="509"/>
      <c r="H668" s="508">
        <f t="shared" si="34"/>
        <v>0</v>
      </c>
      <c r="I668" s="1256" t="str">
        <f t="shared" si="35"/>
        <v/>
      </c>
      <c r="J668" s="398"/>
      <c r="K668" s="341"/>
      <c r="L668" s="341"/>
      <c r="M668" s="342"/>
      <c r="N668" s="332"/>
      <c r="O668" s="332"/>
      <c r="P668" s="343"/>
      <c r="Q668" s="332"/>
      <c r="R668" s="343"/>
      <c r="S668" s="344"/>
      <c r="T668" s="332"/>
      <c r="U668" s="332"/>
      <c r="V668" s="332"/>
      <c r="W668" s="332"/>
      <c r="X668" s="332"/>
      <c r="Y668" s="332"/>
      <c r="Z668" s="332"/>
      <c r="AA668" s="332"/>
      <c r="AB668" s="332"/>
      <c r="AC668" s="332"/>
      <c r="AD668" s="332"/>
      <c r="AE668" s="332"/>
      <c r="AF668" s="332"/>
      <c r="AG668" s="332"/>
      <c r="AH668" s="332"/>
      <c r="AI668" s="341"/>
      <c r="AJ668" s="332"/>
      <c r="AK668" s="332"/>
      <c r="AL668" s="341"/>
      <c r="AM668" s="332"/>
      <c r="AN668" s="332"/>
      <c r="AO668" s="341"/>
    </row>
    <row r="669" spans="1:41" ht="23.1" customHeight="1">
      <c r="A669" s="397"/>
      <c r="B669" s="672"/>
      <c r="C669" s="1234"/>
      <c r="D669" s="396"/>
      <c r="E669" s="508">
        <f t="shared" si="33"/>
        <v>0</v>
      </c>
      <c r="F669" s="1235"/>
      <c r="G669" s="509"/>
      <c r="H669" s="508">
        <f t="shared" si="34"/>
        <v>0</v>
      </c>
      <c r="I669" s="1256" t="str">
        <f t="shared" si="35"/>
        <v/>
      </c>
      <c r="J669" s="398"/>
      <c r="K669" s="341"/>
      <c r="L669" s="341"/>
      <c r="M669" s="342"/>
      <c r="N669" s="332"/>
      <c r="O669" s="332"/>
      <c r="P669" s="343"/>
      <c r="Q669" s="332"/>
      <c r="R669" s="343"/>
      <c r="S669" s="344"/>
      <c r="T669" s="332"/>
      <c r="U669" s="332"/>
      <c r="V669" s="332"/>
      <c r="W669" s="332"/>
      <c r="X669" s="332"/>
      <c r="Y669" s="332"/>
      <c r="Z669" s="332"/>
      <c r="AA669" s="332"/>
      <c r="AB669" s="332"/>
      <c r="AC669" s="332"/>
      <c r="AD669" s="332"/>
      <c r="AE669" s="332"/>
      <c r="AF669" s="332"/>
      <c r="AG669" s="332"/>
      <c r="AH669" s="332"/>
      <c r="AI669" s="341"/>
      <c r="AJ669" s="332"/>
      <c r="AK669" s="332"/>
      <c r="AL669" s="341"/>
      <c r="AM669" s="332"/>
      <c r="AN669" s="332"/>
      <c r="AO669" s="341"/>
    </row>
    <row r="670" spans="1:41" ht="23.1" customHeight="1">
      <c r="A670" s="397"/>
      <c r="B670" s="672"/>
      <c r="C670" s="1234"/>
      <c r="D670" s="396"/>
      <c r="E670" s="508">
        <f t="shared" si="33"/>
        <v>0</v>
      </c>
      <c r="F670" s="1235"/>
      <c r="G670" s="509"/>
      <c r="H670" s="508">
        <f t="shared" si="34"/>
        <v>0</v>
      </c>
      <c r="I670" s="1256" t="str">
        <f t="shared" si="35"/>
        <v/>
      </c>
      <c r="J670" s="398"/>
      <c r="K670" s="341"/>
      <c r="L670" s="341"/>
      <c r="M670" s="342"/>
      <c r="N670" s="332"/>
      <c r="O670" s="332"/>
      <c r="P670" s="343"/>
      <c r="Q670" s="332"/>
      <c r="R670" s="343"/>
      <c r="S670" s="344"/>
      <c r="T670" s="332"/>
      <c r="U670" s="332"/>
      <c r="V670" s="332"/>
      <c r="W670" s="332"/>
      <c r="X670" s="332"/>
      <c r="Y670" s="332"/>
      <c r="Z670" s="332"/>
      <c r="AA670" s="332"/>
      <c r="AB670" s="332"/>
      <c r="AC670" s="332"/>
      <c r="AD670" s="332"/>
      <c r="AE670" s="332"/>
      <c r="AF670" s="332"/>
      <c r="AG670" s="332"/>
      <c r="AH670" s="332"/>
      <c r="AI670" s="341"/>
      <c r="AJ670" s="332"/>
      <c r="AK670" s="332"/>
      <c r="AL670" s="341"/>
      <c r="AM670" s="332"/>
      <c r="AN670" s="332"/>
      <c r="AO670" s="341"/>
    </row>
    <row r="671" spans="1:41" ht="23.1" customHeight="1">
      <c r="A671" s="397"/>
      <c r="B671" s="672"/>
      <c r="C671" s="1234"/>
      <c r="D671" s="396"/>
      <c r="E671" s="508">
        <f t="shared" si="33"/>
        <v>0</v>
      </c>
      <c r="F671" s="1235"/>
      <c r="G671" s="509"/>
      <c r="H671" s="508">
        <f t="shared" si="34"/>
        <v>0</v>
      </c>
      <c r="I671" s="1256" t="str">
        <f t="shared" si="35"/>
        <v/>
      </c>
      <c r="J671" s="398"/>
      <c r="K671" s="341"/>
      <c r="L671" s="341"/>
      <c r="M671" s="342"/>
      <c r="N671" s="332"/>
      <c r="O671" s="332"/>
      <c r="P671" s="343"/>
      <c r="Q671" s="332"/>
      <c r="R671" s="343"/>
      <c r="S671" s="344"/>
      <c r="T671" s="332"/>
      <c r="U671" s="332"/>
      <c r="V671" s="332"/>
      <c r="W671" s="332"/>
      <c r="X671" s="332"/>
      <c r="Y671" s="332"/>
      <c r="Z671" s="332"/>
      <c r="AA671" s="332"/>
      <c r="AB671" s="332"/>
      <c r="AC671" s="332"/>
      <c r="AD671" s="332"/>
      <c r="AE671" s="332"/>
      <c r="AF671" s="332"/>
      <c r="AG671" s="332"/>
      <c r="AH671" s="332"/>
      <c r="AI671" s="341"/>
      <c r="AJ671" s="332"/>
      <c r="AK671" s="332"/>
      <c r="AL671" s="341"/>
      <c r="AM671" s="332"/>
      <c r="AN671" s="332"/>
      <c r="AO671" s="341"/>
    </row>
    <row r="672" spans="1:41" ht="23.1" customHeight="1">
      <c r="A672" s="397"/>
      <c r="B672" s="672"/>
      <c r="C672" s="1234"/>
      <c r="D672" s="396"/>
      <c r="E672" s="508">
        <f t="shared" si="33"/>
        <v>0</v>
      </c>
      <c r="F672" s="1235"/>
      <c r="G672" s="509"/>
      <c r="H672" s="508">
        <f t="shared" si="34"/>
        <v>0</v>
      </c>
      <c r="I672" s="1256" t="str">
        <f t="shared" si="35"/>
        <v/>
      </c>
      <c r="J672" s="398"/>
      <c r="K672" s="341"/>
      <c r="L672" s="341"/>
      <c r="M672" s="342"/>
      <c r="N672" s="332"/>
      <c r="O672" s="332"/>
      <c r="P672" s="343"/>
      <c r="Q672" s="332"/>
      <c r="R672" s="343"/>
      <c r="S672" s="344"/>
      <c r="T672" s="332"/>
      <c r="U672" s="332"/>
      <c r="V672" s="332"/>
      <c r="W672" s="332"/>
      <c r="X672" s="332"/>
      <c r="Y672" s="332"/>
      <c r="Z672" s="332"/>
      <c r="AA672" s="332"/>
      <c r="AB672" s="332"/>
      <c r="AC672" s="332"/>
      <c r="AD672" s="332"/>
      <c r="AE672" s="332"/>
      <c r="AF672" s="332"/>
      <c r="AG672" s="332"/>
      <c r="AH672" s="332"/>
      <c r="AI672" s="341"/>
      <c r="AJ672" s="332"/>
      <c r="AK672" s="332"/>
      <c r="AL672" s="341"/>
      <c r="AM672" s="332"/>
      <c r="AN672" s="332"/>
      <c r="AO672" s="341"/>
    </row>
    <row r="673" spans="1:41" ht="23.1" customHeight="1">
      <c r="A673" s="397"/>
      <c r="B673" s="672"/>
      <c r="C673" s="1234"/>
      <c r="D673" s="396"/>
      <c r="E673" s="508">
        <f t="shared" si="33"/>
        <v>0</v>
      </c>
      <c r="F673" s="1235"/>
      <c r="G673" s="509"/>
      <c r="H673" s="508">
        <f t="shared" si="34"/>
        <v>0</v>
      </c>
      <c r="I673" s="1256" t="str">
        <f t="shared" si="35"/>
        <v/>
      </c>
      <c r="J673" s="398"/>
      <c r="K673" s="341"/>
      <c r="L673" s="341"/>
      <c r="M673" s="342"/>
      <c r="N673" s="332"/>
      <c r="O673" s="332"/>
      <c r="P673" s="343"/>
      <c r="Q673" s="332"/>
      <c r="R673" s="343"/>
      <c r="S673" s="344"/>
      <c r="T673" s="332"/>
      <c r="U673" s="332"/>
      <c r="V673" s="332"/>
      <c r="W673" s="332"/>
      <c r="X673" s="332"/>
      <c r="Y673" s="332"/>
      <c r="Z673" s="332"/>
      <c r="AA673" s="332"/>
      <c r="AB673" s="332"/>
      <c r="AC673" s="332"/>
      <c r="AD673" s="332"/>
      <c r="AE673" s="332"/>
      <c r="AF673" s="332"/>
      <c r="AG673" s="332"/>
      <c r="AH673" s="332"/>
      <c r="AI673" s="341"/>
      <c r="AJ673" s="332"/>
      <c r="AK673" s="332"/>
      <c r="AL673" s="341"/>
      <c r="AM673" s="332"/>
      <c r="AN673" s="332"/>
      <c r="AO673" s="341"/>
    </row>
    <row r="674" spans="1:41" ht="23.1" customHeight="1">
      <c r="A674" s="397"/>
      <c r="B674" s="672"/>
      <c r="C674" s="1234"/>
      <c r="D674" s="396"/>
      <c r="E674" s="508">
        <f t="shared" si="33"/>
        <v>0</v>
      </c>
      <c r="F674" s="1235"/>
      <c r="G674" s="509"/>
      <c r="H674" s="508">
        <f t="shared" si="34"/>
        <v>0</v>
      </c>
      <c r="I674" s="1256" t="str">
        <f t="shared" si="35"/>
        <v/>
      </c>
      <c r="J674" s="398"/>
      <c r="K674" s="341"/>
      <c r="L674" s="341"/>
      <c r="M674" s="342"/>
      <c r="N674" s="332"/>
      <c r="O674" s="332"/>
      <c r="P674" s="343"/>
      <c r="Q674" s="332"/>
      <c r="R674" s="343"/>
      <c r="S674" s="344"/>
      <c r="T674" s="332"/>
      <c r="U674" s="332"/>
      <c r="V674" s="332"/>
      <c r="W674" s="332"/>
      <c r="X674" s="332"/>
      <c r="Y674" s="332"/>
      <c r="Z674" s="332"/>
      <c r="AA674" s="332"/>
      <c r="AB674" s="332"/>
      <c r="AC674" s="332"/>
      <c r="AD674" s="332"/>
      <c r="AE674" s="332"/>
      <c r="AF674" s="332"/>
      <c r="AG674" s="332"/>
      <c r="AH674" s="332"/>
      <c r="AI674" s="341"/>
      <c r="AJ674" s="332"/>
      <c r="AK674" s="332"/>
      <c r="AL674" s="341"/>
      <c r="AM674" s="332"/>
      <c r="AN674" s="332"/>
      <c r="AO674" s="341"/>
    </row>
    <row r="675" spans="1:41" ht="23.1" customHeight="1">
      <c r="A675" s="397"/>
      <c r="B675" s="672"/>
      <c r="C675" s="1234"/>
      <c r="D675" s="396"/>
      <c r="E675" s="508">
        <f t="shared" si="33"/>
        <v>0</v>
      </c>
      <c r="F675" s="1235"/>
      <c r="G675" s="509"/>
      <c r="H675" s="508">
        <f t="shared" si="34"/>
        <v>0</v>
      </c>
      <c r="I675" s="1256" t="str">
        <f t="shared" si="35"/>
        <v/>
      </c>
      <c r="J675" s="398"/>
      <c r="K675" s="341"/>
      <c r="L675" s="341"/>
      <c r="M675" s="342"/>
      <c r="N675" s="332"/>
      <c r="O675" s="332"/>
      <c r="P675" s="343"/>
      <c r="Q675" s="332"/>
      <c r="R675" s="343"/>
      <c r="S675" s="344"/>
      <c r="T675" s="332"/>
      <c r="U675" s="332"/>
      <c r="V675" s="332"/>
      <c r="W675" s="332"/>
      <c r="X675" s="332"/>
      <c r="Y675" s="332"/>
      <c r="Z675" s="332"/>
      <c r="AA675" s="332"/>
      <c r="AB675" s="332"/>
      <c r="AC675" s="332"/>
      <c r="AD675" s="332"/>
      <c r="AE675" s="332"/>
      <c r="AF675" s="332"/>
      <c r="AG675" s="332"/>
      <c r="AH675" s="332"/>
      <c r="AI675" s="341"/>
      <c r="AJ675" s="332"/>
      <c r="AK675" s="332"/>
      <c r="AL675" s="341"/>
      <c r="AM675" s="332"/>
      <c r="AN675" s="332"/>
      <c r="AO675" s="341"/>
    </row>
    <row r="676" spans="1:41" ht="23.1" customHeight="1">
      <c r="A676" s="397"/>
      <c r="B676" s="672"/>
      <c r="C676" s="1234"/>
      <c r="D676" s="396"/>
      <c r="E676" s="508">
        <f t="shared" si="33"/>
        <v>0</v>
      </c>
      <c r="F676" s="1235"/>
      <c r="G676" s="509"/>
      <c r="H676" s="508">
        <f t="shared" si="34"/>
        <v>0</v>
      </c>
      <c r="I676" s="1256" t="str">
        <f t="shared" si="35"/>
        <v/>
      </c>
      <c r="J676" s="398"/>
      <c r="K676" s="341"/>
      <c r="L676" s="341"/>
      <c r="M676" s="342"/>
      <c r="N676" s="332"/>
      <c r="O676" s="332"/>
      <c r="P676" s="343"/>
      <c r="Q676" s="332"/>
      <c r="R676" s="343"/>
      <c r="S676" s="344"/>
      <c r="T676" s="332"/>
      <c r="U676" s="332"/>
      <c r="V676" s="332"/>
      <c r="W676" s="332"/>
      <c r="X676" s="332"/>
      <c r="Y676" s="332"/>
      <c r="Z676" s="332"/>
      <c r="AA676" s="332"/>
      <c r="AB676" s="332"/>
      <c r="AC676" s="332"/>
      <c r="AD676" s="332"/>
      <c r="AE676" s="332"/>
      <c r="AF676" s="332"/>
      <c r="AG676" s="332"/>
      <c r="AH676" s="332"/>
      <c r="AI676" s="341"/>
      <c r="AJ676" s="332"/>
      <c r="AK676" s="332"/>
      <c r="AL676" s="341"/>
      <c r="AM676" s="332"/>
      <c r="AN676" s="332"/>
      <c r="AO676" s="341"/>
    </row>
    <row r="677" spans="1:41" ht="23.1" customHeight="1">
      <c r="A677" s="397"/>
      <c r="B677" s="672"/>
      <c r="C677" s="1234"/>
      <c r="D677" s="396"/>
      <c r="E677" s="508">
        <f t="shared" ref="E677:E740" si="36">C677*D677</f>
        <v>0</v>
      </c>
      <c r="F677" s="1235"/>
      <c r="G677" s="509"/>
      <c r="H677" s="508">
        <f t="shared" ref="H677:H740" si="37">F677*G677</f>
        <v>0</v>
      </c>
      <c r="I677" s="1256" t="str">
        <f t="shared" ref="I677:I740" si="38">IF(OR(E677&gt;0,H677&gt;0),H677-E677,"")</f>
        <v/>
      </c>
      <c r="J677" s="398"/>
      <c r="K677" s="341"/>
      <c r="L677" s="341"/>
      <c r="M677" s="342"/>
      <c r="N677" s="332"/>
      <c r="O677" s="332"/>
      <c r="P677" s="343"/>
      <c r="Q677" s="332"/>
      <c r="R677" s="343"/>
      <c r="S677" s="344"/>
      <c r="T677" s="332"/>
      <c r="U677" s="332"/>
      <c r="V677" s="332"/>
      <c r="W677" s="332"/>
      <c r="X677" s="332"/>
      <c r="Y677" s="332"/>
      <c r="Z677" s="332"/>
      <c r="AA677" s="332"/>
      <c r="AB677" s="332"/>
      <c r="AC677" s="332"/>
      <c r="AD677" s="332"/>
      <c r="AE677" s="332"/>
      <c r="AF677" s="332"/>
      <c r="AG677" s="332"/>
      <c r="AH677" s="332"/>
      <c r="AI677" s="341"/>
      <c r="AJ677" s="332"/>
      <c r="AK677" s="332"/>
      <c r="AL677" s="341"/>
      <c r="AM677" s="332"/>
      <c r="AN677" s="332"/>
      <c r="AO677" s="341"/>
    </row>
    <row r="678" spans="1:41" ht="23.1" customHeight="1">
      <c r="A678" s="397"/>
      <c r="B678" s="672"/>
      <c r="C678" s="1234"/>
      <c r="D678" s="396"/>
      <c r="E678" s="508">
        <f t="shared" si="36"/>
        <v>0</v>
      </c>
      <c r="F678" s="1235"/>
      <c r="G678" s="509"/>
      <c r="H678" s="508">
        <f t="shared" si="37"/>
        <v>0</v>
      </c>
      <c r="I678" s="1256" t="str">
        <f t="shared" si="38"/>
        <v/>
      </c>
      <c r="J678" s="398"/>
      <c r="K678" s="341"/>
      <c r="L678" s="341"/>
      <c r="M678" s="342"/>
      <c r="N678" s="332"/>
      <c r="O678" s="332"/>
      <c r="P678" s="343"/>
      <c r="Q678" s="332"/>
      <c r="R678" s="343"/>
      <c r="S678" s="344"/>
      <c r="T678" s="332"/>
      <c r="U678" s="332"/>
      <c r="V678" s="332"/>
      <c r="W678" s="332"/>
      <c r="X678" s="332"/>
      <c r="Y678" s="332"/>
      <c r="Z678" s="332"/>
      <c r="AA678" s="332"/>
      <c r="AB678" s="332"/>
      <c r="AC678" s="332"/>
      <c r="AD678" s="332"/>
      <c r="AE678" s="332"/>
      <c r="AF678" s="332"/>
      <c r="AG678" s="332"/>
      <c r="AH678" s="332"/>
      <c r="AI678" s="341"/>
      <c r="AJ678" s="332"/>
      <c r="AK678" s="332"/>
      <c r="AL678" s="341"/>
      <c r="AM678" s="332"/>
      <c r="AN678" s="332"/>
      <c r="AO678" s="341"/>
    </row>
    <row r="679" spans="1:41" ht="23.1" customHeight="1">
      <c r="A679" s="397"/>
      <c r="B679" s="672"/>
      <c r="C679" s="1234"/>
      <c r="D679" s="396"/>
      <c r="E679" s="508">
        <f t="shared" si="36"/>
        <v>0</v>
      </c>
      <c r="F679" s="1235"/>
      <c r="G679" s="509"/>
      <c r="H679" s="508">
        <f t="shared" si="37"/>
        <v>0</v>
      </c>
      <c r="I679" s="1256" t="str">
        <f t="shared" si="38"/>
        <v/>
      </c>
      <c r="J679" s="398"/>
      <c r="K679" s="341"/>
      <c r="L679" s="341"/>
      <c r="M679" s="342"/>
      <c r="N679" s="332"/>
      <c r="O679" s="332"/>
      <c r="P679" s="343"/>
      <c r="Q679" s="332"/>
      <c r="R679" s="343"/>
      <c r="S679" s="344"/>
      <c r="T679" s="332"/>
      <c r="U679" s="332"/>
      <c r="V679" s="332"/>
      <c r="W679" s="332"/>
      <c r="X679" s="332"/>
      <c r="Y679" s="332"/>
      <c r="Z679" s="332"/>
      <c r="AA679" s="332"/>
      <c r="AB679" s="332"/>
      <c r="AC679" s="332"/>
      <c r="AD679" s="332"/>
      <c r="AE679" s="332"/>
      <c r="AF679" s="332"/>
      <c r="AG679" s="332"/>
      <c r="AH679" s="332"/>
      <c r="AI679" s="341"/>
      <c r="AJ679" s="332"/>
      <c r="AK679" s="332"/>
      <c r="AL679" s="341"/>
      <c r="AM679" s="332"/>
      <c r="AN679" s="332"/>
      <c r="AO679" s="341"/>
    </row>
    <row r="680" spans="1:41" ht="23.1" customHeight="1">
      <c r="A680" s="397"/>
      <c r="B680" s="672"/>
      <c r="C680" s="1234"/>
      <c r="D680" s="396"/>
      <c r="E680" s="508">
        <f t="shared" si="36"/>
        <v>0</v>
      </c>
      <c r="F680" s="1235"/>
      <c r="G680" s="509"/>
      <c r="H680" s="508">
        <f t="shared" si="37"/>
        <v>0</v>
      </c>
      <c r="I680" s="1256" t="str">
        <f t="shared" si="38"/>
        <v/>
      </c>
      <c r="J680" s="398"/>
      <c r="K680" s="341"/>
      <c r="L680" s="341"/>
      <c r="M680" s="342"/>
      <c r="N680" s="332"/>
      <c r="O680" s="332"/>
      <c r="P680" s="343"/>
      <c r="Q680" s="332"/>
      <c r="R680" s="343"/>
      <c r="S680" s="344"/>
      <c r="T680" s="332"/>
      <c r="U680" s="332"/>
      <c r="V680" s="332"/>
      <c r="W680" s="332"/>
      <c r="X680" s="332"/>
      <c r="Y680" s="332"/>
      <c r="Z680" s="332"/>
      <c r="AA680" s="332"/>
      <c r="AB680" s="332"/>
      <c r="AC680" s="332"/>
      <c r="AD680" s="332"/>
      <c r="AE680" s="332"/>
      <c r="AF680" s="332"/>
      <c r="AG680" s="332"/>
      <c r="AH680" s="332"/>
      <c r="AI680" s="341"/>
      <c r="AJ680" s="332"/>
      <c r="AK680" s="332"/>
      <c r="AL680" s="341"/>
      <c r="AM680" s="332"/>
      <c r="AN680" s="332"/>
      <c r="AO680" s="341"/>
    </row>
    <row r="681" spans="1:41" ht="23.1" customHeight="1">
      <c r="A681" s="397"/>
      <c r="B681" s="672"/>
      <c r="C681" s="1234"/>
      <c r="D681" s="396"/>
      <c r="E681" s="508">
        <f t="shared" si="36"/>
        <v>0</v>
      </c>
      <c r="F681" s="1235"/>
      <c r="G681" s="509"/>
      <c r="H681" s="508">
        <f t="shared" si="37"/>
        <v>0</v>
      </c>
      <c r="I681" s="1256" t="str">
        <f t="shared" si="38"/>
        <v/>
      </c>
      <c r="J681" s="398"/>
      <c r="K681" s="341"/>
      <c r="L681" s="341"/>
      <c r="M681" s="342"/>
      <c r="N681" s="332"/>
      <c r="O681" s="332"/>
      <c r="P681" s="343"/>
      <c r="Q681" s="332"/>
      <c r="R681" s="343"/>
      <c r="S681" s="344"/>
      <c r="T681" s="332"/>
      <c r="U681" s="332"/>
      <c r="V681" s="332"/>
      <c r="W681" s="332"/>
      <c r="X681" s="332"/>
      <c r="Y681" s="332"/>
      <c r="Z681" s="332"/>
      <c r="AA681" s="332"/>
      <c r="AB681" s="332"/>
      <c r="AC681" s="332"/>
      <c r="AD681" s="332"/>
      <c r="AE681" s="332"/>
      <c r="AF681" s="332"/>
      <c r="AG681" s="332"/>
      <c r="AH681" s="332"/>
      <c r="AI681" s="341"/>
      <c r="AJ681" s="332"/>
      <c r="AK681" s="332"/>
      <c r="AL681" s="341"/>
      <c r="AM681" s="332"/>
      <c r="AN681" s="332"/>
      <c r="AO681" s="341"/>
    </row>
    <row r="682" spans="1:41" ht="23.1" customHeight="1">
      <c r="A682" s="397"/>
      <c r="B682" s="672"/>
      <c r="C682" s="1234"/>
      <c r="D682" s="396"/>
      <c r="E682" s="508">
        <f t="shared" si="36"/>
        <v>0</v>
      </c>
      <c r="F682" s="1235"/>
      <c r="G682" s="509"/>
      <c r="H682" s="508">
        <f t="shared" si="37"/>
        <v>0</v>
      </c>
      <c r="I682" s="1256" t="str">
        <f t="shared" si="38"/>
        <v/>
      </c>
      <c r="J682" s="398"/>
      <c r="K682" s="341"/>
      <c r="L682" s="341"/>
      <c r="M682" s="342"/>
      <c r="N682" s="332"/>
      <c r="O682" s="332"/>
      <c r="P682" s="343"/>
      <c r="Q682" s="332"/>
      <c r="R682" s="343"/>
      <c r="S682" s="344"/>
      <c r="T682" s="332"/>
      <c r="U682" s="332"/>
      <c r="V682" s="332"/>
      <c r="W682" s="332"/>
      <c r="X682" s="332"/>
      <c r="Y682" s="332"/>
      <c r="Z682" s="332"/>
      <c r="AA682" s="332"/>
      <c r="AB682" s="332"/>
      <c r="AC682" s="332"/>
      <c r="AD682" s="332"/>
      <c r="AE682" s="332"/>
      <c r="AF682" s="332"/>
      <c r="AG682" s="332"/>
      <c r="AH682" s="332"/>
      <c r="AI682" s="341"/>
      <c r="AJ682" s="332"/>
      <c r="AK682" s="332"/>
      <c r="AL682" s="341"/>
      <c r="AM682" s="332"/>
      <c r="AN682" s="332"/>
      <c r="AO682" s="341"/>
    </row>
    <row r="683" spans="1:41" ht="23.1" customHeight="1">
      <c r="A683" s="397"/>
      <c r="B683" s="672"/>
      <c r="C683" s="1234"/>
      <c r="D683" s="396"/>
      <c r="E683" s="508">
        <f t="shared" si="36"/>
        <v>0</v>
      </c>
      <c r="F683" s="1235"/>
      <c r="G683" s="509"/>
      <c r="H683" s="508">
        <f t="shared" si="37"/>
        <v>0</v>
      </c>
      <c r="I683" s="1256" t="str">
        <f t="shared" si="38"/>
        <v/>
      </c>
      <c r="J683" s="398"/>
      <c r="K683" s="341"/>
      <c r="L683" s="341"/>
      <c r="M683" s="342"/>
      <c r="N683" s="332"/>
      <c r="O683" s="332"/>
      <c r="P683" s="343"/>
      <c r="Q683" s="332"/>
      <c r="R683" s="343"/>
      <c r="S683" s="344"/>
      <c r="T683" s="332"/>
      <c r="U683" s="332"/>
      <c r="V683" s="332"/>
      <c r="W683" s="332"/>
      <c r="X683" s="332"/>
      <c r="Y683" s="332"/>
      <c r="Z683" s="332"/>
      <c r="AA683" s="332"/>
      <c r="AB683" s="332"/>
      <c r="AC683" s="332"/>
      <c r="AD683" s="332"/>
      <c r="AE683" s="332"/>
      <c r="AF683" s="332"/>
      <c r="AG683" s="332"/>
      <c r="AH683" s="332"/>
      <c r="AI683" s="341"/>
      <c r="AJ683" s="332"/>
      <c r="AK683" s="332"/>
      <c r="AL683" s="341"/>
      <c r="AM683" s="332"/>
      <c r="AN683" s="332"/>
      <c r="AO683" s="341"/>
    </row>
    <row r="684" spans="1:41" ht="23.1" customHeight="1">
      <c r="A684" s="397"/>
      <c r="B684" s="672"/>
      <c r="C684" s="1234"/>
      <c r="D684" s="396"/>
      <c r="E684" s="508">
        <f t="shared" si="36"/>
        <v>0</v>
      </c>
      <c r="F684" s="1235"/>
      <c r="G684" s="509"/>
      <c r="H684" s="508">
        <f t="shared" si="37"/>
        <v>0</v>
      </c>
      <c r="I684" s="1256" t="str">
        <f t="shared" si="38"/>
        <v/>
      </c>
      <c r="J684" s="398"/>
      <c r="K684" s="341"/>
      <c r="L684" s="341"/>
      <c r="M684" s="342"/>
      <c r="N684" s="332"/>
      <c r="O684" s="332"/>
      <c r="P684" s="343"/>
      <c r="Q684" s="332"/>
      <c r="R684" s="343"/>
      <c r="S684" s="344"/>
      <c r="T684" s="332"/>
      <c r="U684" s="332"/>
      <c r="V684" s="332"/>
      <c r="W684" s="332"/>
      <c r="X684" s="332"/>
      <c r="Y684" s="332"/>
      <c r="Z684" s="332"/>
      <c r="AA684" s="332"/>
      <c r="AB684" s="332"/>
      <c r="AC684" s="332"/>
      <c r="AD684" s="332"/>
      <c r="AE684" s="332"/>
      <c r="AF684" s="332"/>
      <c r="AG684" s="332"/>
      <c r="AH684" s="332"/>
      <c r="AI684" s="341"/>
      <c r="AJ684" s="332"/>
      <c r="AK684" s="332"/>
      <c r="AL684" s="341"/>
      <c r="AM684" s="332"/>
      <c r="AN684" s="332"/>
      <c r="AO684" s="341"/>
    </row>
    <row r="685" spans="1:41" ht="23.1" customHeight="1">
      <c r="A685" s="397"/>
      <c r="B685" s="672"/>
      <c r="C685" s="1234"/>
      <c r="D685" s="396"/>
      <c r="E685" s="508">
        <f t="shared" si="36"/>
        <v>0</v>
      </c>
      <c r="F685" s="1235"/>
      <c r="G685" s="509"/>
      <c r="H685" s="508">
        <f t="shared" si="37"/>
        <v>0</v>
      </c>
      <c r="I685" s="1256" t="str">
        <f t="shared" si="38"/>
        <v/>
      </c>
      <c r="J685" s="398"/>
      <c r="K685" s="341"/>
      <c r="L685" s="341"/>
      <c r="M685" s="342"/>
      <c r="N685" s="332"/>
      <c r="O685" s="332"/>
      <c r="P685" s="343"/>
      <c r="Q685" s="332"/>
      <c r="R685" s="343"/>
      <c r="S685" s="344"/>
      <c r="T685" s="332"/>
      <c r="U685" s="332"/>
      <c r="V685" s="332"/>
      <c r="W685" s="332"/>
      <c r="X685" s="332"/>
      <c r="Y685" s="332"/>
      <c r="Z685" s="332"/>
      <c r="AA685" s="332"/>
      <c r="AB685" s="332"/>
      <c r="AC685" s="332"/>
      <c r="AD685" s="332"/>
      <c r="AE685" s="332"/>
      <c r="AF685" s="332"/>
      <c r="AG685" s="332"/>
      <c r="AH685" s="332"/>
      <c r="AI685" s="341"/>
      <c r="AJ685" s="332"/>
      <c r="AK685" s="332"/>
      <c r="AL685" s="341"/>
      <c r="AM685" s="332"/>
      <c r="AN685" s="332"/>
      <c r="AO685" s="341"/>
    </row>
    <row r="686" spans="1:41" ht="23.1" customHeight="1">
      <c r="A686" s="397"/>
      <c r="B686" s="672"/>
      <c r="C686" s="1234"/>
      <c r="D686" s="396"/>
      <c r="E686" s="508">
        <f t="shared" si="36"/>
        <v>0</v>
      </c>
      <c r="F686" s="1235"/>
      <c r="G686" s="509"/>
      <c r="H686" s="508">
        <f t="shared" si="37"/>
        <v>0</v>
      </c>
      <c r="I686" s="1256" t="str">
        <f t="shared" si="38"/>
        <v/>
      </c>
      <c r="J686" s="398"/>
      <c r="K686" s="341"/>
      <c r="L686" s="341"/>
      <c r="M686" s="342"/>
      <c r="N686" s="332"/>
      <c r="O686" s="332"/>
      <c r="P686" s="343"/>
      <c r="Q686" s="332"/>
      <c r="R686" s="343"/>
      <c r="S686" s="344"/>
      <c r="T686" s="332"/>
      <c r="U686" s="332"/>
      <c r="V686" s="332"/>
      <c r="W686" s="332"/>
      <c r="X686" s="332"/>
      <c r="Y686" s="332"/>
      <c r="Z686" s="332"/>
      <c r="AA686" s="332"/>
      <c r="AB686" s="332"/>
      <c r="AC686" s="332"/>
      <c r="AD686" s="332"/>
      <c r="AE686" s="332"/>
      <c r="AF686" s="332"/>
      <c r="AG686" s="332"/>
      <c r="AH686" s="332"/>
      <c r="AI686" s="341"/>
      <c r="AJ686" s="332"/>
      <c r="AK686" s="332"/>
      <c r="AL686" s="341"/>
      <c r="AM686" s="332"/>
      <c r="AN686" s="332"/>
      <c r="AO686" s="341"/>
    </row>
    <row r="687" spans="1:41" ht="23.1" customHeight="1">
      <c r="A687" s="397"/>
      <c r="B687" s="672"/>
      <c r="C687" s="1234"/>
      <c r="D687" s="396"/>
      <c r="E687" s="508">
        <f t="shared" si="36"/>
        <v>0</v>
      </c>
      <c r="F687" s="1235"/>
      <c r="G687" s="509"/>
      <c r="H687" s="508">
        <f t="shared" si="37"/>
        <v>0</v>
      </c>
      <c r="I687" s="1256" t="str">
        <f t="shared" si="38"/>
        <v/>
      </c>
      <c r="J687" s="398"/>
      <c r="K687" s="341"/>
      <c r="L687" s="341"/>
      <c r="M687" s="342"/>
      <c r="N687" s="332"/>
      <c r="O687" s="332"/>
      <c r="P687" s="343"/>
      <c r="Q687" s="332"/>
      <c r="R687" s="343"/>
      <c r="S687" s="344"/>
      <c r="T687" s="332"/>
      <c r="U687" s="332"/>
      <c r="V687" s="332"/>
      <c r="W687" s="332"/>
      <c r="X687" s="332"/>
      <c r="Y687" s="332"/>
      <c r="Z687" s="332"/>
      <c r="AA687" s="332"/>
      <c r="AB687" s="332"/>
      <c r="AC687" s="332"/>
      <c r="AD687" s="332"/>
      <c r="AE687" s="332"/>
      <c r="AF687" s="332"/>
      <c r="AG687" s="332"/>
      <c r="AH687" s="332"/>
      <c r="AI687" s="341"/>
      <c r="AJ687" s="332"/>
      <c r="AK687" s="332"/>
      <c r="AL687" s="341"/>
      <c r="AM687" s="332"/>
      <c r="AN687" s="332"/>
      <c r="AO687" s="341"/>
    </row>
    <row r="688" spans="1:41" ht="23.1" customHeight="1">
      <c r="A688" s="397"/>
      <c r="B688" s="672"/>
      <c r="C688" s="1234"/>
      <c r="D688" s="396"/>
      <c r="E688" s="508">
        <f t="shared" si="36"/>
        <v>0</v>
      </c>
      <c r="F688" s="1235"/>
      <c r="G688" s="509"/>
      <c r="H688" s="508">
        <f t="shared" si="37"/>
        <v>0</v>
      </c>
      <c r="I688" s="1256" t="str">
        <f t="shared" si="38"/>
        <v/>
      </c>
      <c r="J688" s="398"/>
      <c r="K688" s="341"/>
      <c r="L688" s="341"/>
      <c r="M688" s="342"/>
      <c r="N688" s="332"/>
      <c r="O688" s="332"/>
      <c r="P688" s="343"/>
      <c r="Q688" s="332"/>
      <c r="R688" s="343"/>
      <c r="S688" s="344"/>
      <c r="T688" s="332"/>
      <c r="U688" s="332"/>
      <c r="V688" s="332"/>
      <c r="W688" s="332"/>
      <c r="X688" s="332"/>
      <c r="Y688" s="332"/>
      <c r="Z688" s="332"/>
      <c r="AA688" s="332"/>
      <c r="AB688" s="332"/>
      <c r="AC688" s="332"/>
      <c r="AD688" s="332"/>
      <c r="AE688" s="332"/>
      <c r="AF688" s="332"/>
      <c r="AG688" s="332"/>
      <c r="AH688" s="332"/>
      <c r="AI688" s="341"/>
      <c r="AJ688" s="332"/>
      <c r="AK688" s="332"/>
      <c r="AL688" s="341"/>
      <c r="AM688" s="332"/>
      <c r="AN688" s="332"/>
      <c r="AO688" s="341"/>
    </row>
    <row r="689" spans="1:41" ht="23.1" customHeight="1">
      <c r="A689" s="397"/>
      <c r="B689" s="672"/>
      <c r="C689" s="1234"/>
      <c r="D689" s="396"/>
      <c r="E689" s="508">
        <f t="shared" si="36"/>
        <v>0</v>
      </c>
      <c r="F689" s="1235"/>
      <c r="G689" s="509"/>
      <c r="H689" s="508">
        <f t="shared" si="37"/>
        <v>0</v>
      </c>
      <c r="I689" s="1256" t="str">
        <f t="shared" si="38"/>
        <v/>
      </c>
      <c r="J689" s="398"/>
      <c r="K689" s="341"/>
      <c r="L689" s="341"/>
      <c r="M689" s="342"/>
      <c r="N689" s="332"/>
      <c r="O689" s="332"/>
      <c r="P689" s="343"/>
      <c r="Q689" s="332"/>
      <c r="R689" s="343"/>
      <c r="S689" s="344"/>
      <c r="T689" s="332"/>
      <c r="U689" s="332"/>
      <c r="V689" s="332"/>
      <c r="W689" s="332"/>
      <c r="X689" s="332"/>
      <c r="Y689" s="332"/>
      <c r="Z689" s="332"/>
      <c r="AA689" s="332"/>
      <c r="AB689" s="332"/>
      <c r="AC689" s="332"/>
      <c r="AD689" s="332"/>
      <c r="AE689" s="332"/>
      <c r="AF689" s="332"/>
      <c r="AG689" s="332"/>
      <c r="AH689" s="332"/>
      <c r="AI689" s="341"/>
      <c r="AJ689" s="332"/>
      <c r="AK689" s="332"/>
      <c r="AL689" s="341"/>
      <c r="AM689" s="332"/>
      <c r="AN689" s="332"/>
      <c r="AO689" s="341"/>
    </row>
    <row r="690" spans="1:41" ht="23.1" customHeight="1">
      <c r="A690" s="397"/>
      <c r="B690" s="672"/>
      <c r="C690" s="1234"/>
      <c r="D690" s="396"/>
      <c r="E690" s="508">
        <f t="shared" si="36"/>
        <v>0</v>
      </c>
      <c r="F690" s="1235"/>
      <c r="G690" s="509"/>
      <c r="H690" s="508">
        <f t="shared" si="37"/>
        <v>0</v>
      </c>
      <c r="I690" s="1256" t="str">
        <f t="shared" si="38"/>
        <v/>
      </c>
      <c r="J690" s="398"/>
      <c r="K690" s="341"/>
      <c r="L690" s="341"/>
      <c r="M690" s="342"/>
      <c r="N690" s="332"/>
      <c r="O690" s="332"/>
      <c r="P690" s="343"/>
      <c r="Q690" s="332"/>
      <c r="R690" s="343"/>
      <c r="S690" s="344"/>
      <c r="T690" s="332"/>
      <c r="U690" s="332"/>
      <c r="V690" s="332"/>
      <c r="W690" s="332"/>
      <c r="X690" s="332"/>
      <c r="Y690" s="332"/>
      <c r="Z690" s="332"/>
      <c r="AA690" s="332"/>
      <c r="AB690" s="332"/>
      <c r="AC690" s="332"/>
      <c r="AD690" s="332"/>
      <c r="AE690" s="332"/>
      <c r="AF690" s="332"/>
      <c r="AG690" s="332"/>
      <c r="AH690" s="332"/>
      <c r="AI690" s="341"/>
      <c r="AJ690" s="332"/>
      <c r="AK690" s="332"/>
      <c r="AL690" s="341"/>
      <c r="AM690" s="332"/>
      <c r="AN690" s="332"/>
      <c r="AO690" s="341"/>
    </row>
    <row r="691" spans="1:41" ht="23.1" customHeight="1">
      <c r="A691" s="397"/>
      <c r="B691" s="672"/>
      <c r="C691" s="1234"/>
      <c r="D691" s="396"/>
      <c r="E691" s="508">
        <f t="shared" si="36"/>
        <v>0</v>
      </c>
      <c r="F691" s="1235"/>
      <c r="G691" s="509"/>
      <c r="H691" s="508">
        <f t="shared" si="37"/>
        <v>0</v>
      </c>
      <c r="I691" s="1256" t="str">
        <f t="shared" si="38"/>
        <v/>
      </c>
      <c r="J691" s="398"/>
      <c r="K691" s="341"/>
      <c r="L691" s="341"/>
      <c r="M691" s="342"/>
      <c r="N691" s="332"/>
      <c r="O691" s="332"/>
      <c r="P691" s="343"/>
      <c r="Q691" s="332"/>
      <c r="R691" s="343"/>
      <c r="S691" s="344"/>
      <c r="T691" s="332"/>
      <c r="U691" s="332"/>
      <c r="V691" s="332"/>
      <c r="W691" s="332"/>
      <c r="X691" s="332"/>
      <c r="Y691" s="332"/>
      <c r="Z691" s="332"/>
      <c r="AA691" s="332"/>
      <c r="AB691" s="332"/>
      <c r="AC691" s="332"/>
      <c r="AD691" s="332"/>
      <c r="AE691" s="332"/>
      <c r="AF691" s="332"/>
      <c r="AG691" s="332"/>
      <c r="AH691" s="332"/>
      <c r="AI691" s="341"/>
      <c r="AJ691" s="332"/>
      <c r="AK691" s="332"/>
      <c r="AL691" s="341"/>
      <c r="AM691" s="332"/>
      <c r="AN691" s="332"/>
      <c r="AO691" s="341"/>
    </row>
    <row r="692" spans="1:41" ht="23.1" customHeight="1">
      <c r="A692" s="397"/>
      <c r="B692" s="672"/>
      <c r="C692" s="1234"/>
      <c r="D692" s="396"/>
      <c r="E692" s="508">
        <f t="shared" si="36"/>
        <v>0</v>
      </c>
      <c r="F692" s="1235"/>
      <c r="G692" s="509"/>
      <c r="H692" s="508">
        <f t="shared" si="37"/>
        <v>0</v>
      </c>
      <c r="I692" s="1256" t="str">
        <f t="shared" si="38"/>
        <v/>
      </c>
      <c r="J692" s="398"/>
      <c r="K692" s="341"/>
      <c r="L692" s="341"/>
      <c r="M692" s="342"/>
      <c r="N692" s="332"/>
      <c r="O692" s="332"/>
      <c r="P692" s="343"/>
      <c r="Q692" s="332"/>
      <c r="R692" s="343"/>
      <c r="S692" s="344"/>
      <c r="T692" s="332"/>
      <c r="U692" s="332"/>
      <c r="V692" s="332"/>
      <c r="W692" s="332"/>
      <c r="X692" s="332"/>
      <c r="Y692" s="332"/>
      <c r="Z692" s="332"/>
      <c r="AA692" s="332"/>
      <c r="AB692" s="332"/>
      <c r="AC692" s="332"/>
      <c r="AD692" s="332"/>
      <c r="AE692" s="332"/>
      <c r="AF692" s="332"/>
      <c r="AG692" s="332"/>
      <c r="AH692" s="332"/>
      <c r="AI692" s="341"/>
      <c r="AJ692" s="332"/>
      <c r="AK692" s="332"/>
      <c r="AL692" s="341"/>
      <c r="AM692" s="332"/>
      <c r="AN692" s="332"/>
      <c r="AO692" s="341"/>
    </row>
    <row r="693" spans="1:41" ht="23.1" customHeight="1">
      <c r="A693" s="397"/>
      <c r="B693" s="672"/>
      <c r="C693" s="1234"/>
      <c r="D693" s="396"/>
      <c r="E693" s="508">
        <f t="shared" si="36"/>
        <v>0</v>
      </c>
      <c r="F693" s="1235"/>
      <c r="G693" s="509"/>
      <c r="H693" s="508">
        <f t="shared" si="37"/>
        <v>0</v>
      </c>
      <c r="I693" s="1256" t="str">
        <f t="shared" si="38"/>
        <v/>
      </c>
      <c r="J693" s="398"/>
      <c r="K693" s="341"/>
      <c r="L693" s="341"/>
      <c r="M693" s="342"/>
      <c r="N693" s="332"/>
      <c r="O693" s="332"/>
      <c r="P693" s="343"/>
      <c r="Q693" s="332"/>
      <c r="R693" s="343"/>
      <c r="S693" s="344"/>
      <c r="T693" s="332"/>
      <c r="U693" s="332"/>
      <c r="V693" s="332"/>
      <c r="W693" s="332"/>
      <c r="X693" s="332"/>
      <c r="Y693" s="332"/>
      <c r="Z693" s="332"/>
      <c r="AA693" s="332"/>
      <c r="AB693" s="332"/>
      <c r="AC693" s="332"/>
      <c r="AD693" s="332"/>
      <c r="AE693" s="332"/>
      <c r="AF693" s="332"/>
      <c r="AG693" s="332"/>
      <c r="AH693" s="332"/>
      <c r="AI693" s="341"/>
      <c r="AJ693" s="332"/>
      <c r="AK693" s="332"/>
      <c r="AL693" s="341"/>
      <c r="AM693" s="332"/>
      <c r="AN693" s="332"/>
      <c r="AO693" s="341"/>
    </row>
    <row r="694" spans="1:41" ht="23.1" customHeight="1">
      <c r="A694" s="397"/>
      <c r="B694" s="672"/>
      <c r="C694" s="1234"/>
      <c r="D694" s="396"/>
      <c r="E694" s="508">
        <f t="shared" si="36"/>
        <v>0</v>
      </c>
      <c r="F694" s="1235"/>
      <c r="G694" s="509"/>
      <c r="H694" s="508">
        <f t="shared" si="37"/>
        <v>0</v>
      </c>
      <c r="I694" s="1256" t="str">
        <f t="shared" si="38"/>
        <v/>
      </c>
      <c r="J694" s="398"/>
      <c r="K694" s="341"/>
      <c r="L694" s="341"/>
      <c r="M694" s="342"/>
      <c r="N694" s="332"/>
      <c r="O694" s="332"/>
      <c r="P694" s="343"/>
      <c r="Q694" s="332"/>
      <c r="R694" s="343"/>
      <c r="S694" s="344"/>
      <c r="T694" s="332"/>
      <c r="U694" s="332"/>
      <c r="V694" s="332"/>
      <c r="W694" s="332"/>
      <c r="X694" s="332"/>
      <c r="Y694" s="332"/>
      <c r="Z694" s="332"/>
      <c r="AA694" s="332"/>
      <c r="AB694" s="332"/>
      <c r="AC694" s="332"/>
      <c r="AD694" s="332"/>
      <c r="AE694" s="332"/>
      <c r="AF694" s="332"/>
      <c r="AG694" s="332"/>
      <c r="AH694" s="332"/>
      <c r="AI694" s="341"/>
      <c r="AJ694" s="332"/>
      <c r="AK694" s="332"/>
      <c r="AL694" s="341"/>
      <c r="AM694" s="332"/>
      <c r="AN694" s="332"/>
      <c r="AO694" s="341"/>
    </row>
    <row r="695" spans="1:41" ht="23.1" customHeight="1">
      <c r="A695" s="397"/>
      <c r="B695" s="672"/>
      <c r="C695" s="1234"/>
      <c r="D695" s="396"/>
      <c r="E695" s="508">
        <f t="shared" si="36"/>
        <v>0</v>
      </c>
      <c r="F695" s="1235"/>
      <c r="G695" s="509"/>
      <c r="H695" s="508">
        <f t="shared" si="37"/>
        <v>0</v>
      </c>
      <c r="I695" s="1256" t="str">
        <f t="shared" si="38"/>
        <v/>
      </c>
      <c r="J695" s="398"/>
      <c r="K695" s="341"/>
      <c r="L695" s="341"/>
      <c r="M695" s="342"/>
      <c r="N695" s="332"/>
      <c r="O695" s="332"/>
      <c r="P695" s="343"/>
      <c r="Q695" s="332"/>
      <c r="R695" s="343"/>
      <c r="S695" s="344"/>
      <c r="T695" s="332"/>
      <c r="U695" s="332"/>
      <c r="V695" s="332"/>
      <c r="W695" s="332"/>
      <c r="X695" s="332"/>
      <c r="Y695" s="332"/>
      <c r="Z695" s="332"/>
      <c r="AA695" s="332"/>
      <c r="AB695" s="332"/>
      <c r="AC695" s="332"/>
      <c r="AD695" s="332"/>
      <c r="AE695" s="332"/>
      <c r="AF695" s="332"/>
      <c r="AG695" s="332"/>
      <c r="AH695" s="332"/>
      <c r="AI695" s="341"/>
      <c r="AJ695" s="332"/>
      <c r="AK695" s="332"/>
      <c r="AL695" s="341"/>
      <c r="AM695" s="332"/>
      <c r="AN695" s="332"/>
      <c r="AO695" s="341"/>
    </row>
    <row r="696" spans="1:41" ht="23.1" customHeight="1">
      <c r="A696" s="397"/>
      <c r="B696" s="672"/>
      <c r="C696" s="1234"/>
      <c r="D696" s="396"/>
      <c r="E696" s="508">
        <f t="shared" si="36"/>
        <v>0</v>
      </c>
      <c r="F696" s="1235"/>
      <c r="G696" s="509"/>
      <c r="H696" s="508">
        <f t="shared" si="37"/>
        <v>0</v>
      </c>
      <c r="I696" s="1256" t="str">
        <f t="shared" si="38"/>
        <v/>
      </c>
      <c r="J696" s="398"/>
      <c r="K696" s="341"/>
      <c r="L696" s="341"/>
      <c r="M696" s="342"/>
      <c r="N696" s="332"/>
      <c r="O696" s="332"/>
      <c r="P696" s="343"/>
      <c r="Q696" s="332"/>
      <c r="R696" s="343"/>
      <c r="S696" s="344"/>
      <c r="T696" s="332"/>
      <c r="U696" s="332"/>
      <c r="V696" s="332"/>
      <c r="W696" s="332"/>
      <c r="X696" s="332"/>
      <c r="Y696" s="332"/>
      <c r="Z696" s="332"/>
      <c r="AA696" s="332"/>
      <c r="AB696" s="332"/>
      <c r="AC696" s="332"/>
      <c r="AD696" s="332"/>
      <c r="AE696" s="332"/>
      <c r="AF696" s="332"/>
      <c r="AG696" s="332"/>
      <c r="AH696" s="332"/>
      <c r="AI696" s="341"/>
      <c r="AJ696" s="332"/>
      <c r="AK696" s="332"/>
      <c r="AL696" s="341"/>
      <c r="AM696" s="332"/>
      <c r="AN696" s="332"/>
      <c r="AO696" s="341"/>
    </row>
    <row r="697" spans="1:41" ht="23.1" customHeight="1">
      <c r="A697" s="397"/>
      <c r="B697" s="672"/>
      <c r="C697" s="1234"/>
      <c r="D697" s="396"/>
      <c r="E697" s="508">
        <f t="shared" si="36"/>
        <v>0</v>
      </c>
      <c r="F697" s="1235"/>
      <c r="G697" s="509"/>
      <c r="H697" s="508">
        <f t="shared" si="37"/>
        <v>0</v>
      </c>
      <c r="I697" s="1256" t="str">
        <f t="shared" si="38"/>
        <v/>
      </c>
      <c r="J697" s="398"/>
      <c r="K697" s="341"/>
      <c r="L697" s="341"/>
      <c r="M697" s="342"/>
      <c r="N697" s="332"/>
      <c r="O697" s="332"/>
      <c r="P697" s="343"/>
      <c r="Q697" s="332"/>
      <c r="R697" s="343"/>
      <c r="S697" s="344"/>
      <c r="T697" s="332"/>
      <c r="U697" s="332"/>
      <c r="V697" s="332"/>
      <c r="W697" s="332"/>
      <c r="X697" s="332"/>
      <c r="Y697" s="332"/>
      <c r="Z697" s="332"/>
      <c r="AA697" s="332"/>
      <c r="AB697" s="332"/>
      <c r="AC697" s="332"/>
      <c r="AD697" s="332"/>
      <c r="AE697" s="332"/>
      <c r="AF697" s="332"/>
      <c r="AG697" s="332"/>
      <c r="AH697" s="332"/>
      <c r="AI697" s="341"/>
      <c r="AJ697" s="332"/>
      <c r="AK697" s="332"/>
      <c r="AL697" s="341"/>
      <c r="AM697" s="332"/>
      <c r="AN697" s="332"/>
      <c r="AO697" s="341"/>
    </row>
    <row r="698" spans="1:41" ht="23.1" customHeight="1">
      <c r="A698" s="397"/>
      <c r="B698" s="672"/>
      <c r="C698" s="1234"/>
      <c r="D698" s="396"/>
      <c r="E698" s="508">
        <f t="shared" si="36"/>
        <v>0</v>
      </c>
      <c r="F698" s="1235"/>
      <c r="G698" s="509"/>
      <c r="H698" s="508">
        <f t="shared" si="37"/>
        <v>0</v>
      </c>
      <c r="I698" s="1256" t="str">
        <f t="shared" si="38"/>
        <v/>
      </c>
      <c r="J698" s="398"/>
      <c r="K698" s="341"/>
      <c r="L698" s="341"/>
      <c r="M698" s="342"/>
      <c r="N698" s="332"/>
      <c r="O698" s="332"/>
      <c r="P698" s="343"/>
      <c r="Q698" s="332"/>
      <c r="R698" s="343"/>
      <c r="S698" s="344"/>
      <c r="T698" s="332"/>
      <c r="U698" s="332"/>
      <c r="V698" s="332"/>
      <c r="W698" s="332"/>
      <c r="X698" s="332"/>
      <c r="Y698" s="332"/>
      <c r="Z698" s="332"/>
      <c r="AA698" s="332"/>
      <c r="AB698" s="332"/>
      <c r="AC698" s="332"/>
      <c r="AD698" s="332"/>
      <c r="AE698" s="332"/>
      <c r="AF698" s="332"/>
      <c r="AG698" s="332"/>
      <c r="AH698" s="332"/>
      <c r="AI698" s="341"/>
      <c r="AJ698" s="332"/>
      <c r="AK698" s="332"/>
      <c r="AL698" s="341"/>
      <c r="AM698" s="332"/>
      <c r="AN698" s="332"/>
      <c r="AO698" s="341"/>
    </row>
    <row r="699" spans="1:41" ht="23.1" customHeight="1">
      <c r="A699" s="397"/>
      <c r="B699" s="672"/>
      <c r="C699" s="1234"/>
      <c r="D699" s="396"/>
      <c r="E699" s="508">
        <f t="shared" si="36"/>
        <v>0</v>
      </c>
      <c r="F699" s="1235"/>
      <c r="G699" s="509"/>
      <c r="H699" s="508">
        <f t="shared" si="37"/>
        <v>0</v>
      </c>
      <c r="I699" s="1256" t="str">
        <f t="shared" si="38"/>
        <v/>
      </c>
      <c r="J699" s="398"/>
      <c r="K699" s="341"/>
      <c r="L699" s="341"/>
      <c r="M699" s="342"/>
      <c r="N699" s="332"/>
      <c r="O699" s="332"/>
      <c r="P699" s="343"/>
      <c r="Q699" s="332"/>
      <c r="R699" s="343"/>
      <c r="S699" s="344"/>
      <c r="T699" s="332"/>
      <c r="U699" s="332"/>
      <c r="V699" s="332"/>
      <c r="W699" s="332"/>
      <c r="X699" s="332"/>
      <c r="Y699" s="332"/>
      <c r="Z699" s="332"/>
      <c r="AA699" s="332"/>
      <c r="AB699" s="332"/>
      <c r="AC699" s="332"/>
      <c r="AD699" s="332"/>
      <c r="AE699" s="332"/>
      <c r="AF699" s="332"/>
      <c r="AG699" s="332"/>
      <c r="AH699" s="332"/>
      <c r="AI699" s="341"/>
      <c r="AJ699" s="332"/>
      <c r="AK699" s="332"/>
      <c r="AL699" s="341"/>
      <c r="AM699" s="332"/>
      <c r="AN699" s="332"/>
      <c r="AO699" s="341"/>
    </row>
    <row r="700" spans="1:41" ht="23.1" customHeight="1">
      <c r="A700" s="397"/>
      <c r="B700" s="672"/>
      <c r="C700" s="1234"/>
      <c r="D700" s="396"/>
      <c r="E700" s="508">
        <f t="shared" si="36"/>
        <v>0</v>
      </c>
      <c r="F700" s="1235"/>
      <c r="G700" s="509"/>
      <c r="H700" s="508">
        <f t="shared" si="37"/>
        <v>0</v>
      </c>
      <c r="I700" s="1256" t="str">
        <f t="shared" si="38"/>
        <v/>
      </c>
      <c r="J700" s="398"/>
      <c r="K700" s="341"/>
      <c r="L700" s="341"/>
      <c r="M700" s="342"/>
      <c r="N700" s="332"/>
      <c r="O700" s="332"/>
      <c r="P700" s="343"/>
      <c r="Q700" s="332"/>
      <c r="R700" s="343"/>
      <c r="S700" s="344"/>
      <c r="T700" s="332"/>
      <c r="U700" s="332"/>
      <c r="V700" s="332"/>
      <c r="W700" s="332"/>
      <c r="X700" s="332"/>
      <c r="Y700" s="332"/>
      <c r="Z700" s="332"/>
      <c r="AA700" s="332"/>
      <c r="AB700" s="332"/>
      <c r="AC700" s="332"/>
      <c r="AD700" s="332"/>
      <c r="AE700" s="332"/>
      <c r="AF700" s="332"/>
      <c r="AG700" s="332"/>
      <c r="AH700" s="332"/>
      <c r="AI700" s="341"/>
      <c r="AJ700" s="332"/>
      <c r="AK700" s="332"/>
      <c r="AL700" s="341"/>
      <c r="AM700" s="332"/>
      <c r="AN700" s="332"/>
      <c r="AO700" s="341"/>
    </row>
    <row r="701" spans="1:41" ht="23.1" customHeight="1">
      <c r="A701" s="397"/>
      <c r="B701" s="672"/>
      <c r="C701" s="1234"/>
      <c r="D701" s="396"/>
      <c r="E701" s="508">
        <f t="shared" si="36"/>
        <v>0</v>
      </c>
      <c r="F701" s="1235"/>
      <c r="G701" s="509"/>
      <c r="H701" s="508">
        <f t="shared" si="37"/>
        <v>0</v>
      </c>
      <c r="I701" s="1256" t="str">
        <f t="shared" si="38"/>
        <v/>
      </c>
      <c r="J701" s="398"/>
      <c r="K701" s="341"/>
      <c r="L701" s="341"/>
      <c r="M701" s="342"/>
      <c r="N701" s="332"/>
      <c r="O701" s="332"/>
      <c r="P701" s="343"/>
      <c r="Q701" s="332"/>
      <c r="R701" s="343"/>
      <c r="S701" s="344"/>
      <c r="T701" s="332"/>
      <c r="U701" s="332"/>
      <c r="V701" s="332"/>
      <c r="W701" s="332"/>
      <c r="X701" s="332"/>
      <c r="Y701" s="332"/>
      <c r="Z701" s="332"/>
      <c r="AA701" s="332"/>
      <c r="AB701" s="332"/>
      <c r="AC701" s="332"/>
      <c r="AD701" s="332"/>
      <c r="AE701" s="332"/>
      <c r="AF701" s="332"/>
      <c r="AG701" s="332"/>
      <c r="AH701" s="332"/>
      <c r="AI701" s="341"/>
      <c r="AJ701" s="332"/>
      <c r="AK701" s="332"/>
      <c r="AL701" s="341"/>
      <c r="AM701" s="332"/>
      <c r="AN701" s="332"/>
      <c r="AO701" s="341"/>
    </row>
    <row r="702" spans="1:41" ht="23.1" customHeight="1">
      <c r="A702" s="397"/>
      <c r="B702" s="672"/>
      <c r="C702" s="1234"/>
      <c r="D702" s="396"/>
      <c r="E702" s="508">
        <f t="shared" si="36"/>
        <v>0</v>
      </c>
      <c r="F702" s="1235"/>
      <c r="G702" s="509"/>
      <c r="H702" s="508">
        <f t="shared" si="37"/>
        <v>0</v>
      </c>
      <c r="I702" s="1256" t="str">
        <f t="shared" si="38"/>
        <v/>
      </c>
      <c r="J702" s="398"/>
      <c r="K702" s="341"/>
      <c r="L702" s="341"/>
      <c r="M702" s="342"/>
      <c r="N702" s="332"/>
      <c r="O702" s="332"/>
      <c r="P702" s="343"/>
      <c r="Q702" s="332"/>
      <c r="R702" s="343"/>
      <c r="S702" s="344"/>
      <c r="T702" s="332"/>
      <c r="U702" s="332"/>
      <c r="V702" s="332"/>
      <c r="W702" s="332"/>
      <c r="X702" s="332"/>
      <c r="Y702" s="332"/>
      <c r="Z702" s="332"/>
      <c r="AA702" s="332"/>
      <c r="AB702" s="332"/>
      <c r="AC702" s="332"/>
      <c r="AD702" s="332"/>
      <c r="AE702" s="332"/>
      <c r="AF702" s="332"/>
      <c r="AG702" s="332"/>
      <c r="AH702" s="332"/>
      <c r="AI702" s="341"/>
      <c r="AJ702" s="332"/>
      <c r="AK702" s="332"/>
      <c r="AL702" s="341"/>
      <c r="AM702" s="332"/>
      <c r="AN702" s="332"/>
      <c r="AO702" s="341"/>
    </row>
    <row r="703" spans="1:41" ht="23.1" customHeight="1">
      <c r="A703" s="397"/>
      <c r="B703" s="672"/>
      <c r="C703" s="1234"/>
      <c r="D703" s="396"/>
      <c r="E703" s="508">
        <f t="shared" si="36"/>
        <v>0</v>
      </c>
      <c r="F703" s="1235"/>
      <c r="G703" s="509"/>
      <c r="H703" s="508">
        <f t="shared" si="37"/>
        <v>0</v>
      </c>
      <c r="I703" s="1256" t="str">
        <f t="shared" si="38"/>
        <v/>
      </c>
      <c r="J703" s="398"/>
      <c r="K703" s="341"/>
      <c r="L703" s="341"/>
      <c r="M703" s="342"/>
      <c r="N703" s="332"/>
      <c r="O703" s="332"/>
      <c r="P703" s="343"/>
      <c r="Q703" s="332"/>
      <c r="R703" s="343"/>
      <c r="S703" s="344"/>
      <c r="T703" s="332"/>
      <c r="U703" s="332"/>
      <c r="V703" s="332"/>
      <c r="W703" s="332"/>
      <c r="X703" s="332"/>
      <c r="Y703" s="332"/>
      <c r="Z703" s="332"/>
      <c r="AA703" s="332"/>
      <c r="AB703" s="332"/>
      <c r="AC703" s="332"/>
      <c r="AD703" s="332"/>
      <c r="AE703" s="332"/>
      <c r="AF703" s="332"/>
      <c r="AG703" s="332"/>
      <c r="AH703" s="332"/>
      <c r="AI703" s="341"/>
      <c r="AJ703" s="332"/>
      <c r="AK703" s="332"/>
      <c r="AL703" s="341"/>
      <c r="AM703" s="332"/>
      <c r="AN703" s="332"/>
      <c r="AO703" s="341"/>
    </row>
    <row r="704" spans="1:41" ht="23.1" customHeight="1">
      <c r="A704" s="397"/>
      <c r="B704" s="672"/>
      <c r="C704" s="1234"/>
      <c r="D704" s="396"/>
      <c r="E704" s="508">
        <f t="shared" si="36"/>
        <v>0</v>
      </c>
      <c r="F704" s="1235"/>
      <c r="G704" s="509"/>
      <c r="H704" s="508">
        <f t="shared" si="37"/>
        <v>0</v>
      </c>
      <c r="I704" s="1256" t="str">
        <f t="shared" si="38"/>
        <v/>
      </c>
      <c r="J704" s="398"/>
      <c r="K704" s="341"/>
      <c r="L704" s="341"/>
      <c r="M704" s="342"/>
      <c r="N704" s="332"/>
      <c r="O704" s="332"/>
      <c r="P704" s="343"/>
      <c r="Q704" s="332"/>
      <c r="R704" s="343"/>
      <c r="S704" s="344"/>
      <c r="T704" s="332"/>
      <c r="U704" s="332"/>
      <c r="V704" s="332"/>
      <c r="W704" s="332"/>
      <c r="X704" s="332"/>
      <c r="Y704" s="332"/>
      <c r="Z704" s="332"/>
      <c r="AA704" s="332"/>
      <c r="AB704" s="332"/>
      <c r="AC704" s="332"/>
      <c r="AD704" s="332"/>
      <c r="AE704" s="332"/>
      <c r="AF704" s="332"/>
      <c r="AG704" s="332"/>
      <c r="AH704" s="332"/>
      <c r="AI704" s="341"/>
      <c r="AJ704" s="332"/>
      <c r="AK704" s="332"/>
      <c r="AL704" s="341"/>
      <c r="AM704" s="332"/>
      <c r="AN704" s="332"/>
      <c r="AO704" s="341"/>
    </row>
    <row r="705" spans="1:41" ht="23.1" customHeight="1">
      <c r="A705" s="397"/>
      <c r="B705" s="672"/>
      <c r="C705" s="1234"/>
      <c r="D705" s="396"/>
      <c r="E705" s="508">
        <f t="shared" si="36"/>
        <v>0</v>
      </c>
      <c r="F705" s="1235"/>
      <c r="G705" s="509"/>
      <c r="H705" s="508">
        <f t="shared" si="37"/>
        <v>0</v>
      </c>
      <c r="I705" s="1256" t="str">
        <f t="shared" si="38"/>
        <v/>
      </c>
      <c r="J705" s="398"/>
      <c r="K705" s="341"/>
      <c r="L705" s="341"/>
      <c r="M705" s="342"/>
      <c r="N705" s="332"/>
      <c r="O705" s="332"/>
      <c r="P705" s="343"/>
      <c r="Q705" s="332"/>
      <c r="R705" s="343"/>
      <c r="S705" s="344"/>
      <c r="T705" s="332"/>
      <c r="U705" s="332"/>
      <c r="V705" s="332"/>
      <c r="W705" s="332"/>
      <c r="X705" s="332"/>
      <c r="Y705" s="332"/>
      <c r="Z705" s="332"/>
      <c r="AA705" s="332"/>
      <c r="AB705" s="332"/>
      <c r="AC705" s="332"/>
      <c r="AD705" s="332"/>
      <c r="AE705" s="332"/>
      <c r="AF705" s="332"/>
      <c r="AG705" s="332"/>
      <c r="AH705" s="332"/>
      <c r="AI705" s="341"/>
      <c r="AJ705" s="332"/>
      <c r="AK705" s="332"/>
      <c r="AL705" s="341"/>
      <c r="AM705" s="332"/>
      <c r="AN705" s="332"/>
      <c r="AO705" s="341"/>
    </row>
    <row r="706" spans="1:41" ht="23.1" customHeight="1">
      <c r="A706" s="397"/>
      <c r="B706" s="672"/>
      <c r="C706" s="1234"/>
      <c r="D706" s="396"/>
      <c r="E706" s="508">
        <f t="shared" si="36"/>
        <v>0</v>
      </c>
      <c r="F706" s="1235"/>
      <c r="G706" s="509"/>
      <c r="H706" s="508">
        <f t="shared" si="37"/>
        <v>0</v>
      </c>
      <c r="I706" s="1256" t="str">
        <f t="shared" si="38"/>
        <v/>
      </c>
      <c r="J706" s="398"/>
      <c r="K706" s="341"/>
      <c r="L706" s="341"/>
      <c r="M706" s="342"/>
      <c r="N706" s="332"/>
      <c r="O706" s="332"/>
      <c r="P706" s="343"/>
      <c r="Q706" s="332"/>
      <c r="R706" s="343"/>
      <c r="S706" s="344"/>
      <c r="T706" s="332"/>
      <c r="U706" s="332"/>
      <c r="V706" s="332"/>
      <c r="W706" s="332"/>
      <c r="X706" s="332"/>
      <c r="Y706" s="332"/>
      <c r="Z706" s="332"/>
      <c r="AA706" s="332"/>
      <c r="AB706" s="332"/>
      <c r="AC706" s="332"/>
      <c r="AD706" s="332"/>
      <c r="AE706" s="332"/>
      <c r="AF706" s="332"/>
      <c r="AG706" s="332"/>
      <c r="AH706" s="332"/>
      <c r="AI706" s="341"/>
      <c r="AJ706" s="332"/>
      <c r="AK706" s="332"/>
      <c r="AL706" s="341"/>
      <c r="AM706" s="332"/>
      <c r="AN706" s="332"/>
      <c r="AO706" s="341"/>
    </row>
    <row r="707" spans="1:41" ht="23.1" customHeight="1">
      <c r="A707" s="397"/>
      <c r="B707" s="672"/>
      <c r="C707" s="1234"/>
      <c r="D707" s="396"/>
      <c r="E707" s="508">
        <f t="shared" si="36"/>
        <v>0</v>
      </c>
      <c r="F707" s="1235"/>
      <c r="G707" s="509"/>
      <c r="H707" s="508">
        <f t="shared" si="37"/>
        <v>0</v>
      </c>
      <c r="I707" s="1256" t="str">
        <f t="shared" si="38"/>
        <v/>
      </c>
      <c r="J707" s="398"/>
      <c r="K707" s="341"/>
      <c r="L707" s="341"/>
      <c r="M707" s="342"/>
      <c r="N707" s="332"/>
      <c r="O707" s="332"/>
      <c r="P707" s="343"/>
      <c r="Q707" s="332"/>
      <c r="R707" s="343"/>
      <c r="S707" s="344"/>
      <c r="T707" s="332"/>
      <c r="U707" s="332"/>
      <c r="V707" s="332"/>
      <c r="W707" s="332"/>
      <c r="X707" s="332"/>
      <c r="Y707" s="332"/>
      <c r="Z707" s="332"/>
      <c r="AA707" s="332"/>
      <c r="AB707" s="332"/>
      <c r="AC707" s="332"/>
      <c r="AD707" s="332"/>
      <c r="AE707" s="332"/>
      <c r="AF707" s="332"/>
      <c r="AG707" s="332"/>
      <c r="AH707" s="332"/>
      <c r="AI707" s="341"/>
      <c r="AJ707" s="332"/>
      <c r="AK707" s="332"/>
      <c r="AL707" s="341"/>
      <c r="AM707" s="332"/>
      <c r="AN707" s="332"/>
      <c r="AO707" s="341"/>
    </row>
    <row r="708" spans="1:41" ht="23.1" customHeight="1">
      <c r="A708" s="397"/>
      <c r="B708" s="672"/>
      <c r="C708" s="1234"/>
      <c r="D708" s="396"/>
      <c r="E708" s="508">
        <f t="shared" si="36"/>
        <v>0</v>
      </c>
      <c r="F708" s="1235"/>
      <c r="G708" s="509"/>
      <c r="H708" s="508">
        <f t="shared" si="37"/>
        <v>0</v>
      </c>
      <c r="I708" s="1256" t="str">
        <f t="shared" si="38"/>
        <v/>
      </c>
      <c r="J708" s="398"/>
      <c r="K708" s="341"/>
      <c r="L708" s="341"/>
      <c r="M708" s="342"/>
      <c r="N708" s="332"/>
      <c r="O708" s="332"/>
      <c r="P708" s="343"/>
      <c r="Q708" s="332"/>
      <c r="R708" s="343"/>
      <c r="S708" s="344"/>
      <c r="T708" s="332"/>
      <c r="U708" s="332"/>
      <c r="V708" s="332"/>
      <c r="W708" s="332"/>
      <c r="X708" s="332"/>
      <c r="Y708" s="332"/>
      <c r="Z708" s="332"/>
      <c r="AA708" s="332"/>
      <c r="AB708" s="332"/>
      <c r="AC708" s="332"/>
      <c r="AD708" s="332"/>
      <c r="AE708" s="332"/>
      <c r="AF708" s="332"/>
      <c r="AG708" s="332"/>
      <c r="AH708" s="332"/>
      <c r="AI708" s="341"/>
      <c r="AJ708" s="332"/>
      <c r="AK708" s="332"/>
      <c r="AL708" s="341"/>
      <c r="AM708" s="332"/>
      <c r="AN708" s="332"/>
      <c r="AO708" s="341"/>
    </row>
    <row r="709" spans="1:41" ht="23.1" customHeight="1">
      <c r="A709" s="397"/>
      <c r="B709" s="672"/>
      <c r="C709" s="1234"/>
      <c r="D709" s="396"/>
      <c r="E709" s="508">
        <f t="shared" si="36"/>
        <v>0</v>
      </c>
      <c r="F709" s="1235"/>
      <c r="G709" s="509"/>
      <c r="H709" s="508">
        <f t="shared" si="37"/>
        <v>0</v>
      </c>
      <c r="I709" s="1256" t="str">
        <f t="shared" si="38"/>
        <v/>
      </c>
      <c r="J709" s="398"/>
      <c r="K709" s="341"/>
      <c r="L709" s="341"/>
      <c r="M709" s="342"/>
      <c r="N709" s="332"/>
      <c r="O709" s="332"/>
      <c r="P709" s="343"/>
      <c r="Q709" s="332"/>
      <c r="R709" s="343"/>
      <c r="S709" s="344"/>
      <c r="T709" s="332"/>
      <c r="U709" s="332"/>
      <c r="V709" s="332"/>
      <c r="W709" s="332"/>
      <c r="X709" s="332"/>
      <c r="Y709" s="332"/>
      <c r="Z709" s="332"/>
      <c r="AA709" s="332"/>
      <c r="AB709" s="332"/>
      <c r="AC709" s="332"/>
      <c r="AD709" s="332"/>
      <c r="AE709" s="332"/>
      <c r="AF709" s="332"/>
      <c r="AG709" s="332"/>
      <c r="AH709" s="332"/>
      <c r="AI709" s="341"/>
      <c r="AJ709" s="332"/>
      <c r="AK709" s="332"/>
      <c r="AL709" s="341"/>
      <c r="AM709" s="332"/>
      <c r="AN709" s="332"/>
      <c r="AO709" s="341"/>
    </row>
    <row r="710" spans="1:41" ht="23.1" customHeight="1">
      <c r="A710" s="397"/>
      <c r="B710" s="672"/>
      <c r="C710" s="1234"/>
      <c r="D710" s="396"/>
      <c r="E710" s="508">
        <f t="shared" si="36"/>
        <v>0</v>
      </c>
      <c r="F710" s="1235"/>
      <c r="G710" s="509"/>
      <c r="H710" s="508">
        <f t="shared" si="37"/>
        <v>0</v>
      </c>
      <c r="I710" s="1256" t="str">
        <f t="shared" si="38"/>
        <v/>
      </c>
      <c r="J710" s="398"/>
      <c r="K710" s="341"/>
      <c r="L710" s="341"/>
      <c r="M710" s="342"/>
      <c r="N710" s="332"/>
      <c r="O710" s="332"/>
      <c r="P710" s="343"/>
      <c r="Q710" s="332"/>
      <c r="R710" s="343"/>
      <c r="S710" s="344"/>
      <c r="T710" s="332"/>
      <c r="U710" s="332"/>
      <c r="V710" s="332"/>
      <c r="W710" s="332"/>
      <c r="X710" s="332"/>
      <c r="Y710" s="332"/>
      <c r="Z710" s="332"/>
      <c r="AA710" s="332"/>
      <c r="AB710" s="332"/>
      <c r="AC710" s="332"/>
      <c r="AD710" s="332"/>
      <c r="AE710" s="332"/>
      <c r="AF710" s="332"/>
      <c r="AG710" s="332"/>
      <c r="AH710" s="332"/>
      <c r="AI710" s="341"/>
      <c r="AJ710" s="332"/>
      <c r="AK710" s="332"/>
      <c r="AL710" s="341"/>
      <c r="AM710" s="332"/>
      <c r="AN710" s="332"/>
      <c r="AO710" s="341"/>
    </row>
    <row r="711" spans="1:41" ht="23.1" customHeight="1">
      <c r="A711" s="397"/>
      <c r="B711" s="672"/>
      <c r="C711" s="1234"/>
      <c r="D711" s="396"/>
      <c r="E711" s="508">
        <f t="shared" si="36"/>
        <v>0</v>
      </c>
      <c r="F711" s="1235"/>
      <c r="G711" s="509"/>
      <c r="H711" s="508">
        <f t="shared" si="37"/>
        <v>0</v>
      </c>
      <c r="I711" s="1256" t="str">
        <f t="shared" si="38"/>
        <v/>
      </c>
      <c r="J711" s="398"/>
      <c r="K711" s="341"/>
      <c r="L711" s="341"/>
      <c r="M711" s="342"/>
      <c r="N711" s="332"/>
      <c r="O711" s="332"/>
      <c r="P711" s="343"/>
      <c r="Q711" s="332"/>
      <c r="R711" s="343"/>
      <c r="S711" s="344"/>
      <c r="T711" s="332"/>
      <c r="U711" s="332"/>
      <c r="V711" s="332"/>
      <c r="W711" s="332"/>
      <c r="X711" s="332"/>
      <c r="Y711" s="332"/>
      <c r="Z711" s="332"/>
      <c r="AA711" s="332"/>
      <c r="AB711" s="332"/>
      <c r="AC711" s="332"/>
      <c r="AD711" s="332"/>
      <c r="AE711" s="332"/>
      <c r="AF711" s="332"/>
      <c r="AG711" s="332"/>
      <c r="AH711" s="332"/>
      <c r="AI711" s="341"/>
      <c r="AJ711" s="332"/>
      <c r="AK711" s="332"/>
      <c r="AL711" s="341"/>
      <c r="AM711" s="332"/>
      <c r="AN711" s="332"/>
      <c r="AO711" s="341"/>
    </row>
    <row r="712" spans="1:41" ht="23.1" customHeight="1">
      <c r="A712" s="397"/>
      <c r="B712" s="672"/>
      <c r="C712" s="1234"/>
      <c r="D712" s="396"/>
      <c r="E712" s="508">
        <f t="shared" si="36"/>
        <v>0</v>
      </c>
      <c r="F712" s="1235"/>
      <c r="G712" s="509"/>
      <c r="H712" s="508">
        <f t="shared" si="37"/>
        <v>0</v>
      </c>
      <c r="I712" s="1256" t="str">
        <f t="shared" si="38"/>
        <v/>
      </c>
      <c r="J712" s="398"/>
      <c r="K712" s="341"/>
      <c r="L712" s="341"/>
      <c r="M712" s="342"/>
      <c r="N712" s="332"/>
      <c r="O712" s="332"/>
      <c r="P712" s="343"/>
      <c r="Q712" s="332"/>
      <c r="R712" s="343"/>
      <c r="S712" s="344"/>
      <c r="T712" s="332"/>
      <c r="U712" s="332"/>
      <c r="V712" s="332"/>
      <c r="W712" s="332"/>
      <c r="X712" s="332"/>
      <c r="Y712" s="332"/>
      <c r="Z712" s="332"/>
      <c r="AA712" s="332"/>
      <c r="AB712" s="332"/>
      <c r="AC712" s="332"/>
      <c r="AD712" s="332"/>
      <c r="AE712" s="332"/>
      <c r="AF712" s="332"/>
      <c r="AG712" s="332"/>
      <c r="AH712" s="332"/>
      <c r="AI712" s="341"/>
      <c r="AJ712" s="332"/>
      <c r="AK712" s="332"/>
      <c r="AL712" s="341"/>
      <c r="AM712" s="332"/>
      <c r="AN712" s="332"/>
      <c r="AO712" s="341"/>
    </row>
    <row r="713" spans="1:41" ht="23.1" customHeight="1">
      <c r="A713" s="397"/>
      <c r="B713" s="672"/>
      <c r="C713" s="1234"/>
      <c r="D713" s="396"/>
      <c r="E713" s="508">
        <f t="shared" si="36"/>
        <v>0</v>
      </c>
      <c r="F713" s="1235"/>
      <c r="G713" s="509"/>
      <c r="H713" s="508">
        <f t="shared" si="37"/>
        <v>0</v>
      </c>
      <c r="I713" s="1256" t="str">
        <f t="shared" si="38"/>
        <v/>
      </c>
      <c r="J713" s="398"/>
      <c r="K713" s="341"/>
      <c r="L713" s="341"/>
      <c r="M713" s="342"/>
      <c r="N713" s="332"/>
      <c r="O713" s="332"/>
      <c r="P713" s="343"/>
      <c r="Q713" s="332"/>
      <c r="R713" s="343"/>
      <c r="S713" s="344"/>
      <c r="T713" s="332"/>
      <c r="U713" s="332"/>
      <c r="V713" s="332"/>
      <c r="W713" s="332"/>
      <c r="X713" s="332"/>
      <c r="Y713" s="332"/>
      <c r="Z713" s="332"/>
      <c r="AA713" s="332"/>
      <c r="AB713" s="332"/>
      <c r="AC713" s="332"/>
      <c r="AD713" s="332"/>
      <c r="AE713" s="332"/>
      <c r="AF713" s="332"/>
      <c r="AG713" s="332"/>
      <c r="AH713" s="332"/>
      <c r="AI713" s="341"/>
      <c r="AJ713" s="332"/>
      <c r="AK713" s="332"/>
      <c r="AL713" s="341"/>
      <c r="AM713" s="332"/>
      <c r="AN713" s="332"/>
      <c r="AO713" s="341"/>
    </row>
    <row r="714" spans="1:41" ht="23.1" customHeight="1">
      <c r="A714" s="397"/>
      <c r="B714" s="672"/>
      <c r="C714" s="1234"/>
      <c r="D714" s="396"/>
      <c r="E714" s="508">
        <f t="shared" si="36"/>
        <v>0</v>
      </c>
      <c r="F714" s="1235"/>
      <c r="G714" s="509"/>
      <c r="H714" s="508">
        <f t="shared" si="37"/>
        <v>0</v>
      </c>
      <c r="I714" s="1256" t="str">
        <f t="shared" si="38"/>
        <v/>
      </c>
      <c r="J714" s="398"/>
      <c r="K714" s="341"/>
      <c r="L714" s="341"/>
      <c r="M714" s="342"/>
      <c r="N714" s="332"/>
      <c r="O714" s="332"/>
      <c r="P714" s="343"/>
      <c r="Q714" s="332"/>
      <c r="R714" s="343"/>
      <c r="S714" s="344"/>
      <c r="T714" s="332"/>
      <c r="U714" s="332"/>
      <c r="V714" s="332"/>
      <c r="W714" s="332"/>
      <c r="X714" s="332"/>
      <c r="Y714" s="332"/>
      <c r="Z714" s="332"/>
      <c r="AA714" s="332"/>
      <c r="AB714" s="332"/>
      <c r="AC714" s="332"/>
      <c r="AD714" s="332"/>
      <c r="AE714" s="332"/>
      <c r="AF714" s="332"/>
      <c r="AG714" s="332"/>
      <c r="AH714" s="332"/>
      <c r="AI714" s="341"/>
      <c r="AJ714" s="332"/>
      <c r="AK714" s="332"/>
      <c r="AL714" s="341"/>
      <c r="AM714" s="332"/>
      <c r="AN714" s="332"/>
      <c r="AO714" s="341"/>
    </row>
    <row r="715" spans="1:41" ht="23.1" customHeight="1">
      <c r="A715" s="397"/>
      <c r="B715" s="672"/>
      <c r="C715" s="1234"/>
      <c r="D715" s="396"/>
      <c r="E715" s="508">
        <f t="shared" si="36"/>
        <v>0</v>
      </c>
      <c r="F715" s="1235"/>
      <c r="G715" s="509"/>
      <c r="H715" s="508">
        <f t="shared" si="37"/>
        <v>0</v>
      </c>
      <c r="I715" s="1256" t="str">
        <f t="shared" si="38"/>
        <v/>
      </c>
      <c r="J715" s="398"/>
      <c r="K715" s="341"/>
      <c r="L715" s="341"/>
      <c r="M715" s="342"/>
      <c r="N715" s="332"/>
      <c r="O715" s="332"/>
      <c r="P715" s="343"/>
      <c r="Q715" s="332"/>
      <c r="R715" s="343"/>
      <c r="S715" s="344"/>
      <c r="T715" s="332"/>
      <c r="U715" s="332"/>
      <c r="V715" s="332"/>
      <c r="W715" s="332"/>
      <c r="X715" s="332"/>
      <c r="Y715" s="332"/>
      <c r="Z715" s="332"/>
      <c r="AA715" s="332"/>
      <c r="AB715" s="332"/>
      <c r="AC715" s="332"/>
      <c r="AD715" s="332"/>
      <c r="AE715" s="332"/>
      <c r="AF715" s="332"/>
      <c r="AG715" s="332"/>
      <c r="AH715" s="332"/>
      <c r="AI715" s="341"/>
      <c r="AJ715" s="332"/>
      <c r="AK715" s="332"/>
      <c r="AL715" s="341"/>
      <c r="AM715" s="332"/>
      <c r="AN715" s="332"/>
      <c r="AO715" s="341"/>
    </row>
    <row r="716" spans="1:41" ht="23.1" customHeight="1">
      <c r="A716" s="397"/>
      <c r="B716" s="672"/>
      <c r="C716" s="1234"/>
      <c r="D716" s="396"/>
      <c r="E716" s="508">
        <f t="shared" si="36"/>
        <v>0</v>
      </c>
      <c r="F716" s="1235"/>
      <c r="G716" s="509"/>
      <c r="H716" s="508">
        <f t="shared" si="37"/>
        <v>0</v>
      </c>
      <c r="I716" s="1256" t="str">
        <f t="shared" si="38"/>
        <v/>
      </c>
      <c r="J716" s="398"/>
      <c r="K716" s="341"/>
      <c r="L716" s="341"/>
      <c r="M716" s="342"/>
      <c r="N716" s="332"/>
      <c r="O716" s="332"/>
      <c r="P716" s="343"/>
      <c r="Q716" s="332"/>
      <c r="R716" s="343"/>
      <c r="S716" s="344"/>
      <c r="T716" s="332"/>
      <c r="U716" s="332"/>
      <c r="V716" s="332"/>
      <c r="W716" s="332"/>
      <c r="X716" s="332"/>
      <c r="Y716" s="332"/>
      <c r="Z716" s="332"/>
      <c r="AA716" s="332"/>
      <c r="AB716" s="332"/>
      <c r="AC716" s="332"/>
      <c r="AD716" s="332"/>
      <c r="AE716" s="332"/>
      <c r="AF716" s="332"/>
      <c r="AG716" s="332"/>
      <c r="AH716" s="332"/>
      <c r="AI716" s="341"/>
      <c r="AJ716" s="332"/>
      <c r="AK716" s="332"/>
      <c r="AL716" s="341"/>
      <c r="AM716" s="332"/>
      <c r="AN716" s="332"/>
      <c r="AO716" s="341"/>
    </row>
    <row r="717" spans="1:41" ht="23.1" customHeight="1">
      <c r="A717" s="397"/>
      <c r="B717" s="672"/>
      <c r="C717" s="1234"/>
      <c r="D717" s="396"/>
      <c r="E717" s="508">
        <f t="shared" si="36"/>
        <v>0</v>
      </c>
      <c r="F717" s="1235"/>
      <c r="G717" s="509"/>
      <c r="H717" s="508">
        <f t="shared" si="37"/>
        <v>0</v>
      </c>
      <c r="I717" s="1256" t="str">
        <f t="shared" si="38"/>
        <v/>
      </c>
      <c r="J717" s="398"/>
      <c r="K717" s="341"/>
      <c r="L717" s="341"/>
      <c r="M717" s="342"/>
      <c r="N717" s="332"/>
      <c r="O717" s="332"/>
      <c r="P717" s="343"/>
      <c r="Q717" s="332"/>
      <c r="R717" s="343"/>
      <c r="S717" s="344"/>
      <c r="T717" s="332"/>
      <c r="U717" s="332"/>
      <c r="V717" s="332"/>
      <c r="W717" s="332"/>
      <c r="X717" s="332"/>
      <c r="Y717" s="332"/>
      <c r="Z717" s="332"/>
      <c r="AA717" s="332"/>
      <c r="AB717" s="332"/>
      <c r="AC717" s="332"/>
      <c r="AD717" s="332"/>
      <c r="AE717" s="332"/>
      <c r="AF717" s="332"/>
      <c r="AG717" s="332"/>
      <c r="AH717" s="332"/>
      <c r="AI717" s="341"/>
      <c r="AJ717" s="332"/>
      <c r="AK717" s="332"/>
      <c r="AL717" s="341"/>
      <c r="AM717" s="332"/>
      <c r="AN717" s="332"/>
      <c r="AO717" s="341"/>
    </row>
    <row r="718" spans="1:41" ht="23.1" customHeight="1">
      <c r="A718" s="397"/>
      <c r="B718" s="672"/>
      <c r="C718" s="1234"/>
      <c r="D718" s="396"/>
      <c r="E718" s="508">
        <f t="shared" si="36"/>
        <v>0</v>
      </c>
      <c r="F718" s="1235"/>
      <c r="G718" s="509"/>
      <c r="H718" s="508">
        <f t="shared" si="37"/>
        <v>0</v>
      </c>
      <c r="I718" s="1256" t="str">
        <f t="shared" si="38"/>
        <v/>
      </c>
      <c r="J718" s="398"/>
      <c r="K718" s="341"/>
      <c r="L718" s="341"/>
      <c r="M718" s="342"/>
      <c r="N718" s="332"/>
      <c r="O718" s="332"/>
      <c r="P718" s="343"/>
      <c r="Q718" s="332"/>
      <c r="R718" s="343"/>
      <c r="S718" s="344"/>
      <c r="T718" s="332"/>
      <c r="U718" s="332"/>
      <c r="V718" s="332"/>
      <c r="W718" s="332"/>
      <c r="X718" s="332"/>
      <c r="Y718" s="332"/>
      <c r="Z718" s="332"/>
      <c r="AA718" s="332"/>
      <c r="AB718" s="332"/>
      <c r="AC718" s="332"/>
      <c r="AD718" s="332"/>
      <c r="AE718" s="332"/>
      <c r="AF718" s="332"/>
      <c r="AG718" s="332"/>
      <c r="AH718" s="332"/>
      <c r="AI718" s="341"/>
      <c r="AJ718" s="332"/>
      <c r="AK718" s="332"/>
      <c r="AL718" s="341"/>
      <c r="AM718" s="332"/>
      <c r="AN718" s="332"/>
      <c r="AO718" s="341"/>
    </row>
    <row r="719" spans="1:41" ht="23.1" customHeight="1">
      <c r="A719" s="397"/>
      <c r="B719" s="672"/>
      <c r="C719" s="1234"/>
      <c r="D719" s="396"/>
      <c r="E719" s="508">
        <f t="shared" si="36"/>
        <v>0</v>
      </c>
      <c r="F719" s="1235"/>
      <c r="G719" s="509"/>
      <c r="H719" s="508">
        <f t="shared" si="37"/>
        <v>0</v>
      </c>
      <c r="I719" s="1256" t="str">
        <f t="shared" si="38"/>
        <v/>
      </c>
      <c r="J719" s="398"/>
      <c r="K719" s="341"/>
      <c r="L719" s="341"/>
      <c r="M719" s="342"/>
      <c r="N719" s="332"/>
      <c r="O719" s="332"/>
      <c r="P719" s="343"/>
      <c r="Q719" s="332"/>
      <c r="R719" s="343"/>
      <c r="S719" s="344"/>
      <c r="T719" s="332"/>
      <c r="U719" s="332"/>
      <c r="V719" s="332"/>
      <c r="W719" s="332"/>
      <c r="X719" s="332"/>
      <c r="Y719" s="332"/>
      <c r="Z719" s="332"/>
      <c r="AA719" s="332"/>
      <c r="AB719" s="332"/>
      <c r="AC719" s="332"/>
      <c r="AD719" s="332"/>
      <c r="AE719" s="332"/>
      <c r="AF719" s="332"/>
      <c r="AG719" s="332"/>
      <c r="AH719" s="332"/>
      <c r="AI719" s="341"/>
      <c r="AJ719" s="332"/>
      <c r="AK719" s="332"/>
      <c r="AL719" s="341"/>
      <c r="AM719" s="332"/>
      <c r="AN719" s="332"/>
      <c r="AO719" s="341"/>
    </row>
    <row r="720" spans="1:41" ht="23.1" customHeight="1">
      <c r="A720" s="397"/>
      <c r="B720" s="672"/>
      <c r="C720" s="1234"/>
      <c r="D720" s="396"/>
      <c r="E720" s="508">
        <f t="shared" si="36"/>
        <v>0</v>
      </c>
      <c r="F720" s="1235"/>
      <c r="G720" s="509"/>
      <c r="H720" s="508">
        <f t="shared" si="37"/>
        <v>0</v>
      </c>
      <c r="I720" s="1256" t="str">
        <f t="shared" si="38"/>
        <v/>
      </c>
      <c r="J720" s="398"/>
      <c r="K720" s="341"/>
      <c r="L720" s="341"/>
      <c r="M720" s="342"/>
      <c r="N720" s="332"/>
      <c r="O720" s="332"/>
      <c r="P720" s="343"/>
      <c r="Q720" s="332"/>
      <c r="R720" s="343"/>
      <c r="S720" s="344"/>
      <c r="T720" s="332"/>
      <c r="U720" s="332"/>
      <c r="V720" s="332"/>
      <c r="W720" s="332"/>
      <c r="X720" s="332"/>
      <c r="Y720" s="332"/>
      <c r="Z720" s="332"/>
      <c r="AA720" s="332"/>
      <c r="AB720" s="332"/>
      <c r="AC720" s="332"/>
      <c r="AD720" s="332"/>
      <c r="AE720" s="332"/>
      <c r="AF720" s="332"/>
      <c r="AG720" s="332"/>
      <c r="AH720" s="332"/>
      <c r="AI720" s="341"/>
      <c r="AJ720" s="332"/>
      <c r="AK720" s="332"/>
      <c r="AL720" s="341"/>
      <c r="AM720" s="332"/>
      <c r="AN720" s="332"/>
      <c r="AO720" s="341"/>
    </row>
    <row r="721" spans="1:41" ht="23.1" customHeight="1">
      <c r="A721" s="397"/>
      <c r="B721" s="672"/>
      <c r="C721" s="1234"/>
      <c r="D721" s="396"/>
      <c r="E721" s="508">
        <f t="shared" si="36"/>
        <v>0</v>
      </c>
      <c r="F721" s="1235"/>
      <c r="G721" s="509"/>
      <c r="H721" s="508">
        <f t="shared" si="37"/>
        <v>0</v>
      </c>
      <c r="I721" s="1256" t="str">
        <f t="shared" si="38"/>
        <v/>
      </c>
      <c r="J721" s="398"/>
      <c r="K721" s="341"/>
      <c r="L721" s="341"/>
      <c r="M721" s="342"/>
      <c r="N721" s="332"/>
      <c r="O721" s="332"/>
      <c r="P721" s="343"/>
      <c r="Q721" s="332"/>
      <c r="R721" s="343"/>
      <c r="S721" s="344"/>
      <c r="T721" s="332"/>
      <c r="U721" s="332"/>
      <c r="V721" s="332"/>
      <c r="W721" s="332"/>
      <c r="X721" s="332"/>
      <c r="Y721" s="332"/>
      <c r="Z721" s="332"/>
      <c r="AA721" s="332"/>
      <c r="AB721" s="332"/>
      <c r="AC721" s="332"/>
      <c r="AD721" s="332"/>
      <c r="AE721" s="332"/>
      <c r="AF721" s="332"/>
      <c r="AG721" s="332"/>
      <c r="AH721" s="332"/>
      <c r="AI721" s="341"/>
      <c r="AJ721" s="332"/>
      <c r="AK721" s="332"/>
      <c r="AL721" s="341"/>
      <c r="AM721" s="332"/>
      <c r="AN721" s="332"/>
      <c r="AO721" s="341"/>
    </row>
    <row r="722" spans="1:41" ht="23.1" customHeight="1">
      <c r="A722" s="397"/>
      <c r="B722" s="672"/>
      <c r="C722" s="1234"/>
      <c r="D722" s="396"/>
      <c r="E722" s="508">
        <f t="shared" si="36"/>
        <v>0</v>
      </c>
      <c r="F722" s="1235"/>
      <c r="G722" s="509"/>
      <c r="H722" s="508">
        <f t="shared" si="37"/>
        <v>0</v>
      </c>
      <c r="I722" s="1256" t="str">
        <f t="shared" si="38"/>
        <v/>
      </c>
      <c r="J722" s="398"/>
      <c r="K722" s="341"/>
      <c r="L722" s="341"/>
      <c r="M722" s="342"/>
      <c r="N722" s="332"/>
      <c r="O722" s="332"/>
      <c r="P722" s="343"/>
      <c r="Q722" s="332"/>
      <c r="R722" s="343"/>
      <c r="S722" s="344"/>
      <c r="T722" s="332"/>
      <c r="U722" s="332"/>
      <c r="V722" s="332"/>
      <c r="W722" s="332"/>
      <c r="X722" s="332"/>
      <c r="Y722" s="332"/>
      <c r="Z722" s="332"/>
      <c r="AA722" s="332"/>
      <c r="AB722" s="332"/>
      <c r="AC722" s="332"/>
      <c r="AD722" s="332"/>
      <c r="AE722" s="332"/>
      <c r="AF722" s="332"/>
      <c r="AG722" s="332"/>
      <c r="AH722" s="332"/>
      <c r="AI722" s="341"/>
      <c r="AJ722" s="332"/>
      <c r="AK722" s="332"/>
      <c r="AL722" s="341"/>
      <c r="AM722" s="332"/>
      <c r="AN722" s="332"/>
      <c r="AO722" s="341"/>
    </row>
    <row r="723" spans="1:41" ht="23.1" customHeight="1">
      <c r="A723" s="397"/>
      <c r="B723" s="672"/>
      <c r="C723" s="1234"/>
      <c r="D723" s="396"/>
      <c r="E723" s="508">
        <f t="shared" si="36"/>
        <v>0</v>
      </c>
      <c r="F723" s="1235"/>
      <c r="G723" s="509"/>
      <c r="H723" s="508">
        <f t="shared" si="37"/>
        <v>0</v>
      </c>
      <c r="I723" s="1256" t="str">
        <f t="shared" si="38"/>
        <v/>
      </c>
      <c r="J723" s="398"/>
      <c r="K723" s="341"/>
      <c r="L723" s="341"/>
      <c r="M723" s="342"/>
      <c r="N723" s="332"/>
      <c r="O723" s="332"/>
      <c r="P723" s="343"/>
      <c r="Q723" s="332"/>
      <c r="R723" s="343"/>
      <c r="S723" s="344"/>
      <c r="T723" s="332"/>
      <c r="U723" s="332"/>
      <c r="V723" s="332"/>
      <c r="W723" s="332"/>
      <c r="X723" s="332"/>
      <c r="Y723" s="332"/>
      <c r="Z723" s="332"/>
      <c r="AA723" s="332"/>
      <c r="AB723" s="332"/>
      <c r="AC723" s="332"/>
      <c r="AD723" s="332"/>
      <c r="AE723" s="332"/>
      <c r="AF723" s="332"/>
      <c r="AG723" s="332"/>
      <c r="AH723" s="332"/>
      <c r="AI723" s="341"/>
      <c r="AJ723" s="332"/>
      <c r="AK723" s="332"/>
      <c r="AL723" s="341"/>
      <c r="AM723" s="332"/>
      <c r="AN723" s="332"/>
      <c r="AO723" s="341"/>
    </row>
    <row r="724" spans="1:41" ht="23.1" customHeight="1">
      <c r="A724" s="397"/>
      <c r="B724" s="672"/>
      <c r="C724" s="1234"/>
      <c r="D724" s="396"/>
      <c r="E724" s="508">
        <f t="shared" si="36"/>
        <v>0</v>
      </c>
      <c r="F724" s="1235"/>
      <c r="G724" s="509"/>
      <c r="H724" s="508">
        <f t="shared" si="37"/>
        <v>0</v>
      </c>
      <c r="I724" s="1256" t="str">
        <f t="shared" si="38"/>
        <v/>
      </c>
      <c r="J724" s="398"/>
      <c r="K724" s="341"/>
      <c r="L724" s="341"/>
      <c r="M724" s="342"/>
      <c r="N724" s="332"/>
      <c r="O724" s="332"/>
      <c r="P724" s="343"/>
      <c r="Q724" s="332"/>
      <c r="R724" s="343"/>
      <c r="S724" s="344"/>
      <c r="T724" s="332"/>
      <c r="U724" s="332"/>
      <c r="V724" s="332"/>
      <c r="W724" s="332"/>
      <c r="X724" s="332"/>
      <c r="Y724" s="332"/>
      <c r="Z724" s="332"/>
      <c r="AA724" s="332"/>
      <c r="AB724" s="332"/>
      <c r="AC724" s="332"/>
      <c r="AD724" s="332"/>
      <c r="AE724" s="332"/>
      <c r="AF724" s="332"/>
      <c r="AG724" s="332"/>
      <c r="AH724" s="332"/>
      <c r="AI724" s="341"/>
      <c r="AJ724" s="332"/>
      <c r="AK724" s="332"/>
      <c r="AL724" s="341"/>
      <c r="AM724" s="332"/>
      <c r="AN724" s="332"/>
      <c r="AO724" s="341"/>
    </row>
    <row r="725" spans="1:41" ht="23.1" customHeight="1">
      <c r="A725" s="397"/>
      <c r="B725" s="672"/>
      <c r="C725" s="1234"/>
      <c r="D725" s="396"/>
      <c r="E725" s="508">
        <f t="shared" si="36"/>
        <v>0</v>
      </c>
      <c r="F725" s="1235"/>
      <c r="G725" s="509"/>
      <c r="H725" s="508">
        <f t="shared" si="37"/>
        <v>0</v>
      </c>
      <c r="I725" s="1256" t="str">
        <f t="shared" si="38"/>
        <v/>
      </c>
      <c r="J725" s="398"/>
      <c r="K725" s="341"/>
      <c r="L725" s="341"/>
      <c r="M725" s="342"/>
      <c r="N725" s="332"/>
      <c r="O725" s="332"/>
      <c r="P725" s="343"/>
      <c r="Q725" s="332"/>
      <c r="R725" s="343"/>
      <c r="S725" s="344"/>
      <c r="T725" s="332"/>
      <c r="U725" s="332"/>
      <c r="V725" s="332"/>
      <c r="W725" s="332"/>
      <c r="X725" s="332"/>
      <c r="Y725" s="332"/>
      <c r="Z725" s="332"/>
      <c r="AA725" s="332"/>
      <c r="AB725" s="332"/>
      <c r="AC725" s="332"/>
      <c r="AD725" s="332"/>
      <c r="AE725" s="332"/>
      <c r="AF725" s="332"/>
      <c r="AG725" s="332"/>
      <c r="AH725" s="332"/>
      <c r="AI725" s="341"/>
      <c r="AJ725" s="332"/>
      <c r="AK725" s="332"/>
      <c r="AL725" s="341"/>
      <c r="AM725" s="332"/>
      <c r="AN725" s="332"/>
      <c r="AO725" s="341"/>
    </row>
    <row r="726" spans="1:41" ht="23.1" customHeight="1">
      <c r="A726" s="397"/>
      <c r="B726" s="672"/>
      <c r="C726" s="1234"/>
      <c r="D726" s="396"/>
      <c r="E726" s="508">
        <f t="shared" si="36"/>
        <v>0</v>
      </c>
      <c r="F726" s="1235"/>
      <c r="G726" s="509"/>
      <c r="H726" s="508">
        <f t="shared" si="37"/>
        <v>0</v>
      </c>
      <c r="I726" s="1256" t="str">
        <f t="shared" si="38"/>
        <v/>
      </c>
      <c r="J726" s="398"/>
      <c r="K726" s="341"/>
      <c r="L726" s="341"/>
      <c r="M726" s="342"/>
      <c r="N726" s="332"/>
      <c r="O726" s="332"/>
      <c r="P726" s="343"/>
      <c r="Q726" s="332"/>
      <c r="R726" s="343"/>
      <c r="S726" s="344"/>
      <c r="T726" s="332"/>
      <c r="U726" s="332"/>
      <c r="V726" s="332"/>
      <c r="W726" s="332"/>
      <c r="X726" s="332"/>
      <c r="Y726" s="332"/>
      <c r="Z726" s="332"/>
      <c r="AA726" s="332"/>
      <c r="AB726" s="332"/>
      <c r="AC726" s="332"/>
      <c r="AD726" s="332"/>
      <c r="AE726" s="332"/>
      <c r="AF726" s="332"/>
      <c r="AG726" s="332"/>
      <c r="AH726" s="332"/>
      <c r="AI726" s="341"/>
      <c r="AJ726" s="332"/>
      <c r="AK726" s="332"/>
      <c r="AL726" s="341"/>
      <c r="AM726" s="332"/>
      <c r="AN726" s="332"/>
      <c r="AO726" s="341"/>
    </row>
    <row r="727" spans="1:41" ht="23.1" customHeight="1">
      <c r="A727" s="397"/>
      <c r="B727" s="672"/>
      <c r="C727" s="1234"/>
      <c r="D727" s="396"/>
      <c r="E727" s="508">
        <f t="shared" si="36"/>
        <v>0</v>
      </c>
      <c r="F727" s="1235"/>
      <c r="G727" s="509"/>
      <c r="H727" s="508">
        <f t="shared" si="37"/>
        <v>0</v>
      </c>
      <c r="I727" s="1256" t="str">
        <f t="shared" si="38"/>
        <v/>
      </c>
      <c r="J727" s="398"/>
      <c r="K727" s="341"/>
      <c r="L727" s="341"/>
      <c r="M727" s="342"/>
      <c r="N727" s="332"/>
      <c r="O727" s="332"/>
      <c r="P727" s="343"/>
      <c r="Q727" s="332"/>
      <c r="R727" s="343"/>
      <c r="S727" s="344"/>
      <c r="T727" s="332"/>
      <c r="U727" s="332"/>
      <c r="V727" s="332"/>
      <c r="W727" s="332"/>
      <c r="X727" s="332"/>
      <c r="Y727" s="332"/>
      <c r="Z727" s="332"/>
      <c r="AA727" s="332"/>
      <c r="AB727" s="332"/>
      <c r="AC727" s="332"/>
      <c r="AD727" s="332"/>
      <c r="AE727" s="332"/>
      <c r="AF727" s="332"/>
      <c r="AG727" s="332"/>
      <c r="AH727" s="332"/>
      <c r="AI727" s="341"/>
      <c r="AJ727" s="332"/>
      <c r="AK727" s="332"/>
      <c r="AL727" s="341"/>
      <c r="AM727" s="332"/>
      <c r="AN727" s="332"/>
      <c r="AO727" s="341"/>
    </row>
    <row r="728" spans="1:41" ht="23.1" customHeight="1">
      <c r="A728" s="397"/>
      <c r="B728" s="672"/>
      <c r="C728" s="1234"/>
      <c r="D728" s="396"/>
      <c r="E728" s="508">
        <f t="shared" si="36"/>
        <v>0</v>
      </c>
      <c r="F728" s="1235"/>
      <c r="G728" s="509"/>
      <c r="H728" s="508">
        <f t="shared" si="37"/>
        <v>0</v>
      </c>
      <c r="I728" s="1256" t="str">
        <f t="shared" si="38"/>
        <v/>
      </c>
      <c r="J728" s="398"/>
      <c r="K728" s="341"/>
      <c r="L728" s="341"/>
      <c r="M728" s="342"/>
      <c r="N728" s="332"/>
      <c r="O728" s="332"/>
      <c r="P728" s="343"/>
      <c r="Q728" s="332"/>
      <c r="R728" s="343"/>
      <c r="S728" s="344"/>
      <c r="T728" s="332"/>
      <c r="U728" s="332"/>
      <c r="V728" s="332"/>
      <c r="W728" s="332"/>
      <c r="X728" s="332"/>
      <c r="Y728" s="332"/>
      <c r="Z728" s="332"/>
      <c r="AA728" s="332"/>
      <c r="AB728" s="332"/>
      <c r="AC728" s="332"/>
      <c r="AD728" s="332"/>
      <c r="AE728" s="332"/>
      <c r="AF728" s="332"/>
      <c r="AG728" s="332"/>
      <c r="AH728" s="332"/>
      <c r="AI728" s="341"/>
      <c r="AJ728" s="332"/>
      <c r="AK728" s="332"/>
      <c r="AL728" s="341"/>
      <c r="AM728" s="332"/>
      <c r="AN728" s="332"/>
      <c r="AO728" s="341"/>
    </row>
    <row r="729" spans="1:41" ht="23.1" customHeight="1">
      <c r="A729" s="397"/>
      <c r="B729" s="672"/>
      <c r="C729" s="1234"/>
      <c r="D729" s="396"/>
      <c r="E729" s="508">
        <f t="shared" si="36"/>
        <v>0</v>
      </c>
      <c r="F729" s="1235"/>
      <c r="G729" s="509"/>
      <c r="H729" s="508">
        <f t="shared" si="37"/>
        <v>0</v>
      </c>
      <c r="I729" s="1256" t="str">
        <f t="shared" si="38"/>
        <v/>
      </c>
      <c r="J729" s="398"/>
      <c r="K729" s="341"/>
      <c r="L729" s="341"/>
      <c r="M729" s="342"/>
      <c r="N729" s="332"/>
      <c r="O729" s="332"/>
      <c r="P729" s="343"/>
      <c r="Q729" s="332"/>
      <c r="R729" s="343"/>
      <c r="S729" s="344"/>
      <c r="T729" s="332"/>
      <c r="U729" s="332"/>
      <c r="V729" s="332"/>
      <c r="W729" s="332"/>
      <c r="X729" s="332"/>
      <c r="Y729" s="332"/>
      <c r="Z729" s="332"/>
      <c r="AA729" s="332"/>
      <c r="AB729" s="332"/>
      <c r="AC729" s="332"/>
      <c r="AD729" s="332"/>
      <c r="AE729" s="332"/>
      <c r="AF729" s="332"/>
      <c r="AG729" s="332"/>
      <c r="AH729" s="332"/>
      <c r="AI729" s="341"/>
      <c r="AJ729" s="332"/>
      <c r="AK729" s="332"/>
      <c r="AL729" s="341"/>
      <c r="AM729" s="332"/>
      <c r="AN729" s="332"/>
      <c r="AO729" s="341"/>
    </row>
    <row r="730" spans="1:41" ht="23.1" customHeight="1">
      <c r="A730" s="397"/>
      <c r="B730" s="672"/>
      <c r="C730" s="1234"/>
      <c r="D730" s="396"/>
      <c r="E730" s="508">
        <f t="shared" si="36"/>
        <v>0</v>
      </c>
      <c r="F730" s="1235"/>
      <c r="G730" s="509"/>
      <c r="H730" s="508">
        <f t="shared" si="37"/>
        <v>0</v>
      </c>
      <c r="I730" s="1256" t="str">
        <f t="shared" si="38"/>
        <v/>
      </c>
      <c r="J730" s="398"/>
      <c r="K730" s="341"/>
      <c r="L730" s="341"/>
      <c r="M730" s="342"/>
      <c r="N730" s="332"/>
      <c r="O730" s="332"/>
      <c r="P730" s="343"/>
      <c r="Q730" s="332"/>
      <c r="R730" s="343"/>
      <c r="S730" s="344"/>
      <c r="T730" s="332"/>
      <c r="U730" s="332"/>
      <c r="V730" s="332"/>
      <c r="W730" s="332"/>
      <c r="X730" s="332"/>
      <c r="Y730" s="332"/>
      <c r="Z730" s="332"/>
      <c r="AA730" s="332"/>
      <c r="AB730" s="332"/>
      <c r="AC730" s="332"/>
      <c r="AD730" s="332"/>
      <c r="AE730" s="332"/>
      <c r="AF730" s="332"/>
      <c r="AG730" s="332"/>
      <c r="AH730" s="332"/>
      <c r="AI730" s="341"/>
      <c r="AJ730" s="332"/>
      <c r="AK730" s="332"/>
      <c r="AL730" s="341"/>
      <c r="AM730" s="332"/>
      <c r="AN730" s="332"/>
      <c r="AO730" s="341"/>
    </row>
    <row r="731" spans="1:41" ht="23.1" customHeight="1">
      <c r="A731" s="397"/>
      <c r="B731" s="672"/>
      <c r="C731" s="1234"/>
      <c r="D731" s="396"/>
      <c r="E731" s="508">
        <f t="shared" si="36"/>
        <v>0</v>
      </c>
      <c r="F731" s="1235"/>
      <c r="G731" s="509"/>
      <c r="H731" s="508">
        <f t="shared" si="37"/>
        <v>0</v>
      </c>
      <c r="I731" s="1256" t="str">
        <f t="shared" si="38"/>
        <v/>
      </c>
      <c r="J731" s="398"/>
      <c r="K731" s="341"/>
      <c r="L731" s="341"/>
      <c r="M731" s="342"/>
      <c r="N731" s="332"/>
      <c r="O731" s="332"/>
      <c r="P731" s="343"/>
      <c r="Q731" s="332"/>
      <c r="R731" s="343"/>
      <c r="S731" s="344"/>
      <c r="T731" s="332"/>
      <c r="U731" s="332"/>
      <c r="V731" s="332"/>
      <c r="W731" s="332"/>
      <c r="X731" s="332"/>
      <c r="Y731" s="332"/>
      <c r="Z731" s="332"/>
      <c r="AA731" s="332"/>
      <c r="AB731" s="332"/>
      <c r="AC731" s="332"/>
      <c r="AD731" s="332"/>
      <c r="AE731" s="332"/>
      <c r="AF731" s="332"/>
      <c r="AG731" s="332"/>
      <c r="AH731" s="332"/>
      <c r="AI731" s="341"/>
      <c r="AJ731" s="332"/>
      <c r="AK731" s="332"/>
      <c r="AL731" s="341"/>
      <c r="AM731" s="332"/>
      <c r="AN731" s="332"/>
      <c r="AO731" s="341"/>
    </row>
    <row r="732" spans="1:41" ht="23.1" customHeight="1">
      <c r="A732" s="397"/>
      <c r="B732" s="672"/>
      <c r="C732" s="1234"/>
      <c r="D732" s="396"/>
      <c r="E732" s="508">
        <f t="shared" si="36"/>
        <v>0</v>
      </c>
      <c r="F732" s="1235"/>
      <c r="G732" s="509"/>
      <c r="H732" s="508">
        <f t="shared" si="37"/>
        <v>0</v>
      </c>
      <c r="I732" s="1256" t="str">
        <f t="shared" si="38"/>
        <v/>
      </c>
      <c r="J732" s="398"/>
      <c r="K732" s="341"/>
      <c r="L732" s="341"/>
      <c r="M732" s="342"/>
      <c r="N732" s="332"/>
      <c r="O732" s="332"/>
      <c r="P732" s="343"/>
      <c r="Q732" s="332"/>
      <c r="R732" s="343"/>
      <c r="S732" s="344"/>
      <c r="T732" s="332"/>
      <c r="U732" s="332"/>
      <c r="V732" s="332"/>
      <c r="W732" s="332"/>
      <c r="X732" s="332"/>
      <c r="Y732" s="332"/>
      <c r="Z732" s="332"/>
      <c r="AA732" s="332"/>
      <c r="AB732" s="332"/>
      <c r="AC732" s="332"/>
      <c r="AD732" s="332"/>
      <c r="AE732" s="332"/>
      <c r="AF732" s="332"/>
      <c r="AG732" s="332"/>
      <c r="AH732" s="332"/>
      <c r="AI732" s="341"/>
      <c r="AJ732" s="332"/>
      <c r="AK732" s="332"/>
      <c r="AL732" s="341"/>
      <c r="AM732" s="332"/>
      <c r="AN732" s="332"/>
      <c r="AO732" s="341"/>
    </row>
    <row r="733" spans="1:41" ht="23.1" customHeight="1">
      <c r="A733" s="397"/>
      <c r="B733" s="672"/>
      <c r="C733" s="1234"/>
      <c r="D733" s="396"/>
      <c r="E733" s="508">
        <f t="shared" si="36"/>
        <v>0</v>
      </c>
      <c r="F733" s="1235"/>
      <c r="G733" s="509"/>
      <c r="H733" s="508">
        <f t="shared" si="37"/>
        <v>0</v>
      </c>
      <c r="I733" s="1256" t="str">
        <f t="shared" si="38"/>
        <v/>
      </c>
      <c r="J733" s="398"/>
      <c r="K733" s="341"/>
      <c r="L733" s="341"/>
      <c r="M733" s="342"/>
      <c r="N733" s="332"/>
      <c r="O733" s="332"/>
      <c r="P733" s="343"/>
      <c r="Q733" s="332"/>
      <c r="R733" s="343"/>
      <c r="S733" s="344"/>
      <c r="T733" s="332"/>
      <c r="U733" s="332"/>
      <c r="V733" s="332"/>
      <c r="W733" s="332"/>
      <c r="X733" s="332"/>
      <c r="Y733" s="332"/>
      <c r="Z733" s="332"/>
      <c r="AA733" s="332"/>
      <c r="AB733" s="332"/>
      <c r="AC733" s="332"/>
      <c r="AD733" s="332"/>
      <c r="AE733" s="332"/>
      <c r="AF733" s="332"/>
      <c r="AG733" s="332"/>
      <c r="AH733" s="332"/>
      <c r="AI733" s="341"/>
      <c r="AJ733" s="332"/>
      <c r="AK733" s="332"/>
      <c r="AL733" s="341"/>
      <c r="AM733" s="332"/>
      <c r="AN733" s="332"/>
      <c r="AO733" s="341"/>
    </row>
    <row r="734" spans="1:41" ht="23.1" customHeight="1">
      <c r="A734" s="397"/>
      <c r="B734" s="672"/>
      <c r="C734" s="1234"/>
      <c r="D734" s="396"/>
      <c r="E734" s="508">
        <f t="shared" si="36"/>
        <v>0</v>
      </c>
      <c r="F734" s="1235"/>
      <c r="G734" s="509"/>
      <c r="H734" s="508">
        <f t="shared" si="37"/>
        <v>0</v>
      </c>
      <c r="I734" s="1256" t="str">
        <f t="shared" si="38"/>
        <v/>
      </c>
      <c r="J734" s="398"/>
      <c r="K734" s="341"/>
      <c r="L734" s="341"/>
      <c r="M734" s="342"/>
      <c r="N734" s="332"/>
      <c r="O734" s="332"/>
      <c r="P734" s="343"/>
      <c r="Q734" s="332"/>
      <c r="R734" s="343"/>
      <c r="S734" s="344"/>
      <c r="T734" s="332"/>
      <c r="U734" s="332"/>
      <c r="V734" s="332"/>
      <c r="W734" s="332"/>
      <c r="X734" s="332"/>
      <c r="Y734" s="332"/>
      <c r="Z734" s="332"/>
      <c r="AA734" s="332"/>
      <c r="AB734" s="332"/>
      <c r="AC734" s="332"/>
      <c r="AD734" s="332"/>
      <c r="AE734" s="332"/>
      <c r="AF734" s="332"/>
      <c r="AG734" s="332"/>
      <c r="AH734" s="332"/>
      <c r="AI734" s="341"/>
      <c r="AJ734" s="332"/>
      <c r="AK734" s="332"/>
      <c r="AL734" s="341"/>
      <c r="AM734" s="332"/>
      <c r="AN734" s="332"/>
      <c r="AO734" s="341"/>
    </row>
    <row r="735" spans="1:41" ht="23.1" customHeight="1">
      <c r="A735" s="397"/>
      <c r="B735" s="672"/>
      <c r="C735" s="1234"/>
      <c r="D735" s="396"/>
      <c r="E735" s="508">
        <f t="shared" si="36"/>
        <v>0</v>
      </c>
      <c r="F735" s="1235"/>
      <c r="G735" s="509"/>
      <c r="H735" s="508">
        <f t="shared" si="37"/>
        <v>0</v>
      </c>
      <c r="I735" s="1256" t="str">
        <f t="shared" si="38"/>
        <v/>
      </c>
      <c r="J735" s="398"/>
      <c r="K735" s="341"/>
      <c r="L735" s="341"/>
      <c r="M735" s="342"/>
      <c r="N735" s="332"/>
      <c r="O735" s="332"/>
      <c r="P735" s="343"/>
      <c r="Q735" s="332"/>
      <c r="R735" s="343"/>
      <c r="S735" s="344"/>
      <c r="T735" s="332"/>
      <c r="U735" s="332"/>
      <c r="V735" s="332"/>
      <c r="W735" s="332"/>
      <c r="X735" s="332"/>
      <c r="Y735" s="332"/>
      <c r="Z735" s="332"/>
      <c r="AA735" s="332"/>
      <c r="AB735" s="332"/>
      <c r="AC735" s="332"/>
      <c r="AD735" s="332"/>
      <c r="AE735" s="332"/>
      <c r="AF735" s="332"/>
      <c r="AG735" s="332"/>
      <c r="AH735" s="332"/>
      <c r="AI735" s="341"/>
      <c r="AJ735" s="332"/>
      <c r="AK735" s="332"/>
      <c r="AL735" s="341"/>
      <c r="AM735" s="332"/>
      <c r="AN735" s="332"/>
      <c r="AO735" s="341"/>
    </row>
    <row r="736" spans="1:41" ht="23.1" customHeight="1">
      <c r="A736" s="397"/>
      <c r="B736" s="672"/>
      <c r="C736" s="1234"/>
      <c r="D736" s="396"/>
      <c r="E736" s="508">
        <f t="shared" si="36"/>
        <v>0</v>
      </c>
      <c r="F736" s="1235"/>
      <c r="G736" s="509"/>
      <c r="H736" s="508">
        <f t="shared" si="37"/>
        <v>0</v>
      </c>
      <c r="I736" s="1256" t="str">
        <f t="shared" si="38"/>
        <v/>
      </c>
      <c r="J736" s="398"/>
      <c r="K736" s="341"/>
      <c r="L736" s="341"/>
      <c r="M736" s="342"/>
      <c r="N736" s="332"/>
      <c r="O736" s="332"/>
      <c r="P736" s="343"/>
      <c r="Q736" s="332"/>
      <c r="R736" s="343"/>
      <c r="S736" s="344"/>
      <c r="T736" s="332"/>
      <c r="U736" s="332"/>
      <c r="V736" s="332"/>
      <c r="W736" s="332"/>
      <c r="X736" s="332"/>
      <c r="Y736" s="332"/>
      <c r="Z736" s="332"/>
      <c r="AA736" s="332"/>
      <c r="AB736" s="332"/>
      <c r="AC736" s="332"/>
      <c r="AD736" s="332"/>
      <c r="AE736" s="332"/>
      <c r="AF736" s="332"/>
      <c r="AG736" s="332"/>
      <c r="AH736" s="332"/>
      <c r="AI736" s="341"/>
      <c r="AJ736" s="332"/>
      <c r="AK736" s="332"/>
      <c r="AL736" s="341"/>
      <c r="AM736" s="332"/>
      <c r="AN736" s="332"/>
      <c r="AO736" s="341"/>
    </row>
    <row r="737" spans="1:41" ht="23.1" customHeight="1">
      <c r="A737" s="397"/>
      <c r="B737" s="672"/>
      <c r="C737" s="1234"/>
      <c r="D737" s="396"/>
      <c r="E737" s="508">
        <f t="shared" si="36"/>
        <v>0</v>
      </c>
      <c r="F737" s="1235"/>
      <c r="G737" s="509"/>
      <c r="H737" s="508">
        <f t="shared" si="37"/>
        <v>0</v>
      </c>
      <c r="I737" s="1256" t="str">
        <f t="shared" si="38"/>
        <v/>
      </c>
      <c r="J737" s="398"/>
      <c r="K737" s="341"/>
      <c r="L737" s="341"/>
      <c r="M737" s="342"/>
      <c r="N737" s="332"/>
      <c r="O737" s="332"/>
      <c r="P737" s="343"/>
      <c r="Q737" s="332"/>
      <c r="R737" s="343"/>
      <c r="S737" s="344"/>
      <c r="T737" s="332"/>
      <c r="U737" s="332"/>
      <c r="V737" s="332"/>
      <c r="W737" s="332"/>
      <c r="X737" s="332"/>
      <c r="Y737" s="332"/>
      <c r="Z737" s="332"/>
      <c r="AA737" s="332"/>
      <c r="AB737" s="332"/>
      <c r="AC737" s="332"/>
      <c r="AD737" s="332"/>
      <c r="AE737" s="332"/>
      <c r="AF737" s="332"/>
      <c r="AG737" s="332"/>
      <c r="AH737" s="332"/>
      <c r="AI737" s="341"/>
      <c r="AJ737" s="332"/>
      <c r="AK737" s="332"/>
      <c r="AL737" s="341"/>
      <c r="AM737" s="332"/>
      <c r="AN737" s="332"/>
      <c r="AO737" s="341"/>
    </row>
    <row r="738" spans="1:41" ht="23.1" customHeight="1">
      <c r="A738" s="397"/>
      <c r="B738" s="672"/>
      <c r="C738" s="1234"/>
      <c r="D738" s="396"/>
      <c r="E738" s="508">
        <f t="shared" si="36"/>
        <v>0</v>
      </c>
      <c r="F738" s="1235"/>
      <c r="G738" s="509"/>
      <c r="H738" s="508">
        <f t="shared" si="37"/>
        <v>0</v>
      </c>
      <c r="I738" s="1256" t="str">
        <f t="shared" si="38"/>
        <v/>
      </c>
      <c r="J738" s="398"/>
      <c r="K738" s="341"/>
      <c r="L738" s="341"/>
      <c r="M738" s="342"/>
      <c r="N738" s="332"/>
      <c r="O738" s="332"/>
      <c r="P738" s="343"/>
      <c r="Q738" s="332"/>
      <c r="R738" s="343"/>
      <c r="S738" s="344"/>
      <c r="T738" s="332"/>
      <c r="U738" s="332"/>
      <c r="V738" s="332"/>
      <c r="W738" s="332"/>
      <c r="X738" s="332"/>
      <c r="Y738" s="332"/>
      <c r="Z738" s="332"/>
      <c r="AA738" s="332"/>
      <c r="AB738" s="332"/>
      <c r="AC738" s="332"/>
      <c r="AD738" s="332"/>
      <c r="AE738" s="332"/>
      <c r="AF738" s="332"/>
      <c r="AG738" s="332"/>
      <c r="AH738" s="332"/>
      <c r="AI738" s="341"/>
      <c r="AJ738" s="332"/>
      <c r="AK738" s="332"/>
      <c r="AL738" s="341"/>
      <c r="AM738" s="332"/>
      <c r="AN738" s="332"/>
      <c r="AO738" s="341"/>
    </row>
    <row r="739" spans="1:41" ht="23.1" customHeight="1">
      <c r="A739" s="397"/>
      <c r="B739" s="672"/>
      <c r="C739" s="1234"/>
      <c r="D739" s="396"/>
      <c r="E739" s="508">
        <f t="shared" si="36"/>
        <v>0</v>
      </c>
      <c r="F739" s="1235"/>
      <c r="G739" s="509"/>
      <c r="H739" s="508">
        <f t="shared" si="37"/>
        <v>0</v>
      </c>
      <c r="I739" s="1256" t="str">
        <f t="shared" si="38"/>
        <v/>
      </c>
      <c r="J739" s="398"/>
      <c r="K739" s="341"/>
      <c r="L739" s="341"/>
      <c r="M739" s="342"/>
      <c r="N739" s="332"/>
      <c r="O739" s="332"/>
      <c r="P739" s="343"/>
      <c r="Q739" s="332"/>
      <c r="R739" s="343"/>
      <c r="S739" s="344"/>
      <c r="T739" s="332"/>
      <c r="U739" s="332"/>
      <c r="V739" s="332"/>
      <c r="W739" s="332"/>
      <c r="X739" s="332"/>
      <c r="Y739" s="332"/>
      <c r="Z739" s="332"/>
      <c r="AA739" s="332"/>
      <c r="AB739" s="332"/>
      <c r="AC739" s="332"/>
      <c r="AD739" s="332"/>
      <c r="AE739" s="332"/>
      <c r="AF739" s="332"/>
      <c r="AG739" s="332"/>
      <c r="AH739" s="332"/>
      <c r="AI739" s="341"/>
      <c r="AJ739" s="332"/>
      <c r="AK739" s="332"/>
      <c r="AL739" s="341"/>
      <c r="AM739" s="332"/>
      <c r="AN739" s="332"/>
      <c r="AO739" s="341"/>
    </row>
    <row r="740" spans="1:41" ht="23.1" customHeight="1">
      <c r="A740" s="397"/>
      <c r="B740" s="672"/>
      <c r="C740" s="1234"/>
      <c r="D740" s="396"/>
      <c r="E740" s="508">
        <f t="shared" si="36"/>
        <v>0</v>
      </c>
      <c r="F740" s="1235"/>
      <c r="G740" s="509"/>
      <c r="H740" s="508">
        <f t="shared" si="37"/>
        <v>0</v>
      </c>
      <c r="I740" s="1256" t="str">
        <f t="shared" si="38"/>
        <v/>
      </c>
      <c r="J740" s="398"/>
      <c r="K740" s="341"/>
      <c r="L740" s="341"/>
      <c r="M740" s="342"/>
      <c r="N740" s="332"/>
      <c r="O740" s="332"/>
      <c r="P740" s="343"/>
      <c r="Q740" s="332"/>
      <c r="R740" s="343"/>
      <c r="S740" s="344"/>
      <c r="T740" s="332"/>
      <c r="U740" s="332"/>
      <c r="V740" s="332"/>
      <c r="W740" s="332"/>
      <c r="X740" s="332"/>
      <c r="Y740" s="332"/>
      <c r="Z740" s="332"/>
      <c r="AA740" s="332"/>
      <c r="AB740" s="332"/>
      <c r="AC740" s="332"/>
      <c r="AD740" s="332"/>
      <c r="AE740" s="332"/>
      <c r="AF740" s="332"/>
      <c r="AG740" s="332"/>
      <c r="AH740" s="332"/>
      <c r="AI740" s="341"/>
      <c r="AJ740" s="332"/>
      <c r="AK740" s="332"/>
      <c r="AL740" s="341"/>
      <c r="AM740" s="332"/>
      <c r="AN740" s="332"/>
      <c r="AO740" s="341"/>
    </row>
    <row r="741" spans="1:41" ht="23.1" customHeight="1">
      <c r="A741" s="397"/>
      <c r="B741" s="672"/>
      <c r="C741" s="1234"/>
      <c r="D741" s="396"/>
      <c r="E741" s="508">
        <f t="shared" ref="E741:E804" si="39">C741*D741</f>
        <v>0</v>
      </c>
      <c r="F741" s="1235"/>
      <c r="G741" s="509"/>
      <c r="H741" s="508">
        <f t="shared" ref="H741:H804" si="40">F741*G741</f>
        <v>0</v>
      </c>
      <c r="I741" s="1256" t="str">
        <f t="shared" ref="I741:I804" si="41">IF(OR(E741&gt;0,H741&gt;0),H741-E741,"")</f>
        <v/>
      </c>
      <c r="J741" s="398"/>
      <c r="K741" s="341"/>
      <c r="L741" s="341"/>
      <c r="M741" s="342"/>
      <c r="N741" s="332"/>
      <c r="O741" s="332"/>
      <c r="P741" s="343"/>
      <c r="Q741" s="332"/>
      <c r="R741" s="343"/>
      <c r="S741" s="344"/>
      <c r="T741" s="332"/>
      <c r="U741" s="332"/>
      <c r="V741" s="332"/>
      <c r="W741" s="332"/>
      <c r="X741" s="332"/>
      <c r="Y741" s="332"/>
      <c r="Z741" s="332"/>
      <c r="AA741" s="332"/>
      <c r="AB741" s="332"/>
      <c r="AC741" s="332"/>
      <c r="AD741" s="332"/>
      <c r="AE741" s="332"/>
      <c r="AF741" s="332"/>
      <c r="AG741" s="332"/>
      <c r="AH741" s="332"/>
      <c r="AI741" s="341"/>
      <c r="AJ741" s="332"/>
      <c r="AK741" s="332"/>
      <c r="AL741" s="341"/>
      <c r="AM741" s="332"/>
      <c r="AN741" s="332"/>
      <c r="AO741" s="341"/>
    </row>
    <row r="742" spans="1:41" ht="23.1" customHeight="1">
      <c r="A742" s="397"/>
      <c r="B742" s="672"/>
      <c r="C742" s="1234"/>
      <c r="D742" s="396"/>
      <c r="E742" s="508">
        <f t="shared" si="39"/>
        <v>0</v>
      </c>
      <c r="F742" s="1235"/>
      <c r="G742" s="509"/>
      <c r="H742" s="508">
        <f t="shared" si="40"/>
        <v>0</v>
      </c>
      <c r="I742" s="1256" t="str">
        <f t="shared" si="41"/>
        <v/>
      </c>
      <c r="J742" s="398"/>
      <c r="K742" s="341"/>
      <c r="L742" s="341"/>
      <c r="M742" s="342"/>
      <c r="N742" s="332"/>
      <c r="O742" s="332"/>
      <c r="P742" s="343"/>
      <c r="Q742" s="332"/>
      <c r="R742" s="343"/>
      <c r="S742" s="344"/>
      <c r="T742" s="332"/>
      <c r="U742" s="332"/>
      <c r="V742" s="332"/>
      <c r="W742" s="332"/>
      <c r="X742" s="332"/>
      <c r="Y742" s="332"/>
      <c r="Z742" s="332"/>
      <c r="AA742" s="332"/>
      <c r="AB742" s="332"/>
      <c r="AC742" s="332"/>
      <c r="AD742" s="332"/>
      <c r="AE742" s="332"/>
      <c r="AF742" s="332"/>
      <c r="AG742" s="332"/>
      <c r="AH742" s="332"/>
      <c r="AI742" s="341"/>
      <c r="AJ742" s="332"/>
      <c r="AK742" s="332"/>
      <c r="AL742" s="341"/>
      <c r="AM742" s="332"/>
      <c r="AN742" s="332"/>
      <c r="AO742" s="341"/>
    </row>
    <row r="743" spans="1:41" ht="23.1" customHeight="1">
      <c r="A743" s="397"/>
      <c r="B743" s="672"/>
      <c r="C743" s="1234"/>
      <c r="D743" s="396"/>
      <c r="E743" s="508">
        <f t="shared" si="39"/>
        <v>0</v>
      </c>
      <c r="F743" s="1235"/>
      <c r="G743" s="509"/>
      <c r="H743" s="508">
        <f t="shared" si="40"/>
        <v>0</v>
      </c>
      <c r="I743" s="1256" t="str">
        <f t="shared" si="41"/>
        <v/>
      </c>
      <c r="J743" s="398"/>
      <c r="K743" s="341"/>
      <c r="L743" s="341"/>
      <c r="M743" s="342"/>
      <c r="N743" s="332"/>
      <c r="O743" s="332"/>
      <c r="P743" s="343"/>
      <c r="Q743" s="332"/>
      <c r="R743" s="343"/>
      <c r="S743" s="344"/>
      <c r="T743" s="332"/>
      <c r="U743" s="332"/>
      <c r="V743" s="332"/>
      <c r="W743" s="332"/>
      <c r="X743" s="332"/>
      <c r="Y743" s="332"/>
      <c r="Z743" s="332"/>
      <c r="AA743" s="332"/>
      <c r="AB743" s="332"/>
      <c r="AC743" s="332"/>
      <c r="AD743" s="332"/>
      <c r="AE743" s="332"/>
      <c r="AF743" s="332"/>
      <c r="AG743" s="332"/>
      <c r="AH743" s="332"/>
      <c r="AI743" s="341"/>
      <c r="AJ743" s="332"/>
      <c r="AK743" s="332"/>
      <c r="AL743" s="341"/>
      <c r="AM743" s="332"/>
      <c r="AN743" s="332"/>
      <c r="AO743" s="341"/>
    </row>
    <row r="744" spans="1:41" ht="23.1" customHeight="1">
      <c r="A744" s="397"/>
      <c r="B744" s="672"/>
      <c r="C744" s="1234"/>
      <c r="D744" s="396"/>
      <c r="E744" s="508">
        <f t="shared" si="39"/>
        <v>0</v>
      </c>
      <c r="F744" s="1235"/>
      <c r="G744" s="509"/>
      <c r="H744" s="508">
        <f t="shared" si="40"/>
        <v>0</v>
      </c>
      <c r="I744" s="1256" t="str">
        <f t="shared" si="41"/>
        <v/>
      </c>
      <c r="J744" s="398"/>
      <c r="K744" s="341"/>
      <c r="L744" s="341"/>
      <c r="M744" s="342"/>
      <c r="N744" s="332"/>
      <c r="O744" s="332"/>
      <c r="P744" s="343"/>
      <c r="Q744" s="332"/>
      <c r="R744" s="343"/>
      <c r="S744" s="344"/>
      <c r="T744" s="332"/>
      <c r="U744" s="332"/>
      <c r="V744" s="332"/>
      <c r="W744" s="332"/>
      <c r="X744" s="332"/>
      <c r="Y744" s="332"/>
      <c r="Z744" s="332"/>
      <c r="AA744" s="332"/>
      <c r="AB744" s="332"/>
      <c r="AC744" s="332"/>
      <c r="AD744" s="332"/>
      <c r="AE744" s="332"/>
      <c r="AF744" s="332"/>
      <c r="AG744" s="332"/>
      <c r="AH744" s="332"/>
      <c r="AI744" s="341"/>
      <c r="AJ744" s="332"/>
      <c r="AK744" s="332"/>
      <c r="AL744" s="341"/>
      <c r="AM744" s="332"/>
      <c r="AN744" s="332"/>
      <c r="AO744" s="341"/>
    </row>
    <row r="745" spans="1:41" ht="23.1" customHeight="1">
      <c r="A745" s="397"/>
      <c r="B745" s="672"/>
      <c r="C745" s="1234"/>
      <c r="D745" s="396"/>
      <c r="E745" s="508">
        <f t="shared" si="39"/>
        <v>0</v>
      </c>
      <c r="F745" s="1235"/>
      <c r="G745" s="509"/>
      <c r="H745" s="508">
        <f t="shared" si="40"/>
        <v>0</v>
      </c>
      <c r="I745" s="1256" t="str">
        <f t="shared" si="41"/>
        <v/>
      </c>
      <c r="J745" s="398"/>
      <c r="K745" s="341"/>
      <c r="L745" s="341"/>
      <c r="M745" s="342"/>
      <c r="N745" s="332"/>
      <c r="O745" s="332"/>
      <c r="P745" s="343"/>
      <c r="Q745" s="332"/>
      <c r="R745" s="343"/>
      <c r="S745" s="344"/>
      <c r="T745" s="332"/>
      <c r="U745" s="332"/>
      <c r="V745" s="332"/>
      <c r="W745" s="332"/>
      <c r="X745" s="332"/>
      <c r="Y745" s="332"/>
      <c r="Z745" s="332"/>
      <c r="AA745" s="332"/>
      <c r="AB745" s="332"/>
      <c r="AC745" s="332"/>
      <c r="AD745" s="332"/>
      <c r="AE745" s="332"/>
      <c r="AF745" s="332"/>
      <c r="AG745" s="332"/>
      <c r="AH745" s="332"/>
      <c r="AI745" s="341"/>
      <c r="AJ745" s="332"/>
      <c r="AK745" s="332"/>
      <c r="AL745" s="341"/>
      <c r="AM745" s="332"/>
      <c r="AN745" s="332"/>
      <c r="AO745" s="341"/>
    </row>
    <row r="746" spans="1:41" ht="23.1" customHeight="1">
      <c r="A746" s="397"/>
      <c r="B746" s="672"/>
      <c r="C746" s="1234"/>
      <c r="D746" s="396"/>
      <c r="E746" s="508">
        <f t="shared" si="39"/>
        <v>0</v>
      </c>
      <c r="F746" s="1235"/>
      <c r="G746" s="509"/>
      <c r="H746" s="508">
        <f t="shared" si="40"/>
        <v>0</v>
      </c>
      <c r="I746" s="1256" t="str">
        <f t="shared" si="41"/>
        <v/>
      </c>
      <c r="J746" s="398"/>
      <c r="K746" s="341"/>
      <c r="L746" s="341"/>
      <c r="M746" s="342"/>
      <c r="N746" s="332"/>
      <c r="O746" s="332"/>
      <c r="P746" s="343"/>
      <c r="Q746" s="332"/>
      <c r="R746" s="343"/>
      <c r="S746" s="344"/>
      <c r="T746" s="332"/>
      <c r="U746" s="332"/>
      <c r="V746" s="332"/>
      <c r="W746" s="332"/>
      <c r="X746" s="332"/>
      <c r="Y746" s="332"/>
      <c r="Z746" s="332"/>
      <c r="AA746" s="332"/>
      <c r="AB746" s="332"/>
      <c r="AC746" s="332"/>
      <c r="AD746" s="332"/>
      <c r="AE746" s="332"/>
      <c r="AF746" s="332"/>
      <c r="AG746" s="332"/>
      <c r="AH746" s="332"/>
      <c r="AI746" s="341"/>
      <c r="AJ746" s="332"/>
      <c r="AK746" s="332"/>
      <c r="AL746" s="341"/>
      <c r="AM746" s="332"/>
      <c r="AN746" s="332"/>
      <c r="AO746" s="341"/>
    </row>
    <row r="747" spans="1:41" ht="23.1" customHeight="1">
      <c r="A747" s="397"/>
      <c r="B747" s="672"/>
      <c r="C747" s="1234"/>
      <c r="D747" s="396"/>
      <c r="E747" s="508">
        <f t="shared" si="39"/>
        <v>0</v>
      </c>
      <c r="F747" s="1235"/>
      <c r="G747" s="509"/>
      <c r="H747" s="508">
        <f t="shared" si="40"/>
        <v>0</v>
      </c>
      <c r="I747" s="1256" t="str">
        <f t="shared" si="41"/>
        <v/>
      </c>
      <c r="J747" s="398"/>
      <c r="K747" s="341"/>
      <c r="L747" s="341"/>
      <c r="M747" s="342"/>
      <c r="N747" s="332"/>
      <c r="O747" s="332"/>
      <c r="P747" s="343"/>
      <c r="Q747" s="332"/>
      <c r="R747" s="343"/>
      <c r="S747" s="344"/>
      <c r="T747" s="332"/>
      <c r="U747" s="332"/>
      <c r="V747" s="332"/>
      <c r="W747" s="332"/>
      <c r="X747" s="332"/>
      <c r="Y747" s="332"/>
      <c r="Z747" s="332"/>
      <c r="AA747" s="332"/>
      <c r="AB747" s="332"/>
      <c r="AC747" s="332"/>
      <c r="AD747" s="332"/>
      <c r="AE747" s="332"/>
      <c r="AF747" s="332"/>
      <c r="AG747" s="332"/>
      <c r="AH747" s="332"/>
      <c r="AI747" s="341"/>
      <c r="AJ747" s="332"/>
      <c r="AK747" s="332"/>
      <c r="AL747" s="341"/>
      <c r="AM747" s="332"/>
      <c r="AN747" s="332"/>
      <c r="AO747" s="341"/>
    </row>
    <row r="748" spans="1:41" ht="23.1" customHeight="1">
      <c r="A748" s="397"/>
      <c r="B748" s="672"/>
      <c r="C748" s="1234"/>
      <c r="D748" s="396"/>
      <c r="E748" s="508">
        <f t="shared" si="39"/>
        <v>0</v>
      </c>
      <c r="F748" s="1235"/>
      <c r="G748" s="509"/>
      <c r="H748" s="508">
        <f t="shared" si="40"/>
        <v>0</v>
      </c>
      <c r="I748" s="1256" t="str">
        <f t="shared" si="41"/>
        <v/>
      </c>
      <c r="J748" s="398"/>
      <c r="K748" s="341"/>
      <c r="L748" s="341"/>
      <c r="M748" s="342"/>
      <c r="N748" s="332"/>
      <c r="O748" s="332"/>
      <c r="P748" s="343"/>
      <c r="Q748" s="332"/>
      <c r="R748" s="343"/>
      <c r="S748" s="344"/>
      <c r="T748" s="332"/>
      <c r="U748" s="332"/>
      <c r="V748" s="332"/>
      <c r="W748" s="332"/>
      <c r="X748" s="332"/>
      <c r="Y748" s="332"/>
      <c r="Z748" s="332"/>
      <c r="AA748" s="332"/>
      <c r="AB748" s="332"/>
      <c r="AC748" s="332"/>
      <c r="AD748" s="332"/>
      <c r="AE748" s="332"/>
      <c r="AF748" s="332"/>
      <c r="AG748" s="332"/>
      <c r="AH748" s="332"/>
      <c r="AI748" s="341"/>
      <c r="AJ748" s="332"/>
      <c r="AK748" s="332"/>
      <c r="AL748" s="341"/>
      <c r="AM748" s="332"/>
      <c r="AN748" s="332"/>
      <c r="AO748" s="341"/>
    </row>
    <row r="749" spans="1:41" ht="23.1" customHeight="1">
      <c r="A749" s="397"/>
      <c r="B749" s="672"/>
      <c r="C749" s="1234"/>
      <c r="D749" s="396"/>
      <c r="E749" s="508">
        <f t="shared" si="39"/>
        <v>0</v>
      </c>
      <c r="F749" s="1235"/>
      <c r="G749" s="509"/>
      <c r="H749" s="508">
        <f t="shared" si="40"/>
        <v>0</v>
      </c>
      <c r="I749" s="1256" t="str">
        <f t="shared" si="41"/>
        <v/>
      </c>
      <c r="J749" s="398"/>
      <c r="K749" s="341"/>
      <c r="L749" s="341"/>
      <c r="M749" s="342"/>
      <c r="N749" s="332"/>
      <c r="O749" s="332"/>
      <c r="P749" s="343"/>
      <c r="Q749" s="332"/>
      <c r="R749" s="343"/>
      <c r="S749" s="344"/>
      <c r="T749" s="332"/>
      <c r="U749" s="332"/>
      <c r="V749" s="332"/>
      <c r="W749" s="332"/>
      <c r="X749" s="332"/>
      <c r="Y749" s="332"/>
      <c r="Z749" s="332"/>
      <c r="AA749" s="332"/>
      <c r="AB749" s="332"/>
      <c r="AC749" s="332"/>
      <c r="AD749" s="332"/>
      <c r="AE749" s="332"/>
      <c r="AF749" s="332"/>
      <c r="AG749" s="332"/>
      <c r="AH749" s="332"/>
      <c r="AI749" s="341"/>
      <c r="AJ749" s="332"/>
      <c r="AK749" s="332"/>
      <c r="AL749" s="341"/>
      <c r="AM749" s="332"/>
      <c r="AN749" s="332"/>
      <c r="AO749" s="341"/>
    </row>
    <row r="750" spans="1:41" ht="23.1" customHeight="1">
      <c r="A750" s="397"/>
      <c r="B750" s="672"/>
      <c r="C750" s="1234"/>
      <c r="D750" s="396"/>
      <c r="E750" s="508">
        <f t="shared" si="39"/>
        <v>0</v>
      </c>
      <c r="F750" s="1235"/>
      <c r="G750" s="509"/>
      <c r="H750" s="508">
        <f t="shared" si="40"/>
        <v>0</v>
      </c>
      <c r="I750" s="1256" t="str">
        <f t="shared" si="41"/>
        <v/>
      </c>
      <c r="J750" s="398"/>
      <c r="K750" s="341"/>
      <c r="L750" s="341"/>
      <c r="M750" s="342"/>
      <c r="N750" s="332"/>
      <c r="O750" s="332"/>
      <c r="P750" s="343"/>
      <c r="Q750" s="332"/>
      <c r="R750" s="343"/>
      <c r="S750" s="344"/>
      <c r="T750" s="332"/>
      <c r="U750" s="332"/>
      <c r="V750" s="332"/>
      <c r="W750" s="332"/>
      <c r="X750" s="332"/>
      <c r="Y750" s="332"/>
      <c r="Z750" s="332"/>
      <c r="AA750" s="332"/>
      <c r="AB750" s="332"/>
      <c r="AC750" s="332"/>
      <c r="AD750" s="332"/>
      <c r="AE750" s="332"/>
      <c r="AF750" s="332"/>
      <c r="AG750" s="332"/>
      <c r="AH750" s="332"/>
      <c r="AI750" s="341"/>
      <c r="AJ750" s="332"/>
      <c r="AK750" s="332"/>
      <c r="AL750" s="341"/>
      <c r="AM750" s="332"/>
      <c r="AN750" s="332"/>
      <c r="AO750" s="341"/>
    </row>
    <row r="751" spans="1:41" ht="23.1" customHeight="1">
      <c r="A751" s="397"/>
      <c r="B751" s="672"/>
      <c r="C751" s="1234"/>
      <c r="D751" s="396"/>
      <c r="E751" s="508">
        <f t="shared" si="39"/>
        <v>0</v>
      </c>
      <c r="F751" s="1235"/>
      <c r="G751" s="509"/>
      <c r="H751" s="508">
        <f t="shared" si="40"/>
        <v>0</v>
      </c>
      <c r="I751" s="1256" t="str">
        <f t="shared" si="41"/>
        <v/>
      </c>
      <c r="J751" s="398"/>
      <c r="K751" s="341"/>
      <c r="L751" s="341"/>
      <c r="M751" s="342"/>
      <c r="N751" s="332"/>
      <c r="O751" s="332"/>
      <c r="P751" s="343"/>
      <c r="Q751" s="332"/>
      <c r="R751" s="343"/>
      <c r="S751" s="344"/>
      <c r="T751" s="332"/>
      <c r="U751" s="332"/>
      <c r="V751" s="332"/>
      <c r="W751" s="332"/>
      <c r="X751" s="332"/>
      <c r="Y751" s="332"/>
      <c r="Z751" s="332"/>
      <c r="AA751" s="332"/>
      <c r="AB751" s="332"/>
      <c r="AC751" s="332"/>
      <c r="AD751" s="332"/>
      <c r="AE751" s="332"/>
      <c r="AF751" s="332"/>
      <c r="AG751" s="332"/>
      <c r="AH751" s="332"/>
      <c r="AI751" s="341"/>
      <c r="AJ751" s="332"/>
      <c r="AK751" s="332"/>
      <c r="AL751" s="341"/>
      <c r="AM751" s="332"/>
      <c r="AN751" s="332"/>
      <c r="AO751" s="341"/>
    </row>
    <row r="752" spans="1:41" ht="23.1" customHeight="1">
      <c r="A752" s="397"/>
      <c r="B752" s="672"/>
      <c r="C752" s="1234"/>
      <c r="D752" s="396"/>
      <c r="E752" s="508">
        <f t="shared" si="39"/>
        <v>0</v>
      </c>
      <c r="F752" s="1235"/>
      <c r="G752" s="509"/>
      <c r="H752" s="508">
        <f t="shared" si="40"/>
        <v>0</v>
      </c>
      <c r="I752" s="1256" t="str">
        <f t="shared" si="41"/>
        <v/>
      </c>
      <c r="J752" s="398"/>
      <c r="K752" s="341"/>
      <c r="L752" s="341"/>
      <c r="M752" s="342"/>
      <c r="N752" s="332"/>
      <c r="O752" s="332"/>
      <c r="P752" s="343"/>
      <c r="Q752" s="332"/>
      <c r="R752" s="343"/>
      <c r="S752" s="344"/>
      <c r="T752" s="332"/>
      <c r="U752" s="332"/>
      <c r="V752" s="332"/>
      <c r="W752" s="332"/>
      <c r="X752" s="332"/>
      <c r="Y752" s="332"/>
      <c r="Z752" s="332"/>
      <c r="AA752" s="332"/>
      <c r="AB752" s="332"/>
      <c r="AC752" s="332"/>
      <c r="AD752" s="332"/>
      <c r="AE752" s="332"/>
      <c r="AF752" s="332"/>
      <c r="AG752" s="332"/>
      <c r="AH752" s="332"/>
      <c r="AI752" s="341"/>
      <c r="AJ752" s="332"/>
      <c r="AK752" s="332"/>
      <c r="AL752" s="341"/>
      <c r="AM752" s="332"/>
      <c r="AN752" s="332"/>
      <c r="AO752" s="341"/>
    </row>
    <row r="753" spans="1:41" ht="23.1" customHeight="1">
      <c r="A753" s="397"/>
      <c r="B753" s="672"/>
      <c r="C753" s="1234"/>
      <c r="D753" s="396"/>
      <c r="E753" s="508">
        <f t="shared" si="39"/>
        <v>0</v>
      </c>
      <c r="F753" s="1235"/>
      <c r="G753" s="509"/>
      <c r="H753" s="508">
        <f t="shared" si="40"/>
        <v>0</v>
      </c>
      <c r="I753" s="1256" t="str">
        <f t="shared" si="41"/>
        <v/>
      </c>
      <c r="J753" s="398"/>
      <c r="K753" s="341"/>
      <c r="L753" s="341"/>
      <c r="M753" s="342"/>
      <c r="N753" s="332"/>
      <c r="O753" s="332"/>
      <c r="P753" s="343"/>
      <c r="Q753" s="332"/>
      <c r="R753" s="343"/>
      <c r="S753" s="344"/>
      <c r="T753" s="332"/>
      <c r="U753" s="332"/>
      <c r="V753" s="332"/>
      <c r="W753" s="332"/>
      <c r="X753" s="332"/>
      <c r="Y753" s="332"/>
      <c r="Z753" s="332"/>
      <c r="AA753" s="332"/>
      <c r="AB753" s="332"/>
      <c r="AC753" s="332"/>
      <c r="AD753" s="332"/>
      <c r="AE753" s="332"/>
      <c r="AF753" s="332"/>
      <c r="AG753" s="332"/>
      <c r="AH753" s="332"/>
      <c r="AI753" s="341"/>
      <c r="AJ753" s="332"/>
      <c r="AK753" s="332"/>
      <c r="AL753" s="341"/>
      <c r="AM753" s="332"/>
      <c r="AN753" s="332"/>
      <c r="AO753" s="341"/>
    </row>
    <row r="754" spans="1:41" ht="23.1" customHeight="1">
      <c r="A754" s="397"/>
      <c r="B754" s="672"/>
      <c r="C754" s="1234"/>
      <c r="D754" s="396"/>
      <c r="E754" s="508">
        <f t="shared" si="39"/>
        <v>0</v>
      </c>
      <c r="F754" s="1235"/>
      <c r="G754" s="509"/>
      <c r="H754" s="508">
        <f t="shared" si="40"/>
        <v>0</v>
      </c>
      <c r="I754" s="1256" t="str">
        <f t="shared" si="41"/>
        <v/>
      </c>
      <c r="J754" s="398"/>
      <c r="K754" s="341"/>
      <c r="L754" s="341"/>
      <c r="M754" s="342"/>
      <c r="N754" s="332"/>
      <c r="O754" s="332"/>
      <c r="P754" s="343"/>
      <c r="Q754" s="332"/>
      <c r="R754" s="343"/>
      <c r="S754" s="344"/>
      <c r="T754" s="332"/>
      <c r="U754" s="332"/>
      <c r="V754" s="332"/>
      <c r="W754" s="332"/>
      <c r="X754" s="332"/>
      <c r="Y754" s="332"/>
      <c r="Z754" s="332"/>
      <c r="AA754" s="332"/>
      <c r="AB754" s="332"/>
      <c r="AC754" s="332"/>
      <c r="AD754" s="332"/>
      <c r="AE754" s="332"/>
      <c r="AF754" s="332"/>
      <c r="AG754" s="332"/>
      <c r="AH754" s="332"/>
      <c r="AI754" s="341"/>
      <c r="AJ754" s="332"/>
      <c r="AK754" s="332"/>
      <c r="AL754" s="341"/>
      <c r="AM754" s="332"/>
      <c r="AN754" s="332"/>
      <c r="AO754" s="341"/>
    </row>
    <row r="755" spans="1:41" ht="23.1" customHeight="1">
      <c r="A755" s="397"/>
      <c r="B755" s="672"/>
      <c r="C755" s="1234"/>
      <c r="D755" s="396"/>
      <c r="E755" s="508">
        <f t="shared" si="39"/>
        <v>0</v>
      </c>
      <c r="F755" s="1235"/>
      <c r="G755" s="509"/>
      <c r="H755" s="508">
        <f t="shared" si="40"/>
        <v>0</v>
      </c>
      <c r="I755" s="1256" t="str">
        <f t="shared" si="41"/>
        <v/>
      </c>
      <c r="J755" s="398"/>
      <c r="K755" s="341"/>
      <c r="L755" s="341"/>
      <c r="M755" s="342"/>
      <c r="N755" s="332"/>
      <c r="O755" s="332"/>
      <c r="P755" s="343"/>
      <c r="Q755" s="332"/>
      <c r="R755" s="343"/>
      <c r="S755" s="344"/>
      <c r="T755" s="332"/>
      <c r="U755" s="332"/>
      <c r="V755" s="332"/>
      <c r="W755" s="332"/>
      <c r="X755" s="332"/>
      <c r="Y755" s="332"/>
      <c r="Z755" s="332"/>
      <c r="AA755" s="332"/>
      <c r="AB755" s="332"/>
      <c r="AC755" s="332"/>
      <c r="AD755" s="332"/>
      <c r="AE755" s="332"/>
      <c r="AF755" s="332"/>
      <c r="AG755" s="332"/>
      <c r="AH755" s="332"/>
      <c r="AI755" s="341"/>
      <c r="AJ755" s="332"/>
      <c r="AK755" s="332"/>
      <c r="AL755" s="341"/>
      <c r="AM755" s="332"/>
      <c r="AN755" s="332"/>
      <c r="AO755" s="341"/>
    </row>
    <row r="756" spans="1:41" ht="23.1" customHeight="1">
      <c r="A756" s="397"/>
      <c r="B756" s="672"/>
      <c r="C756" s="1234"/>
      <c r="D756" s="396"/>
      <c r="E756" s="508">
        <f t="shared" si="39"/>
        <v>0</v>
      </c>
      <c r="F756" s="1235"/>
      <c r="G756" s="509"/>
      <c r="H756" s="508">
        <f t="shared" si="40"/>
        <v>0</v>
      </c>
      <c r="I756" s="1256" t="str">
        <f t="shared" si="41"/>
        <v/>
      </c>
      <c r="J756" s="398"/>
      <c r="K756" s="341"/>
      <c r="L756" s="341"/>
      <c r="M756" s="342"/>
      <c r="N756" s="332"/>
      <c r="O756" s="332"/>
      <c r="P756" s="343"/>
      <c r="Q756" s="332"/>
      <c r="R756" s="343"/>
      <c r="S756" s="344"/>
      <c r="T756" s="332"/>
      <c r="U756" s="332"/>
      <c r="V756" s="332"/>
      <c r="W756" s="332"/>
      <c r="X756" s="332"/>
      <c r="Y756" s="332"/>
      <c r="Z756" s="332"/>
      <c r="AA756" s="332"/>
      <c r="AB756" s="332"/>
      <c r="AC756" s="332"/>
      <c r="AD756" s="332"/>
      <c r="AE756" s="332"/>
      <c r="AF756" s="332"/>
      <c r="AG756" s="332"/>
      <c r="AH756" s="332"/>
      <c r="AI756" s="341"/>
      <c r="AJ756" s="332"/>
      <c r="AK756" s="332"/>
      <c r="AL756" s="341"/>
      <c r="AM756" s="332"/>
      <c r="AN756" s="332"/>
      <c r="AO756" s="341"/>
    </row>
    <row r="757" spans="1:41" ht="23.1" customHeight="1">
      <c r="A757" s="397"/>
      <c r="B757" s="672"/>
      <c r="C757" s="1234"/>
      <c r="D757" s="396"/>
      <c r="E757" s="508">
        <f t="shared" si="39"/>
        <v>0</v>
      </c>
      <c r="F757" s="1235"/>
      <c r="G757" s="509"/>
      <c r="H757" s="508">
        <f t="shared" si="40"/>
        <v>0</v>
      </c>
      <c r="I757" s="1256" t="str">
        <f t="shared" si="41"/>
        <v/>
      </c>
      <c r="J757" s="398"/>
      <c r="K757" s="341"/>
      <c r="L757" s="341"/>
      <c r="M757" s="342"/>
      <c r="N757" s="332"/>
      <c r="O757" s="332"/>
      <c r="P757" s="343"/>
      <c r="Q757" s="332"/>
      <c r="R757" s="343"/>
      <c r="S757" s="344"/>
      <c r="T757" s="332"/>
      <c r="U757" s="332"/>
      <c r="V757" s="332"/>
      <c r="W757" s="332"/>
      <c r="X757" s="332"/>
      <c r="Y757" s="332"/>
      <c r="Z757" s="332"/>
      <c r="AA757" s="332"/>
      <c r="AB757" s="332"/>
      <c r="AC757" s="332"/>
      <c r="AD757" s="332"/>
      <c r="AE757" s="332"/>
      <c r="AF757" s="332"/>
      <c r="AG757" s="332"/>
      <c r="AH757" s="332"/>
      <c r="AI757" s="341"/>
      <c r="AJ757" s="332"/>
      <c r="AK757" s="332"/>
      <c r="AL757" s="341"/>
      <c r="AM757" s="332"/>
      <c r="AN757" s="332"/>
      <c r="AO757" s="341"/>
    </row>
    <row r="758" spans="1:41" ht="23.1" customHeight="1">
      <c r="A758" s="397"/>
      <c r="B758" s="672"/>
      <c r="C758" s="1234"/>
      <c r="D758" s="396"/>
      <c r="E758" s="508">
        <f t="shared" si="39"/>
        <v>0</v>
      </c>
      <c r="F758" s="1235"/>
      <c r="G758" s="509"/>
      <c r="H758" s="508">
        <f t="shared" si="40"/>
        <v>0</v>
      </c>
      <c r="I758" s="1256" t="str">
        <f t="shared" si="41"/>
        <v/>
      </c>
      <c r="J758" s="398"/>
      <c r="K758" s="341"/>
      <c r="L758" s="341"/>
      <c r="M758" s="342"/>
      <c r="N758" s="332"/>
      <c r="O758" s="332"/>
      <c r="P758" s="343"/>
      <c r="Q758" s="332"/>
      <c r="R758" s="343"/>
      <c r="S758" s="344"/>
      <c r="T758" s="332"/>
      <c r="U758" s="332"/>
      <c r="V758" s="332"/>
      <c r="W758" s="332"/>
      <c r="X758" s="332"/>
      <c r="Y758" s="332"/>
      <c r="Z758" s="332"/>
      <c r="AA758" s="332"/>
      <c r="AB758" s="332"/>
      <c r="AC758" s="332"/>
      <c r="AD758" s="332"/>
      <c r="AE758" s="332"/>
      <c r="AF758" s="332"/>
      <c r="AG758" s="332"/>
      <c r="AH758" s="332"/>
      <c r="AI758" s="341"/>
      <c r="AJ758" s="332"/>
      <c r="AK758" s="332"/>
      <c r="AL758" s="341"/>
      <c r="AM758" s="332"/>
      <c r="AN758" s="332"/>
      <c r="AO758" s="341"/>
    </row>
    <row r="759" spans="1:41" ht="23.1" customHeight="1">
      <c r="A759" s="397"/>
      <c r="B759" s="672"/>
      <c r="C759" s="1234"/>
      <c r="D759" s="396"/>
      <c r="E759" s="508">
        <f t="shared" si="39"/>
        <v>0</v>
      </c>
      <c r="F759" s="1235"/>
      <c r="G759" s="509"/>
      <c r="H759" s="508">
        <f t="shared" si="40"/>
        <v>0</v>
      </c>
      <c r="I759" s="1256" t="str">
        <f t="shared" si="41"/>
        <v/>
      </c>
      <c r="J759" s="398"/>
      <c r="K759" s="341"/>
      <c r="L759" s="341"/>
      <c r="M759" s="342"/>
      <c r="N759" s="332"/>
      <c r="O759" s="332"/>
      <c r="P759" s="343"/>
      <c r="Q759" s="332"/>
      <c r="R759" s="343"/>
      <c r="S759" s="344"/>
      <c r="T759" s="332"/>
      <c r="U759" s="332"/>
      <c r="V759" s="332"/>
      <c r="W759" s="332"/>
      <c r="X759" s="332"/>
      <c r="Y759" s="332"/>
      <c r="Z759" s="332"/>
      <c r="AA759" s="332"/>
      <c r="AB759" s="332"/>
      <c r="AC759" s="332"/>
      <c r="AD759" s="332"/>
      <c r="AE759" s="332"/>
      <c r="AF759" s="332"/>
      <c r="AG759" s="332"/>
      <c r="AH759" s="332"/>
      <c r="AI759" s="341"/>
      <c r="AJ759" s="332"/>
      <c r="AK759" s="332"/>
      <c r="AL759" s="341"/>
      <c r="AM759" s="332"/>
      <c r="AN759" s="332"/>
      <c r="AO759" s="341"/>
    </row>
    <row r="760" spans="1:41" ht="23.1" customHeight="1">
      <c r="A760" s="397"/>
      <c r="B760" s="672"/>
      <c r="C760" s="1234"/>
      <c r="D760" s="396"/>
      <c r="E760" s="508">
        <f t="shared" si="39"/>
        <v>0</v>
      </c>
      <c r="F760" s="1235"/>
      <c r="G760" s="509"/>
      <c r="H760" s="508">
        <f t="shared" si="40"/>
        <v>0</v>
      </c>
      <c r="I760" s="1256" t="str">
        <f t="shared" si="41"/>
        <v/>
      </c>
      <c r="J760" s="398"/>
      <c r="K760" s="341"/>
      <c r="L760" s="341"/>
      <c r="M760" s="342"/>
      <c r="N760" s="332"/>
      <c r="O760" s="332"/>
      <c r="P760" s="343"/>
      <c r="Q760" s="332"/>
      <c r="R760" s="343"/>
      <c r="S760" s="344"/>
      <c r="T760" s="332"/>
      <c r="U760" s="332"/>
      <c r="V760" s="332"/>
      <c r="W760" s="332"/>
      <c r="X760" s="332"/>
      <c r="Y760" s="332"/>
      <c r="Z760" s="332"/>
      <c r="AA760" s="332"/>
      <c r="AB760" s="332"/>
      <c r="AC760" s="332"/>
      <c r="AD760" s="332"/>
      <c r="AE760" s="332"/>
      <c r="AF760" s="332"/>
      <c r="AG760" s="332"/>
      <c r="AH760" s="332"/>
      <c r="AI760" s="341"/>
      <c r="AJ760" s="332"/>
      <c r="AK760" s="332"/>
      <c r="AL760" s="341"/>
      <c r="AM760" s="332"/>
      <c r="AN760" s="332"/>
      <c r="AO760" s="341"/>
    </row>
    <row r="761" spans="1:41" ht="23.1" customHeight="1">
      <c r="A761" s="397"/>
      <c r="B761" s="672"/>
      <c r="C761" s="1234"/>
      <c r="D761" s="396"/>
      <c r="E761" s="508">
        <f t="shared" si="39"/>
        <v>0</v>
      </c>
      <c r="F761" s="1235"/>
      <c r="G761" s="509"/>
      <c r="H761" s="508">
        <f t="shared" si="40"/>
        <v>0</v>
      </c>
      <c r="I761" s="1256" t="str">
        <f t="shared" si="41"/>
        <v/>
      </c>
      <c r="J761" s="398"/>
      <c r="K761" s="341"/>
      <c r="L761" s="341"/>
      <c r="M761" s="342"/>
      <c r="N761" s="332"/>
      <c r="O761" s="332"/>
      <c r="P761" s="343"/>
      <c r="Q761" s="332"/>
      <c r="R761" s="343"/>
      <c r="S761" s="344"/>
      <c r="T761" s="332"/>
      <c r="U761" s="332"/>
      <c r="V761" s="332"/>
      <c r="W761" s="332"/>
      <c r="X761" s="332"/>
      <c r="Y761" s="332"/>
      <c r="Z761" s="332"/>
      <c r="AA761" s="332"/>
      <c r="AB761" s="332"/>
      <c r="AC761" s="332"/>
      <c r="AD761" s="332"/>
      <c r="AE761" s="332"/>
      <c r="AF761" s="332"/>
      <c r="AG761" s="332"/>
      <c r="AH761" s="332"/>
      <c r="AI761" s="341"/>
      <c r="AJ761" s="332"/>
      <c r="AK761" s="332"/>
      <c r="AL761" s="341"/>
      <c r="AM761" s="332"/>
      <c r="AN761" s="332"/>
      <c r="AO761" s="341"/>
    </row>
    <row r="762" spans="1:41" ht="23.1" customHeight="1">
      <c r="A762" s="397"/>
      <c r="B762" s="672"/>
      <c r="C762" s="1234"/>
      <c r="D762" s="396"/>
      <c r="E762" s="508">
        <f t="shared" si="39"/>
        <v>0</v>
      </c>
      <c r="F762" s="1235"/>
      <c r="G762" s="509"/>
      <c r="H762" s="508">
        <f t="shared" si="40"/>
        <v>0</v>
      </c>
      <c r="I762" s="1256" t="str">
        <f t="shared" si="41"/>
        <v/>
      </c>
      <c r="J762" s="398"/>
      <c r="K762" s="341"/>
      <c r="L762" s="341"/>
      <c r="M762" s="342"/>
      <c r="N762" s="332"/>
      <c r="O762" s="332"/>
      <c r="P762" s="343"/>
      <c r="Q762" s="332"/>
      <c r="R762" s="343"/>
      <c r="S762" s="344"/>
      <c r="T762" s="332"/>
      <c r="U762" s="332"/>
      <c r="V762" s="332"/>
      <c r="W762" s="332"/>
      <c r="X762" s="332"/>
      <c r="Y762" s="332"/>
      <c r="Z762" s="332"/>
      <c r="AA762" s="332"/>
      <c r="AB762" s="332"/>
      <c r="AC762" s="332"/>
      <c r="AD762" s="332"/>
      <c r="AE762" s="332"/>
      <c r="AF762" s="332"/>
      <c r="AG762" s="332"/>
      <c r="AH762" s="332"/>
      <c r="AI762" s="341"/>
      <c r="AJ762" s="332"/>
      <c r="AK762" s="332"/>
      <c r="AL762" s="341"/>
      <c r="AM762" s="332"/>
      <c r="AN762" s="332"/>
      <c r="AO762" s="341"/>
    </row>
    <row r="763" spans="1:41" ht="23.1" customHeight="1">
      <c r="A763" s="397"/>
      <c r="B763" s="672"/>
      <c r="C763" s="1234"/>
      <c r="D763" s="396"/>
      <c r="E763" s="508">
        <f t="shared" si="39"/>
        <v>0</v>
      </c>
      <c r="F763" s="1235"/>
      <c r="G763" s="509"/>
      <c r="H763" s="508">
        <f t="shared" si="40"/>
        <v>0</v>
      </c>
      <c r="I763" s="1256" t="str">
        <f t="shared" si="41"/>
        <v/>
      </c>
      <c r="J763" s="398"/>
      <c r="K763" s="341"/>
      <c r="L763" s="341"/>
      <c r="M763" s="342"/>
      <c r="N763" s="332"/>
      <c r="O763" s="332"/>
      <c r="P763" s="343"/>
      <c r="Q763" s="332"/>
      <c r="R763" s="343"/>
      <c r="S763" s="344"/>
      <c r="T763" s="332"/>
      <c r="U763" s="332"/>
      <c r="V763" s="332"/>
      <c r="W763" s="332"/>
      <c r="X763" s="332"/>
      <c r="Y763" s="332"/>
      <c r="Z763" s="332"/>
      <c r="AA763" s="332"/>
      <c r="AB763" s="332"/>
      <c r="AC763" s="332"/>
      <c r="AD763" s="332"/>
      <c r="AE763" s="332"/>
      <c r="AF763" s="332"/>
      <c r="AG763" s="332"/>
      <c r="AH763" s="332"/>
      <c r="AI763" s="341"/>
      <c r="AJ763" s="332"/>
      <c r="AK763" s="332"/>
      <c r="AL763" s="341"/>
      <c r="AM763" s="332"/>
      <c r="AN763" s="332"/>
      <c r="AO763" s="341"/>
    </row>
    <row r="764" spans="1:41" ht="23.1" customHeight="1">
      <c r="A764" s="397"/>
      <c r="B764" s="672"/>
      <c r="C764" s="1234"/>
      <c r="D764" s="396"/>
      <c r="E764" s="508">
        <f t="shared" si="39"/>
        <v>0</v>
      </c>
      <c r="F764" s="1235"/>
      <c r="G764" s="509"/>
      <c r="H764" s="508">
        <f t="shared" si="40"/>
        <v>0</v>
      </c>
      <c r="I764" s="1256" t="str">
        <f t="shared" si="41"/>
        <v/>
      </c>
      <c r="J764" s="398"/>
      <c r="K764" s="341"/>
      <c r="L764" s="341"/>
      <c r="M764" s="342"/>
      <c r="N764" s="332"/>
      <c r="O764" s="332"/>
      <c r="P764" s="343"/>
      <c r="Q764" s="332"/>
      <c r="R764" s="343"/>
      <c r="S764" s="344"/>
      <c r="T764" s="332"/>
      <c r="U764" s="332"/>
      <c r="V764" s="332"/>
      <c r="W764" s="332"/>
      <c r="X764" s="332"/>
      <c r="Y764" s="332"/>
      <c r="Z764" s="332"/>
      <c r="AA764" s="332"/>
      <c r="AB764" s="332"/>
      <c r="AC764" s="332"/>
      <c r="AD764" s="332"/>
      <c r="AE764" s="332"/>
      <c r="AF764" s="332"/>
      <c r="AG764" s="332"/>
      <c r="AH764" s="332"/>
      <c r="AI764" s="341"/>
      <c r="AJ764" s="332"/>
      <c r="AK764" s="332"/>
      <c r="AL764" s="341"/>
      <c r="AM764" s="332"/>
      <c r="AN764" s="332"/>
      <c r="AO764" s="341"/>
    </row>
    <row r="765" spans="1:41" ht="23.1" customHeight="1">
      <c r="A765" s="397"/>
      <c r="B765" s="672"/>
      <c r="C765" s="1234"/>
      <c r="D765" s="396"/>
      <c r="E765" s="508">
        <f t="shared" si="39"/>
        <v>0</v>
      </c>
      <c r="F765" s="1235"/>
      <c r="G765" s="509"/>
      <c r="H765" s="508">
        <f t="shared" si="40"/>
        <v>0</v>
      </c>
      <c r="I765" s="1256" t="str">
        <f t="shared" si="41"/>
        <v/>
      </c>
      <c r="J765" s="398"/>
      <c r="K765" s="341"/>
      <c r="L765" s="341"/>
      <c r="M765" s="342"/>
      <c r="N765" s="332"/>
      <c r="O765" s="332"/>
      <c r="P765" s="343"/>
      <c r="Q765" s="332"/>
      <c r="R765" s="343"/>
      <c r="S765" s="344"/>
      <c r="T765" s="332"/>
      <c r="U765" s="332"/>
      <c r="V765" s="332"/>
      <c r="W765" s="332"/>
      <c r="X765" s="332"/>
      <c r="Y765" s="332"/>
      <c r="Z765" s="332"/>
      <c r="AA765" s="332"/>
      <c r="AB765" s="332"/>
      <c r="AC765" s="332"/>
      <c r="AD765" s="332"/>
      <c r="AE765" s="332"/>
      <c r="AF765" s="332"/>
      <c r="AG765" s="332"/>
      <c r="AH765" s="332"/>
      <c r="AI765" s="341"/>
      <c r="AJ765" s="332"/>
      <c r="AK765" s="332"/>
      <c r="AL765" s="341"/>
      <c r="AM765" s="332"/>
      <c r="AN765" s="332"/>
      <c r="AO765" s="341"/>
    </row>
    <row r="766" spans="1:41" ht="23.1" customHeight="1">
      <c r="A766" s="397"/>
      <c r="B766" s="672"/>
      <c r="C766" s="1234"/>
      <c r="D766" s="396"/>
      <c r="E766" s="508">
        <f t="shared" si="39"/>
        <v>0</v>
      </c>
      <c r="F766" s="1235"/>
      <c r="G766" s="509"/>
      <c r="H766" s="508">
        <f t="shared" si="40"/>
        <v>0</v>
      </c>
      <c r="I766" s="1256" t="str">
        <f t="shared" si="41"/>
        <v/>
      </c>
      <c r="J766" s="398"/>
      <c r="K766" s="341"/>
      <c r="L766" s="341"/>
      <c r="M766" s="342"/>
      <c r="N766" s="332"/>
      <c r="O766" s="332"/>
      <c r="P766" s="343"/>
      <c r="Q766" s="332"/>
      <c r="R766" s="343"/>
      <c r="S766" s="344"/>
      <c r="T766" s="332"/>
      <c r="U766" s="332"/>
      <c r="V766" s="332"/>
      <c r="W766" s="332"/>
      <c r="X766" s="332"/>
      <c r="Y766" s="332"/>
      <c r="Z766" s="332"/>
      <c r="AA766" s="332"/>
      <c r="AB766" s="332"/>
      <c r="AC766" s="332"/>
      <c r="AD766" s="332"/>
      <c r="AE766" s="332"/>
      <c r="AF766" s="332"/>
      <c r="AG766" s="332"/>
      <c r="AH766" s="332"/>
      <c r="AI766" s="341"/>
      <c r="AJ766" s="332"/>
      <c r="AK766" s="332"/>
      <c r="AL766" s="341"/>
      <c r="AM766" s="332"/>
      <c r="AN766" s="332"/>
      <c r="AO766" s="341"/>
    </row>
    <row r="767" spans="1:41" ht="23.1" customHeight="1">
      <c r="A767" s="397"/>
      <c r="B767" s="672"/>
      <c r="C767" s="1234"/>
      <c r="D767" s="396"/>
      <c r="E767" s="508">
        <f t="shared" si="39"/>
        <v>0</v>
      </c>
      <c r="F767" s="1235"/>
      <c r="G767" s="509"/>
      <c r="H767" s="508">
        <f t="shared" si="40"/>
        <v>0</v>
      </c>
      <c r="I767" s="1256" t="str">
        <f t="shared" si="41"/>
        <v/>
      </c>
      <c r="J767" s="398"/>
      <c r="K767" s="341"/>
      <c r="L767" s="341"/>
      <c r="M767" s="342"/>
      <c r="N767" s="332"/>
      <c r="O767" s="332"/>
      <c r="P767" s="343"/>
      <c r="Q767" s="332"/>
      <c r="R767" s="343"/>
      <c r="S767" s="344"/>
      <c r="T767" s="332"/>
      <c r="U767" s="332"/>
      <c r="V767" s="332"/>
      <c r="W767" s="332"/>
      <c r="X767" s="332"/>
      <c r="Y767" s="332"/>
      <c r="Z767" s="332"/>
      <c r="AA767" s="332"/>
      <c r="AB767" s="332"/>
      <c r="AC767" s="332"/>
      <c r="AD767" s="332"/>
      <c r="AE767" s="332"/>
      <c r="AF767" s="332"/>
      <c r="AG767" s="332"/>
      <c r="AH767" s="332"/>
      <c r="AI767" s="341"/>
      <c r="AJ767" s="332"/>
      <c r="AK767" s="332"/>
      <c r="AL767" s="341"/>
      <c r="AM767" s="332"/>
      <c r="AN767" s="332"/>
      <c r="AO767" s="341"/>
    </row>
    <row r="768" spans="1:41" ht="23.1" customHeight="1">
      <c r="A768" s="397"/>
      <c r="B768" s="672"/>
      <c r="C768" s="1234"/>
      <c r="D768" s="396"/>
      <c r="E768" s="508">
        <f t="shared" si="39"/>
        <v>0</v>
      </c>
      <c r="F768" s="1235"/>
      <c r="G768" s="509"/>
      <c r="H768" s="508">
        <f t="shared" si="40"/>
        <v>0</v>
      </c>
      <c r="I768" s="1256" t="str">
        <f t="shared" si="41"/>
        <v/>
      </c>
      <c r="J768" s="398"/>
      <c r="K768" s="341"/>
      <c r="L768" s="341"/>
      <c r="M768" s="342"/>
      <c r="N768" s="332"/>
      <c r="O768" s="332"/>
      <c r="P768" s="343"/>
      <c r="Q768" s="332"/>
      <c r="R768" s="343"/>
      <c r="S768" s="344"/>
      <c r="T768" s="332"/>
      <c r="U768" s="332"/>
      <c r="V768" s="332"/>
      <c r="W768" s="332"/>
      <c r="X768" s="332"/>
      <c r="Y768" s="332"/>
      <c r="Z768" s="332"/>
      <c r="AA768" s="332"/>
      <c r="AB768" s="332"/>
      <c r="AC768" s="332"/>
      <c r="AD768" s="332"/>
      <c r="AE768" s="332"/>
      <c r="AF768" s="332"/>
      <c r="AG768" s="332"/>
      <c r="AH768" s="332"/>
      <c r="AI768" s="341"/>
      <c r="AJ768" s="332"/>
      <c r="AK768" s="332"/>
      <c r="AL768" s="341"/>
      <c r="AM768" s="332"/>
      <c r="AN768" s="332"/>
      <c r="AO768" s="341"/>
    </row>
    <row r="769" spans="1:41" ht="23.1" customHeight="1">
      <c r="A769" s="397"/>
      <c r="B769" s="672"/>
      <c r="C769" s="1234"/>
      <c r="D769" s="396"/>
      <c r="E769" s="508">
        <f t="shared" si="39"/>
        <v>0</v>
      </c>
      <c r="F769" s="1235"/>
      <c r="G769" s="509"/>
      <c r="H769" s="508">
        <f t="shared" si="40"/>
        <v>0</v>
      </c>
      <c r="I769" s="1256" t="str">
        <f t="shared" si="41"/>
        <v/>
      </c>
      <c r="J769" s="398"/>
      <c r="K769" s="341"/>
      <c r="L769" s="341"/>
      <c r="M769" s="342"/>
      <c r="N769" s="332"/>
      <c r="O769" s="332"/>
      <c r="P769" s="343"/>
      <c r="Q769" s="332"/>
      <c r="R769" s="343"/>
      <c r="S769" s="344"/>
      <c r="T769" s="332"/>
      <c r="U769" s="332"/>
      <c r="V769" s="332"/>
      <c r="W769" s="332"/>
      <c r="X769" s="332"/>
      <c r="Y769" s="332"/>
      <c r="Z769" s="332"/>
      <c r="AA769" s="332"/>
      <c r="AB769" s="332"/>
      <c r="AC769" s="332"/>
      <c r="AD769" s="332"/>
      <c r="AE769" s="332"/>
      <c r="AF769" s="332"/>
      <c r="AG769" s="332"/>
      <c r="AH769" s="332"/>
      <c r="AI769" s="341"/>
      <c r="AJ769" s="332"/>
      <c r="AK769" s="332"/>
      <c r="AL769" s="341"/>
      <c r="AM769" s="332"/>
      <c r="AN769" s="332"/>
      <c r="AO769" s="341"/>
    </row>
    <row r="770" spans="1:41" ht="23.1" customHeight="1">
      <c r="A770" s="397"/>
      <c r="B770" s="672"/>
      <c r="C770" s="1234"/>
      <c r="D770" s="396"/>
      <c r="E770" s="508">
        <f t="shared" si="39"/>
        <v>0</v>
      </c>
      <c r="F770" s="1235"/>
      <c r="G770" s="509"/>
      <c r="H770" s="508">
        <f t="shared" si="40"/>
        <v>0</v>
      </c>
      <c r="I770" s="1256" t="str">
        <f t="shared" si="41"/>
        <v/>
      </c>
      <c r="J770" s="398"/>
      <c r="K770" s="341"/>
      <c r="L770" s="341"/>
      <c r="M770" s="342"/>
      <c r="N770" s="332"/>
      <c r="O770" s="332"/>
      <c r="P770" s="343"/>
      <c r="Q770" s="332"/>
      <c r="R770" s="343"/>
      <c r="S770" s="344"/>
      <c r="T770" s="332"/>
      <c r="U770" s="332"/>
      <c r="V770" s="332"/>
      <c r="W770" s="332"/>
      <c r="X770" s="332"/>
      <c r="Y770" s="332"/>
      <c r="Z770" s="332"/>
      <c r="AA770" s="332"/>
      <c r="AB770" s="332"/>
      <c r="AC770" s="332"/>
      <c r="AD770" s="332"/>
      <c r="AE770" s="332"/>
      <c r="AF770" s="332"/>
      <c r="AG770" s="332"/>
      <c r="AH770" s="332"/>
      <c r="AI770" s="341"/>
      <c r="AJ770" s="332"/>
      <c r="AK770" s="332"/>
      <c r="AL770" s="341"/>
      <c r="AM770" s="332"/>
      <c r="AN770" s="332"/>
      <c r="AO770" s="341"/>
    </row>
    <row r="771" spans="1:41" ht="23.1" customHeight="1">
      <c r="A771" s="397"/>
      <c r="B771" s="672"/>
      <c r="C771" s="1234"/>
      <c r="D771" s="396"/>
      <c r="E771" s="508">
        <f t="shared" si="39"/>
        <v>0</v>
      </c>
      <c r="F771" s="1235"/>
      <c r="G771" s="509"/>
      <c r="H771" s="508">
        <f t="shared" si="40"/>
        <v>0</v>
      </c>
      <c r="I771" s="1256" t="str">
        <f t="shared" si="41"/>
        <v/>
      </c>
      <c r="J771" s="398"/>
      <c r="K771" s="341"/>
      <c r="L771" s="341"/>
      <c r="M771" s="342"/>
      <c r="N771" s="332"/>
      <c r="O771" s="332"/>
      <c r="P771" s="343"/>
      <c r="Q771" s="332"/>
      <c r="R771" s="343"/>
      <c r="S771" s="344"/>
      <c r="T771" s="332"/>
      <c r="U771" s="332"/>
      <c r="V771" s="332"/>
      <c r="W771" s="332"/>
      <c r="X771" s="332"/>
      <c r="Y771" s="332"/>
      <c r="Z771" s="332"/>
      <c r="AA771" s="332"/>
      <c r="AB771" s="332"/>
      <c r="AC771" s="332"/>
      <c r="AD771" s="332"/>
      <c r="AE771" s="332"/>
      <c r="AF771" s="332"/>
      <c r="AG771" s="332"/>
      <c r="AH771" s="332"/>
      <c r="AI771" s="341"/>
      <c r="AJ771" s="332"/>
      <c r="AK771" s="332"/>
      <c r="AL771" s="341"/>
      <c r="AM771" s="332"/>
      <c r="AN771" s="332"/>
      <c r="AO771" s="341"/>
    </row>
    <row r="772" spans="1:41" ht="23.1" customHeight="1">
      <c r="A772" s="397"/>
      <c r="B772" s="672"/>
      <c r="C772" s="1234"/>
      <c r="D772" s="396"/>
      <c r="E772" s="508">
        <f t="shared" si="39"/>
        <v>0</v>
      </c>
      <c r="F772" s="1235"/>
      <c r="G772" s="509"/>
      <c r="H772" s="508">
        <f t="shared" si="40"/>
        <v>0</v>
      </c>
      <c r="I772" s="1256" t="str">
        <f t="shared" si="41"/>
        <v/>
      </c>
      <c r="J772" s="398"/>
      <c r="K772" s="341"/>
      <c r="L772" s="341"/>
      <c r="M772" s="342"/>
      <c r="N772" s="332"/>
      <c r="O772" s="332"/>
      <c r="P772" s="343"/>
      <c r="Q772" s="332"/>
      <c r="R772" s="343"/>
      <c r="S772" s="344"/>
      <c r="T772" s="332"/>
      <c r="U772" s="332"/>
      <c r="V772" s="332"/>
      <c r="W772" s="332"/>
      <c r="X772" s="332"/>
      <c r="Y772" s="332"/>
      <c r="Z772" s="332"/>
      <c r="AA772" s="332"/>
      <c r="AB772" s="332"/>
      <c r="AC772" s="332"/>
      <c r="AD772" s="332"/>
      <c r="AE772" s="332"/>
      <c r="AF772" s="332"/>
      <c r="AG772" s="332"/>
      <c r="AH772" s="332"/>
      <c r="AI772" s="341"/>
      <c r="AJ772" s="332"/>
      <c r="AK772" s="332"/>
      <c r="AL772" s="341"/>
      <c r="AM772" s="332"/>
      <c r="AN772" s="332"/>
      <c r="AO772" s="341"/>
    </row>
    <row r="773" spans="1:41" ht="23.1" customHeight="1">
      <c r="A773" s="397"/>
      <c r="B773" s="672"/>
      <c r="C773" s="1234"/>
      <c r="D773" s="396"/>
      <c r="E773" s="508">
        <f t="shared" si="39"/>
        <v>0</v>
      </c>
      <c r="F773" s="1235"/>
      <c r="G773" s="509"/>
      <c r="H773" s="508">
        <f t="shared" si="40"/>
        <v>0</v>
      </c>
      <c r="I773" s="1256" t="str">
        <f t="shared" si="41"/>
        <v/>
      </c>
      <c r="J773" s="398"/>
      <c r="K773" s="341"/>
      <c r="L773" s="341"/>
      <c r="M773" s="342"/>
      <c r="N773" s="332"/>
      <c r="O773" s="332"/>
      <c r="P773" s="343"/>
      <c r="Q773" s="332"/>
      <c r="R773" s="343"/>
      <c r="S773" s="344"/>
      <c r="T773" s="332"/>
      <c r="U773" s="332"/>
      <c r="V773" s="332"/>
      <c r="W773" s="332"/>
      <c r="X773" s="332"/>
      <c r="Y773" s="332"/>
      <c r="Z773" s="332"/>
      <c r="AA773" s="332"/>
      <c r="AB773" s="332"/>
      <c r="AC773" s="332"/>
      <c r="AD773" s="332"/>
      <c r="AE773" s="332"/>
      <c r="AF773" s="332"/>
      <c r="AG773" s="332"/>
      <c r="AH773" s="332"/>
      <c r="AI773" s="341"/>
      <c r="AJ773" s="332"/>
      <c r="AK773" s="332"/>
      <c r="AL773" s="341"/>
      <c r="AM773" s="332"/>
      <c r="AN773" s="332"/>
      <c r="AO773" s="341"/>
    </row>
    <row r="774" spans="1:41" ht="23.1" customHeight="1">
      <c r="A774" s="397"/>
      <c r="B774" s="672"/>
      <c r="C774" s="1234"/>
      <c r="D774" s="396"/>
      <c r="E774" s="508">
        <f t="shared" si="39"/>
        <v>0</v>
      </c>
      <c r="F774" s="1235"/>
      <c r="G774" s="509"/>
      <c r="H774" s="508">
        <f t="shared" si="40"/>
        <v>0</v>
      </c>
      <c r="I774" s="1256" t="str">
        <f t="shared" si="41"/>
        <v/>
      </c>
      <c r="J774" s="398"/>
      <c r="K774" s="341"/>
      <c r="L774" s="341"/>
      <c r="M774" s="342"/>
      <c r="N774" s="332"/>
      <c r="O774" s="332"/>
      <c r="P774" s="343"/>
      <c r="Q774" s="332"/>
      <c r="R774" s="343"/>
      <c r="S774" s="344"/>
      <c r="T774" s="332"/>
      <c r="U774" s="332"/>
      <c r="V774" s="332"/>
      <c r="W774" s="332"/>
      <c r="X774" s="332"/>
      <c r="Y774" s="332"/>
      <c r="Z774" s="332"/>
      <c r="AA774" s="332"/>
      <c r="AB774" s="332"/>
      <c r="AC774" s="332"/>
      <c r="AD774" s="332"/>
      <c r="AE774" s="332"/>
      <c r="AF774" s="332"/>
      <c r="AG774" s="332"/>
      <c r="AH774" s="332"/>
      <c r="AI774" s="341"/>
      <c r="AJ774" s="332"/>
      <c r="AK774" s="332"/>
      <c r="AL774" s="341"/>
      <c r="AM774" s="332"/>
      <c r="AN774" s="332"/>
      <c r="AO774" s="341"/>
    </row>
    <row r="775" spans="1:41" ht="23.1" customHeight="1">
      <c r="A775" s="397"/>
      <c r="B775" s="672"/>
      <c r="C775" s="1234"/>
      <c r="D775" s="396"/>
      <c r="E775" s="508">
        <f t="shared" si="39"/>
        <v>0</v>
      </c>
      <c r="F775" s="1235"/>
      <c r="G775" s="509"/>
      <c r="H775" s="508">
        <f t="shared" si="40"/>
        <v>0</v>
      </c>
      <c r="I775" s="1256" t="str">
        <f t="shared" si="41"/>
        <v/>
      </c>
      <c r="J775" s="398"/>
      <c r="K775" s="341"/>
      <c r="L775" s="341"/>
      <c r="M775" s="342"/>
      <c r="N775" s="332"/>
      <c r="O775" s="332"/>
      <c r="P775" s="343"/>
      <c r="Q775" s="332"/>
      <c r="R775" s="343"/>
      <c r="S775" s="344"/>
      <c r="T775" s="332"/>
      <c r="U775" s="332"/>
      <c r="V775" s="332"/>
      <c r="W775" s="332"/>
      <c r="X775" s="332"/>
      <c r="Y775" s="332"/>
      <c r="Z775" s="332"/>
      <c r="AA775" s="332"/>
      <c r="AB775" s="332"/>
      <c r="AC775" s="332"/>
      <c r="AD775" s="332"/>
      <c r="AE775" s="332"/>
      <c r="AF775" s="332"/>
      <c r="AG775" s="332"/>
      <c r="AH775" s="332"/>
      <c r="AI775" s="341"/>
      <c r="AJ775" s="332"/>
      <c r="AK775" s="332"/>
      <c r="AL775" s="341"/>
      <c r="AM775" s="332"/>
      <c r="AN775" s="332"/>
      <c r="AO775" s="341"/>
    </row>
    <row r="776" spans="1:41" ht="23.1" customHeight="1">
      <c r="A776" s="397"/>
      <c r="B776" s="672"/>
      <c r="C776" s="1234"/>
      <c r="D776" s="396"/>
      <c r="E776" s="508">
        <f t="shared" si="39"/>
        <v>0</v>
      </c>
      <c r="F776" s="1235"/>
      <c r="G776" s="509"/>
      <c r="H776" s="508">
        <f t="shared" si="40"/>
        <v>0</v>
      </c>
      <c r="I776" s="1256" t="str">
        <f t="shared" si="41"/>
        <v/>
      </c>
      <c r="J776" s="398"/>
      <c r="K776" s="341"/>
      <c r="L776" s="341"/>
      <c r="M776" s="342"/>
      <c r="N776" s="332"/>
      <c r="O776" s="332"/>
      <c r="P776" s="343"/>
      <c r="Q776" s="332"/>
      <c r="R776" s="343"/>
      <c r="S776" s="344"/>
      <c r="T776" s="332"/>
      <c r="U776" s="332"/>
      <c r="V776" s="332"/>
      <c r="W776" s="332"/>
      <c r="X776" s="332"/>
      <c r="Y776" s="332"/>
      <c r="Z776" s="332"/>
      <c r="AA776" s="332"/>
      <c r="AB776" s="332"/>
      <c r="AC776" s="332"/>
      <c r="AD776" s="332"/>
      <c r="AE776" s="332"/>
      <c r="AF776" s="332"/>
      <c r="AG776" s="332"/>
      <c r="AH776" s="332"/>
      <c r="AI776" s="341"/>
      <c r="AJ776" s="332"/>
      <c r="AK776" s="332"/>
      <c r="AL776" s="341"/>
      <c r="AM776" s="332"/>
      <c r="AN776" s="332"/>
      <c r="AO776" s="341"/>
    </row>
    <row r="777" spans="1:41" ht="23.1" customHeight="1">
      <c r="A777" s="397"/>
      <c r="B777" s="672"/>
      <c r="C777" s="1234"/>
      <c r="D777" s="396"/>
      <c r="E777" s="508">
        <f t="shared" si="39"/>
        <v>0</v>
      </c>
      <c r="F777" s="1235"/>
      <c r="G777" s="509"/>
      <c r="H777" s="508">
        <f t="shared" si="40"/>
        <v>0</v>
      </c>
      <c r="I777" s="1256" t="str">
        <f t="shared" si="41"/>
        <v/>
      </c>
      <c r="J777" s="398"/>
      <c r="K777" s="341"/>
      <c r="L777" s="341"/>
      <c r="M777" s="342"/>
      <c r="N777" s="332"/>
      <c r="O777" s="332"/>
      <c r="P777" s="343"/>
      <c r="Q777" s="332"/>
      <c r="R777" s="343"/>
      <c r="S777" s="344"/>
      <c r="T777" s="332"/>
      <c r="U777" s="332"/>
      <c r="V777" s="332"/>
      <c r="W777" s="332"/>
      <c r="X777" s="332"/>
      <c r="Y777" s="332"/>
      <c r="Z777" s="332"/>
      <c r="AA777" s="332"/>
      <c r="AB777" s="332"/>
      <c r="AC777" s="332"/>
      <c r="AD777" s="332"/>
      <c r="AE777" s="332"/>
      <c r="AF777" s="332"/>
      <c r="AG777" s="332"/>
      <c r="AH777" s="332"/>
      <c r="AI777" s="341"/>
      <c r="AJ777" s="332"/>
      <c r="AK777" s="332"/>
      <c r="AL777" s="341"/>
      <c r="AM777" s="332"/>
      <c r="AN777" s="332"/>
      <c r="AO777" s="341"/>
    </row>
    <row r="778" spans="1:41" ht="23.1" customHeight="1">
      <c r="A778" s="397"/>
      <c r="B778" s="672"/>
      <c r="C778" s="1234"/>
      <c r="D778" s="396"/>
      <c r="E778" s="508">
        <f t="shared" si="39"/>
        <v>0</v>
      </c>
      <c r="F778" s="1235"/>
      <c r="G778" s="509"/>
      <c r="H778" s="508">
        <f t="shared" si="40"/>
        <v>0</v>
      </c>
      <c r="I778" s="1256" t="str">
        <f t="shared" si="41"/>
        <v/>
      </c>
      <c r="J778" s="398"/>
      <c r="K778" s="341"/>
      <c r="L778" s="341"/>
      <c r="M778" s="342"/>
      <c r="N778" s="332"/>
      <c r="O778" s="332"/>
      <c r="P778" s="343"/>
      <c r="Q778" s="332"/>
      <c r="R778" s="343"/>
      <c r="S778" s="344"/>
      <c r="T778" s="332"/>
      <c r="U778" s="332"/>
      <c r="V778" s="332"/>
      <c r="W778" s="332"/>
      <c r="X778" s="332"/>
      <c r="Y778" s="332"/>
      <c r="Z778" s="332"/>
      <c r="AA778" s="332"/>
      <c r="AB778" s="332"/>
      <c r="AC778" s="332"/>
      <c r="AD778" s="332"/>
      <c r="AE778" s="332"/>
      <c r="AF778" s="332"/>
      <c r="AG778" s="332"/>
      <c r="AH778" s="332"/>
      <c r="AI778" s="341"/>
      <c r="AJ778" s="332"/>
      <c r="AK778" s="332"/>
      <c r="AL778" s="341"/>
      <c r="AM778" s="332"/>
      <c r="AN778" s="332"/>
      <c r="AO778" s="341"/>
    </row>
    <row r="779" spans="1:41" ht="23.1" customHeight="1">
      <c r="A779" s="397"/>
      <c r="B779" s="672"/>
      <c r="C779" s="1234"/>
      <c r="D779" s="396"/>
      <c r="E779" s="508">
        <f t="shared" si="39"/>
        <v>0</v>
      </c>
      <c r="F779" s="1235"/>
      <c r="G779" s="509"/>
      <c r="H779" s="508">
        <f t="shared" si="40"/>
        <v>0</v>
      </c>
      <c r="I779" s="1256" t="str">
        <f t="shared" si="41"/>
        <v/>
      </c>
      <c r="J779" s="398"/>
      <c r="K779" s="341"/>
      <c r="L779" s="341"/>
      <c r="M779" s="342"/>
      <c r="N779" s="332"/>
      <c r="O779" s="332"/>
      <c r="P779" s="343"/>
      <c r="Q779" s="332"/>
      <c r="R779" s="343"/>
      <c r="S779" s="344"/>
      <c r="T779" s="332"/>
      <c r="U779" s="332"/>
      <c r="V779" s="332"/>
      <c r="W779" s="332"/>
      <c r="X779" s="332"/>
      <c r="Y779" s="332"/>
      <c r="Z779" s="332"/>
      <c r="AA779" s="332"/>
      <c r="AB779" s="332"/>
      <c r="AC779" s="332"/>
      <c r="AD779" s="332"/>
      <c r="AE779" s="332"/>
      <c r="AF779" s="332"/>
      <c r="AG779" s="332"/>
      <c r="AH779" s="332"/>
      <c r="AI779" s="341"/>
      <c r="AJ779" s="332"/>
      <c r="AK779" s="332"/>
      <c r="AL779" s="341"/>
      <c r="AM779" s="332"/>
      <c r="AN779" s="332"/>
      <c r="AO779" s="341"/>
    </row>
    <row r="780" spans="1:41" ht="23.1" customHeight="1">
      <c r="A780" s="397"/>
      <c r="B780" s="672"/>
      <c r="C780" s="1234"/>
      <c r="D780" s="396"/>
      <c r="E780" s="508">
        <f t="shared" si="39"/>
        <v>0</v>
      </c>
      <c r="F780" s="1235"/>
      <c r="G780" s="509"/>
      <c r="H780" s="508">
        <f t="shared" si="40"/>
        <v>0</v>
      </c>
      <c r="I780" s="1256" t="str">
        <f t="shared" si="41"/>
        <v/>
      </c>
      <c r="J780" s="398"/>
      <c r="K780" s="341"/>
      <c r="L780" s="341"/>
      <c r="M780" s="342"/>
      <c r="N780" s="332"/>
      <c r="O780" s="332"/>
      <c r="P780" s="343"/>
      <c r="Q780" s="332"/>
      <c r="R780" s="343"/>
      <c r="S780" s="344"/>
      <c r="T780" s="332"/>
      <c r="U780" s="332"/>
      <c r="V780" s="332"/>
      <c r="W780" s="332"/>
      <c r="X780" s="332"/>
      <c r="Y780" s="332"/>
      <c r="Z780" s="332"/>
      <c r="AA780" s="332"/>
      <c r="AB780" s="332"/>
      <c r="AC780" s="332"/>
      <c r="AD780" s="332"/>
      <c r="AE780" s="332"/>
      <c r="AF780" s="332"/>
      <c r="AG780" s="332"/>
      <c r="AH780" s="332"/>
      <c r="AI780" s="341"/>
      <c r="AJ780" s="332"/>
      <c r="AK780" s="332"/>
      <c r="AL780" s="341"/>
      <c r="AM780" s="332"/>
      <c r="AN780" s="332"/>
      <c r="AO780" s="341"/>
    </row>
    <row r="781" spans="1:41" ht="23.1" customHeight="1">
      <c r="A781" s="397"/>
      <c r="B781" s="672"/>
      <c r="C781" s="1234"/>
      <c r="D781" s="396"/>
      <c r="E781" s="508">
        <f t="shared" si="39"/>
        <v>0</v>
      </c>
      <c r="F781" s="1235"/>
      <c r="G781" s="509"/>
      <c r="H781" s="508">
        <f t="shared" si="40"/>
        <v>0</v>
      </c>
      <c r="I781" s="1256" t="str">
        <f t="shared" si="41"/>
        <v/>
      </c>
      <c r="J781" s="398"/>
      <c r="K781" s="341"/>
      <c r="L781" s="341"/>
      <c r="M781" s="342"/>
      <c r="N781" s="332"/>
      <c r="O781" s="332"/>
      <c r="P781" s="343"/>
      <c r="Q781" s="332"/>
      <c r="R781" s="343"/>
      <c r="S781" s="344"/>
      <c r="T781" s="332"/>
      <c r="U781" s="332"/>
      <c r="V781" s="332"/>
      <c r="W781" s="332"/>
      <c r="X781" s="332"/>
      <c r="Y781" s="332"/>
      <c r="Z781" s="332"/>
      <c r="AA781" s="332"/>
      <c r="AB781" s="332"/>
      <c r="AC781" s="332"/>
      <c r="AD781" s="332"/>
      <c r="AE781" s="332"/>
      <c r="AF781" s="332"/>
      <c r="AG781" s="332"/>
      <c r="AH781" s="332"/>
      <c r="AI781" s="341"/>
      <c r="AJ781" s="332"/>
      <c r="AK781" s="332"/>
      <c r="AL781" s="341"/>
      <c r="AM781" s="332"/>
      <c r="AN781" s="332"/>
      <c r="AO781" s="341"/>
    </row>
    <row r="782" spans="1:41" ht="23.1" customHeight="1">
      <c r="A782" s="397"/>
      <c r="B782" s="672"/>
      <c r="C782" s="1234"/>
      <c r="D782" s="396"/>
      <c r="E782" s="508">
        <f t="shared" si="39"/>
        <v>0</v>
      </c>
      <c r="F782" s="1235"/>
      <c r="G782" s="509"/>
      <c r="H782" s="508">
        <f t="shared" si="40"/>
        <v>0</v>
      </c>
      <c r="I782" s="1256" t="str">
        <f t="shared" si="41"/>
        <v/>
      </c>
      <c r="J782" s="398"/>
      <c r="K782" s="341"/>
      <c r="L782" s="341"/>
      <c r="M782" s="342"/>
      <c r="N782" s="332"/>
      <c r="O782" s="332"/>
      <c r="P782" s="343"/>
      <c r="Q782" s="332"/>
      <c r="R782" s="343"/>
      <c r="S782" s="344"/>
      <c r="T782" s="332"/>
      <c r="U782" s="332"/>
      <c r="V782" s="332"/>
      <c r="W782" s="332"/>
      <c r="X782" s="332"/>
      <c r="Y782" s="332"/>
      <c r="Z782" s="332"/>
      <c r="AA782" s="332"/>
      <c r="AB782" s="332"/>
      <c r="AC782" s="332"/>
      <c r="AD782" s="332"/>
      <c r="AE782" s="332"/>
      <c r="AF782" s="332"/>
      <c r="AG782" s="332"/>
      <c r="AH782" s="332"/>
      <c r="AI782" s="341"/>
      <c r="AJ782" s="332"/>
      <c r="AK782" s="332"/>
      <c r="AL782" s="341"/>
      <c r="AM782" s="332"/>
      <c r="AN782" s="332"/>
      <c r="AO782" s="341"/>
    </row>
    <row r="783" spans="1:41" ht="23.1" customHeight="1">
      <c r="A783" s="397"/>
      <c r="B783" s="672"/>
      <c r="C783" s="1234"/>
      <c r="D783" s="396"/>
      <c r="E783" s="508">
        <f t="shared" si="39"/>
        <v>0</v>
      </c>
      <c r="F783" s="1235"/>
      <c r="G783" s="509"/>
      <c r="H783" s="508">
        <f t="shared" si="40"/>
        <v>0</v>
      </c>
      <c r="I783" s="1256" t="str">
        <f t="shared" si="41"/>
        <v/>
      </c>
      <c r="J783" s="398"/>
      <c r="K783" s="341"/>
      <c r="L783" s="341"/>
      <c r="M783" s="342"/>
      <c r="N783" s="332"/>
      <c r="O783" s="332"/>
      <c r="P783" s="343"/>
      <c r="Q783" s="332"/>
      <c r="R783" s="343"/>
      <c r="S783" s="344"/>
      <c r="T783" s="332"/>
      <c r="U783" s="332"/>
      <c r="V783" s="332"/>
      <c r="W783" s="332"/>
      <c r="X783" s="332"/>
      <c r="Y783" s="332"/>
      <c r="Z783" s="332"/>
      <c r="AA783" s="332"/>
      <c r="AB783" s="332"/>
      <c r="AC783" s="332"/>
      <c r="AD783" s="332"/>
      <c r="AE783" s="332"/>
      <c r="AF783" s="332"/>
      <c r="AG783" s="332"/>
      <c r="AH783" s="332"/>
      <c r="AI783" s="341"/>
      <c r="AJ783" s="332"/>
      <c r="AK783" s="332"/>
      <c r="AL783" s="341"/>
      <c r="AM783" s="332"/>
      <c r="AN783" s="332"/>
      <c r="AO783" s="341"/>
    </row>
    <row r="784" spans="1:41" ht="23.1" customHeight="1">
      <c r="A784" s="397"/>
      <c r="B784" s="672"/>
      <c r="C784" s="1234"/>
      <c r="D784" s="396"/>
      <c r="E784" s="508">
        <f t="shared" si="39"/>
        <v>0</v>
      </c>
      <c r="F784" s="1235"/>
      <c r="G784" s="509"/>
      <c r="H784" s="508">
        <f t="shared" si="40"/>
        <v>0</v>
      </c>
      <c r="I784" s="1256" t="str">
        <f t="shared" si="41"/>
        <v/>
      </c>
      <c r="J784" s="398"/>
      <c r="K784" s="341"/>
      <c r="L784" s="341"/>
      <c r="M784" s="342"/>
      <c r="N784" s="332"/>
      <c r="O784" s="332"/>
      <c r="P784" s="343"/>
      <c r="Q784" s="332"/>
      <c r="R784" s="343"/>
      <c r="S784" s="344"/>
      <c r="T784" s="332"/>
      <c r="U784" s="332"/>
      <c r="V784" s="332"/>
      <c r="W784" s="332"/>
      <c r="X784" s="332"/>
      <c r="Y784" s="332"/>
      <c r="Z784" s="332"/>
      <c r="AA784" s="332"/>
      <c r="AB784" s="332"/>
      <c r="AC784" s="332"/>
      <c r="AD784" s="332"/>
      <c r="AE784" s="332"/>
      <c r="AF784" s="332"/>
      <c r="AG784" s="332"/>
      <c r="AH784" s="332"/>
      <c r="AI784" s="341"/>
      <c r="AJ784" s="332"/>
      <c r="AK784" s="332"/>
      <c r="AL784" s="341"/>
      <c r="AM784" s="332"/>
      <c r="AN784" s="332"/>
      <c r="AO784" s="341"/>
    </row>
    <row r="785" spans="1:41" ht="23.1" customHeight="1">
      <c r="A785" s="397"/>
      <c r="B785" s="672"/>
      <c r="C785" s="1234"/>
      <c r="D785" s="396"/>
      <c r="E785" s="508">
        <f t="shared" si="39"/>
        <v>0</v>
      </c>
      <c r="F785" s="1235"/>
      <c r="G785" s="509"/>
      <c r="H785" s="508">
        <f t="shared" si="40"/>
        <v>0</v>
      </c>
      <c r="I785" s="1256" t="str">
        <f t="shared" si="41"/>
        <v/>
      </c>
      <c r="J785" s="398"/>
      <c r="K785" s="341"/>
      <c r="L785" s="341"/>
      <c r="M785" s="342"/>
      <c r="N785" s="332"/>
      <c r="O785" s="332"/>
      <c r="P785" s="343"/>
      <c r="Q785" s="332"/>
      <c r="R785" s="343"/>
      <c r="S785" s="344"/>
      <c r="T785" s="332"/>
      <c r="U785" s="332"/>
      <c r="V785" s="332"/>
      <c r="W785" s="332"/>
      <c r="X785" s="332"/>
      <c r="Y785" s="332"/>
      <c r="Z785" s="332"/>
      <c r="AA785" s="332"/>
      <c r="AB785" s="332"/>
      <c r="AC785" s="332"/>
      <c r="AD785" s="332"/>
      <c r="AE785" s="332"/>
      <c r="AF785" s="332"/>
      <c r="AG785" s="332"/>
      <c r="AH785" s="332"/>
      <c r="AI785" s="341"/>
      <c r="AJ785" s="332"/>
      <c r="AK785" s="332"/>
      <c r="AL785" s="341"/>
      <c r="AM785" s="332"/>
      <c r="AN785" s="332"/>
      <c r="AO785" s="341"/>
    </row>
    <row r="786" spans="1:41" ht="23.1" customHeight="1">
      <c r="A786" s="397"/>
      <c r="B786" s="672"/>
      <c r="C786" s="1234"/>
      <c r="D786" s="396"/>
      <c r="E786" s="508">
        <f t="shared" si="39"/>
        <v>0</v>
      </c>
      <c r="F786" s="1235"/>
      <c r="G786" s="509"/>
      <c r="H786" s="508">
        <f t="shared" si="40"/>
        <v>0</v>
      </c>
      <c r="I786" s="1256" t="str">
        <f t="shared" si="41"/>
        <v/>
      </c>
      <c r="J786" s="398"/>
      <c r="K786" s="341"/>
      <c r="L786" s="341"/>
      <c r="M786" s="342"/>
      <c r="N786" s="332"/>
      <c r="O786" s="332"/>
      <c r="P786" s="343"/>
      <c r="Q786" s="332"/>
      <c r="R786" s="343"/>
      <c r="S786" s="344"/>
      <c r="T786" s="332"/>
      <c r="U786" s="332"/>
      <c r="V786" s="332"/>
      <c r="W786" s="332"/>
      <c r="X786" s="332"/>
      <c r="Y786" s="332"/>
      <c r="Z786" s="332"/>
      <c r="AA786" s="332"/>
      <c r="AB786" s="332"/>
      <c r="AC786" s="332"/>
      <c r="AD786" s="332"/>
      <c r="AE786" s="332"/>
      <c r="AF786" s="332"/>
      <c r="AG786" s="332"/>
      <c r="AH786" s="332"/>
      <c r="AI786" s="341"/>
      <c r="AJ786" s="332"/>
      <c r="AK786" s="332"/>
      <c r="AL786" s="341"/>
      <c r="AM786" s="332"/>
      <c r="AN786" s="332"/>
      <c r="AO786" s="341"/>
    </row>
    <row r="787" spans="1:41" ht="23.1" customHeight="1">
      <c r="A787" s="397"/>
      <c r="B787" s="672"/>
      <c r="C787" s="1234"/>
      <c r="D787" s="396"/>
      <c r="E787" s="508">
        <f t="shared" si="39"/>
        <v>0</v>
      </c>
      <c r="F787" s="1235"/>
      <c r="G787" s="509"/>
      <c r="H787" s="508">
        <f t="shared" si="40"/>
        <v>0</v>
      </c>
      <c r="I787" s="1256" t="str">
        <f t="shared" si="41"/>
        <v/>
      </c>
      <c r="J787" s="398"/>
      <c r="K787" s="341"/>
      <c r="L787" s="341"/>
      <c r="M787" s="342"/>
      <c r="N787" s="332"/>
      <c r="O787" s="332"/>
      <c r="P787" s="343"/>
      <c r="Q787" s="332"/>
      <c r="R787" s="343"/>
      <c r="S787" s="344"/>
      <c r="T787" s="332"/>
      <c r="U787" s="332"/>
      <c r="V787" s="332"/>
      <c r="W787" s="332"/>
      <c r="X787" s="332"/>
      <c r="Y787" s="332"/>
      <c r="Z787" s="332"/>
      <c r="AA787" s="332"/>
      <c r="AB787" s="332"/>
      <c r="AC787" s="332"/>
      <c r="AD787" s="332"/>
      <c r="AE787" s="332"/>
      <c r="AF787" s="332"/>
      <c r="AG787" s="332"/>
      <c r="AH787" s="332"/>
      <c r="AI787" s="341"/>
      <c r="AJ787" s="332"/>
      <c r="AK787" s="332"/>
      <c r="AL787" s="341"/>
      <c r="AM787" s="332"/>
      <c r="AN787" s="332"/>
      <c r="AO787" s="341"/>
    </row>
    <row r="788" spans="1:41" ht="23.1" customHeight="1">
      <c r="A788" s="397"/>
      <c r="B788" s="672"/>
      <c r="C788" s="1234"/>
      <c r="D788" s="396"/>
      <c r="E788" s="508">
        <f t="shared" si="39"/>
        <v>0</v>
      </c>
      <c r="F788" s="1235"/>
      <c r="G788" s="509"/>
      <c r="H788" s="508">
        <f t="shared" si="40"/>
        <v>0</v>
      </c>
      <c r="I788" s="1256" t="str">
        <f t="shared" si="41"/>
        <v/>
      </c>
      <c r="J788" s="398"/>
      <c r="K788" s="341"/>
      <c r="L788" s="341"/>
      <c r="M788" s="342"/>
      <c r="N788" s="332"/>
      <c r="O788" s="332"/>
      <c r="P788" s="343"/>
      <c r="Q788" s="332"/>
      <c r="R788" s="343"/>
      <c r="S788" s="344"/>
      <c r="T788" s="332"/>
      <c r="U788" s="332"/>
      <c r="V788" s="332"/>
      <c r="W788" s="332"/>
      <c r="X788" s="332"/>
      <c r="Y788" s="332"/>
      <c r="Z788" s="332"/>
      <c r="AA788" s="332"/>
      <c r="AB788" s="332"/>
      <c r="AC788" s="332"/>
      <c r="AD788" s="332"/>
      <c r="AE788" s="332"/>
      <c r="AF788" s="332"/>
      <c r="AG788" s="332"/>
      <c r="AH788" s="332"/>
      <c r="AI788" s="341"/>
      <c r="AJ788" s="332"/>
      <c r="AK788" s="332"/>
      <c r="AL788" s="341"/>
      <c r="AM788" s="332"/>
      <c r="AN788" s="332"/>
      <c r="AO788" s="341"/>
    </row>
    <row r="789" spans="1:41" ht="23.1" customHeight="1">
      <c r="A789" s="397"/>
      <c r="B789" s="672"/>
      <c r="C789" s="1234"/>
      <c r="D789" s="396"/>
      <c r="E789" s="508">
        <f t="shared" si="39"/>
        <v>0</v>
      </c>
      <c r="F789" s="1235"/>
      <c r="G789" s="509"/>
      <c r="H789" s="508">
        <f t="shared" si="40"/>
        <v>0</v>
      </c>
      <c r="I789" s="1256" t="str">
        <f t="shared" si="41"/>
        <v/>
      </c>
      <c r="J789" s="398"/>
      <c r="K789" s="341"/>
      <c r="L789" s="341"/>
      <c r="M789" s="342"/>
      <c r="N789" s="332"/>
      <c r="O789" s="332"/>
      <c r="P789" s="343"/>
      <c r="Q789" s="332"/>
      <c r="R789" s="343"/>
      <c r="S789" s="344"/>
      <c r="T789" s="332"/>
      <c r="U789" s="332"/>
      <c r="V789" s="332"/>
      <c r="W789" s="332"/>
      <c r="X789" s="332"/>
      <c r="Y789" s="332"/>
      <c r="Z789" s="332"/>
      <c r="AA789" s="332"/>
      <c r="AB789" s="332"/>
      <c r="AC789" s="332"/>
      <c r="AD789" s="332"/>
      <c r="AE789" s="332"/>
      <c r="AF789" s="332"/>
      <c r="AG789" s="332"/>
      <c r="AH789" s="332"/>
      <c r="AI789" s="341"/>
      <c r="AJ789" s="332"/>
      <c r="AK789" s="332"/>
      <c r="AL789" s="341"/>
      <c r="AM789" s="332"/>
      <c r="AN789" s="332"/>
      <c r="AO789" s="341"/>
    </row>
    <row r="790" spans="1:41" ht="23.1" customHeight="1">
      <c r="A790" s="397"/>
      <c r="B790" s="672"/>
      <c r="C790" s="1234"/>
      <c r="D790" s="396"/>
      <c r="E790" s="508">
        <f t="shared" si="39"/>
        <v>0</v>
      </c>
      <c r="F790" s="1235"/>
      <c r="G790" s="509"/>
      <c r="H790" s="508">
        <f t="shared" si="40"/>
        <v>0</v>
      </c>
      <c r="I790" s="1256" t="str">
        <f t="shared" si="41"/>
        <v/>
      </c>
      <c r="J790" s="398"/>
      <c r="K790" s="341"/>
      <c r="L790" s="341"/>
      <c r="M790" s="342"/>
      <c r="N790" s="332"/>
      <c r="O790" s="332"/>
      <c r="P790" s="343"/>
      <c r="Q790" s="332"/>
      <c r="R790" s="343"/>
      <c r="S790" s="344"/>
      <c r="T790" s="332"/>
      <c r="U790" s="332"/>
      <c r="V790" s="332"/>
      <c r="W790" s="332"/>
      <c r="X790" s="332"/>
      <c r="Y790" s="332"/>
      <c r="Z790" s="332"/>
      <c r="AA790" s="332"/>
      <c r="AB790" s="332"/>
      <c r="AC790" s="332"/>
      <c r="AD790" s="332"/>
      <c r="AE790" s="332"/>
      <c r="AF790" s="332"/>
      <c r="AG790" s="332"/>
      <c r="AH790" s="332"/>
      <c r="AI790" s="341"/>
      <c r="AJ790" s="332"/>
      <c r="AK790" s="332"/>
      <c r="AL790" s="341"/>
      <c r="AM790" s="332"/>
      <c r="AN790" s="332"/>
      <c r="AO790" s="341"/>
    </row>
    <row r="791" spans="1:41" ht="23.1" customHeight="1">
      <c r="A791" s="397"/>
      <c r="B791" s="672"/>
      <c r="C791" s="1234"/>
      <c r="D791" s="396"/>
      <c r="E791" s="508">
        <f t="shared" si="39"/>
        <v>0</v>
      </c>
      <c r="F791" s="1235"/>
      <c r="G791" s="509"/>
      <c r="H791" s="508">
        <f t="shared" si="40"/>
        <v>0</v>
      </c>
      <c r="I791" s="1256" t="str">
        <f t="shared" si="41"/>
        <v/>
      </c>
      <c r="J791" s="398"/>
      <c r="K791" s="341"/>
      <c r="L791" s="341"/>
      <c r="M791" s="342"/>
      <c r="N791" s="332"/>
      <c r="O791" s="332"/>
      <c r="P791" s="343"/>
      <c r="Q791" s="332"/>
      <c r="R791" s="343"/>
      <c r="S791" s="344"/>
      <c r="T791" s="332"/>
      <c r="U791" s="332"/>
      <c r="V791" s="332"/>
      <c r="W791" s="332"/>
      <c r="X791" s="332"/>
      <c r="Y791" s="332"/>
      <c r="Z791" s="332"/>
      <c r="AA791" s="332"/>
      <c r="AB791" s="332"/>
      <c r="AC791" s="332"/>
      <c r="AD791" s="332"/>
      <c r="AE791" s="332"/>
      <c r="AF791" s="332"/>
      <c r="AG791" s="332"/>
      <c r="AH791" s="332"/>
      <c r="AI791" s="341"/>
      <c r="AJ791" s="332"/>
      <c r="AK791" s="332"/>
      <c r="AL791" s="341"/>
      <c r="AM791" s="332"/>
      <c r="AN791" s="332"/>
      <c r="AO791" s="341"/>
    </row>
    <row r="792" spans="1:41" ht="23.1" customHeight="1">
      <c r="A792" s="397"/>
      <c r="B792" s="672"/>
      <c r="C792" s="1234"/>
      <c r="D792" s="396"/>
      <c r="E792" s="508">
        <f t="shared" si="39"/>
        <v>0</v>
      </c>
      <c r="F792" s="1235"/>
      <c r="G792" s="509"/>
      <c r="H792" s="508">
        <f t="shared" si="40"/>
        <v>0</v>
      </c>
      <c r="I792" s="1256" t="str">
        <f t="shared" si="41"/>
        <v/>
      </c>
      <c r="J792" s="398"/>
      <c r="K792" s="341"/>
      <c r="L792" s="341"/>
      <c r="M792" s="342"/>
      <c r="N792" s="332"/>
      <c r="O792" s="332"/>
      <c r="P792" s="343"/>
      <c r="Q792" s="332"/>
      <c r="R792" s="343"/>
      <c r="S792" s="344"/>
      <c r="T792" s="332"/>
      <c r="U792" s="332"/>
      <c r="V792" s="332"/>
      <c r="W792" s="332"/>
      <c r="X792" s="332"/>
      <c r="Y792" s="332"/>
      <c r="Z792" s="332"/>
      <c r="AA792" s="332"/>
      <c r="AB792" s="332"/>
      <c r="AC792" s="332"/>
      <c r="AD792" s="332"/>
      <c r="AE792" s="332"/>
      <c r="AF792" s="332"/>
      <c r="AG792" s="332"/>
      <c r="AH792" s="332"/>
      <c r="AI792" s="341"/>
      <c r="AJ792" s="332"/>
      <c r="AK792" s="332"/>
      <c r="AL792" s="341"/>
      <c r="AM792" s="332"/>
      <c r="AN792" s="332"/>
      <c r="AO792" s="341"/>
    </row>
    <row r="793" spans="1:41" ht="23.1" customHeight="1">
      <c r="A793" s="397"/>
      <c r="B793" s="672"/>
      <c r="C793" s="1234"/>
      <c r="D793" s="396"/>
      <c r="E793" s="508">
        <f t="shared" si="39"/>
        <v>0</v>
      </c>
      <c r="F793" s="1235"/>
      <c r="G793" s="509"/>
      <c r="H793" s="508">
        <f t="shared" si="40"/>
        <v>0</v>
      </c>
      <c r="I793" s="1256" t="str">
        <f t="shared" si="41"/>
        <v/>
      </c>
      <c r="J793" s="398"/>
      <c r="K793" s="341"/>
      <c r="L793" s="341"/>
      <c r="M793" s="342"/>
      <c r="N793" s="332"/>
      <c r="O793" s="332"/>
      <c r="P793" s="343"/>
      <c r="Q793" s="332"/>
      <c r="R793" s="343"/>
      <c r="S793" s="344"/>
      <c r="T793" s="332"/>
      <c r="U793" s="332"/>
      <c r="V793" s="332"/>
      <c r="W793" s="332"/>
      <c r="X793" s="332"/>
      <c r="Y793" s="332"/>
      <c r="Z793" s="332"/>
      <c r="AA793" s="332"/>
      <c r="AB793" s="332"/>
      <c r="AC793" s="332"/>
      <c r="AD793" s="332"/>
      <c r="AE793" s="332"/>
      <c r="AF793" s="332"/>
      <c r="AG793" s="332"/>
      <c r="AH793" s="332"/>
      <c r="AI793" s="341"/>
      <c r="AJ793" s="332"/>
      <c r="AK793" s="332"/>
      <c r="AL793" s="341"/>
      <c r="AM793" s="332"/>
      <c r="AN793" s="332"/>
      <c r="AO793" s="341"/>
    </row>
    <row r="794" spans="1:41" ht="23.1" customHeight="1">
      <c r="A794" s="397"/>
      <c r="B794" s="672"/>
      <c r="C794" s="1234"/>
      <c r="D794" s="396"/>
      <c r="E794" s="508">
        <f t="shared" si="39"/>
        <v>0</v>
      </c>
      <c r="F794" s="1235"/>
      <c r="G794" s="509"/>
      <c r="H794" s="508">
        <f t="shared" si="40"/>
        <v>0</v>
      </c>
      <c r="I794" s="1256" t="str">
        <f t="shared" si="41"/>
        <v/>
      </c>
      <c r="J794" s="398"/>
      <c r="K794" s="341"/>
      <c r="L794" s="341"/>
      <c r="M794" s="342"/>
      <c r="N794" s="332"/>
      <c r="O794" s="332"/>
      <c r="P794" s="343"/>
      <c r="Q794" s="332"/>
      <c r="R794" s="343"/>
      <c r="S794" s="344"/>
      <c r="T794" s="332"/>
      <c r="U794" s="332"/>
      <c r="V794" s="332"/>
      <c r="W794" s="332"/>
      <c r="X794" s="332"/>
      <c r="Y794" s="332"/>
      <c r="Z794" s="332"/>
      <c r="AA794" s="332"/>
      <c r="AB794" s="332"/>
      <c r="AC794" s="332"/>
      <c r="AD794" s="332"/>
      <c r="AE794" s="332"/>
      <c r="AF794" s="332"/>
      <c r="AG794" s="332"/>
      <c r="AH794" s="332"/>
      <c r="AI794" s="341"/>
      <c r="AJ794" s="332"/>
      <c r="AK794" s="332"/>
      <c r="AL794" s="341"/>
      <c r="AM794" s="332"/>
      <c r="AN794" s="332"/>
      <c r="AO794" s="341"/>
    </row>
    <row r="795" spans="1:41" ht="23.1" customHeight="1">
      <c r="A795" s="397"/>
      <c r="B795" s="672"/>
      <c r="C795" s="1234"/>
      <c r="D795" s="396"/>
      <c r="E795" s="508">
        <f t="shared" si="39"/>
        <v>0</v>
      </c>
      <c r="F795" s="1235"/>
      <c r="G795" s="509"/>
      <c r="H795" s="508">
        <f t="shared" si="40"/>
        <v>0</v>
      </c>
      <c r="I795" s="1256" t="str">
        <f t="shared" si="41"/>
        <v/>
      </c>
      <c r="J795" s="398"/>
      <c r="K795" s="341"/>
      <c r="L795" s="341"/>
      <c r="M795" s="342"/>
      <c r="N795" s="332"/>
      <c r="O795" s="332"/>
      <c r="P795" s="343"/>
      <c r="Q795" s="332"/>
      <c r="R795" s="343"/>
      <c r="S795" s="344"/>
      <c r="T795" s="332"/>
      <c r="U795" s="332"/>
      <c r="V795" s="332"/>
      <c r="W795" s="332"/>
      <c r="X795" s="332"/>
      <c r="Y795" s="332"/>
      <c r="Z795" s="332"/>
      <c r="AA795" s="332"/>
      <c r="AB795" s="332"/>
      <c r="AC795" s="332"/>
      <c r="AD795" s="332"/>
      <c r="AE795" s="332"/>
      <c r="AF795" s="332"/>
      <c r="AG795" s="332"/>
      <c r="AH795" s="332"/>
      <c r="AI795" s="341"/>
      <c r="AJ795" s="332"/>
      <c r="AK795" s="332"/>
      <c r="AL795" s="341"/>
      <c r="AM795" s="332"/>
      <c r="AN795" s="332"/>
      <c r="AO795" s="341"/>
    </row>
    <row r="796" spans="1:41" ht="23.1" customHeight="1">
      <c r="A796" s="397"/>
      <c r="B796" s="672"/>
      <c r="C796" s="1234"/>
      <c r="D796" s="396"/>
      <c r="E796" s="508">
        <f t="shared" si="39"/>
        <v>0</v>
      </c>
      <c r="F796" s="1235"/>
      <c r="G796" s="509"/>
      <c r="H796" s="508">
        <f t="shared" si="40"/>
        <v>0</v>
      </c>
      <c r="I796" s="1256" t="str">
        <f t="shared" si="41"/>
        <v/>
      </c>
      <c r="J796" s="398"/>
      <c r="K796" s="341"/>
      <c r="L796" s="341"/>
      <c r="M796" s="342"/>
      <c r="N796" s="332"/>
      <c r="O796" s="332"/>
      <c r="P796" s="343"/>
      <c r="Q796" s="332"/>
      <c r="R796" s="343"/>
      <c r="S796" s="344"/>
      <c r="T796" s="332"/>
      <c r="U796" s="332"/>
      <c r="V796" s="332"/>
      <c r="W796" s="332"/>
      <c r="X796" s="332"/>
      <c r="Y796" s="332"/>
      <c r="Z796" s="332"/>
      <c r="AA796" s="332"/>
      <c r="AB796" s="332"/>
      <c r="AC796" s="332"/>
      <c r="AD796" s="332"/>
      <c r="AE796" s="332"/>
      <c r="AF796" s="332"/>
      <c r="AG796" s="332"/>
      <c r="AH796" s="332"/>
      <c r="AI796" s="341"/>
      <c r="AJ796" s="332"/>
      <c r="AK796" s="332"/>
      <c r="AL796" s="341"/>
      <c r="AM796" s="332"/>
      <c r="AN796" s="332"/>
      <c r="AO796" s="341"/>
    </row>
    <row r="797" spans="1:41" ht="23.1" customHeight="1">
      <c r="A797" s="397"/>
      <c r="B797" s="672"/>
      <c r="C797" s="1234"/>
      <c r="D797" s="396"/>
      <c r="E797" s="508">
        <f t="shared" si="39"/>
        <v>0</v>
      </c>
      <c r="F797" s="1235"/>
      <c r="G797" s="509"/>
      <c r="H797" s="508">
        <f t="shared" si="40"/>
        <v>0</v>
      </c>
      <c r="I797" s="1256" t="str">
        <f t="shared" si="41"/>
        <v/>
      </c>
      <c r="J797" s="398"/>
      <c r="K797" s="341"/>
      <c r="L797" s="341"/>
      <c r="M797" s="342"/>
      <c r="N797" s="332"/>
      <c r="O797" s="332"/>
      <c r="P797" s="343"/>
      <c r="Q797" s="332"/>
      <c r="R797" s="343"/>
      <c r="S797" s="344"/>
      <c r="T797" s="332"/>
      <c r="U797" s="332"/>
      <c r="V797" s="332"/>
      <c r="W797" s="332"/>
      <c r="X797" s="332"/>
      <c r="Y797" s="332"/>
      <c r="Z797" s="332"/>
      <c r="AA797" s="332"/>
      <c r="AB797" s="332"/>
      <c r="AC797" s="332"/>
      <c r="AD797" s="332"/>
      <c r="AE797" s="332"/>
      <c r="AF797" s="332"/>
      <c r="AG797" s="332"/>
      <c r="AH797" s="332"/>
      <c r="AI797" s="341"/>
      <c r="AJ797" s="332"/>
      <c r="AK797" s="332"/>
      <c r="AL797" s="341"/>
      <c r="AM797" s="332"/>
      <c r="AN797" s="332"/>
      <c r="AO797" s="341"/>
    </row>
    <row r="798" spans="1:41" ht="23.1" customHeight="1">
      <c r="A798" s="397"/>
      <c r="B798" s="672"/>
      <c r="C798" s="1234"/>
      <c r="D798" s="396"/>
      <c r="E798" s="508">
        <f t="shared" si="39"/>
        <v>0</v>
      </c>
      <c r="F798" s="1235"/>
      <c r="G798" s="509"/>
      <c r="H798" s="508">
        <f t="shared" si="40"/>
        <v>0</v>
      </c>
      <c r="I798" s="1256" t="str">
        <f t="shared" si="41"/>
        <v/>
      </c>
      <c r="J798" s="398"/>
      <c r="K798" s="341"/>
      <c r="L798" s="341"/>
      <c r="M798" s="342"/>
      <c r="N798" s="332"/>
      <c r="O798" s="332"/>
      <c r="P798" s="343"/>
      <c r="Q798" s="332"/>
      <c r="R798" s="343"/>
      <c r="S798" s="344"/>
      <c r="T798" s="332"/>
      <c r="U798" s="332"/>
      <c r="V798" s="332"/>
      <c r="W798" s="332"/>
      <c r="X798" s="332"/>
      <c r="Y798" s="332"/>
      <c r="Z798" s="332"/>
      <c r="AA798" s="332"/>
      <c r="AB798" s="332"/>
      <c r="AC798" s="332"/>
      <c r="AD798" s="332"/>
      <c r="AE798" s="332"/>
      <c r="AF798" s="332"/>
      <c r="AG798" s="332"/>
      <c r="AH798" s="332"/>
      <c r="AI798" s="341"/>
      <c r="AJ798" s="332"/>
      <c r="AK798" s="332"/>
      <c r="AL798" s="341"/>
      <c r="AM798" s="332"/>
      <c r="AN798" s="332"/>
      <c r="AO798" s="341"/>
    </row>
    <row r="799" spans="1:41" ht="23.1" customHeight="1">
      <c r="A799" s="397"/>
      <c r="B799" s="672"/>
      <c r="C799" s="1234"/>
      <c r="D799" s="396"/>
      <c r="E799" s="508">
        <f t="shared" si="39"/>
        <v>0</v>
      </c>
      <c r="F799" s="1235"/>
      <c r="G799" s="509"/>
      <c r="H799" s="508">
        <f t="shared" si="40"/>
        <v>0</v>
      </c>
      <c r="I799" s="1256" t="str">
        <f t="shared" si="41"/>
        <v/>
      </c>
      <c r="J799" s="398"/>
      <c r="K799" s="341"/>
      <c r="L799" s="341"/>
      <c r="M799" s="342"/>
      <c r="N799" s="332"/>
      <c r="O799" s="332"/>
      <c r="P799" s="343"/>
      <c r="Q799" s="332"/>
      <c r="R799" s="343"/>
      <c r="S799" s="344"/>
      <c r="T799" s="332"/>
      <c r="U799" s="332"/>
      <c r="V799" s="332"/>
      <c r="W799" s="332"/>
      <c r="X799" s="332"/>
      <c r="Y799" s="332"/>
      <c r="Z799" s="332"/>
      <c r="AA799" s="332"/>
      <c r="AB799" s="332"/>
      <c r="AC799" s="332"/>
      <c r="AD799" s="332"/>
      <c r="AE799" s="332"/>
      <c r="AF799" s="332"/>
      <c r="AG799" s="332"/>
      <c r="AH799" s="332"/>
      <c r="AI799" s="341"/>
      <c r="AJ799" s="332"/>
      <c r="AK799" s="332"/>
      <c r="AL799" s="341"/>
      <c r="AM799" s="332"/>
      <c r="AN799" s="332"/>
      <c r="AO799" s="341"/>
    </row>
    <row r="800" spans="1:41" ht="23.1" customHeight="1">
      <c r="A800" s="397"/>
      <c r="B800" s="672"/>
      <c r="C800" s="1234"/>
      <c r="D800" s="396"/>
      <c r="E800" s="508">
        <f t="shared" si="39"/>
        <v>0</v>
      </c>
      <c r="F800" s="1235"/>
      <c r="G800" s="509"/>
      <c r="H800" s="508">
        <f t="shared" si="40"/>
        <v>0</v>
      </c>
      <c r="I800" s="1256" t="str">
        <f t="shared" si="41"/>
        <v/>
      </c>
      <c r="J800" s="398"/>
      <c r="K800" s="341"/>
      <c r="L800" s="341"/>
      <c r="M800" s="342"/>
      <c r="N800" s="332"/>
      <c r="O800" s="332"/>
      <c r="P800" s="343"/>
      <c r="Q800" s="332"/>
      <c r="R800" s="343"/>
      <c r="S800" s="344"/>
      <c r="T800" s="332"/>
      <c r="U800" s="332"/>
      <c r="V800" s="332"/>
      <c r="W800" s="332"/>
      <c r="X800" s="332"/>
      <c r="Y800" s="332"/>
      <c r="Z800" s="332"/>
      <c r="AA800" s="332"/>
      <c r="AB800" s="332"/>
      <c r="AC800" s="332"/>
      <c r="AD800" s="332"/>
      <c r="AE800" s="332"/>
      <c r="AF800" s="332"/>
      <c r="AG800" s="332"/>
      <c r="AH800" s="332"/>
      <c r="AI800" s="341"/>
      <c r="AJ800" s="332"/>
      <c r="AK800" s="332"/>
      <c r="AL800" s="341"/>
      <c r="AM800" s="332"/>
      <c r="AN800" s="332"/>
      <c r="AO800" s="341"/>
    </row>
    <row r="801" spans="1:41" ht="23.1" customHeight="1">
      <c r="A801" s="397"/>
      <c r="B801" s="672"/>
      <c r="C801" s="1234"/>
      <c r="D801" s="396"/>
      <c r="E801" s="508">
        <f t="shared" si="39"/>
        <v>0</v>
      </c>
      <c r="F801" s="1235"/>
      <c r="G801" s="509"/>
      <c r="H801" s="508">
        <f t="shared" si="40"/>
        <v>0</v>
      </c>
      <c r="I801" s="1256" t="str">
        <f t="shared" si="41"/>
        <v/>
      </c>
      <c r="J801" s="398"/>
      <c r="K801" s="341"/>
      <c r="L801" s="341"/>
      <c r="M801" s="342"/>
      <c r="N801" s="332"/>
      <c r="O801" s="332"/>
      <c r="P801" s="343"/>
      <c r="Q801" s="332"/>
      <c r="R801" s="343"/>
      <c r="S801" s="344"/>
      <c r="T801" s="332"/>
      <c r="U801" s="332"/>
      <c r="V801" s="332"/>
      <c r="W801" s="332"/>
      <c r="X801" s="332"/>
      <c r="Y801" s="332"/>
      <c r="Z801" s="332"/>
      <c r="AA801" s="332"/>
      <c r="AB801" s="332"/>
      <c r="AC801" s="332"/>
      <c r="AD801" s="332"/>
      <c r="AE801" s="332"/>
      <c r="AF801" s="332"/>
      <c r="AG801" s="332"/>
      <c r="AH801" s="332"/>
      <c r="AI801" s="341"/>
      <c r="AJ801" s="332"/>
      <c r="AK801" s="332"/>
      <c r="AL801" s="341"/>
      <c r="AM801" s="332"/>
      <c r="AN801" s="332"/>
      <c r="AO801" s="341"/>
    </row>
    <row r="802" spans="1:41" ht="23.1" customHeight="1">
      <c r="A802" s="397"/>
      <c r="B802" s="672"/>
      <c r="C802" s="1234"/>
      <c r="D802" s="396"/>
      <c r="E802" s="508">
        <f t="shared" si="39"/>
        <v>0</v>
      </c>
      <c r="F802" s="1235"/>
      <c r="G802" s="509"/>
      <c r="H802" s="508">
        <f t="shared" si="40"/>
        <v>0</v>
      </c>
      <c r="I802" s="1256" t="str">
        <f t="shared" si="41"/>
        <v/>
      </c>
      <c r="J802" s="398"/>
      <c r="K802" s="341"/>
      <c r="L802" s="341"/>
      <c r="M802" s="342"/>
      <c r="N802" s="332"/>
      <c r="O802" s="332"/>
      <c r="P802" s="343"/>
      <c r="Q802" s="332"/>
      <c r="R802" s="343"/>
      <c r="S802" s="344"/>
      <c r="T802" s="332"/>
      <c r="U802" s="332"/>
      <c r="V802" s="332"/>
      <c r="W802" s="332"/>
      <c r="X802" s="332"/>
      <c r="Y802" s="332"/>
      <c r="Z802" s="332"/>
      <c r="AA802" s="332"/>
      <c r="AB802" s="332"/>
      <c r="AC802" s="332"/>
      <c r="AD802" s="332"/>
      <c r="AE802" s="332"/>
      <c r="AF802" s="332"/>
      <c r="AG802" s="332"/>
      <c r="AH802" s="332"/>
      <c r="AI802" s="341"/>
      <c r="AJ802" s="332"/>
      <c r="AK802" s="332"/>
      <c r="AL802" s="341"/>
      <c r="AM802" s="332"/>
      <c r="AN802" s="332"/>
      <c r="AO802" s="341"/>
    </row>
    <row r="803" spans="1:41" ht="23.1" customHeight="1">
      <c r="A803" s="397"/>
      <c r="B803" s="672"/>
      <c r="C803" s="1234"/>
      <c r="D803" s="396"/>
      <c r="E803" s="508">
        <f t="shared" si="39"/>
        <v>0</v>
      </c>
      <c r="F803" s="1235"/>
      <c r="G803" s="509"/>
      <c r="H803" s="508">
        <f t="shared" si="40"/>
        <v>0</v>
      </c>
      <c r="I803" s="1256" t="str">
        <f t="shared" si="41"/>
        <v/>
      </c>
      <c r="J803" s="398"/>
      <c r="K803" s="341"/>
      <c r="L803" s="341"/>
      <c r="M803" s="342"/>
      <c r="N803" s="332"/>
      <c r="O803" s="332"/>
      <c r="P803" s="343"/>
      <c r="Q803" s="332"/>
      <c r="R803" s="343"/>
      <c r="S803" s="344"/>
      <c r="T803" s="332"/>
      <c r="U803" s="332"/>
      <c r="V803" s="332"/>
      <c r="W803" s="332"/>
      <c r="X803" s="332"/>
      <c r="Y803" s="332"/>
      <c r="Z803" s="332"/>
      <c r="AA803" s="332"/>
      <c r="AB803" s="332"/>
      <c r="AC803" s="332"/>
      <c r="AD803" s="332"/>
      <c r="AE803" s="332"/>
      <c r="AF803" s="332"/>
      <c r="AG803" s="332"/>
      <c r="AH803" s="332"/>
      <c r="AI803" s="341"/>
      <c r="AJ803" s="332"/>
      <c r="AK803" s="332"/>
      <c r="AL803" s="341"/>
      <c r="AM803" s="332"/>
      <c r="AN803" s="332"/>
      <c r="AO803" s="341"/>
    </row>
    <row r="804" spans="1:41" ht="23.1" customHeight="1">
      <c r="A804" s="397"/>
      <c r="B804" s="672"/>
      <c r="C804" s="1234"/>
      <c r="D804" s="396"/>
      <c r="E804" s="508">
        <f t="shared" si="39"/>
        <v>0</v>
      </c>
      <c r="F804" s="1235"/>
      <c r="G804" s="509"/>
      <c r="H804" s="508">
        <f t="shared" si="40"/>
        <v>0</v>
      </c>
      <c r="I804" s="1256" t="str">
        <f t="shared" si="41"/>
        <v/>
      </c>
      <c r="J804" s="398"/>
      <c r="K804" s="341"/>
      <c r="L804" s="341"/>
      <c r="M804" s="342"/>
      <c r="N804" s="332"/>
      <c r="O804" s="332"/>
      <c r="P804" s="343"/>
      <c r="Q804" s="332"/>
      <c r="R804" s="343"/>
      <c r="S804" s="344"/>
      <c r="T804" s="332"/>
      <c r="U804" s="332"/>
      <c r="V804" s="332"/>
      <c r="W804" s="332"/>
      <c r="X804" s="332"/>
      <c r="Y804" s="332"/>
      <c r="Z804" s="332"/>
      <c r="AA804" s="332"/>
      <c r="AB804" s="332"/>
      <c r="AC804" s="332"/>
      <c r="AD804" s="332"/>
      <c r="AE804" s="332"/>
      <c r="AF804" s="332"/>
      <c r="AG804" s="332"/>
      <c r="AH804" s="332"/>
      <c r="AI804" s="341"/>
      <c r="AJ804" s="332"/>
      <c r="AK804" s="332"/>
      <c r="AL804" s="341"/>
      <c r="AM804" s="332"/>
      <c r="AN804" s="332"/>
      <c r="AO804" s="341"/>
    </row>
    <row r="805" spans="1:41" ht="23.1" customHeight="1">
      <c r="A805" s="397"/>
      <c r="B805" s="672"/>
      <c r="C805" s="1234"/>
      <c r="D805" s="396"/>
      <c r="E805" s="508">
        <f t="shared" ref="E805:E868" si="42">C805*D805</f>
        <v>0</v>
      </c>
      <c r="F805" s="1235"/>
      <c r="G805" s="509"/>
      <c r="H805" s="508">
        <f t="shared" ref="H805:H868" si="43">F805*G805</f>
        <v>0</v>
      </c>
      <c r="I805" s="1256" t="str">
        <f t="shared" ref="I805:I868" si="44">IF(OR(E805&gt;0,H805&gt;0),H805-E805,"")</f>
        <v/>
      </c>
      <c r="J805" s="398"/>
      <c r="K805" s="341"/>
      <c r="L805" s="341"/>
      <c r="M805" s="342"/>
      <c r="N805" s="332"/>
      <c r="O805" s="332"/>
      <c r="P805" s="343"/>
      <c r="Q805" s="332"/>
      <c r="R805" s="343"/>
      <c r="S805" s="344"/>
      <c r="T805" s="332"/>
      <c r="U805" s="332"/>
      <c r="V805" s="332"/>
      <c r="W805" s="332"/>
      <c r="X805" s="332"/>
      <c r="Y805" s="332"/>
      <c r="Z805" s="332"/>
      <c r="AA805" s="332"/>
      <c r="AB805" s="332"/>
      <c r="AC805" s="332"/>
      <c r="AD805" s="332"/>
      <c r="AE805" s="332"/>
      <c r="AF805" s="332"/>
      <c r="AG805" s="332"/>
      <c r="AH805" s="332"/>
      <c r="AI805" s="341"/>
      <c r="AJ805" s="332"/>
      <c r="AK805" s="332"/>
      <c r="AL805" s="341"/>
      <c r="AM805" s="332"/>
      <c r="AN805" s="332"/>
      <c r="AO805" s="341"/>
    </row>
    <row r="806" spans="1:41" ht="23.1" customHeight="1">
      <c r="A806" s="397"/>
      <c r="B806" s="672"/>
      <c r="C806" s="1234"/>
      <c r="D806" s="396"/>
      <c r="E806" s="508">
        <f t="shared" si="42"/>
        <v>0</v>
      </c>
      <c r="F806" s="1235"/>
      <c r="G806" s="509"/>
      <c r="H806" s="508">
        <f t="shared" si="43"/>
        <v>0</v>
      </c>
      <c r="I806" s="1256" t="str">
        <f t="shared" si="44"/>
        <v/>
      </c>
      <c r="J806" s="398"/>
      <c r="K806" s="341"/>
      <c r="L806" s="341"/>
      <c r="M806" s="342"/>
      <c r="N806" s="332"/>
      <c r="O806" s="332"/>
      <c r="P806" s="343"/>
      <c r="Q806" s="332"/>
      <c r="R806" s="343"/>
      <c r="S806" s="344"/>
      <c r="T806" s="332"/>
      <c r="U806" s="332"/>
      <c r="V806" s="332"/>
      <c r="W806" s="332"/>
      <c r="X806" s="332"/>
      <c r="Y806" s="332"/>
      <c r="Z806" s="332"/>
      <c r="AA806" s="332"/>
      <c r="AB806" s="332"/>
      <c r="AC806" s="332"/>
      <c r="AD806" s="332"/>
      <c r="AE806" s="332"/>
      <c r="AF806" s="332"/>
      <c r="AG806" s="332"/>
      <c r="AH806" s="332"/>
      <c r="AI806" s="341"/>
      <c r="AJ806" s="332"/>
      <c r="AK806" s="332"/>
      <c r="AL806" s="341"/>
      <c r="AM806" s="332"/>
      <c r="AN806" s="332"/>
      <c r="AO806" s="341"/>
    </row>
    <row r="807" spans="1:41" ht="23.1" customHeight="1">
      <c r="A807" s="397"/>
      <c r="B807" s="672"/>
      <c r="C807" s="1234"/>
      <c r="D807" s="396"/>
      <c r="E807" s="508">
        <f t="shared" si="42"/>
        <v>0</v>
      </c>
      <c r="F807" s="1235"/>
      <c r="G807" s="509"/>
      <c r="H807" s="508">
        <f t="shared" si="43"/>
        <v>0</v>
      </c>
      <c r="I807" s="1256" t="str">
        <f t="shared" si="44"/>
        <v/>
      </c>
      <c r="J807" s="398"/>
      <c r="K807" s="341"/>
      <c r="L807" s="341"/>
      <c r="M807" s="342"/>
      <c r="N807" s="332"/>
      <c r="O807" s="332"/>
      <c r="P807" s="343"/>
      <c r="Q807" s="332"/>
      <c r="R807" s="343"/>
      <c r="S807" s="344"/>
      <c r="T807" s="332"/>
      <c r="U807" s="332"/>
      <c r="V807" s="332"/>
      <c r="W807" s="332"/>
      <c r="X807" s="332"/>
      <c r="Y807" s="332"/>
      <c r="Z807" s="332"/>
      <c r="AA807" s="332"/>
      <c r="AB807" s="332"/>
      <c r="AC807" s="332"/>
      <c r="AD807" s="332"/>
      <c r="AE807" s="332"/>
      <c r="AF807" s="332"/>
      <c r="AG807" s="332"/>
      <c r="AH807" s="332"/>
      <c r="AI807" s="341"/>
      <c r="AJ807" s="332"/>
      <c r="AK807" s="332"/>
      <c r="AL807" s="341"/>
      <c r="AM807" s="332"/>
      <c r="AN807" s="332"/>
      <c r="AO807" s="341"/>
    </row>
    <row r="808" spans="1:41" ht="23.1" customHeight="1">
      <c r="A808" s="397"/>
      <c r="B808" s="672"/>
      <c r="C808" s="1234"/>
      <c r="D808" s="396"/>
      <c r="E808" s="508">
        <f t="shared" si="42"/>
        <v>0</v>
      </c>
      <c r="F808" s="1235"/>
      <c r="G808" s="509"/>
      <c r="H808" s="508">
        <f t="shared" si="43"/>
        <v>0</v>
      </c>
      <c r="I808" s="1256" t="str">
        <f t="shared" si="44"/>
        <v/>
      </c>
      <c r="J808" s="398"/>
      <c r="K808" s="341"/>
      <c r="L808" s="341"/>
      <c r="M808" s="342"/>
      <c r="N808" s="332"/>
      <c r="O808" s="332"/>
      <c r="P808" s="343"/>
      <c r="Q808" s="332"/>
      <c r="R808" s="343"/>
      <c r="S808" s="344"/>
      <c r="T808" s="332"/>
      <c r="U808" s="332"/>
      <c r="V808" s="332"/>
      <c r="W808" s="332"/>
      <c r="X808" s="332"/>
      <c r="Y808" s="332"/>
      <c r="Z808" s="332"/>
      <c r="AA808" s="332"/>
      <c r="AB808" s="332"/>
      <c r="AC808" s="332"/>
      <c r="AD808" s="332"/>
      <c r="AE808" s="332"/>
      <c r="AF808" s="332"/>
      <c r="AG808" s="332"/>
      <c r="AH808" s="332"/>
      <c r="AI808" s="341"/>
      <c r="AJ808" s="332"/>
      <c r="AK808" s="332"/>
      <c r="AL808" s="341"/>
      <c r="AM808" s="332"/>
      <c r="AN808" s="332"/>
      <c r="AO808" s="341"/>
    </row>
    <row r="809" spans="1:41" ht="23.1" customHeight="1">
      <c r="A809" s="397"/>
      <c r="B809" s="672"/>
      <c r="C809" s="1234"/>
      <c r="D809" s="396"/>
      <c r="E809" s="508">
        <f t="shared" si="42"/>
        <v>0</v>
      </c>
      <c r="F809" s="1235"/>
      <c r="G809" s="509"/>
      <c r="H809" s="508">
        <f t="shared" si="43"/>
        <v>0</v>
      </c>
      <c r="I809" s="1256" t="str">
        <f t="shared" si="44"/>
        <v/>
      </c>
      <c r="J809" s="398"/>
      <c r="K809" s="341"/>
      <c r="L809" s="341"/>
      <c r="M809" s="342"/>
      <c r="N809" s="332"/>
      <c r="O809" s="332"/>
      <c r="P809" s="343"/>
      <c r="Q809" s="332"/>
      <c r="R809" s="343"/>
      <c r="S809" s="344"/>
      <c r="T809" s="332"/>
      <c r="U809" s="332"/>
      <c r="V809" s="332"/>
      <c r="W809" s="332"/>
      <c r="X809" s="332"/>
      <c r="Y809" s="332"/>
      <c r="Z809" s="332"/>
      <c r="AA809" s="332"/>
      <c r="AB809" s="332"/>
      <c r="AC809" s="332"/>
      <c r="AD809" s="332"/>
      <c r="AE809" s="332"/>
      <c r="AF809" s="332"/>
      <c r="AG809" s="332"/>
      <c r="AH809" s="332"/>
      <c r="AI809" s="341"/>
      <c r="AJ809" s="332"/>
      <c r="AK809" s="332"/>
      <c r="AL809" s="341"/>
      <c r="AM809" s="332"/>
      <c r="AN809" s="332"/>
      <c r="AO809" s="341"/>
    </row>
    <row r="810" spans="1:41" ht="23.1" customHeight="1">
      <c r="A810" s="397"/>
      <c r="B810" s="672"/>
      <c r="C810" s="1234"/>
      <c r="D810" s="396"/>
      <c r="E810" s="508">
        <f t="shared" si="42"/>
        <v>0</v>
      </c>
      <c r="F810" s="1235"/>
      <c r="G810" s="509"/>
      <c r="H810" s="508">
        <f t="shared" si="43"/>
        <v>0</v>
      </c>
      <c r="I810" s="1256" t="str">
        <f t="shared" si="44"/>
        <v/>
      </c>
      <c r="J810" s="398"/>
      <c r="K810" s="341"/>
      <c r="L810" s="341"/>
      <c r="M810" s="342"/>
      <c r="N810" s="332"/>
      <c r="O810" s="332"/>
      <c r="P810" s="343"/>
      <c r="Q810" s="332"/>
      <c r="R810" s="343"/>
      <c r="S810" s="344"/>
      <c r="T810" s="332"/>
      <c r="U810" s="332"/>
      <c r="V810" s="332"/>
      <c r="W810" s="332"/>
      <c r="X810" s="332"/>
      <c r="Y810" s="332"/>
      <c r="Z810" s="332"/>
      <c r="AA810" s="332"/>
      <c r="AB810" s="332"/>
      <c r="AC810" s="332"/>
      <c r="AD810" s="332"/>
      <c r="AE810" s="332"/>
      <c r="AF810" s="332"/>
      <c r="AG810" s="332"/>
      <c r="AH810" s="332"/>
      <c r="AI810" s="341"/>
      <c r="AJ810" s="332"/>
      <c r="AK810" s="332"/>
      <c r="AL810" s="341"/>
      <c r="AM810" s="332"/>
      <c r="AN810" s="332"/>
      <c r="AO810" s="341"/>
    </row>
    <row r="811" spans="1:41" ht="23.1" customHeight="1">
      <c r="A811" s="397"/>
      <c r="B811" s="672"/>
      <c r="C811" s="1234"/>
      <c r="D811" s="396"/>
      <c r="E811" s="508">
        <f t="shared" si="42"/>
        <v>0</v>
      </c>
      <c r="F811" s="1235"/>
      <c r="G811" s="509"/>
      <c r="H811" s="508">
        <f t="shared" si="43"/>
        <v>0</v>
      </c>
      <c r="I811" s="1256" t="str">
        <f t="shared" si="44"/>
        <v/>
      </c>
      <c r="J811" s="398"/>
      <c r="K811" s="341"/>
      <c r="L811" s="341"/>
      <c r="M811" s="342"/>
      <c r="N811" s="332"/>
      <c r="O811" s="332"/>
      <c r="P811" s="343"/>
      <c r="Q811" s="332"/>
      <c r="R811" s="343"/>
      <c r="S811" s="344"/>
      <c r="T811" s="332"/>
      <c r="U811" s="332"/>
      <c r="V811" s="332"/>
      <c r="W811" s="332"/>
      <c r="X811" s="332"/>
      <c r="Y811" s="332"/>
      <c r="Z811" s="332"/>
      <c r="AA811" s="332"/>
      <c r="AB811" s="332"/>
      <c r="AC811" s="332"/>
      <c r="AD811" s="332"/>
      <c r="AE811" s="332"/>
      <c r="AF811" s="332"/>
      <c r="AG811" s="332"/>
      <c r="AH811" s="332"/>
      <c r="AI811" s="341"/>
      <c r="AJ811" s="332"/>
      <c r="AK811" s="332"/>
      <c r="AL811" s="341"/>
      <c r="AM811" s="332"/>
      <c r="AN811" s="332"/>
      <c r="AO811" s="341"/>
    </row>
    <row r="812" spans="1:41" ht="23.1" customHeight="1">
      <c r="A812" s="397"/>
      <c r="B812" s="672"/>
      <c r="C812" s="1234"/>
      <c r="D812" s="396"/>
      <c r="E812" s="508">
        <f t="shared" si="42"/>
        <v>0</v>
      </c>
      <c r="F812" s="1235"/>
      <c r="G812" s="509"/>
      <c r="H812" s="508">
        <f t="shared" si="43"/>
        <v>0</v>
      </c>
      <c r="I812" s="1256" t="str">
        <f t="shared" si="44"/>
        <v/>
      </c>
      <c r="J812" s="398"/>
      <c r="K812" s="341"/>
      <c r="L812" s="341"/>
      <c r="M812" s="342"/>
      <c r="N812" s="332"/>
      <c r="O812" s="332"/>
      <c r="P812" s="343"/>
      <c r="Q812" s="332"/>
      <c r="R812" s="343"/>
      <c r="S812" s="344"/>
      <c r="T812" s="332"/>
      <c r="U812" s="332"/>
      <c r="V812" s="332"/>
      <c r="W812" s="332"/>
      <c r="X812" s="332"/>
      <c r="Y812" s="332"/>
      <c r="Z812" s="332"/>
      <c r="AA812" s="332"/>
      <c r="AB812" s="332"/>
      <c r="AC812" s="332"/>
      <c r="AD812" s="332"/>
      <c r="AE812" s="332"/>
      <c r="AF812" s="332"/>
      <c r="AG812" s="332"/>
      <c r="AH812" s="332"/>
      <c r="AI812" s="341"/>
      <c r="AJ812" s="332"/>
      <c r="AK812" s="332"/>
      <c r="AL812" s="341"/>
      <c r="AM812" s="332"/>
      <c r="AN812" s="332"/>
      <c r="AO812" s="341"/>
    </row>
    <row r="813" spans="1:41" ht="23.1" customHeight="1">
      <c r="A813" s="397"/>
      <c r="B813" s="672"/>
      <c r="C813" s="1234"/>
      <c r="D813" s="396"/>
      <c r="E813" s="508">
        <f t="shared" si="42"/>
        <v>0</v>
      </c>
      <c r="F813" s="1235"/>
      <c r="G813" s="509"/>
      <c r="H813" s="508">
        <f t="shared" si="43"/>
        <v>0</v>
      </c>
      <c r="I813" s="1256" t="str">
        <f t="shared" si="44"/>
        <v/>
      </c>
      <c r="J813" s="398"/>
      <c r="K813" s="341"/>
      <c r="L813" s="341"/>
      <c r="M813" s="342"/>
      <c r="N813" s="332"/>
      <c r="O813" s="332"/>
      <c r="P813" s="343"/>
      <c r="Q813" s="332"/>
      <c r="R813" s="343"/>
      <c r="S813" s="344"/>
      <c r="T813" s="332"/>
      <c r="U813" s="332"/>
      <c r="V813" s="332"/>
      <c r="W813" s="332"/>
      <c r="X813" s="332"/>
      <c r="Y813" s="332"/>
      <c r="Z813" s="332"/>
      <c r="AA813" s="332"/>
      <c r="AB813" s="332"/>
      <c r="AC813" s="332"/>
      <c r="AD813" s="332"/>
      <c r="AE813" s="332"/>
      <c r="AF813" s="332"/>
      <c r="AG813" s="332"/>
      <c r="AH813" s="332"/>
      <c r="AI813" s="341"/>
      <c r="AJ813" s="332"/>
      <c r="AK813" s="332"/>
      <c r="AL813" s="341"/>
      <c r="AM813" s="332"/>
      <c r="AN813" s="332"/>
      <c r="AO813" s="341"/>
    </row>
    <row r="814" spans="1:41" ht="23.1" customHeight="1">
      <c r="A814" s="397"/>
      <c r="B814" s="672"/>
      <c r="C814" s="1234"/>
      <c r="D814" s="396"/>
      <c r="E814" s="508">
        <f t="shared" si="42"/>
        <v>0</v>
      </c>
      <c r="F814" s="1235"/>
      <c r="G814" s="509"/>
      <c r="H814" s="508">
        <f t="shared" si="43"/>
        <v>0</v>
      </c>
      <c r="I814" s="1256" t="str">
        <f t="shared" si="44"/>
        <v/>
      </c>
      <c r="J814" s="398"/>
      <c r="K814" s="341"/>
      <c r="L814" s="341"/>
      <c r="M814" s="342"/>
      <c r="N814" s="332"/>
      <c r="O814" s="332"/>
      <c r="P814" s="343"/>
      <c r="Q814" s="332"/>
      <c r="R814" s="343"/>
      <c r="S814" s="344"/>
      <c r="T814" s="332"/>
      <c r="U814" s="332"/>
      <c r="V814" s="332"/>
      <c r="W814" s="332"/>
      <c r="X814" s="332"/>
      <c r="Y814" s="332"/>
      <c r="Z814" s="332"/>
      <c r="AA814" s="332"/>
      <c r="AB814" s="332"/>
      <c r="AC814" s="332"/>
      <c r="AD814" s="332"/>
      <c r="AE814" s="332"/>
      <c r="AF814" s="332"/>
      <c r="AG814" s="332"/>
      <c r="AH814" s="332"/>
      <c r="AI814" s="341"/>
      <c r="AJ814" s="332"/>
      <c r="AK814" s="332"/>
      <c r="AL814" s="341"/>
      <c r="AM814" s="332"/>
      <c r="AN814" s="332"/>
      <c r="AO814" s="341"/>
    </row>
    <row r="815" spans="1:41" ht="23.1" customHeight="1">
      <c r="A815" s="397"/>
      <c r="B815" s="672"/>
      <c r="C815" s="1234"/>
      <c r="D815" s="396"/>
      <c r="E815" s="508">
        <f t="shared" si="42"/>
        <v>0</v>
      </c>
      <c r="F815" s="1235"/>
      <c r="G815" s="509"/>
      <c r="H815" s="508">
        <f t="shared" si="43"/>
        <v>0</v>
      </c>
      <c r="I815" s="1256" t="str">
        <f t="shared" si="44"/>
        <v/>
      </c>
      <c r="J815" s="398"/>
      <c r="K815" s="341"/>
      <c r="L815" s="341"/>
      <c r="M815" s="342"/>
      <c r="N815" s="332"/>
      <c r="O815" s="332"/>
      <c r="P815" s="343"/>
      <c r="Q815" s="332"/>
      <c r="R815" s="343"/>
      <c r="S815" s="344"/>
      <c r="T815" s="332"/>
      <c r="U815" s="332"/>
      <c r="V815" s="332"/>
      <c r="W815" s="332"/>
      <c r="X815" s="332"/>
      <c r="Y815" s="332"/>
      <c r="Z815" s="332"/>
      <c r="AA815" s="332"/>
      <c r="AB815" s="332"/>
      <c r="AC815" s="332"/>
      <c r="AD815" s="332"/>
      <c r="AE815" s="332"/>
      <c r="AF815" s="332"/>
      <c r="AG815" s="332"/>
      <c r="AH815" s="332"/>
      <c r="AI815" s="341"/>
      <c r="AJ815" s="332"/>
      <c r="AK815" s="332"/>
      <c r="AL815" s="341"/>
      <c r="AM815" s="332"/>
      <c r="AN815" s="332"/>
      <c r="AO815" s="341"/>
    </row>
    <row r="816" spans="1:41" ht="23.1" customHeight="1">
      <c r="A816" s="397"/>
      <c r="B816" s="672"/>
      <c r="C816" s="1234"/>
      <c r="D816" s="396"/>
      <c r="E816" s="508">
        <f t="shared" si="42"/>
        <v>0</v>
      </c>
      <c r="F816" s="1235"/>
      <c r="G816" s="509"/>
      <c r="H816" s="508">
        <f t="shared" si="43"/>
        <v>0</v>
      </c>
      <c r="I816" s="1256" t="str">
        <f t="shared" si="44"/>
        <v/>
      </c>
      <c r="J816" s="398"/>
      <c r="K816" s="341"/>
      <c r="L816" s="341"/>
      <c r="M816" s="342"/>
      <c r="N816" s="332"/>
      <c r="O816" s="332"/>
      <c r="P816" s="343"/>
      <c r="Q816" s="332"/>
      <c r="R816" s="343"/>
      <c r="S816" s="344"/>
      <c r="T816" s="332"/>
      <c r="U816" s="332"/>
      <c r="V816" s="332"/>
      <c r="W816" s="332"/>
      <c r="X816" s="332"/>
      <c r="Y816" s="332"/>
      <c r="Z816" s="332"/>
      <c r="AA816" s="332"/>
      <c r="AB816" s="332"/>
      <c r="AC816" s="332"/>
      <c r="AD816" s="332"/>
      <c r="AE816" s="332"/>
      <c r="AF816" s="332"/>
      <c r="AG816" s="332"/>
      <c r="AH816" s="332"/>
      <c r="AI816" s="341"/>
      <c r="AJ816" s="332"/>
      <c r="AK816" s="332"/>
      <c r="AL816" s="341"/>
      <c r="AM816" s="332"/>
      <c r="AN816" s="332"/>
      <c r="AO816" s="341"/>
    </row>
    <row r="817" spans="1:41" ht="23.1" customHeight="1">
      <c r="A817" s="397"/>
      <c r="B817" s="672"/>
      <c r="C817" s="1234"/>
      <c r="D817" s="396"/>
      <c r="E817" s="508">
        <f t="shared" si="42"/>
        <v>0</v>
      </c>
      <c r="F817" s="1235"/>
      <c r="G817" s="509"/>
      <c r="H817" s="508">
        <f t="shared" si="43"/>
        <v>0</v>
      </c>
      <c r="I817" s="1256" t="str">
        <f t="shared" si="44"/>
        <v/>
      </c>
      <c r="J817" s="398"/>
      <c r="K817" s="341"/>
      <c r="L817" s="341"/>
      <c r="M817" s="342"/>
      <c r="N817" s="332"/>
      <c r="O817" s="332"/>
      <c r="P817" s="343"/>
      <c r="Q817" s="332"/>
      <c r="R817" s="343"/>
      <c r="S817" s="344"/>
      <c r="T817" s="332"/>
      <c r="U817" s="332"/>
      <c r="V817" s="332"/>
      <c r="W817" s="332"/>
      <c r="X817" s="332"/>
      <c r="Y817" s="332"/>
      <c r="Z817" s="332"/>
      <c r="AA817" s="332"/>
      <c r="AB817" s="332"/>
      <c r="AC817" s="332"/>
      <c r="AD817" s="332"/>
      <c r="AE817" s="332"/>
      <c r="AF817" s="332"/>
      <c r="AG817" s="332"/>
      <c r="AH817" s="332"/>
      <c r="AI817" s="341"/>
      <c r="AJ817" s="332"/>
      <c r="AK817" s="332"/>
      <c r="AL817" s="341"/>
      <c r="AM817" s="332"/>
      <c r="AN817" s="332"/>
      <c r="AO817" s="341"/>
    </row>
    <row r="818" spans="1:41" ht="23.1" customHeight="1">
      <c r="A818" s="397"/>
      <c r="B818" s="672"/>
      <c r="C818" s="1234"/>
      <c r="D818" s="396"/>
      <c r="E818" s="508">
        <f t="shared" si="42"/>
        <v>0</v>
      </c>
      <c r="F818" s="1235"/>
      <c r="G818" s="509"/>
      <c r="H818" s="508">
        <f t="shared" si="43"/>
        <v>0</v>
      </c>
      <c r="I818" s="1256" t="str">
        <f t="shared" si="44"/>
        <v/>
      </c>
      <c r="J818" s="398"/>
      <c r="K818" s="341"/>
      <c r="L818" s="341"/>
      <c r="M818" s="342"/>
      <c r="N818" s="332"/>
      <c r="O818" s="332"/>
      <c r="P818" s="343"/>
      <c r="Q818" s="332"/>
      <c r="R818" s="343"/>
      <c r="S818" s="344"/>
      <c r="T818" s="332"/>
      <c r="U818" s="332"/>
      <c r="V818" s="332"/>
      <c r="W818" s="332"/>
      <c r="X818" s="332"/>
      <c r="Y818" s="332"/>
      <c r="Z818" s="332"/>
      <c r="AA818" s="332"/>
      <c r="AB818" s="332"/>
      <c r="AC818" s="332"/>
      <c r="AD818" s="332"/>
      <c r="AE818" s="332"/>
      <c r="AF818" s="332"/>
      <c r="AG818" s="332"/>
      <c r="AH818" s="332"/>
      <c r="AI818" s="341"/>
      <c r="AJ818" s="332"/>
      <c r="AK818" s="332"/>
      <c r="AL818" s="341"/>
      <c r="AM818" s="332"/>
      <c r="AN818" s="332"/>
      <c r="AO818" s="341"/>
    </row>
    <row r="819" spans="1:41" ht="23.1" customHeight="1">
      <c r="A819" s="397"/>
      <c r="B819" s="672"/>
      <c r="C819" s="1234"/>
      <c r="D819" s="396"/>
      <c r="E819" s="508">
        <f t="shared" si="42"/>
        <v>0</v>
      </c>
      <c r="F819" s="1235"/>
      <c r="G819" s="509"/>
      <c r="H819" s="508">
        <f t="shared" si="43"/>
        <v>0</v>
      </c>
      <c r="I819" s="1256" t="str">
        <f t="shared" si="44"/>
        <v/>
      </c>
      <c r="J819" s="398"/>
      <c r="K819" s="341"/>
      <c r="L819" s="341"/>
      <c r="M819" s="342"/>
      <c r="N819" s="332"/>
      <c r="O819" s="332"/>
      <c r="P819" s="343"/>
      <c r="Q819" s="332"/>
      <c r="R819" s="343"/>
      <c r="S819" s="344"/>
      <c r="T819" s="332"/>
      <c r="U819" s="332"/>
      <c r="V819" s="332"/>
      <c r="W819" s="332"/>
      <c r="X819" s="332"/>
      <c r="Y819" s="332"/>
      <c r="Z819" s="332"/>
      <c r="AA819" s="332"/>
      <c r="AB819" s="332"/>
      <c r="AC819" s="332"/>
      <c r="AD819" s="332"/>
      <c r="AE819" s="332"/>
      <c r="AF819" s="332"/>
      <c r="AG819" s="332"/>
      <c r="AH819" s="332"/>
      <c r="AI819" s="341"/>
      <c r="AJ819" s="332"/>
      <c r="AK819" s="332"/>
      <c r="AL819" s="341"/>
      <c r="AM819" s="332"/>
      <c r="AN819" s="332"/>
      <c r="AO819" s="341"/>
    </row>
    <row r="820" spans="1:41" ht="23.1" customHeight="1">
      <c r="A820" s="397"/>
      <c r="B820" s="672"/>
      <c r="C820" s="1234"/>
      <c r="D820" s="396"/>
      <c r="E820" s="508">
        <f t="shared" si="42"/>
        <v>0</v>
      </c>
      <c r="F820" s="1235"/>
      <c r="G820" s="509"/>
      <c r="H820" s="508">
        <f t="shared" si="43"/>
        <v>0</v>
      </c>
      <c r="I820" s="1256" t="str">
        <f t="shared" si="44"/>
        <v/>
      </c>
      <c r="J820" s="398"/>
      <c r="K820" s="341"/>
      <c r="L820" s="341"/>
      <c r="M820" s="342"/>
      <c r="N820" s="332"/>
      <c r="O820" s="332"/>
      <c r="P820" s="343"/>
      <c r="Q820" s="332"/>
      <c r="R820" s="343"/>
      <c r="S820" s="344"/>
      <c r="T820" s="332"/>
      <c r="U820" s="332"/>
      <c r="V820" s="332"/>
      <c r="W820" s="332"/>
      <c r="X820" s="332"/>
      <c r="Y820" s="332"/>
      <c r="Z820" s="332"/>
      <c r="AA820" s="332"/>
      <c r="AB820" s="332"/>
      <c r="AC820" s="332"/>
      <c r="AD820" s="332"/>
      <c r="AE820" s="332"/>
      <c r="AF820" s="332"/>
      <c r="AG820" s="332"/>
      <c r="AH820" s="332"/>
      <c r="AI820" s="341"/>
      <c r="AJ820" s="332"/>
      <c r="AK820" s="332"/>
      <c r="AL820" s="341"/>
      <c r="AM820" s="332"/>
      <c r="AN820" s="332"/>
      <c r="AO820" s="341"/>
    </row>
    <row r="821" spans="1:41" ht="23.1" customHeight="1">
      <c r="A821" s="397"/>
      <c r="B821" s="672"/>
      <c r="C821" s="1234"/>
      <c r="D821" s="396"/>
      <c r="E821" s="508">
        <f t="shared" si="42"/>
        <v>0</v>
      </c>
      <c r="F821" s="1235"/>
      <c r="G821" s="509"/>
      <c r="H821" s="508">
        <f t="shared" si="43"/>
        <v>0</v>
      </c>
      <c r="I821" s="1256" t="str">
        <f t="shared" si="44"/>
        <v/>
      </c>
      <c r="J821" s="398"/>
      <c r="K821" s="341"/>
      <c r="L821" s="341"/>
      <c r="M821" s="342"/>
      <c r="N821" s="332"/>
      <c r="O821" s="332"/>
      <c r="P821" s="343"/>
      <c r="Q821" s="332"/>
      <c r="R821" s="343"/>
      <c r="S821" s="344"/>
      <c r="T821" s="332"/>
      <c r="U821" s="332"/>
      <c r="V821" s="332"/>
      <c r="W821" s="332"/>
      <c r="X821" s="332"/>
      <c r="Y821" s="332"/>
      <c r="Z821" s="332"/>
      <c r="AA821" s="332"/>
      <c r="AB821" s="332"/>
      <c r="AC821" s="332"/>
      <c r="AD821" s="332"/>
      <c r="AE821" s="332"/>
      <c r="AF821" s="332"/>
      <c r="AG821" s="332"/>
      <c r="AH821" s="332"/>
      <c r="AI821" s="341"/>
      <c r="AJ821" s="332"/>
      <c r="AK821" s="332"/>
      <c r="AL821" s="341"/>
      <c r="AM821" s="332"/>
      <c r="AN821" s="332"/>
      <c r="AO821" s="341"/>
    </row>
    <row r="822" spans="1:41" ht="23.1" customHeight="1">
      <c r="A822" s="397"/>
      <c r="B822" s="672"/>
      <c r="C822" s="1234"/>
      <c r="D822" s="396"/>
      <c r="E822" s="508">
        <f t="shared" si="42"/>
        <v>0</v>
      </c>
      <c r="F822" s="1235"/>
      <c r="G822" s="509"/>
      <c r="H822" s="508">
        <f t="shared" si="43"/>
        <v>0</v>
      </c>
      <c r="I822" s="1256" t="str">
        <f t="shared" si="44"/>
        <v/>
      </c>
      <c r="J822" s="398"/>
      <c r="K822" s="341"/>
      <c r="L822" s="341"/>
      <c r="M822" s="342"/>
      <c r="N822" s="332"/>
      <c r="O822" s="332"/>
      <c r="P822" s="343"/>
      <c r="Q822" s="332"/>
      <c r="R822" s="343"/>
      <c r="S822" s="344"/>
      <c r="T822" s="332"/>
      <c r="U822" s="332"/>
      <c r="V822" s="332"/>
      <c r="W822" s="332"/>
      <c r="X822" s="332"/>
      <c r="Y822" s="332"/>
      <c r="Z822" s="332"/>
      <c r="AA822" s="332"/>
      <c r="AB822" s="332"/>
      <c r="AC822" s="332"/>
      <c r="AD822" s="332"/>
      <c r="AE822" s="332"/>
      <c r="AF822" s="332"/>
      <c r="AG822" s="332"/>
      <c r="AH822" s="332"/>
      <c r="AI822" s="341"/>
      <c r="AJ822" s="332"/>
      <c r="AK822" s="332"/>
      <c r="AL822" s="341"/>
      <c r="AM822" s="332"/>
      <c r="AN822" s="332"/>
      <c r="AO822" s="341"/>
    </row>
    <row r="823" spans="1:41" ht="23.1" customHeight="1">
      <c r="A823" s="397"/>
      <c r="B823" s="672"/>
      <c r="C823" s="1234"/>
      <c r="D823" s="396"/>
      <c r="E823" s="508">
        <f t="shared" si="42"/>
        <v>0</v>
      </c>
      <c r="F823" s="1235"/>
      <c r="G823" s="509"/>
      <c r="H823" s="508">
        <f t="shared" si="43"/>
        <v>0</v>
      </c>
      <c r="I823" s="1256" t="str">
        <f t="shared" si="44"/>
        <v/>
      </c>
      <c r="J823" s="398"/>
      <c r="K823" s="341"/>
      <c r="L823" s="341"/>
      <c r="M823" s="342"/>
      <c r="N823" s="332"/>
      <c r="O823" s="332"/>
      <c r="P823" s="343"/>
      <c r="Q823" s="332"/>
      <c r="R823" s="343"/>
      <c r="S823" s="344"/>
      <c r="T823" s="332"/>
      <c r="U823" s="332"/>
      <c r="V823" s="332"/>
      <c r="W823" s="332"/>
      <c r="X823" s="332"/>
      <c r="Y823" s="332"/>
      <c r="Z823" s="332"/>
      <c r="AA823" s="332"/>
      <c r="AB823" s="332"/>
      <c r="AC823" s="332"/>
      <c r="AD823" s="332"/>
      <c r="AE823" s="332"/>
      <c r="AF823" s="332"/>
      <c r="AG823" s="332"/>
      <c r="AH823" s="332"/>
      <c r="AI823" s="341"/>
      <c r="AJ823" s="332"/>
      <c r="AK823" s="332"/>
      <c r="AL823" s="341"/>
      <c r="AM823" s="332"/>
      <c r="AN823" s="332"/>
      <c r="AO823" s="341"/>
    </row>
    <row r="824" spans="1:41" ht="23.1" customHeight="1">
      <c r="A824" s="397"/>
      <c r="B824" s="672"/>
      <c r="C824" s="1234"/>
      <c r="D824" s="396"/>
      <c r="E824" s="508">
        <f t="shared" si="42"/>
        <v>0</v>
      </c>
      <c r="F824" s="1235"/>
      <c r="G824" s="509"/>
      <c r="H824" s="508">
        <f t="shared" si="43"/>
        <v>0</v>
      </c>
      <c r="I824" s="1256" t="str">
        <f t="shared" si="44"/>
        <v/>
      </c>
      <c r="J824" s="398"/>
      <c r="K824" s="341"/>
      <c r="L824" s="341"/>
      <c r="M824" s="342"/>
      <c r="N824" s="332"/>
      <c r="O824" s="332"/>
      <c r="P824" s="343"/>
      <c r="Q824" s="332"/>
      <c r="R824" s="343"/>
      <c r="S824" s="344"/>
      <c r="T824" s="332"/>
      <c r="U824" s="332"/>
      <c r="V824" s="332"/>
      <c r="W824" s="332"/>
      <c r="X824" s="332"/>
      <c r="Y824" s="332"/>
      <c r="Z824" s="332"/>
      <c r="AA824" s="332"/>
      <c r="AB824" s="332"/>
      <c r="AC824" s="332"/>
      <c r="AD824" s="332"/>
      <c r="AE824" s="332"/>
      <c r="AF824" s="332"/>
      <c r="AG824" s="332"/>
      <c r="AH824" s="332"/>
      <c r="AI824" s="341"/>
      <c r="AJ824" s="332"/>
      <c r="AK824" s="332"/>
      <c r="AL824" s="341"/>
      <c r="AM824" s="332"/>
      <c r="AN824" s="332"/>
      <c r="AO824" s="341"/>
    </row>
    <row r="825" spans="1:41" ht="23.1" customHeight="1">
      <c r="A825" s="397"/>
      <c r="B825" s="672"/>
      <c r="C825" s="1234"/>
      <c r="D825" s="396"/>
      <c r="E825" s="508">
        <f t="shared" si="42"/>
        <v>0</v>
      </c>
      <c r="F825" s="1235"/>
      <c r="G825" s="509"/>
      <c r="H825" s="508">
        <f t="shared" si="43"/>
        <v>0</v>
      </c>
      <c r="I825" s="1256" t="str">
        <f t="shared" si="44"/>
        <v/>
      </c>
      <c r="J825" s="398"/>
      <c r="K825" s="341"/>
      <c r="L825" s="341"/>
      <c r="M825" s="342"/>
      <c r="N825" s="332"/>
      <c r="O825" s="332"/>
      <c r="P825" s="343"/>
      <c r="Q825" s="332"/>
      <c r="R825" s="343"/>
      <c r="S825" s="344"/>
      <c r="T825" s="332"/>
      <c r="U825" s="332"/>
      <c r="V825" s="332"/>
      <c r="W825" s="332"/>
      <c r="X825" s="332"/>
      <c r="Y825" s="332"/>
      <c r="Z825" s="332"/>
      <c r="AA825" s="332"/>
      <c r="AB825" s="332"/>
      <c r="AC825" s="332"/>
      <c r="AD825" s="332"/>
      <c r="AE825" s="332"/>
      <c r="AF825" s="332"/>
      <c r="AG825" s="332"/>
      <c r="AH825" s="332"/>
      <c r="AI825" s="341"/>
      <c r="AJ825" s="332"/>
      <c r="AK825" s="332"/>
      <c r="AL825" s="341"/>
      <c r="AM825" s="332"/>
      <c r="AN825" s="332"/>
      <c r="AO825" s="341"/>
    </row>
    <row r="826" spans="1:41" ht="23.1" customHeight="1">
      <c r="A826" s="397"/>
      <c r="B826" s="672"/>
      <c r="C826" s="1234"/>
      <c r="D826" s="396"/>
      <c r="E826" s="508">
        <f t="shared" si="42"/>
        <v>0</v>
      </c>
      <c r="F826" s="1235"/>
      <c r="G826" s="509"/>
      <c r="H826" s="508">
        <f t="shared" si="43"/>
        <v>0</v>
      </c>
      <c r="I826" s="1256" t="str">
        <f t="shared" si="44"/>
        <v/>
      </c>
      <c r="J826" s="398"/>
      <c r="K826" s="341"/>
      <c r="L826" s="341"/>
      <c r="M826" s="342"/>
      <c r="N826" s="332"/>
      <c r="O826" s="332"/>
      <c r="P826" s="343"/>
      <c r="Q826" s="332"/>
      <c r="R826" s="343"/>
      <c r="S826" s="344"/>
      <c r="T826" s="332"/>
      <c r="U826" s="332"/>
      <c r="V826" s="332"/>
      <c r="W826" s="332"/>
      <c r="X826" s="332"/>
      <c r="Y826" s="332"/>
      <c r="Z826" s="332"/>
      <c r="AA826" s="332"/>
      <c r="AB826" s="332"/>
      <c r="AC826" s="332"/>
      <c r="AD826" s="332"/>
      <c r="AE826" s="332"/>
      <c r="AF826" s="332"/>
      <c r="AG826" s="332"/>
      <c r="AH826" s="332"/>
      <c r="AI826" s="341"/>
      <c r="AJ826" s="332"/>
      <c r="AK826" s="332"/>
      <c r="AL826" s="341"/>
      <c r="AM826" s="332"/>
      <c r="AN826" s="332"/>
      <c r="AO826" s="341"/>
    </row>
    <row r="827" spans="1:41" ht="23.1" customHeight="1">
      <c r="A827" s="397"/>
      <c r="B827" s="672"/>
      <c r="C827" s="1234"/>
      <c r="D827" s="396"/>
      <c r="E827" s="508">
        <f t="shared" si="42"/>
        <v>0</v>
      </c>
      <c r="F827" s="1235"/>
      <c r="G827" s="509"/>
      <c r="H827" s="508">
        <f t="shared" si="43"/>
        <v>0</v>
      </c>
      <c r="I827" s="1256" t="str">
        <f t="shared" si="44"/>
        <v/>
      </c>
      <c r="J827" s="398"/>
      <c r="K827" s="341"/>
      <c r="L827" s="341"/>
      <c r="M827" s="342"/>
      <c r="N827" s="332"/>
      <c r="O827" s="332"/>
      <c r="P827" s="343"/>
      <c r="Q827" s="332"/>
      <c r="R827" s="343"/>
      <c r="S827" s="344"/>
      <c r="T827" s="332"/>
      <c r="U827" s="332"/>
      <c r="V827" s="332"/>
      <c r="W827" s="332"/>
      <c r="X827" s="332"/>
      <c r="Y827" s="332"/>
      <c r="Z827" s="332"/>
      <c r="AA827" s="332"/>
      <c r="AB827" s="332"/>
      <c r="AC827" s="332"/>
      <c r="AD827" s="332"/>
      <c r="AE827" s="332"/>
      <c r="AF827" s="332"/>
      <c r="AG827" s="332"/>
      <c r="AH827" s="332"/>
      <c r="AI827" s="341"/>
      <c r="AJ827" s="332"/>
      <c r="AK827" s="332"/>
      <c r="AL827" s="341"/>
      <c r="AM827" s="332"/>
      <c r="AN827" s="332"/>
      <c r="AO827" s="341"/>
    </row>
    <row r="828" spans="1:41" ht="23.1" customHeight="1">
      <c r="A828" s="397"/>
      <c r="B828" s="672"/>
      <c r="C828" s="1234"/>
      <c r="D828" s="396"/>
      <c r="E828" s="508">
        <f t="shared" si="42"/>
        <v>0</v>
      </c>
      <c r="F828" s="1235"/>
      <c r="G828" s="509"/>
      <c r="H828" s="508">
        <f t="shared" si="43"/>
        <v>0</v>
      </c>
      <c r="I828" s="1256" t="str">
        <f t="shared" si="44"/>
        <v/>
      </c>
      <c r="J828" s="398"/>
      <c r="K828" s="341"/>
      <c r="L828" s="341"/>
      <c r="M828" s="342"/>
      <c r="N828" s="332"/>
      <c r="O828" s="332"/>
      <c r="P828" s="343"/>
      <c r="Q828" s="332"/>
      <c r="R828" s="343"/>
      <c r="S828" s="344"/>
      <c r="T828" s="332"/>
      <c r="U828" s="332"/>
      <c r="V828" s="332"/>
      <c r="W828" s="332"/>
      <c r="X828" s="332"/>
      <c r="Y828" s="332"/>
      <c r="Z828" s="332"/>
      <c r="AA828" s="332"/>
      <c r="AB828" s="332"/>
      <c r="AC828" s="332"/>
      <c r="AD828" s="332"/>
      <c r="AE828" s="332"/>
      <c r="AF828" s="332"/>
      <c r="AG828" s="332"/>
      <c r="AH828" s="332"/>
      <c r="AI828" s="341"/>
      <c r="AJ828" s="332"/>
      <c r="AK828" s="332"/>
      <c r="AL828" s="341"/>
      <c r="AM828" s="332"/>
      <c r="AN828" s="332"/>
      <c r="AO828" s="341"/>
    </row>
    <row r="829" spans="1:41" ht="23.1" customHeight="1">
      <c r="A829" s="397"/>
      <c r="B829" s="672"/>
      <c r="C829" s="1234"/>
      <c r="D829" s="396"/>
      <c r="E829" s="508">
        <f t="shared" si="42"/>
        <v>0</v>
      </c>
      <c r="F829" s="1235"/>
      <c r="G829" s="509"/>
      <c r="H829" s="508">
        <f t="shared" si="43"/>
        <v>0</v>
      </c>
      <c r="I829" s="1256" t="str">
        <f t="shared" si="44"/>
        <v/>
      </c>
      <c r="J829" s="398"/>
      <c r="K829" s="341"/>
      <c r="L829" s="341"/>
      <c r="M829" s="342"/>
      <c r="N829" s="332"/>
      <c r="O829" s="332"/>
      <c r="P829" s="343"/>
      <c r="Q829" s="332"/>
      <c r="R829" s="343"/>
      <c r="S829" s="344"/>
      <c r="T829" s="332"/>
      <c r="U829" s="332"/>
      <c r="V829" s="332"/>
      <c r="W829" s="332"/>
      <c r="X829" s="332"/>
      <c r="Y829" s="332"/>
      <c r="Z829" s="332"/>
      <c r="AA829" s="332"/>
      <c r="AB829" s="332"/>
      <c r="AC829" s="332"/>
      <c r="AD829" s="332"/>
      <c r="AE829" s="332"/>
      <c r="AF829" s="332"/>
      <c r="AG829" s="332"/>
      <c r="AH829" s="332"/>
      <c r="AI829" s="341"/>
      <c r="AJ829" s="332"/>
      <c r="AK829" s="332"/>
      <c r="AL829" s="341"/>
      <c r="AM829" s="332"/>
      <c r="AN829" s="332"/>
      <c r="AO829" s="341"/>
    </row>
    <row r="830" spans="1:41" ht="23.1" customHeight="1">
      <c r="A830" s="397"/>
      <c r="B830" s="672"/>
      <c r="C830" s="1234"/>
      <c r="D830" s="396"/>
      <c r="E830" s="508">
        <f t="shared" si="42"/>
        <v>0</v>
      </c>
      <c r="F830" s="1235"/>
      <c r="G830" s="509"/>
      <c r="H830" s="508">
        <f t="shared" si="43"/>
        <v>0</v>
      </c>
      <c r="I830" s="1256" t="str">
        <f t="shared" si="44"/>
        <v/>
      </c>
      <c r="J830" s="398"/>
      <c r="K830" s="341"/>
      <c r="L830" s="341"/>
      <c r="M830" s="342"/>
      <c r="N830" s="332"/>
      <c r="O830" s="332"/>
      <c r="P830" s="343"/>
      <c r="Q830" s="332"/>
      <c r="R830" s="343"/>
      <c r="S830" s="344"/>
      <c r="T830" s="332"/>
      <c r="U830" s="332"/>
      <c r="V830" s="332"/>
      <c r="W830" s="332"/>
      <c r="X830" s="332"/>
      <c r="Y830" s="332"/>
      <c r="Z830" s="332"/>
      <c r="AA830" s="332"/>
      <c r="AB830" s="332"/>
      <c r="AC830" s="332"/>
      <c r="AD830" s="332"/>
      <c r="AE830" s="332"/>
      <c r="AF830" s="332"/>
      <c r="AG830" s="332"/>
      <c r="AH830" s="332"/>
      <c r="AI830" s="341"/>
      <c r="AJ830" s="332"/>
      <c r="AK830" s="332"/>
      <c r="AL830" s="341"/>
      <c r="AM830" s="332"/>
      <c r="AN830" s="332"/>
      <c r="AO830" s="341"/>
    </row>
    <row r="831" spans="1:41" ht="23.1" customHeight="1">
      <c r="A831" s="397"/>
      <c r="B831" s="672"/>
      <c r="C831" s="1234"/>
      <c r="D831" s="396"/>
      <c r="E831" s="508">
        <f t="shared" si="42"/>
        <v>0</v>
      </c>
      <c r="F831" s="1235"/>
      <c r="G831" s="509"/>
      <c r="H831" s="508">
        <f t="shared" si="43"/>
        <v>0</v>
      </c>
      <c r="I831" s="1256" t="str">
        <f t="shared" si="44"/>
        <v/>
      </c>
      <c r="J831" s="398"/>
      <c r="K831" s="341"/>
      <c r="L831" s="341"/>
      <c r="M831" s="342"/>
      <c r="N831" s="332"/>
      <c r="O831" s="332"/>
      <c r="P831" s="343"/>
      <c r="Q831" s="332"/>
      <c r="R831" s="343"/>
      <c r="S831" s="344"/>
      <c r="T831" s="332"/>
      <c r="U831" s="332"/>
      <c r="V831" s="332"/>
      <c r="W831" s="332"/>
      <c r="X831" s="332"/>
      <c r="Y831" s="332"/>
      <c r="Z831" s="332"/>
      <c r="AA831" s="332"/>
      <c r="AB831" s="332"/>
      <c r="AC831" s="332"/>
      <c r="AD831" s="332"/>
      <c r="AE831" s="332"/>
      <c r="AF831" s="332"/>
      <c r="AG831" s="332"/>
      <c r="AH831" s="332"/>
      <c r="AI831" s="341"/>
      <c r="AJ831" s="332"/>
      <c r="AK831" s="332"/>
      <c r="AL831" s="341"/>
      <c r="AM831" s="332"/>
      <c r="AN831" s="332"/>
      <c r="AO831" s="341"/>
    </row>
    <row r="832" spans="1:41" ht="23.1" customHeight="1">
      <c r="A832" s="397"/>
      <c r="B832" s="672"/>
      <c r="C832" s="1234"/>
      <c r="D832" s="396"/>
      <c r="E832" s="508">
        <f t="shared" si="42"/>
        <v>0</v>
      </c>
      <c r="F832" s="1235"/>
      <c r="G832" s="509"/>
      <c r="H832" s="508">
        <f t="shared" si="43"/>
        <v>0</v>
      </c>
      <c r="I832" s="1256" t="str">
        <f t="shared" si="44"/>
        <v/>
      </c>
      <c r="J832" s="398"/>
      <c r="K832" s="341"/>
      <c r="L832" s="341"/>
      <c r="M832" s="342"/>
      <c r="N832" s="332"/>
      <c r="O832" s="332"/>
      <c r="P832" s="343"/>
      <c r="Q832" s="332"/>
      <c r="R832" s="343"/>
      <c r="S832" s="344"/>
      <c r="T832" s="332"/>
      <c r="U832" s="332"/>
      <c r="V832" s="332"/>
      <c r="W832" s="332"/>
      <c r="X832" s="332"/>
      <c r="Y832" s="332"/>
      <c r="Z832" s="332"/>
      <c r="AA832" s="332"/>
      <c r="AB832" s="332"/>
      <c r="AC832" s="332"/>
      <c r="AD832" s="332"/>
      <c r="AE832" s="332"/>
      <c r="AF832" s="332"/>
      <c r="AG832" s="332"/>
      <c r="AH832" s="332"/>
      <c r="AI832" s="341"/>
      <c r="AJ832" s="332"/>
      <c r="AK832" s="332"/>
      <c r="AL832" s="341"/>
      <c r="AM832" s="332"/>
      <c r="AN832" s="332"/>
      <c r="AO832" s="341"/>
    </row>
    <row r="833" spans="1:41" ht="23.1" customHeight="1">
      <c r="A833" s="397"/>
      <c r="B833" s="672"/>
      <c r="C833" s="1234"/>
      <c r="D833" s="396"/>
      <c r="E833" s="508">
        <f t="shared" si="42"/>
        <v>0</v>
      </c>
      <c r="F833" s="1235"/>
      <c r="G833" s="509"/>
      <c r="H833" s="508">
        <f t="shared" si="43"/>
        <v>0</v>
      </c>
      <c r="I833" s="1256" t="str">
        <f t="shared" si="44"/>
        <v/>
      </c>
      <c r="J833" s="398"/>
      <c r="K833" s="341"/>
      <c r="L833" s="341"/>
      <c r="M833" s="342"/>
      <c r="N833" s="332"/>
      <c r="O833" s="332"/>
      <c r="P833" s="343"/>
      <c r="Q833" s="332"/>
      <c r="R833" s="343"/>
      <c r="S833" s="344"/>
      <c r="T833" s="332"/>
      <c r="U833" s="332"/>
      <c r="V833" s="332"/>
      <c r="W833" s="332"/>
      <c r="X833" s="332"/>
      <c r="Y833" s="332"/>
      <c r="Z833" s="332"/>
      <c r="AA833" s="332"/>
      <c r="AB833" s="332"/>
      <c r="AC833" s="332"/>
      <c r="AD833" s="332"/>
      <c r="AE833" s="332"/>
      <c r="AF833" s="332"/>
      <c r="AG833" s="332"/>
      <c r="AH833" s="332"/>
      <c r="AI833" s="341"/>
      <c r="AJ833" s="332"/>
      <c r="AK833" s="332"/>
      <c r="AL833" s="341"/>
      <c r="AM833" s="332"/>
      <c r="AN833" s="332"/>
      <c r="AO833" s="341"/>
    </row>
    <row r="834" spans="1:41" ht="23.1" customHeight="1">
      <c r="A834" s="397"/>
      <c r="B834" s="672"/>
      <c r="C834" s="1234"/>
      <c r="D834" s="396"/>
      <c r="E834" s="508">
        <f t="shared" si="42"/>
        <v>0</v>
      </c>
      <c r="F834" s="1235"/>
      <c r="G834" s="509"/>
      <c r="H834" s="508">
        <f t="shared" si="43"/>
        <v>0</v>
      </c>
      <c r="I834" s="1256" t="str">
        <f t="shared" si="44"/>
        <v/>
      </c>
      <c r="J834" s="398"/>
      <c r="K834" s="341"/>
      <c r="L834" s="341"/>
      <c r="M834" s="342"/>
      <c r="N834" s="332"/>
      <c r="O834" s="332"/>
      <c r="P834" s="343"/>
      <c r="Q834" s="332"/>
      <c r="R834" s="343"/>
      <c r="S834" s="344"/>
      <c r="T834" s="332"/>
      <c r="U834" s="332"/>
      <c r="V834" s="332"/>
      <c r="W834" s="332"/>
      <c r="X834" s="332"/>
      <c r="Y834" s="332"/>
      <c r="Z834" s="332"/>
      <c r="AA834" s="332"/>
      <c r="AB834" s="332"/>
      <c r="AC834" s="332"/>
      <c r="AD834" s="332"/>
      <c r="AE834" s="332"/>
      <c r="AF834" s="332"/>
      <c r="AG834" s="332"/>
      <c r="AH834" s="332"/>
      <c r="AI834" s="341"/>
      <c r="AJ834" s="332"/>
      <c r="AK834" s="332"/>
      <c r="AL834" s="341"/>
      <c r="AM834" s="332"/>
      <c r="AN834" s="332"/>
      <c r="AO834" s="341"/>
    </row>
    <row r="835" spans="1:41" ht="23.1" customHeight="1">
      <c r="A835" s="397"/>
      <c r="B835" s="672"/>
      <c r="C835" s="1234"/>
      <c r="D835" s="396"/>
      <c r="E835" s="508">
        <f t="shared" si="42"/>
        <v>0</v>
      </c>
      <c r="F835" s="1235"/>
      <c r="G835" s="509"/>
      <c r="H835" s="508">
        <f t="shared" si="43"/>
        <v>0</v>
      </c>
      <c r="I835" s="1256" t="str">
        <f t="shared" si="44"/>
        <v/>
      </c>
      <c r="J835" s="398"/>
      <c r="K835" s="341"/>
      <c r="L835" s="341"/>
      <c r="M835" s="342"/>
      <c r="N835" s="332"/>
      <c r="O835" s="332"/>
      <c r="P835" s="343"/>
      <c r="Q835" s="332"/>
      <c r="R835" s="343"/>
      <c r="S835" s="344"/>
      <c r="T835" s="332"/>
      <c r="U835" s="332"/>
      <c r="V835" s="332"/>
      <c r="W835" s="332"/>
      <c r="X835" s="332"/>
      <c r="Y835" s="332"/>
      <c r="Z835" s="332"/>
      <c r="AA835" s="332"/>
      <c r="AB835" s="332"/>
      <c r="AC835" s="332"/>
      <c r="AD835" s="332"/>
      <c r="AE835" s="332"/>
      <c r="AF835" s="332"/>
      <c r="AG835" s="332"/>
      <c r="AH835" s="332"/>
      <c r="AI835" s="341"/>
      <c r="AJ835" s="332"/>
      <c r="AK835" s="332"/>
      <c r="AL835" s="341"/>
      <c r="AM835" s="332"/>
      <c r="AN835" s="332"/>
      <c r="AO835" s="341"/>
    </row>
    <row r="836" spans="1:41" ht="23.1" customHeight="1">
      <c r="A836" s="397"/>
      <c r="B836" s="672"/>
      <c r="C836" s="1234"/>
      <c r="D836" s="396"/>
      <c r="E836" s="508">
        <f t="shared" si="42"/>
        <v>0</v>
      </c>
      <c r="F836" s="1235"/>
      <c r="G836" s="509"/>
      <c r="H836" s="508">
        <f t="shared" si="43"/>
        <v>0</v>
      </c>
      <c r="I836" s="1256" t="str">
        <f t="shared" si="44"/>
        <v/>
      </c>
      <c r="J836" s="398"/>
      <c r="K836" s="341"/>
      <c r="L836" s="341"/>
      <c r="M836" s="342"/>
      <c r="N836" s="332"/>
      <c r="O836" s="332"/>
      <c r="P836" s="343"/>
      <c r="Q836" s="332"/>
      <c r="R836" s="343"/>
      <c r="S836" s="344"/>
      <c r="T836" s="332"/>
      <c r="U836" s="332"/>
      <c r="V836" s="332"/>
      <c r="W836" s="332"/>
      <c r="X836" s="332"/>
      <c r="Y836" s="332"/>
      <c r="Z836" s="332"/>
      <c r="AA836" s="332"/>
      <c r="AB836" s="332"/>
      <c r="AC836" s="332"/>
      <c r="AD836" s="332"/>
      <c r="AE836" s="332"/>
      <c r="AF836" s="332"/>
      <c r="AG836" s="332"/>
      <c r="AH836" s="332"/>
      <c r="AI836" s="341"/>
      <c r="AJ836" s="332"/>
      <c r="AK836" s="332"/>
      <c r="AL836" s="341"/>
      <c r="AM836" s="332"/>
      <c r="AN836" s="332"/>
      <c r="AO836" s="341"/>
    </row>
    <row r="837" spans="1:41" ht="23.1" customHeight="1">
      <c r="A837" s="397"/>
      <c r="B837" s="672"/>
      <c r="C837" s="1234"/>
      <c r="D837" s="396"/>
      <c r="E837" s="508">
        <f t="shared" si="42"/>
        <v>0</v>
      </c>
      <c r="F837" s="1235"/>
      <c r="G837" s="509"/>
      <c r="H837" s="508">
        <f t="shared" si="43"/>
        <v>0</v>
      </c>
      <c r="I837" s="1256" t="str">
        <f t="shared" si="44"/>
        <v/>
      </c>
      <c r="J837" s="398"/>
      <c r="K837" s="341"/>
      <c r="L837" s="341"/>
      <c r="M837" s="342"/>
      <c r="N837" s="332"/>
      <c r="O837" s="332"/>
      <c r="P837" s="343"/>
      <c r="Q837" s="332"/>
      <c r="R837" s="343"/>
      <c r="S837" s="344"/>
      <c r="T837" s="332"/>
      <c r="U837" s="332"/>
      <c r="V837" s="332"/>
      <c r="W837" s="332"/>
      <c r="X837" s="332"/>
      <c r="Y837" s="332"/>
      <c r="Z837" s="332"/>
      <c r="AA837" s="332"/>
      <c r="AB837" s="332"/>
      <c r="AC837" s="332"/>
      <c r="AD837" s="332"/>
      <c r="AE837" s="332"/>
      <c r="AF837" s="332"/>
      <c r="AG837" s="332"/>
      <c r="AH837" s="332"/>
      <c r="AI837" s="341"/>
      <c r="AJ837" s="332"/>
      <c r="AK837" s="332"/>
      <c r="AL837" s="341"/>
      <c r="AM837" s="332"/>
      <c r="AN837" s="332"/>
      <c r="AO837" s="341"/>
    </row>
    <row r="838" spans="1:41" ht="23.1" customHeight="1">
      <c r="A838" s="397"/>
      <c r="B838" s="672"/>
      <c r="C838" s="1234"/>
      <c r="D838" s="396"/>
      <c r="E838" s="508">
        <f t="shared" si="42"/>
        <v>0</v>
      </c>
      <c r="F838" s="1235"/>
      <c r="G838" s="509"/>
      <c r="H838" s="508">
        <f t="shared" si="43"/>
        <v>0</v>
      </c>
      <c r="I838" s="1256" t="str">
        <f t="shared" si="44"/>
        <v/>
      </c>
      <c r="J838" s="398"/>
      <c r="K838" s="341"/>
      <c r="L838" s="341"/>
      <c r="M838" s="342"/>
      <c r="N838" s="332"/>
      <c r="O838" s="332"/>
      <c r="P838" s="343"/>
      <c r="Q838" s="332"/>
      <c r="R838" s="343"/>
      <c r="S838" s="344"/>
      <c r="T838" s="332"/>
      <c r="U838" s="332"/>
      <c r="V838" s="332"/>
      <c r="W838" s="332"/>
      <c r="X838" s="332"/>
      <c r="Y838" s="332"/>
      <c r="Z838" s="332"/>
      <c r="AA838" s="332"/>
      <c r="AB838" s="332"/>
      <c r="AC838" s="332"/>
      <c r="AD838" s="332"/>
      <c r="AE838" s="332"/>
      <c r="AF838" s="332"/>
      <c r="AG838" s="332"/>
      <c r="AH838" s="332"/>
      <c r="AI838" s="341"/>
      <c r="AJ838" s="332"/>
      <c r="AK838" s="332"/>
      <c r="AL838" s="341"/>
      <c r="AM838" s="332"/>
      <c r="AN838" s="332"/>
      <c r="AO838" s="341"/>
    </row>
    <row r="839" spans="1:41" ht="23.1" customHeight="1">
      <c r="A839" s="397"/>
      <c r="B839" s="672"/>
      <c r="C839" s="1234"/>
      <c r="D839" s="396"/>
      <c r="E839" s="508">
        <f t="shared" si="42"/>
        <v>0</v>
      </c>
      <c r="F839" s="1235"/>
      <c r="G839" s="509"/>
      <c r="H839" s="508">
        <f t="shared" si="43"/>
        <v>0</v>
      </c>
      <c r="I839" s="1256" t="str">
        <f t="shared" si="44"/>
        <v/>
      </c>
      <c r="J839" s="398"/>
      <c r="K839" s="341"/>
      <c r="L839" s="341"/>
      <c r="M839" s="342"/>
      <c r="N839" s="332"/>
      <c r="O839" s="332"/>
      <c r="P839" s="343"/>
      <c r="Q839" s="332"/>
      <c r="R839" s="343"/>
      <c r="S839" s="344"/>
      <c r="T839" s="332"/>
      <c r="U839" s="332"/>
      <c r="V839" s="332"/>
      <c r="W839" s="332"/>
      <c r="X839" s="332"/>
      <c r="Y839" s="332"/>
      <c r="Z839" s="332"/>
      <c r="AA839" s="332"/>
      <c r="AB839" s="332"/>
      <c r="AC839" s="332"/>
      <c r="AD839" s="332"/>
      <c r="AE839" s="332"/>
      <c r="AF839" s="332"/>
      <c r="AG839" s="332"/>
      <c r="AH839" s="332"/>
      <c r="AI839" s="341"/>
      <c r="AJ839" s="332"/>
      <c r="AK839" s="332"/>
      <c r="AL839" s="341"/>
      <c r="AM839" s="332"/>
      <c r="AN839" s="332"/>
      <c r="AO839" s="341"/>
    </row>
    <row r="840" spans="1:41" ht="23.1" customHeight="1">
      <c r="A840" s="397"/>
      <c r="B840" s="672"/>
      <c r="C840" s="1234"/>
      <c r="D840" s="396"/>
      <c r="E840" s="508">
        <f t="shared" si="42"/>
        <v>0</v>
      </c>
      <c r="F840" s="1235"/>
      <c r="G840" s="509"/>
      <c r="H840" s="508">
        <f t="shared" si="43"/>
        <v>0</v>
      </c>
      <c r="I840" s="1256" t="str">
        <f t="shared" si="44"/>
        <v/>
      </c>
      <c r="J840" s="398"/>
      <c r="K840" s="341"/>
      <c r="L840" s="341"/>
      <c r="M840" s="342"/>
      <c r="N840" s="332"/>
      <c r="O840" s="332"/>
      <c r="P840" s="343"/>
      <c r="Q840" s="332"/>
      <c r="R840" s="343"/>
      <c r="S840" s="344"/>
      <c r="T840" s="332"/>
      <c r="U840" s="332"/>
      <c r="V840" s="332"/>
      <c r="W840" s="332"/>
      <c r="X840" s="332"/>
      <c r="Y840" s="332"/>
      <c r="Z840" s="332"/>
      <c r="AA840" s="332"/>
      <c r="AB840" s="332"/>
      <c r="AC840" s="332"/>
      <c r="AD840" s="332"/>
      <c r="AE840" s="332"/>
      <c r="AF840" s="332"/>
      <c r="AG840" s="332"/>
      <c r="AH840" s="332"/>
      <c r="AI840" s="341"/>
      <c r="AJ840" s="332"/>
      <c r="AK840" s="332"/>
      <c r="AL840" s="341"/>
      <c r="AM840" s="332"/>
      <c r="AN840" s="332"/>
      <c r="AO840" s="341"/>
    </row>
    <row r="841" spans="1:41" ht="23.1" customHeight="1">
      <c r="A841" s="397"/>
      <c r="B841" s="672"/>
      <c r="C841" s="1234"/>
      <c r="D841" s="396"/>
      <c r="E841" s="508">
        <f t="shared" si="42"/>
        <v>0</v>
      </c>
      <c r="F841" s="1235"/>
      <c r="G841" s="509"/>
      <c r="H841" s="508">
        <f t="shared" si="43"/>
        <v>0</v>
      </c>
      <c r="I841" s="1256" t="str">
        <f t="shared" si="44"/>
        <v/>
      </c>
      <c r="J841" s="398"/>
      <c r="K841" s="341"/>
      <c r="L841" s="341"/>
      <c r="M841" s="342"/>
      <c r="N841" s="332"/>
      <c r="O841" s="332"/>
      <c r="P841" s="343"/>
      <c r="Q841" s="332"/>
      <c r="R841" s="343"/>
      <c r="S841" s="344"/>
      <c r="T841" s="332"/>
      <c r="U841" s="332"/>
      <c r="V841" s="332"/>
      <c r="W841" s="332"/>
      <c r="X841" s="332"/>
      <c r="Y841" s="332"/>
      <c r="Z841" s="332"/>
      <c r="AA841" s="332"/>
      <c r="AB841" s="332"/>
      <c r="AC841" s="332"/>
      <c r="AD841" s="332"/>
      <c r="AE841" s="332"/>
      <c r="AF841" s="332"/>
      <c r="AG841" s="332"/>
      <c r="AH841" s="332"/>
      <c r="AI841" s="341"/>
      <c r="AJ841" s="332"/>
      <c r="AK841" s="332"/>
      <c r="AL841" s="341"/>
      <c r="AM841" s="332"/>
      <c r="AN841" s="332"/>
      <c r="AO841" s="341"/>
    </row>
    <row r="842" spans="1:41" ht="23.1" customHeight="1">
      <c r="A842" s="397"/>
      <c r="B842" s="672"/>
      <c r="C842" s="1234"/>
      <c r="D842" s="396"/>
      <c r="E842" s="508">
        <f t="shared" si="42"/>
        <v>0</v>
      </c>
      <c r="F842" s="1235"/>
      <c r="G842" s="509"/>
      <c r="H842" s="508">
        <f t="shared" si="43"/>
        <v>0</v>
      </c>
      <c r="I842" s="1256" t="str">
        <f t="shared" si="44"/>
        <v/>
      </c>
      <c r="J842" s="398"/>
      <c r="K842" s="341"/>
      <c r="L842" s="341"/>
      <c r="M842" s="342"/>
      <c r="N842" s="332"/>
      <c r="O842" s="332"/>
      <c r="P842" s="343"/>
      <c r="Q842" s="332"/>
      <c r="R842" s="343"/>
      <c r="S842" s="344"/>
      <c r="T842" s="332"/>
      <c r="U842" s="332"/>
      <c r="V842" s="332"/>
      <c r="W842" s="332"/>
      <c r="X842" s="332"/>
      <c r="Y842" s="332"/>
      <c r="Z842" s="332"/>
      <c r="AA842" s="332"/>
      <c r="AB842" s="332"/>
      <c r="AC842" s="332"/>
      <c r="AD842" s="332"/>
      <c r="AE842" s="332"/>
      <c r="AF842" s="332"/>
      <c r="AG842" s="332"/>
      <c r="AH842" s="332"/>
      <c r="AI842" s="341"/>
      <c r="AJ842" s="332"/>
      <c r="AK842" s="332"/>
      <c r="AL842" s="341"/>
      <c r="AM842" s="332"/>
      <c r="AN842" s="332"/>
      <c r="AO842" s="341"/>
    </row>
    <row r="843" spans="1:41" ht="23.1" customHeight="1">
      <c r="A843" s="397"/>
      <c r="B843" s="672"/>
      <c r="C843" s="1234"/>
      <c r="D843" s="396"/>
      <c r="E843" s="508">
        <f t="shared" si="42"/>
        <v>0</v>
      </c>
      <c r="F843" s="1235"/>
      <c r="G843" s="509"/>
      <c r="H843" s="508">
        <f t="shared" si="43"/>
        <v>0</v>
      </c>
      <c r="I843" s="1256" t="str">
        <f t="shared" si="44"/>
        <v/>
      </c>
      <c r="J843" s="398"/>
      <c r="K843" s="341"/>
      <c r="L843" s="341"/>
      <c r="M843" s="342"/>
      <c r="N843" s="332"/>
      <c r="O843" s="332"/>
      <c r="P843" s="343"/>
      <c r="Q843" s="332"/>
      <c r="R843" s="343"/>
      <c r="S843" s="344"/>
      <c r="T843" s="332"/>
      <c r="U843" s="332"/>
      <c r="V843" s="332"/>
      <c r="W843" s="332"/>
      <c r="X843" s="332"/>
      <c r="Y843" s="332"/>
      <c r="Z843" s="332"/>
      <c r="AA843" s="332"/>
      <c r="AB843" s="332"/>
      <c r="AC843" s="332"/>
      <c r="AD843" s="332"/>
      <c r="AE843" s="332"/>
      <c r="AF843" s="332"/>
      <c r="AG843" s="332"/>
      <c r="AH843" s="332"/>
      <c r="AI843" s="341"/>
      <c r="AJ843" s="332"/>
      <c r="AK843" s="332"/>
      <c r="AL843" s="341"/>
      <c r="AM843" s="332"/>
      <c r="AN843" s="332"/>
      <c r="AO843" s="341"/>
    </row>
    <row r="844" spans="1:41" ht="23.1" customHeight="1">
      <c r="A844" s="397"/>
      <c r="B844" s="672"/>
      <c r="C844" s="1234"/>
      <c r="D844" s="396"/>
      <c r="E844" s="508">
        <f t="shared" si="42"/>
        <v>0</v>
      </c>
      <c r="F844" s="1235"/>
      <c r="G844" s="509"/>
      <c r="H844" s="508">
        <f t="shared" si="43"/>
        <v>0</v>
      </c>
      <c r="I844" s="1256" t="str">
        <f t="shared" si="44"/>
        <v/>
      </c>
      <c r="J844" s="398"/>
      <c r="K844" s="341"/>
      <c r="L844" s="341"/>
      <c r="M844" s="342"/>
      <c r="N844" s="332"/>
      <c r="O844" s="332"/>
      <c r="P844" s="343"/>
      <c r="Q844" s="332"/>
      <c r="R844" s="343"/>
      <c r="S844" s="344"/>
      <c r="T844" s="332"/>
      <c r="U844" s="332"/>
      <c r="V844" s="332"/>
      <c r="W844" s="332"/>
      <c r="X844" s="332"/>
      <c r="Y844" s="332"/>
      <c r="Z844" s="332"/>
      <c r="AA844" s="332"/>
      <c r="AB844" s="332"/>
      <c r="AC844" s="332"/>
      <c r="AD844" s="332"/>
      <c r="AE844" s="332"/>
      <c r="AF844" s="332"/>
      <c r="AG844" s="332"/>
      <c r="AH844" s="332"/>
      <c r="AI844" s="341"/>
      <c r="AJ844" s="332"/>
      <c r="AK844" s="332"/>
      <c r="AL844" s="341"/>
      <c r="AM844" s="332"/>
      <c r="AN844" s="332"/>
      <c r="AO844" s="341"/>
    </row>
    <row r="845" spans="1:41" ht="23.1" customHeight="1">
      <c r="A845" s="397"/>
      <c r="B845" s="672"/>
      <c r="C845" s="1234"/>
      <c r="D845" s="396"/>
      <c r="E845" s="508">
        <f t="shared" si="42"/>
        <v>0</v>
      </c>
      <c r="F845" s="1235"/>
      <c r="G845" s="509"/>
      <c r="H845" s="508">
        <f t="shared" si="43"/>
        <v>0</v>
      </c>
      <c r="I845" s="1256" t="str">
        <f t="shared" si="44"/>
        <v/>
      </c>
      <c r="J845" s="398"/>
      <c r="K845" s="341"/>
      <c r="L845" s="341"/>
      <c r="M845" s="342"/>
      <c r="N845" s="332"/>
      <c r="O845" s="332"/>
      <c r="P845" s="343"/>
      <c r="Q845" s="332"/>
      <c r="R845" s="343"/>
      <c r="S845" s="344"/>
      <c r="T845" s="332"/>
      <c r="U845" s="332"/>
      <c r="V845" s="332"/>
      <c r="W845" s="332"/>
      <c r="X845" s="332"/>
      <c r="Y845" s="332"/>
      <c r="Z845" s="332"/>
      <c r="AA845" s="332"/>
      <c r="AB845" s="332"/>
      <c r="AC845" s="332"/>
      <c r="AD845" s="332"/>
      <c r="AE845" s="332"/>
      <c r="AF845" s="332"/>
      <c r="AG845" s="332"/>
      <c r="AH845" s="332"/>
      <c r="AI845" s="341"/>
      <c r="AJ845" s="332"/>
      <c r="AK845" s="332"/>
      <c r="AL845" s="341"/>
      <c r="AM845" s="332"/>
      <c r="AN845" s="332"/>
      <c r="AO845" s="341"/>
    </row>
    <row r="846" spans="1:41" ht="23.1" customHeight="1">
      <c r="A846" s="397"/>
      <c r="B846" s="672"/>
      <c r="C846" s="1234"/>
      <c r="D846" s="396"/>
      <c r="E846" s="508">
        <f t="shared" si="42"/>
        <v>0</v>
      </c>
      <c r="F846" s="1235"/>
      <c r="G846" s="509"/>
      <c r="H846" s="508">
        <f t="shared" si="43"/>
        <v>0</v>
      </c>
      <c r="I846" s="1256" t="str">
        <f t="shared" si="44"/>
        <v/>
      </c>
      <c r="J846" s="398"/>
      <c r="K846" s="341"/>
      <c r="L846" s="341"/>
      <c r="M846" s="342"/>
      <c r="N846" s="332"/>
      <c r="O846" s="332"/>
      <c r="P846" s="343"/>
      <c r="Q846" s="332"/>
      <c r="R846" s="343"/>
      <c r="S846" s="344"/>
      <c r="T846" s="332"/>
      <c r="U846" s="332"/>
      <c r="V846" s="332"/>
      <c r="W846" s="332"/>
      <c r="X846" s="332"/>
      <c r="Y846" s="332"/>
      <c r="Z846" s="332"/>
      <c r="AA846" s="332"/>
      <c r="AB846" s="332"/>
      <c r="AC846" s="332"/>
      <c r="AD846" s="332"/>
      <c r="AE846" s="332"/>
      <c r="AF846" s="332"/>
      <c r="AG846" s="332"/>
      <c r="AH846" s="332"/>
      <c r="AI846" s="341"/>
      <c r="AJ846" s="332"/>
      <c r="AK846" s="332"/>
      <c r="AL846" s="341"/>
      <c r="AM846" s="332"/>
      <c r="AN846" s="332"/>
      <c r="AO846" s="341"/>
    </row>
    <row r="847" spans="1:41" ht="23.1" customHeight="1">
      <c r="A847" s="397"/>
      <c r="B847" s="672"/>
      <c r="C847" s="1234"/>
      <c r="D847" s="396"/>
      <c r="E847" s="508">
        <f t="shared" si="42"/>
        <v>0</v>
      </c>
      <c r="F847" s="1235"/>
      <c r="G847" s="509"/>
      <c r="H847" s="508">
        <f t="shared" si="43"/>
        <v>0</v>
      </c>
      <c r="I847" s="1256" t="str">
        <f t="shared" si="44"/>
        <v/>
      </c>
      <c r="J847" s="398"/>
      <c r="K847" s="341"/>
      <c r="L847" s="341"/>
      <c r="M847" s="342"/>
      <c r="N847" s="332"/>
      <c r="O847" s="332"/>
      <c r="P847" s="343"/>
      <c r="Q847" s="332"/>
      <c r="R847" s="343"/>
      <c r="S847" s="344"/>
      <c r="T847" s="332"/>
      <c r="U847" s="332"/>
      <c r="V847" s="332"/>
      <c r="W847" s="332"/>
      <c r="X847" s="332"/>
      <c r="Y847" s="332"/>
      <c r="Z847" s="332"/>
      <c r="AA847" s="332"/>
      <c r="AB847" s="332"/>
      <c r="AC847" s="332"/>
      <c r="AD847" s="332"/>
      <c r="AE847" s="332"/>
      <c r="AF847" s="332"/>
      <c r="AG847" s="332"/>
      <c r="AH847" s="332"/>
      <c r="AI847" s="341"/>
      <c r="AJ847" s="332"/>
      <c r="AK847" s="332"/>
      <c r="AL847" s="341"/>
      <c r="AM847" s="332"/>
      <c r="AN847" s="332"/>
      <c r="AO847" s="341"/>
    </row>
    <row r="848" spans="1:41" ht="23.1" customHeight="1">
      <c r="A848" s="397"/>
      <c r="B848" s="672"/>
      <c r="C848" s="1234"/>
      <c r="D848" s="396"/>
      <c r="E848" s="508">
        <f t="shared" si="42"/>
        <v>0</v>
      </c>
      <c r="F848" s="1235"/>
      <c r="G848" s="509"/>
      <c r="H848" s="508">
        <f t="shared" si="43"/>
        <v>0</v>
      </c>
      <c r="I848" s="1256" t="str">
        <f t="shared" si="44"/>
        <v/>
      </c>
      <c r="J848" s="398"/>
      <c r="K848" s="341"/>
      <c r="L848" s="341"/>
      <c r="M848" s="342"/>
      <c r="N848" s="332"/>
      <c r="O848" s="332"/>
      <c r="P848" s="343"/>
      <c r="Q848" s="332"/>
      <c r="R848" s="343"/>
      <c r="S848" s="344"/>
      <c r="T848" s="332"/>
      <c r="U848" s="332"/>
      <c r="V848" s="332"/>
      <c r="W848" s="332"/>
      <c r="X848" s="332"/>
      <c r="Y848" s="332"/>
      <c r="Z848" s="332"/>
      <c r="AA848" s="332"/>
      <c r="AB848" s="332"/>
      <c r="AC848" s="332"/>
      <c r="AD848" s="332"/>
      <c r="AE848" s="332"/>
      <c r="AF848" s="332"/>
      <c r="AG848" s="332"/>
      <c r="AH848" s="332"/>
      <c r="AI848" s="341"/>
      <c r="AJ848" s="332"/>
      <c r="AK848" s="332"/>
      <c r="AL848" s="341"/>
      <c r="AM848" s="332"/>
      <c r="AN848" s="332"/>
      <c r="AO848" s="341"/>
    </row>
    <row r="849" spans="1:41" ht="23.1" customHeight="1">
      <c r="A849" s="397"/>
      <c r="B849" s="672"/>
      <c r="C849" s="1234"/>
      <c r="D849" s="396"/>
      <c r="E849" s="508">
        <f t="shared" si="42"/>
        <v>0</v>
      </c>
      <c r="F849" s="1235"/>
      <c r="G849" s="509"/>
      <c r="H849" s="508">
        <f t="shared" si="43"/>
        <v>0</v>
      </c>
      <c r="I849" s="1256" t="str">
        <f t="shared" si="44"/>
        <v/>
      </c>
      <c r="J849" s="398"/>
      <c r="K849" s="341"/>
      <c r="L849" s="341"/>
      <c r="M849" s="342"/>
      <c r="N849" s="332"/>
      <c r="O849" s="332"/>
      <c r="P849" s="343"/>
      <c r="Q849" s="332"/>
      <c r="R849" s="343"/>
      <c r="S849" s="344"/>
      <c r="T849" s="332"/>
      <c r="U849" s="332"/>
      <c r="V849" s="332"/>
      <c r="W849" s="332"/>
      <c r="X849" s="332"/>
      <c r="Y849" s="332"/>
      <c r="Z849" s="332"/>
      <c r="AA849" s="332"/>
      <c r="AB849" s="332"/>
      <c r="AC849" s="332"/>
      <c r="AD849" s="332"/>
      <c r="AE849" s="332"/>
      <c r="AF849" s="332"/>
      <c r="AG849" s="332"/>
      <c r="AH849" s="332"/>
      <c r="AI849" s="341"/>
      <c r="AJ849" s="332"/>
      <c r="AK849" s="332"/>
      <c r="AL849" s="341"/>
      <c r="AM849" s="332"/>
      <c r="AN849" s="332"/>
      <c r="AO849" s="341"/>
    </row>
    <row r="850" spans="1:41" ht="23.1" customHeight="1">
      <c r="A850" s="397"/>
      <c r="B850" s="672"/>
      <c r="C850" s="1234"/>
      <c r="D850" s="396"/>
      <c r="E850" s="508">
        <f t="shared" si="42"/>
        <v>0</v>
      </c>
      <c r="F850" s="1235"/>
      <c r="G850" s="509"/>
      <c r="H850" s="508">
        <f t="shared" si="43"/>
        <v>0</v>
      </c>
      <c r="I850" s="1256" t="str">
        <f t="shared" si="44"/>
        <v/>
      </c>
      <c r="J850" s="398"/>
      <c r="K850" s="341"/>
      <c r="L850" s="341"/>
      <c r="M850" s="342"/>
      <c r="N850" s="332"/>
      <c r="O850" s="332"/>
      <c r="P850" s="343"/>
      <c r="Q850" s="332"/>
      <c r="R850" s="343"/>
      <c r="S850" s="344"/>
      <c r="T850" s="332"/>
      <c r="U850" s="332"/>
      <c r="V850" s="332"/>
      <c r="W850" s="332"/>
      <c r="X850" s="332"/>
      <c r="Y850" s="332"/>
      <c r="Z850" s="332"/>
      <c r="AA850" s="332"/>
      <c r="AB850" s="332"/>
      <c r="AC850" s="332"/>
      <c r="AD850" s="332"/>
      <c r="AE850" s="332"/>
      <c r="AF850" s="332"/>
      <c r="AG850" s="332"/>
      <c r="AH850" s="332"/>
      <c r="AI850" s="341"/>
      <c r="AJ850" s="332"/>
      <c r="AK850" s="332"/>
      <c r="AL850" s="341"/>
      <c r="AM850" s="332"/>
      <c r="AN850" s="332"/>
      <c r="AO850" s="341"/>
    </row>
    <row r="851" spans="1:41" ht="23.1" customHeight="1">
      <c r="A851" s="397"/>
      <c r="B851" s="672"/>
      <c r="C851" s="1234"/>
      <c r="D851" s="396"/>
      <c r="E851" s="508">
        <f t="shared" si="42"/>
        <v>0</v>
      </c>
      <c r="F851" s="1235"/>
      <c r="G851" s="509"/>
      <c r="H851" s="508">
        <f t="shared" si="43"/>
        <v>0</v>
      </c>
      <c r="I851" s="1256" t="str">
        <f t="shared" si="44"/>
        <v/>
      </c>
      <c r="J851" s="398"/>
      <c r="K851" s="341"/>
      <c r="L851" s="341"/>
      <c r="M851" s="342"/>
      <c r="N851" s="332"/>
      <c r="O851" s="332"/>
      <c r="P851" s="343"/>
      <c r="Q851" s="332"/>
      <c r="R851" s="343"/>
      <c r="S851" s="344"/>
      <c r="T851" s="332"/>
      <c r="U851" s="332"/>
      <c r="V851" s="332"/>
      <c r="W851" s="332"/>
      <c r="X851" s="332"/>
      <c r="Y851" s="332"/>
      <c r="Z851" s="332"/>
      <c r="AA851" s="332"/>
      <c r="AB851" s="332"/>
      <c r="AC851" s="332"/>
      <c r="AD851" s="332"/>
      <c r="AE851" s="332"/>
      <c r="AF851" s="332"/>
      <c r="AG851" s="332"/>
      <c r="AH851" s="332"/>
      <c r="AI851" s="341"/>
      <c r="AJ851" s="332"/>
      <c r="AK851" s="332"/>
      <c r="AL851" s="341"/>
      <c r="AM851" s="332"/>
      <c r="AN851" s="332"/>
      <c r="AO851" s="341"/>
    </row>
    <row r="852" spans="1:41" ht="23.1" customHeight="1">
      <c r="A852" s="397"/>
      <c r="B852" s="672"/>
      <c r="C852" s="1234"/>
      <c r="D852" s="396"/>
      <c r="E852" s="508">
        <f t="shared" si="42"/>
        <v>0</v>
      </c>
      <c r="F852" s="1235"/>
      <c r="G852" s="509"/>
      <c r="H852" s="508">
        <f t="shared" si="43"/>
        <v>0</v>
      </c>
      <c r="I852" s="1256" t="str">
        <f t="shared" si="44"/>
        <v/>
      </c>
      <c r="J852" s="398"/>
      <c r="K852" s="341"/>
      <c r="L852" s="341"/>
      <c r="M852" s="342"/>
      <c r="N852" s="332"/>
      <c r="O852" s="332"/>
      <c r="P852" s="343"/>
      <c r="Q852" s="332"/>
      <c r="R852" s="343"/>
      <c r="S852" s="344"/>
      <c r="T852" s="332"/>
      <c r="U852" s="332"/>
      <c r="V852" s="332"/>
      <c r="W852" s="332"/>
      <c r="X852" s="332"/>
      <c r="Y852" s="332"/>
      <c r="Z852" s="332"/>
      <c r="AA852" s="332"/>
      <c r="AB852" s="332"/>
      <c r="AC852" s="332"/>
      <c r="AD852" s="332"/>
      <c r="AE852" s="332"/>
      <c r="AF852" s="332"/>
      <c r="AG852" s="332"/>
      <c r="AH852" s="332"/>
      <c r="AI852" s="341"/>
      <c r="AJ852" s="332"/>
      <c r="AK852" s="332"/>
      <c r="AL852" s="341"/>
      <c r="AM852" s="332"/>
      <c r="AN852" s="332"/>
      <c r="AO852" s="341"/>
    </row>
    <row r="853" spans="1:41" ht="23.1" customHeight="1">
      <c r="A853" s="397"/>
      <c r="B853" s="672"/>
      <c r="C853" s="1234"/>
      <c r="D853" s="396"/>
      <c r="E853" s="508">
        <f t="shared" si="42"/>
        <v>0</v>
      </c>
      <c r="F853" s="1235"/>
      <c r="G853" s="509"/>
      <c r="H853" s="508">
        <f t="shared" si="43"/>
        <v>0</v>
      </c>
      <c r="I853" s="1256" t="str">
        <f t="shared" si="44"/>
        <v/>
      </c>
      <c r="J853" s="398"/>
      <c r="K853" s="341"/>
      <c r="L853" s="341"/>
      <c r="M853" s="342"/>
      <c r="N853" s="332"/>
      <c r="O853" s="332"/>
      <c r="P853" s="343"/>
      <c r="Q853" s="332"/>
      <c r="R853" s="343"/>
      <c r="S853" s="344"/>
      <c r="T853" s="332"/>
      <c r="U853" s="332"/>
      <c r="V853" s="332"/>
      <c r="W853" s="332"/>
      <c r="X853" s="332"/>
      <c r="Y853" s="332"/>
      <c r="Z853" s="332"/>
      <c r="AA853" s="332"/>
      <c r="AB853" s="332"/>
      <c r="AC853" s="332"/>
      <c r="AD853" s="332"/>
      <c r="AE853" s="332"/>
      <c r="AF853" s="332"/>
      <c r="AG853" s="332"/>
      <c r="AH853" s="332"/>
      <c r="AI853" s="341"/>
      <c r="AJ853" s="332"/>
      <c r="AK853" s="332"/>
      <c r="AL853" s="341"/>
      <c r="AM853" s="332"/>
      <c r="AN853" s="332"/>
      <c r="AO853" s="341"/>
    </row>
    <row r="854" spans="1:41" ht="23.1" customHeight="1">
      <c r="A854" s="397"/>
      <c r="B854" s="672"/>
      <c r="C854" s="1234"/>
      <c r="D854" s="396"/>
      <c r="E854" s="508">
        <f t="shared" si="42"/>
        <v>0</v>
      </c>
      <c r="F854" s="1235"/>
      <c r="G854" s="509"/>
      <c r="H854" s="508">
        <f t="shared" si="43"/>
        <v>0</v>
      </c>
      <c r="I854" s="1256" t="str">
        <f t="shared" si="44"/>
        <v/>
      </c>
      <c r="J854" s="398"/>
      <c r="K854" s="341"/>
      <c r="L854" s="341"/>
      <c r="M854" s="342"/>
      <c r="N854" s="332"/>
      <c r="O854" s="332"/>
      <c r="P854" s="343"/>
      <c r="Q854" s="332"/>
      <c r="R854" s="343"/>
      <c r="S854" s="344"/>
      <c r="T854" s="332"/>
      <c r="U854" s="332"/>
      <c r="V854" s="332"/>
      <c r="W854" s="332"/>
      <c r="X854" s="332"/>
      <c r="Y854" s="332"/>
      <c r="Z854" s="332"/>
      <c r="AA854" s="332"/>
      <c r="AB854" s="332"/>
      <c r="AC854" s="332"/>
      <c r="AD854" s="332"/>
      <c r="AE854" s="332"/>
      <c r="AF854" s="332"/>
      <c r="AG854" s="332"/>
      <c r="AH854" s="332"/>
      <c r="AI854" s="341"/>
      <c r="AJ854" s="332"/>
      <c r="AK854" s="332"/>
      <c r="AL854" s="341"/>
      <c r="AM854" s="332"/>
      <c r="AN854" s="332"/>
      <c r="AO854" s="341"/>
    </row>
    <row r="855" spans="1:41" ht="23.1" customHeight="1">
      <c r="A855" s="397"/>
      <c r="B855" s="672"/>
      <c r="C855" s="1234"/>
      <c r="D855" s="396"/>
      <c r="E855" s="508">
        <f t="shared" si="42"/>
        <v>0</v>
      </c>
      <c r="F855" s="1235"/>
      <c r="G855" s="509"/>
      <c r="H855" s="508">
        <f t="shared" si="43"/>
        <v>0</v>
      </c>
      <c r="I855" s="1256" t="str">
        <f t="shared" si="44"/>
        <v/>
      </c>
      <c r="J855" s="398"/>
      <c r="K855" s="341"/>
      <c r="L855" s="341"/>
      <c r="M855" s="342"/>
      <c r="N855" s="332"/>
      <c r="O855" s="332"/>
      <c r="P855" s="343"/>
      <c r="Q855" s="332"/>
      <c r="R855" s="343"/>
      <c r="S855" s="344"/>
      <c r="T855" s="332"/>
      <c r="U855" s="332"/>
      <c r="V855" s="332"/>
      <c r="W855" s="332"/>
      <c r="X855" s="332"/>
      <c r="Y855" s="332"/>
      <c r="Z855" s="332"/>
      <c r="AA855" s="332"/>
      <c r="AB855" s="332"/>
      <c r="AC855" s="332"/>
      <c r="AD855" s="332"/>
      <c r="AE855" s="332"/>
      <c r="AF855" s="332"/>
      <c r="AG855" s="332"/>
      <c r="AH855" s="332"/>
      <c r="AI855" s="341"/>
      <c r="AJ855" s="332"/>
      <c r="AK855" s="332"/>
      <c r="AL855" s="341"/>
      <c r="AM855" s="332"/>
      <c r="AN855" s="332"/>
      <c r="AO855" s="341"/>
    </row>
    <row r="856" spans="1:41" ht="23.1" customHeight="1">
      <c r="A856" s="397"/>
      <c r="B856" s="672"/>
      <c r="C856" s="1234"/>
      <c r="D856" s="396"/>
      <c r="E856" s="508">
        <f t="shared" si="42"/>
        <v>0</v>
      </c>
      <c r="F856" s="1235"/>
      <c r="G856" s="509"/>
      <c r="H856" s="508">
        <f t="shared" si="43"/>
        <v>0</v>
      </c>
      <c r="I856" s="1256" t="str">
        <f t="shared" si="44"/>
        <v/>
      </c>
      <c r="J856" s="398"/>
      <c r="K856" s="341"/>
      <c r="L856" s="341"/>
      <c r="M856" s="342"/>
      <c r="N856" s="332"/>
      <c r="O856" s="332"/>
      <c r="P856" s="343"/>
      <c r="Q856" s="332"/>
      <c r="R856" s="343"/>
      <c r="S856" s="344"/>
      <c r="T856" s="332"/>
      <c r="U856" s="332"/>
      <c r="V856" s="332"/>
      <c r="W856" s="332"/>
      <c r="X856" s="332"/>
      <c r="Y856" s="332"/>
      <c r="Z856" s="332"/>
      <c r="AA856" s="332"/>
      <c r="AB856" s="332"/>
      <c r="AC856" s="332"/>
      <c r="AD856" s="332"/>
      <c r="AE856" s="332"/>
      <c r="AF856" s="332"/>
      <c r="AG856" s="332"/>
      <c r="AH856" s="332"/>
      <c r="AI856" s="341"/>
      <c r="AJ856" s="332"/>
      <c r="AK856" s="332"/>
      <c r="AL856" s="341"/>
      <c r="AM856" s="332"/>
      <c r="AN856" s="332"/>
      <c r="AO856" s="341"/>
    </row>
    <row r="857" spans="1:41" ht="23.1" customHeight="1">
      <c r="A857" s="397"/>
      <c r="B857" s="672"/>
      <c r="C857" s="1234"/>
      <c r="D857" s="396"/>
      <c r="E857" s="508">
        <f t="shared" si="42"/>
        <v>0</v>
      </c>
      <c r="F857" s="1235"/>
      <c r="G857" s="509"/>
      <c r="H857" s="508">
        <f t="shared" si="43"/>
        <v>0</v>
      </c>
      <c r="I857" s="1256" t="str">
        <f t="shared" si="44"/>
        <v/>
      </c>
      <c r="J857" s="398"/>
      <c r="K857" s="341"/>
      <c r="L857" s="341"/>
      <c r="M857" s="342"/>
      <c r="N857" s="332"/>
      <c r="O857" s="332"/>
      <c r="P857" s="343"/>
      <c r="Q857" s="332"/>
      <c r="R857" s="343"/>
      <c r="S857" s="344"/>
      <c r="T857" s="332"/>
      <c r="U857" s="332"/>
      <c r="V857" s="332"/>
      <c r="W857" s="332"/>
      <c r="X857" s="332"/>
      <c r="Y857" s="332"/>
      <c r="Z857" s="332"/>
      <c r="AA857" s="332"/>
      <c r="AB857" s="332"/>
      <c r="AC857" s="332"/>
      <c r="AD857" s="332"/>
      <c r="AE857" s="332"/>
      <c r="AF857" s="332"/>
      <c r="AG857" s="332"/>
      <c r="AH857" s="332"/>
      <c r="AI857" s="341"/>
      <c r="AJ857" s="332"/>
      <c r="AK857" s="332"/>
      <c r="AL857" s="341"/>
      <c r="AM857" s="332"/>
      <c r="AN857" s="332"/>
      <c r="AO857" s="341"/>
    </row>
    <row r="858" spans="1:41" ht="23.1" customHeight="1">
      <c r="A858" s="397"/>
      <c r="B858" s="672"/>
      <c r="C858" s="1234"/>
      <c r="D858" s="396"/>
      <c r="E858" s="508">
        <f t="shared" si="42"/>
        <v>0</v>
      </c>
      <c r="F858" s="1235"/>
      <c r="G858" s="509"/>
      <c r="H858" s="508">
        <f t="shared" si="43"/>
        <v>0</v>
      </c>
      <c r="I858" s="1256" t="str">
        <f t="shared" si="44"/>
        <v/>
      </c>
      <c r="J858" s="398"/>
      <c r="K858" s="341"/>
      <c r="L858" s="341"/>
      <c r="M858" s="342"/>
      <c r="N858" s="332"/>
      <c r="O858" s="332"/>
      <c r="P858" s="343"/>
      <c r="Q858" s="332"/>
      <c r="R858" s="343"/>
      <c r="S858" s="344"/>
      <c r="T858" s="332"/>
      <c r="U858" s="332"/>
      <c r="V858" s="332"/>
      <c r="W858" s="332"/>
      <c r="X858" s="332"/>
      <c r="Y858" s="332"/>
      <c r="Z858" s="332"/>
      <c r="AA858" s="332"/>
      <c r="AB858" s="332"/>
      <c r="AC858" s="332"/>
      <c r="AD858" s="332"/>
      <c r="AE858" s="332"/>
      <c r="AF858" s="332"/>
      <c r="AG858" s="332"/>
      <c r="AH858" s="332"/>
      <c r="AI858" s="341"/>
      <c r="AJ858" s="332"/>
      <c r="AK858" s="332"/>
      <c r="AL858" s="341"/>
      <c r="AM858" s="332"/>
      <c r="AN858" s="332"/>
      <c r="AO858" s="341"/>
    </row>
    <row r="859" spans="1:41" ht="23.1" customHeight="1">
      <c r="A859" s="397"/>
      <c r="B859" s="672"/>
      <c r="C859" s="1234"/>
      <c r="D859" s="396"/>
      <c r="E859" s="508">
        <f t="shared" si="42"/>
        <v>0</v>
      </c>
      <c r="F859" s="1235"/>
      <c r="G859" s="509"/>
      <c r="H859" s="508">
        <f t="shared" si="43"/>
        <v>0</v>
      </c>
      <c r="I859" s="1256" t="str">
        <f t="shared" si="44"/>
        <v/>
      </c>
      <c r="J859" s="398"/>
      <c r="K859" s="341"/>
      <c r="L859" s="341"/>
      <c r="M859" s="342"/>
      <c r="N859" s="332"/>
      <c r="O859" s="332"/>
      <c r="P859" s="343"/>
      <c r="Q859" s="332"/>
      <c r="R859" s="343"/>
      <c r="S859" s="344"/>
      <c r="T859" s="332"/>
      <c r="U859" s="332"/>
      <c r="V859" s="332"/>
      <c r="W859" s="332"/>
      <c r="X859" s="332"/>
      <c r="Y859" s="332"/>
      <c r="Z859" s="332"/>
      <c r="AA859" s="332"/>
      <c r="AB859" s="332"/>
      <c r="AC859" s="332"/>
      <c r="AD859" s="332"/>
      <c r="AE859" s="332"/>
      <c r="AF859" s="332"/>
      <c r="AG859" s="332"/>
      <c r="AH859" s="332"/>
      <c r="AI859" s="341"/>
      <c r="AJ859" s="332"/>
      <c r="AK859" s="332"/>
      <c r="AL859" s="341"/>
      <c r="AM859" s="332"/>
      <c r="AN859" s="332"/>
      <c r="AO859" s="341"/>
    </row>
    <row r="860" spans="1:41" ht="23.1" customHeight="1">
      <c r="A860" s="397"/>
      <c r="B860" s="672"/>
      <c r="C860" s="1234"/>
      <c r="D860" s="396"/>
      <c r="E860" s="508">
        <f t="shared" si="42"/>
        <v>0</v>
      </c>
      <c r="F860" s="1235"/>
      <c r="G860" s="509"/>
      <c r="H860" s="508">
        <f t="shared" si="43"/>
        <v>0</v>
      </c>
      <c r="I860" s="1256" t="str">
        <f t="shared" si="44"/>
        <v/>
      </c>
      <c r="J860" s="398"/>
      <c r="K860" s="341"/>
      <c r="L860" s="341"/>
      <c r="M860" s="342"/>
      <c r="N860" s="332"/>
      <c r="O860" s="332"/>
      <c r="P860" s="343"/>
      <c r="Q860" s="332"/>
      <c r="R860" s="343"/>
      <c r="S860" s="344"/>
      <c r="T860" s="332"/>
      <c r="U860" s="332"/>
      <c r="V860" s="332"/>
      <c r="W860" s="332"/>
      <c r="X860" s="332"/>
      <c r="Y860" s="332"/>
      <c r="Z860" s="332"/>
      <c r="AA860" s="332"/>
      <c r="AB860" s="332"/>
      <c r="AC860" s="332"/>
      <c r="AD860" s="332"/>
      <c r="AE860" s="332"/>
      <c r="AF860" s="332"/>
      <c r="AG860" s="332"/>
      <c r="AH860" s="332"/>
      <c r="AI860" s="341"/>
      <c r="AJ860" s="332"/>
      <c r="AK860" s="332"/>
      <c r="AL860" s="341"/>
      <c r="AM860" s="332"/>
      <c r="AN860" s="332"/>
      <c r="AO860" s="341"/>
    </row>
    <row r="861" spans="1:41" ht="23.1" customHeight="1">
      <c r="A861" s="397"/>
      <c r="B861" s="672"/>
      <c r="C861" s="1234"/>
      <c r="D861" s="396"/>
      <c r="E861" s="508">
        <f t="shared" si="42"/>
        <v>0</v>
      </c>
      <c r="F861" s="1235"/>
      <c r="G861" s="509"/>
      <c r="H861" s="508">
        <f t="shared" si="43"/>
        <v>0</v>
      </c>
      <c r="I861" s="1256" t="str">
        <f t="shared" si="44"/>
        <v/>
      </c>
      <c r="J861" s="398"/>
      <c r="K861" s="341"/>
      <c r="L861" s="341"/>
      <c r="M861" s="342"/>
      <c r="N861" s="332"/>
      <c r="O861" s="332"/>
      <c r="P861" s="343"/>
      <c r="Q861" s="332"/>
      <c r="R861" s="343"/>
      <c r="S861" s="344"/>
      <c r="T861" s="332"/>
      <c r="U861" s="332"/>
      <c r="V861" s="332"/>
      <c r="W861" s="332"/>
      <c r="X861" s="332"/>
      <c r="Y861" s="332"/>
      <c r="Z861" s="332"/>
      <c r="AA861" s="332"/>
      <c r="AB861" s="332"/>
      <c r="AC861" s="332"/>
      <c r="AD861" s="332"/>
      <c r="AE861" s="332"/>
      <c r="AF861" s="332"/>
      <c r="AG861" s="332"/>
      <c r="AH861" s="332"/>
      <c r="AI861" s="341"/>
      <c r="AJ861" s="332"/>
      <c r="AK861" s="332"/>
      <c r="AL861" s="341"/>
      <c r="AM861" s="332"/>
      <c r="AN861" s="332"/>
      <c r="AO861" s="341"/>
    </row>
    <row r="862" spans="1:41" ht="23.1" customHeight="1">
      <c r="A862" s="397"/>
      <c r="B862" s="672"/>
      <c r="C862" s="1234"/>
      <c r="D862" s="396"/>
      <c r="E862" s="508">
        <f t="shared" si="42"/>
        <v>0</v>
      </c>
      <c r="F862" s="1235"/>
      <c r="G862" s="509"/>
      <c r="H862" s="508">
        <f t="shared" si="43"/>
        <v>0</v>
      </c>
      <c r="I862" s="1256" t="str">
        <f t="shared" si="44"/>
        <v/>
      </c>
      <c r="J862" s="398"/>
      <c r="K862" s="341"/>
      <c r="L862" s="341"/>
      <c r="M862" s="342"/>
      <c r="N862" s="332"/>
      <c r="O862" s="332"/>
      <c r="P862" s="343"/>
      <c r="Q862" s="332"/>
      <c r="R862" s="343"/>
      <c r="S862" s="344"/>
      <c r="T862" s="332"/>
      <c r="U862" s="332"/>
      <c r="V862" s="332"/>
      <c r="W862" s="332"/>
      <c r="X862" s="332"/>
      <c r="Y862" s="332"/>
      <c r="Z862" s="332"/>
      <c r="AA862" s="332"/>
      <c r="AB862" s="332"/>
      <c r="AC862" s="332"/>
      <c r="AD862" s="332"/>
      <c r="AE862" s="332"/>
      <c r="AF862" s="332"/>
      <c r="AG862" s="332"/>
      <c r="AH862" s="332"/>
      <c r="AI862" s="341"/>
      <c r="AJ862" s="332"/>
      <c r="AK862" s="332"/>
      <c r="AL862" s="341"/>
      <c r="AM862" s="332"/>
      <c r="AN862" s="332"/>
      <c r="AO862" s="341"/>
    </row>
    <row r="863" spans="1:41" ht="23.1" customHeight="1">
      <c r="A863" s="397"/>
      <c r="B863" s="672"/>
      <c r="C863" s="1234"/>
      <c r="D863" s="396"/>
      <c r="E863" s="508">
        <f t="shared" si="42"/>
        <v>0</v>
      </c>
      <c r="F863" s="1235"/>
      <c r="G863" s="509"/>
      <c r="H863" s="508">
        <f t="shared" si="43"/>
        <v>0</v>
      </c>
      <c r="I863" s="1256" t="str">
        <f t="shared" si="44"/>
        <v/>
      </c>
      <c r="J863" s="398"/>
      <c r="K863" s="341"/>
      <c r="L863" s="341"/>
      <c r="M863" s="342"/>
      <c r="N863" s="332"/>
      <c r="O863" s="332"/>
      <c r="P863" s="343"/>
      <c r="Q863" s="332"/>
      <c r="R863" s="343"/>
      <c r="S863" s="344"/>
      <c r="T863" s="332"/>
      <c r="U863" s="332"/>
      <c r="V863" s="332"/>
      <c r="W863" s="332"/>
      <c r="X863" s="332"/>
      <c r="Y863" s="332"/>
      <c r="Z863" s="332"/>
      <c r="AA863" s="332"/>
      <c r="AB863" s="332"/>
      <c r="AC863" s="332"/>
      <c r="AD863" s="332"/>
      <c r="AE863" s="332"/>
      <c r="AF863" s="332"/>
      <c r="AG863" s="332"/>
      <c r="AH863" s="332"/>
      <c r="AI863" s="341"/>
      <c r="AJ863" s="332"/>
      <c r="AK863" s="332"/>
      <c r="AL863" s="341"/>
      <c r="AM863" s="332"/>
      <c r="AN863" s="332"/>
      <c r="AO863" s="341"/>
    </row>
    <row r="864" spans="1:41" ht="23.1" customHeight="1">
      <c r="A864" s="397"/>
      <c r="B864" s="672"/>
      <c r="C864" s="1234"/>
      <c r="D864" s="396"/>
      <c r="E864" s="508">
        <f t="shared" si="42"/>
        <v>0</v>
      </c>
      <c r="F864" s="1235"/>
      <c r="G864" s="509"/>
      <c r="H864" s="508">
        <f t="shared" si="43"/>
        <v>0</v>
      </c>
      <c r="I864" s="1256" t="str">
        <f t="shared" si="44"/>
        <v/>
      </c>
      <c r="J864" s="398"/>
      <c r="K864" s="341"/>
      <c r="L864" s="341"/>
      <c r="M864" s="342"/>
      <c r="N864" s="332"/>
      <c r="O864" s="332"/>
      <c r="P864" s="343"/>
      <c r="Q864" s="332"/>
      <c r="R864" s="343"/>
      <c r="S864" s="344"/>
      <c r="T864" s="332"/>
      <c r="U864" s="332"/>
      <c r="V864" s="332"/>
      <c r="W864" s="332"/>
      <c r="X864" s="332"/>
      <c r="Y864" s="332"/>
      <c r="Z864" s="332"/>
      <c r="AA864" s="332"/>
      <c r="AB864" s="332"/>
      <c r="AC864" s="332"/>
      <c r="AD864" s="332"/>
      <c r="AE864" s="332"/>
      <c r="AF864" s="332"/>
      <c r="AG864" s="332"/>
      <c r="AH864" s="332"/>
      <c r="AI864" s="341"/>
      <c r="AJ864" s="332"/>
      <c r="AK864" s="332"/>
      <c r="AL864" s="341"/>
      <c r="AM864" s="332"/>
      <c r="AN864" s="332"/>
      <c r="AO864" s="341"/>
    </row>
    <row r="865" spans="1:41" ht="23.1" customHeight="1">
      <c r="A865" s="397"/>
      <c r="B865" s="672"/>
      <c r="C865" s="1234"/>
      <c r="D865" s="396"/>
      <c r="E865" s="508">
        <f t="shared" si="42"/>
        <v>0</v>
      </c>
      <c r="F865" s="1235"/>
      <c r="G865" s="509"/>
      <c r="H865" s="508">
        <f t="shared" si="43"/>
        <v>0</v>
      </c>
      <c r="I865" s="1256" t="str">
        <f t="shared" si="44"/>
        <v/>
      </c>
      <c r="J865" s="398"/>
      <c r="K865" s="341"/>
      <c r="L865" s="341"/>
      <c r="M865" s="342"/>
      <c r="N865" s="332"/>
      <c r="O865" s="332"/>
      <c r="P865" s="343"/>
      <c r="Q865" s="332"/>
      <c r="R865" s="343"/>
      <c r="S865" s="344"/>
      <c r="T865" s="332"/>
      <c r="U865" s="332"/>
      <c r="V865" s="332"/>
      <c r="W865" s="332"/>
      <c r="X865" s="332"/>
      <c r="Y865" s="332"/>
      <c r="Z865" s="332"/>
      <c r="AA865" s="332"/>
      <c r="AB865" s="332"/>
      <c r="AC865" s="332"/>
      <c r="AD865" s="332"/>
      <c r="AE865" s="332"/>
      <c r="AF865" s="332"/>
      <c r="AG865" s="332"/>
      <c r="AH865" s="332"/>
      <c r="AI865" s="341"/>
      <c r="AJ865" s="332"/>
      <c r="AK865" s="332"/>
      <c r="AL865" s="341"/>
      <c r="AM865" s="332"/>
      <c r="AN865" s="332"/>
      <c r="AO865" s="341"/>
    </row>
    <row r="866" spans="1:41" ht="23.1" customHeight="1">
      <c r="A866" s="397"/>
      <c r="B866" s="672"/>
      <c r="C866" s="1234"/>
      <c r="D866" s="396"/>
      <c r="E866" s="508">
        <f t="shared" si="42"/>
        <v>0</v>
      </c>
      <c r="F866" s="1235"/>
      <c r="G866" s="509"/>
      <c r="H866" s="508">
        <f t="shared" si="43"/>
        <v>0</v>
      </c>
      <c r="I866" s="1256" t="str">
        <f t="shared" si="44"/>
        <v/>
      </c>
      <c r="J866" s="398"/>
      <c r="K866" s="341"/>
      <c r="L866" s="341"/>
      <c r="M866" s="342"/>
      <c r="N866" s="332"/>
      <c r="O866" s="332"/>
      <c r="P866" s="343"/>
      <c r="Q866" s="332"/>
      <c r="R866" s="343"/>
      <c r="S866" s="344"/>
      <c r="T866" s="332"/>
      <c r="U866" s="332"/>
      <c r="V866" s="332"/>
      <c r="W866" s="332"/>
      <c r="X866" s="332"/>
      <c r="Y866" s="332"/>
      <c r="Z866" s="332"/>
      <c r="AA866" s="332"/>
      <c r="AB866" s="332"/>
      <c r="AC866" s="332"/>
      <c r="AD866" s="332"/>
      <c r="AE866" s="332"/>
      <c r="AF866" s="332"/>
      <c r="AG866" s="332"/>
      <c r="AH866" s="332"/>
      <c r="AI866" s="341"/>
      <c r="AJ866" s="332"/>
      <c r="AK866" s="332"/>
      <c r="AL866" s="341"/>
      <c r="AM866" s="332"/>
      <c r="AN866" s="332"/>
      <c r="AO866" s="341"/>
    </row>
    <row r="867" spans="1:41" ht="23.1" customHeight="1">
      <c r="A867" s="397"/>
      <c r="B867" s="672"/>
      <c r="C867" s="1234"/>
      <c r="D867" s="396"/>
      <c r="E867" s="508">
        <f t="shared" si="42"/>
        <v>0</v>
      </c>
      <c r="F867" s="1235"/>
      <c r="G867" s="509"/>
      <c r="H867" s="508">
        <f t="shared" si="43"/>
        <v>0</v>
      </c>
      <c r="I867" s="1256" t="str">
        <f t="shared" si="44"/>
        <v/>
      </c>
      <c r="J867" s="398"/>
      <c r="K867" s="341"/>
      <c r="L867" s="341"/>
      <c r="M867" s="342"/>
      <c r="N867" s="332"/>
      <c r="O867" s="332"/>
      <c r="P867" s="343"/>
      <c r="Q867" s="332"/>
      <c r="R867" s="343"/>
      <c r="S867" s="344"/>
      <c r="T867" s="332"/>
      <c r="U867" s="332"/>
      <c r="V867" s="332"/>
      <c r="W867" s="332"/>
      <c r="X867" s="332"/>
      <c r="Y867" s="332"/>
      <c r="Z867" s="332"/>
      <c r="AA867" s="332"/>
      <c r="AB867" s="332"/>
      <c r="AC867" s="332"/>
      <c r="AD867" s="332"/>
      <c r="AE867" s="332"/>
      <c r="AF867" s="332"/>
      <c r="AG867" s="332"/>
      <c r="AH867" s="332"/>
      <c r="AI867" s="341"/>
      <c r="AJ867" s="332"/>
      <c r="AK867" s="332"/>
      <c r="AL867" s="341"/>
      <c r="AM867" s="332"/>
      <c r="AN867" s="332"/>
      <c r="AO867" s="341"/>
    </row>
    <row r="868" spans="1:41" ht="23.1" customHeight="1">
      <c r="A868" s="397"/>
      <c r="B868" s="672"/>
      <c r="C868" s="1234"/>
      <c r="D868" s="396"/>
      <c r="E868" s="508">
        <f t="shared" si="42"/>
        <v>0</v>
      </c>
      <c r="F868" s="1235"/>
      <c r="G868" s="509"/>
      <c r="H868" s="508">
        <f t="shared" si="43"/>
        <v>0</v>
      </c>
      <c r="I868" s="1256" t="str">
        <f t="shared" si="44"/>
        <v/>
      </c>
      <c r="J868" s="398"/>
      <c r="K868" s="341"/>
      <c r="L868" s="341"/>
      <c r="M868" s="342"/>
      <c r="N868" s="332"/>
      <c r="O868" s="332"/>
      <c r="P868" s="343"/>
      <c r="Q868" s="332"/>
      <c r="R868" s="343"/>
      <c r="S868" s="344"/>
      <c r="T868" s="332"/>
      <c r="U868" s="332"/>
      <c r="V868" s="332"/>
      <c r="W868" s="332"/>
      <c r="X868" s="332"/>
      <c r="Y868" s="332"/>
      <c r="Z868" s="332"/>
      <c r="AA868" s="332"/>
      <c r="AB868" s="332"/>
      <c r="AC868" s="332"/>
      <c r="AD868" s="332"/>
      <c r="AE868" s="332"/>
      <c r="AF868" s="332"/>
      <c r="AG868" s="332"/>
      <c r="AH868" s="332"/>
      <c r="AI868" s="341"/>
      <c r="AJ868" s="332"/>
      <c r="AK868" s="332"/>
      <c r="AL868" s="341"/>
      <c r="AM868" s="332"/>
      <c r="AN868" s="332"/>
      <c r="AO868" s="341"/>
    </row>
    <row r="869" spans="1:41" ht="23.1" customHeight="1">
      <c r="A869" s="397"/>
      <c r="B869" s="672"/>
      <c r="C869" s="1234"/>
      <c r="D869" s="396"/>
      <c r="E869" s="508">
        <f t="shared" ref="E869:E932" si="45">C869*D869</f>
        <v>0</v>
      </c>
      <c r="F869" s="1235"/>
      <c r="G869" s="509"/>
      <c r="H869" s="508">
        <f t="shared" ref="H869:H932" si="46">F869*G869</f>
        <v>0</v>
      </c>
      <c r="I869" s="1256" t="str">
        <f t="shared" ref="I869:I932" si="47">IF(OR(E869&gt;0,H869&gt;0),H869-E869,"")</f>
        <v/>
      </c>
      <c r="J869" s="398"/>
      <c r="K869" s="341"/>
      <c r="L869" s="341"/>
      <c r="M869" s="342"/>
      <c r="N869" s="332"/>
      <c r="O869" s="332"/>
      <c r="P869" s="343"/>
      <c r="Q869" s="332"/>
      <c r="R869" s="343"/>
      <c r="S869" s="344"/>
      <c r="T869" s="332"/>
      <c r="U869" s="332"/>
      <c r="V869" s="332"/>
      <c r="W869" s="332"/>
      <c r="X869" s="332"/>
      <c r="Y869" s="332"/>
      <c r="Z869" s="332"/>
      <c r="AA869" s="332"/>
      <c r="AB869" s="332"/>
      <c r="AC869" s="332"/>
      <c r="AD869" s="332"/>
      <c r="AE869" s="332"/>
      <c r="AF869" s="332"/>
      <c r="AG869" s="332"/>
      <c r="AH869" s="332"/>
      <c r="AI869" s="341"/>
      <c r="AJ869" s="332"/>
      <c r="AK869" s="332"/>
      <c r="AL869" s="341"/>
      <c r="AM869" s="332"/>
      <c r="AN869" s="332"/>
      <c r="AO869" s="341"/>
    </row>
    <row r="870" spans="1:41" ht="23.1" customHeight="1">
      <c r="A870" s="397"/>
      <c r="B870" s="672"/>
      <c r="C870" s="1234"/>
      <c r="D870" s="396"/>
      <c r="E870" s="508">
        <f t="shared" si="45"/>
        <v>0</v>
      </c>
      <c r="F870" s="1235"/>
      <c r="G870" s="509"/>
      <c r="H870" s="508">
        <f t="shared" si="46"/>
        <v>0</v>
      </c>
      <c r="I870" s="1256" t="str">
        <f t="shared" si="47"/>
        <v/>
      </c>
      <c r="J870" s="398"/>
      <c r="K870" s="341"/>
      <c r="L870" s="341"/>
      <c r="M870" s="342"/>
      <c r="N870" s="332"/>
      <c r="O870" s="332"/>
      <c r="P870" s="343"/>
      <c r="Q870" s="332"/>
      <c r="R870" s="343"/>
      <c r="S870" s="344"/>
      <c r="T870" s="332"/>
      <c r="U870" s="332"/>
      <c r="V870" s="332"/>
      <c r="W870" s="332"/>
      <c r="X870" s="332"/>
      <c r="Y870" s="332"/>
      <c r="Z870" s="332"/>
      <c r="AA870" s="332"/>
      <c r="AB870" s="332"/>
      <c r="AC870" s="332"/>
      <c r="AD870" s="332"/>
      <c r="AE870" s="332"/>
      <c r="AF870" s="332"/>
      <c r="AG870" s="332"/>
      <c r="AH870" s="332"/>
      <c r="AI870" s="341"/>
      <c r="AJ870" s="332"/>
      <c r="AK870" s="332"/>
      <c r="AL870" s="341"/>
      <c r="AM870" s="332"/>
      <c r="AN870" s="332"/>
      <c r="AO870" s="341"/>
    </row>
    <row r="871" spans="1:41" ht="23.1" customHeight="1">
      <c r="A871" s="397"/>
      <c r="B871" s="672"/>
      <c r="C871" s="1234"/>
      <c r="D871" s="396"/>
      <c r="E871" s="508">
        <f t="shared" si="45"/>
        <v>0</v>
      </c>
      <c r="F871" s="1235"/>
      <c r="G871" s="509"/>
      <c r="H871" s="508">
        <f t="shared" si="46"/>
        <v>0</v>
      </c>
      <c r="I871" s="1256" t="str">
        <f t="shared" si="47"/>
        <v/>
      </c>
      <c r="J871" s="398"/>
      <c r="K871" s="341"/>
      <c r="L871" s="341"/>
      <c r="M871" s="342"/>
      <c r="N871" s="332"/>
      <c r="O871" s="332"/>
      <c r="P871" s="343"/>
      <c r="Q871" s="332"/>
      <c r="R871" s="343"/>
      <c r="S871" s="344"/>
      <c r="T871" s="332"/>
      <c r="U871" s="332"/>
      <c r="V871" s="332"/>
      <c r="W871" s="332"/>
      <c r="X871" s="332"/>
      <c r="Y871" s="332"/>
      <c r="Z871" s="332"/>
      <c r="AA871" s="332"/>
      <c r="AB871" s="332"/>
      <c r="AC871" s="332"/>
      <c r="AD871" s="332"/>
      <c r="AE871" s="332"/>
      <c r="AF871" s="332"/>
      <c r="AG871" s="332"/>
      <c r="AH871" s="332"/>
      <c r="AI871" s="341"/>
      <c r="AJ871" s="332"/>
      <c r="AK871" s="332"/>
      <c r="AL871" s="341"/>
      <c r="AM871" s="332"/>
      <c r="AN871" s="332"/>
      <c r="AO871" s="341"/>
    </row>
    <row r="872" spans="1:41" ht="23.1" customHeight="1">
      <c r="A872" s="397"/>
      <c r="B872" s="672"/>
      <c r="C872" s="1234"/>
      <c r="D872" s="396"/>
      <c r="E872" s="508">
        <f t="shared" si="45"/>
        <v>0</v>
      </c>
      <c r="F872" s="1235"/>
      <c r="G872" s="509"/>
      <c r="H872" s="508">
        <f t="shared" si="46"/>
        <v>0</v>
      </c>
      <c r="I872" s="1256" t="str">
        <f t="shared" si="47"/>
        <v/>
      </c>
      <c r="J872" s="398"/>
      <c r="K872" s="341"/>
      <c r="L872" s="341"/>
      <c r="M872" s="342"/>
      <c r="N872" s="332"/>
      <c r="O872" s="332"/>
      <c r="P872" s="343"/>
      <c r="Q872" s="332"/>
      <c r="R872" s="343"/>
      <c r="S872" s="344"/>
      <c r="T872" s="332"/>
      <c r="U872" s="332"/>
      <c r="V872" s="332"/>
      <c r="W872" s="332"/>
      <c r="X872" s="332"/>
      <c r="Y872" s="332"/>
      <c r="Z872" s="332"/>
      <c r="AA872" s="332"/>
      <c r="AB872" s="332"/>
      <c r="AC872" s="332"/>
      <c r="AD872" s="332"/>
      <c r="AE872" s="332"/>
      <c r="AF872" s="332"/>
      <c r="AG872" s="332"/>
      <c r="AH872" s="332"/>
      <c r="AI872" s="341"/>
      <c r="AJ872" s="332"/>
      <c r="AK872" s="332"/>
      <c r="AL872" s="341"/>
      <c r="AM872" s="332"/>
      <c r="AN872" s="332"/>
      <c r="AO872" s="341"/>
    </row>
    <row r="873" spans="1:41" ht="23.1" customHeight="1">
      <c r="A873" s="397"/>
      <c r="B873" s="672"/>
      <c r="C873" s="1234"/>
      <c r="D873" s="396"/>
      <c r="E873" s="508">
        <f t="shared" si="45"/>
        <v>0</v>
      </c>
      <c r="F873" s="1235"/>
      <c r="G873" s="509"/>
      <c r="H873" s="508">
        <f t="shared" si="46"/>
        <v>0</v>
      </c>
      <c r="I873" s="1256" t="str">
        <f t="shared" si="47"/>
        <v/>
      </c>
      <c r="J873" s="398"/>
      <c r="K873" s="341"/>
      <c r="L873" s="341"/>
      <c r="M873" s="342"/>
      <c r="N873" s="332"/>
      <c r="O873" s="332"/>
      <c r="P873" s="343"/>
      <c r="Q873" s="332"/>
      <c r="R873" s="343"/>
      <c r="S873" s="344"/>
      <c r="T873" s="332"/>
      <c r="U873" s="332"/>
      <c r="V873" s="332"/>
      <c r="W873" s="332"/>
      <c r="X873" s="332"/>
      <c r="Y873" s="332"/>
      <c r="Z873" s="332"/>
      <c r="AA873" s="332"/>
      <c r="AB873" s="332"/>
      <c r="AC873" s="332"/>
      <c r="AD873" s="332"/>
      <c r="AE873" s="332"/>
      <c r="AF873" s="332"/>
      <c r="AG873" s="332"/>
      <c r="AH873" s="332"/>
      <c r="AI873" s="341"/>
      <c r="AJ873" s="332"/>
      <c r="AK873" s="332"/>
      <c r="AL873" s="341"/>
      <c r="AM873" s="332"/>
      <c r="AN873" s="332"/>
      <c r="AO873" s="341"/>
    </row>
    <row r="874" spans="1:41" ht="23.1" customHeight="1">
      <c r="A874" s="397"/>
      <c r="B874" s="672"/>
      <c r="C874" s="1234"/>
      <c r="D874" s="396"/>
      <c r="E874" s="508">
        <f t="shared" si="45"/>
        <v>0</v>
      </c>
      <c r="F874" s="1235"/>
      <c r="G874" s="509"/>
      <c r="H874" s="508">
        <f t="shared" si="46"/>
        <v>0</v>
      </c>
      <c r="I874" s="1256" t="str">
        <f t="shared" si="47"/>
        <v/>
      </c>
      <c r="J874" s="398"/>
      <c r="K874" s="341"/>
      <c r="L874" s="341"/>
      <c r="M874" s="342"/>
      <c r="N874" s="332"/>
      <c r="O874" s="332"/>
      <c r="P874" s="343"/>
      <c r="Q874" s="332"/>
      <c r="R874" s="343"/>
      <c r="S874" s="344"/>
      <c r="T874" s="332"/>
      <c r="U874" s="332"/>
      <c r="V874" s="332"/>
      <c r="W874" s="332"/>
      <c r="X874" s="332"/>
      <c r="Y874" s="332"/>
      <c r="Z874" s="332"/>
      <c r="AA874" s="332"/>
      <c r="AB874" s="332"/>
      <c r="AC874" s="332"/>
      <c r="AD874" s="332"/>
      <c r="AE874" s="332"/>
      <c r="AF874" s="332"/>
      <c r="AG874" s="332"/>
      <c r="AH874" s="332"/>
      <c r="AI874" s="341"/>
      <c r="AJ874" s="332"/>
      <c r="AK874" s="332"/>
      <c r="AL874" s="341"/>
      <c r="AM874" s="332"/>
      <c r="AN874" s="332"/>
      <c r="AO874" s="341"/>
    </row>
    <row r="875" spans="1:41" ht="23.1" customHeight="1">
      <c r="A875" s="397"/>
      <c r="B875" s="672"/>
      <c r="C875" s="1234"/>
      <c r="D875" s="396"/>
      <c r="E875" s="508">
        <f t="shared" si="45"/>
        <v>0</v>
      </c>
      <c r="F875" s="1235"/>
      <c r="G875" s="509"/>
      <c r="H875" s="508">
        <f t="shared" si="46"/>
        <v>0</v>
      </c>
      <c r="I875" s="1256" t="str">
        <f t="shared" si="47"/>
        <v/>
      </c>
      <c r="J875" s="398"/>
      <c r="K875" s="341"/>
      <c r="L875" s="341"/>
      <c r="M875" s="342"/>
      <c r="N875" s="332"/>
      <c r="O875" s="332"/>
      <c r="P875" s="343"/>
      <c r="Q875" s="332"/>
      <c r="R875" s="343"/>
      <c r="S875" s="344"/>
      <c r="T875" s="332"/>
      <c r="U875" s="332"/>
      <c r="V875" s="332"/>
      <c r="W875" s="332"/>
      <c r="X875" s="332"/>
      <c r="Y875" s="332"/>
      <c r="Z875" s="332"/>
      <c r="AA875" s="332"/>
      <c r="AB875" s="332"/>
      <c r="AC875" s="332"/>
      <c r="AD875" s="332"/>
      <c r="AE875" s="332"/>
      <c r="AF875" s="332"/>
      <c r="AG875" s="332"/>
      <c r="AH875" s="332"/>
      <c r="AI875" s="341"/>
      <c r="AJ875" s="332"/>
      <c r="AK875" s="332"/>
      <c r="AL875" s="341"/>
      <c r="AM875" s="332"/>
      <c r="AN875" s="332"/>
      <c r="AO875" s="341"/>
    </row>
    <row r="876" spans="1:41" ht="23.1" customHeight="1">
      <c r="A876" s="397"/>
      <c r="B876" s="672"/>
      <c r="C876" s="1234"/>
      <c r="D876" s="396"/>
      <c r="E876" s="508">
        <f t="shared" si="45"/>
        <v>0</v>
      </c>
      <c r="F876" s="1235"/>
      <c r="G876" s="509"/>
      <c r="H876" s="508">
        <f t="shared" si="46"/>
        <v>0</v>
      </c>
      <c r="I876" s="1256" t="str">
        <f t="shared" si="47"/>
        <v/>
      </c>
      <c r="J876" s="398"/>
      <c r="K876" s="341"/>
      <c r="L876" s="341"/>
      <c r="M876" s="342"/>
      <c r="N876" s="332"/>
      <c r="O876" s="332"/>
      <c r="P876" s="343"/>
      <c r="Q876" s="332"/>
      <c r="R876" s="343"/>
      <c r="S876" s="344"/>
      <c r="T876" s="332"/>
      <c r="U876" s="332"/>
      <c r="V876" s="332"/>
      <c r="W876" s="332"/>
      <c r="X876" s="332"/>
      <c r="Y876" s="332"/>
      <c r="Z876" s="332"/>
      <c r="AA876" s="332"/>
      <c r="AB876" s="332"/>
      <c r="AC876" s="332"/>
      <c r="AD876" s="332"/>
      <c r="AE876" s="332"/>
      <c r="AF876" s="332"/>
      <c r="AG876" s="332"/>
      <c r="AH876" s="332"/>
      <c r="AI876" s="341"/>
      <c r="AJ876" s="332"/>
      <c r="AK876" s="332"/>
      <c r="AL876" s="341"/>
      <c r="AM876" s="332"/>
      <c r="AN876" s="332"/>
      <c r="AO876" s="341"/>
    </row>
    <row r="877" spans="1:41" ht="23.1" customHeight="1">
      <c r="A877" s="397"/>
      <c r="B877" s="672"/>
      <c r="C877" s="1234"/>
      <c r="D877" s="396"/>
      <c r="E877" s="508">
        <f t="shared" si="45"/>
        <v>0</v>
      </c>
      <c r="F877" s="1235"/>
      <c r="G877" s="509"/>
      <c r="H877" s="508">
        <f t="shared" si="46"/>
        <v>0</v>
      </c>
      <c r="I877" s="1256" t="str">
        <f t="shared" si="47"/>
        <v/>
      </c>
      <c r="J877" s="398"/>
      <c r="K877" s="341"/>
      <c r="L877" s="341"/>
      <c r="M877" s="342"/>
      <c r="N877" s="332"/>
      <c r="O877" s="332"/>
      <c r="P877" s="343"/>
      <c r="Q877" s="332"/>
      <c r="R877" s="343"/>
      <c r="S877" s="344"/>
      <c r="T877" s="332"/>
      <c r="U877" s="332"/>
      <c r="V877" s="332"/>
      <c r="W877" s="332"/>
      <c r="X877" s="332"/>
      <c r="Y877" s="332"/>
      <c r="Z877" s="332"/>
      <c r="AA877" s="332"/>
      <c r="AB877" s="332"/>
      <c r="AC877" s="332"/>
      <c r="AD877" s="332"/>
      <c r="AE877" s="332"/>
      <c r="AF877" s="332"/>
      <c r="AG877" s="332"/>
      <c r="AH877" s="332"/>
      <c r="AI877" s="341"/>
      <c r="AJ877" s="332"/>
      <c r="AK877" s="332"/>
      <c r="AL877" s="341"/>
      <c r="AM877" s="332"/>
      <c r="AN877" s="332"/>
      <c r="AO877" s="341"/>
    </row>
    <row r="878" spans="1:41" ht="23.1" customHeight="1">
      <c r="A878" s="397"/>
      <c r="B878" s="672"/>
      <c r="C878" s="1234"/>
      <c r="D878" s="396"/>
      <c r="E878" s="508">
        <f t="shared" si="45"/>
        <v>0</v>
      </c>
      <c r="F878" s="1235"/>
      <c r="G878" s="509"/>
      <c r="H878" s="508">
        <f t="shared" si="46"/>
        <v>0</v>
      </c>
      <c r="I878" s="1256" t="str">
        <f t="shared" si="47"/>
        <v/>
      </c>
      <c r="J878" s="398"/>
      <c r="K878" s="341"/>
      <c r="L878" s="341"/>
      <c r="M878" s="342"/>
      <c r="N878" s="332"/>
      <c r="O878" s="332"/>
      <c r="P878" s="343"/>
      <c r="Q878" s="332"/>
      <c r="R878" s="343"/>
      <c r="S878" s="344"/>
      <c r="T878" s="332"/>
      <c r="U878" s="332"/>
      <c r="V878" s="332"/>
      <c r="W878" s="332"/>
      <c r="X878" s="332"/>
      <c r="Y878" s="332"/>
      <c r="Z878" s="332"/>
      <c r="AA878" s="332"/>
      <c r="AB878" s="332"/>
      <c r="AC878" s="332"/>
      <c r="AD878" s="332"/>
      <c r="AE878" s="332"/>
      <c r="AF878" s="332"/>
      <c r="AG878" s="332"/>
      <c r="AH878" s="332"/>
      <c r="AI878" s="341"/>
      <c r="AJ878" s="332"/>
      <c r="AK878" s="332"/>
      <c r="AL878" s="341"/>
      <c r="AM878" s="332"/>
      <c r="AN878" s="332"/>
      <c r="AO878" s="341"/>
    </row>
    <row r="879" spans="1:41" ht="23.1" customHeight="1">
      <c r="A879" s="397"/>
      <c r="B879" s="672"/>
      <c r="C879" s="1234"/>
      <c r="D879" s="396"/>
      <c r="E879" s="508">
        <f t="shared" si="45"/>
        <v>0</v>
      </c>
      <c r="F879" s="1235"/>
      <c r="G879" s="509"/>
      <c r="H879" s="508">
        <f t="shared" si="46"/>
        <v>0</v>
      </c>
      <c r="I879" s="1256" t="str">
        <f t="shared" si="47"/>
        <v/>
      </c>
      <c r="J879" s="398"/>
      <c r="K879" s="341"/>
      <c r="L879" s="341"/>
      <c r="M879" s="342"/>
      <c r="N879" s="332"/>
      <c r="O879" s="332"/>
      <c r="P879" s="343"/>
      <c r="Q879" s="332"/>
      <c r="R879" s="343"/>
      <c r="S879" s="344"/>
      <c r="T879" s="332"/>
      <c r="U879" s="332"/>
      <c r="V879" s="332"/>
      <c r="W879" s="332"/>
      <c r="X879" s="332"/>
      <c r="Y879" s="332"/>
      <c r="Z879" s="332"/>
      <c r="AA879" s="332"/>
      <c r="AB879" s="332"/>
      <c r="AC879" s="332"/>
      <c r="AD879" s="332"/>
      <c r="AE879" s="332"/>
      <c r="AF879" s="332"/>
      <c r="AG879" s="332"/>
      <c r="AH879" s="332"/>
      <c r="AI879" s="341"/>
      <c r="AJ879" s="332"/>
      <c r="AK879" s="332"/>
      <c r="AL879" s="341"/>
      <c r="AM879" s="332"/>
      <c r="AN879" s="332"/>
      <c r="AO879" s="341"/>
    </row>
    <row r="880" spans="1:41" ht="23.1" customHeight="1">
      <c r="A880" s="397"/>
      <c r="B880" s="672"/>
      <c r="C880" s="1234"/>
      <c r="D880" s="396"/>
      <c r="E880" s="508">
        <f t="shared" si="45"/>
        <v>0</v>
      </c>
      <c r="F880" s="1235"/>
      <c r="G880" s="509"/>
      <c r="H880" s="508">
        <f t="shared" si="46"/>
        <v>0</v>
      </c>
      <c r="I880" s="1256" t="str">
        <f t="shared" si="47"/>
        <v/>
      </c>
      <c r="J880" s="398"/>
      <c r="K880" s="341"/>
      <c r="L880" s="341"/>
      <c r="M880" s="342"/>
      <c r="N880" s="332"/>
      <c r="O880" s="332"/>
      <c r="P880" s="343"/>
      <c r="Q880" s="332"/>
      <c r="R880" s="343"/>
      <c r="S880" s="344"/>
      <c r="T880" s="332"/>
      <c r="U880" s="332"/>
      <c r="V880" s="332"/>
      <c r="W880" s="332"/>
      <c r="X880" s="332"/>
      <c r="Y880" s="332"/>
      <c r="Z880" s="332"/>
      <c r="AA880" s="332"/>
      <c r="AB880" s="332"/>
      <c r="AC880" s="332"/>
      <c r="AD880" s="332"/>
      <c r="AE880" s="332"/>
      <c r="AF880" s="332"/>
      <c r="AG880" s="332"/>
      <c r="AH880" s="332"/>
      <c r="AI880" s="341"/>
      <c r="AJ880" s="332"/>
      <c r="AK880" s="332"/>
      <c r="AL880" s="341"/>
      <c r="AM880" s="332"/>
      <c r="AN880" s="332"/>
      <c r="AO880" s="341"/>
    </row>
    <row r="881" spans="1:41" ht="23.1" customHeight="1">
      <c r="A881" s="397"/>
      <c r="B881" s="672"/>
      <c r="C881" s="1234"/>
      <c r="D881" s="396"/>
      <c r="E881" s="508">
        <f t="shared" si="45"/>
        <v>0</v>
      </c>
      <c r="F881" s="1235"/>
      <c r="G881" s="509"/>
      <c r="H881" s="508">
        <f t="shared" si="46"/>
        <v>0</v>
      </c>
      <c r="I881" s="1256" t="str">
        <f t="shared" si="47"/>
        <v/>
      </c>
      <c r="J881" s="398"/>
      <c r="K881" s="341"/>
      <c r="L881" s="341"/>
      <c r="M881" s="342"/>
      <c r="N881" s="332"/>
      <c r="O881" s="332"/>
      <c r="P881" s="343"/>
      <c r="Q881" s="332"/>
      <c r="R881" s="343"/>
      <c r="S881" s="344"/>
      <c r="T881" s="332"/>
      <c r="U881" s="332"/>
      <c r="V881" s="332"/>
      <c r="W881" s="332"/>
      <c r="X881" s="332"/>
      <c r="Y881" s="332"/>
      <c r="Z881" s="332"/>
      <c r="AA881" s="332"/>
      <c r="AB881" s="332"/>
      <c r="AC881" s="332"/>
      <c r="AD881" s="332"/>
      <c r="AE881" s="332"/>
      <c r="AF881" s="332"/>
      <c r="AG881" s="332"/>
      <c r="AH881" s="332"/>
      <c r="AI881" s="341"/>
      <c r="AJ881" s="332"/>
      <c r="AK881" s="332"/>
      <c r="AL881" s="341"/>
      <c r="AM881" s="332"/>
      <c r="AN881" s="332"/>
      <c r="AO881" s="341"/>
    </row>
    <row r="882" spans="1:41" ht="23.1" customHeight="1">
      <c r="A882" s="397"/>
      <c r="B882" s="672"/>
      <c r="C882" s="1234"/>
      <c r="D882" s="396"/>
      <c r="E882" s="508">
        <f t="shared" si="45"/>
        <v>0</v>
      </c>
      <c r="F882" s="1235"/>
      <c r="G882" s="509"/>
      <c r="H882" s="508">
        <f t="shared" si="46"/>
        <v>0</v>
      </c>
      <c r="I882" s="1256" t="str">
        <f t="shared" si="47"/>
        <v/>
      </c>
      <c r="J882" s="398"/>
      <c r="K882" s="341"/>
      <c r="L882" s="341"/>
      <c r="M882" s="342"/>
      <c r="N882" s="332"/>
      <c r="O882" s="332"/>
      <c r="P882" s="343"/>
      <c r="Q882" s="332"/>
      <c r="R882" s="343"/>
      <c r="S882" s="344"/>
      <c r="T882" s="332"/>
      <c r="U882" s="332"/>
      <c r="V882" s="332"/>
      <c r="W882" s="332"/>
      <c r="X882" s="332"/>
      <c r="Y882" s="332"/>
      <c r="Z882" s="332"/>
      <c r="AA882" s="332"/>
      <c r="AB882" s="332"/>
      <c r="AC882" s="332"/>
      <c r="AD882" s="332"/>
      <c r="AE882" s="332"/>
      <c r="AF882" s="332"/>
      <c r="AG882" s="332"/>
      <c r="AH882" s="332"/>
      <c r="AI882" s="341"/>
      <c r="AJ882" s="332"/>
      <c r="AK882" s="332"/>
      <c r="AL882" s="341"/>
      <c r="AM882" s="332"/>
      <c r="AN882" s="332"/>
      <c r="AO882" s="341"/>
    </row>
    <row r="883" spans="1:41" ht="23.1" customHeight="1">
      <c r="A883" s="397"/>
      <c r="B883" s="672"/>
      <c r="C883" s="1234"/>
      <c r="D883" s="396"/>
      <c r="E883" s="508">
        <f t="shared" si="45"/>
        <v>0</v>
      </c>
      <c r="F883" s="1235"/>
      <c r="G883" s="509"/>
      <c r="H883" s="508">
        <f t="shared" si="46"/>
        <v>0</v>
      </c>
      <c r="I883" s="1256" t="str">
        <f t="shared" si="47"/>
        <v/>
      </c>
      <c r="J883" s="398"/>
      <c r="K883" s="341"/>
      <c r="L883" s="341"/>
      <c r="M883" s="342"/>
      <c r="N883" s="332"/>
      <c r="O883" s="332"/>
      <c r="P883" s="343"/>
      <c r="Q883" s="332"/>
      <c r="R883" s="343"/>
      <c r="S883" s="344"/>
      <c r="T883" s="332"/>
      <c r="U883" s="332"/>
      <c r="V883" s="332"/>
      <c r="W883" s="332"/>
      <c r="X883" s="332"/>
      <c r="Y883" s="332"/>
      <c r="Z883" s="332"/>
      <c r="AA883" s="332"/>
      <c r="AB883" s="332"/>
      <c r="AC883" s="332"/>
      <c r="AD883" s="332"/>
      <c r="AE883" s="332"/>
      <c r="AF883" s="332"/>
      <c r="AG883" s="332"/>
      <c r="AH883" s="332"/>
      <c r="AI883" s="341"/>
      <c r="AJ883" s="332"/>
      <c r="AK883" s="332"/>
      <c r="AL883" s="341"/>
      <c r="AM883" s="332"/>
      <c r="AN883" s="332"/>
      <c r="AO883" s="341"/>
    </row>
    <row r="884" spans="1:41" ht="23.1" customHeight="1">
      <c r="A884" s="397"/>
      <c r="B884" s="672"/>
      <c r="C884" s="1234"/>
      <c r="D884" s="396"/>
      <c r="E884" s="508">
        <f t="shared" si="45"/>
        <v>0</v>
      </c>
      <c r="F884" s="1235"/>
      <c r="G884" s="509"/>
      <c r="H884" s="508">
        <f t="shared" si="46"/>
        <v>0</v>
      </c>
      <c r="I884" s="1256" t="str">
        <f t="shared" si="47"/>
        <v/>
      </c>
      <c r="J884" s="398"/>
      <c r="K884" s="341"/>
      <c r="L884" s="341"/>
      <c r="M884" s="342"/>
      <c r="N884" s="332"/>
      <c r="O884" s="332"/>
      <c r="P884" s="343"/>
      <c r="Q884" s="332"/>
      <c r="R884" s="343"/>
      <c r="S884" s="344"/>
      <c r="T884" s="332"/>
      <c r="U884" s="332"/>
      <c r="V884" s="332"/>
      <c r="W884" s="332"/>
      <c r="X884" s="332"/>
      <c r="Y884" s="332"/>
      <c r="Z884" s="332"/>
      <c r="AA884" s="332"/>
      <c r="AB884" s="332"/>
      <c r="AC884" s="332"/>
      <c r="AD884" s="332"/>
      <c r="AE884" s="332"/>
      <c r="AF884" s="332"/>
      <c r="AG884" s="332"/>
      <c r="AH884" s="332"/>
      <c r="AI884" s="341"/>
      <c r="AJ884" s="332"/>
      <c r="AK884" s="332"/>
      <c r="AL884" s="341"/>
      <c r="AM884" s="332"/>
      <c r="AN884" s="332"/>
      <c r="AO884" s="341"/>
    </row>
    <row r="885" spans="1:41" ht="23.1" customHeight="1">
      <c r="A885" s="397"/>
      <c r="B885" s="672"/>
      <c r="C885" s="1234"/>
      <c r="D885" s="396"/>
      <c r="E885" s="508">
        <f t="shared" si="45"/>
        <v>0</v>
      </c>
      <c r="F885" s="1235"/>
      <c r="G885" s="509"/>
      <c r="H885" s="508">
        <f t="shared" si="46"/>
        <v>0</v>
      </c>
      <c r="I885" s="1256" t="str">
        <f t="shared" si="47"/>
        <v/>
      </c>
      <c r="J885" s="398"/>
      <c r="K885" s="341"/>
      <c r="L885" s="341"/>
      <c r="M885" s="342"/>
      <c r="N885" s="332"/>
      <c r="O885" s="332"/>
      <c r="P885" s="343"/>
      <c r="Q885" s="332"/>
      <c r="R885" s="343"/>
      <c r="S885" s="344"/>
      <c r="T885" s="332"/>
      <c r="U885" s="332"/>
      <c r="V885" s="332"/>
      <c r="W885" s="332"/>
      <c r="X885" s="332"/>
      <c r="Y885" s="332"/>
      <c r="Z885" s="332"/>
      <c r="AA885" s="332"/>
      <c r="AB885" s="332"/>
      <c r="AC885" s="332"/>
      <c r="AD885" s="332"/>
      <c r="AE885" s="332"/>
      <c r="AF885" s="332"/>
      <c r="AG885" s="332"/>
      <c r="AH885" s="332"/>
      <c r="AI885" s="341"/>
      <c r="AJ885" s="332"/>
      <c r="AK885" s="332"/>
      <c r="AL885" s="341"/>
      <c r="AM885" s="332"/>
      <c r="AN885" s="332"/>
      <c r="AO885" s="341"/>
    </row>
    <row r="886" spans="1:41" ht="23.1" customHeight="1">
      <c r="A886" s="397"/>
      <c r="B886" s="672"/>
      <c r="C886" s="1234"/>
      <c r="D886" s="396"/>
      <c r="E886" s="508">
        <f t="shared" si="45"/>
        <v>0</v>
      </c>
      <c r="F886" s="1235"/>
      <c r="G886" s="509"/>
      <c r="H886" s="508">
        <f t="shared" si="46"/>
        <v>0</v>
      </c>
      <c r="I886" s="1256" t="str">
        <f t="shared" si="47"/>
        <v/>
      </c>
      <c r="J886" s="398"/>
      <c r="K886" s="341"/>
      <c r="L886" s="341"/>
      <c r="M886" s="342"/>
      <c r="N886" s="332"/>
      <c r="O886" s="332"/>
      <c r="P886" s="343"/>
      <c r="Q886" s="332"/>
      <c r="R886" s="343"/>
      <c r="S886" s="344"/>
      <c r="T886" s="332"/>
      <c r="U886" s="332"/>
      <c r="V886" s="332"/>
      <c r="W886" s="332"/>
      <c r="X886" s="332"/>
      <c r="Y886" s="332"/>
      <c r="Z886" s="332"/>
      <c r="AA886" s="332"/>
      <c r="AB886" s="332"/>
      <c r="AC886" s="332"/>
      <c r="AD886" s="332"/>
      <c r="AE886" s="332"/>
      <c r="AF886" s="332"/>
      <c r="AG886" s="332"/>
      <c r="AH886" s="332"/>
      <c r="AI886" s="341"/>
      <c r="AJ886" s="332"/>
      <c r="AK886" s="332"/>
      <c r="AL886" s="341"/>
      <c r="AM886" s="332"/>
      <c r="AN886" s="332"/>
      <c r="AO886" s="341"/>
    </row>
    <row r="887" spans="1:41" ht="23.1" customHeight="1">
      <c r="A887" s="397"/>
      <c r="B887" s="672"/>
      <c r="C887" s="1234"/>
      <c r="D887" s="396"/>
      <c r="E887" s="508">
        <f t="shared" si="45"/>
        <v>0</v>
      </c>
      <c r="F887" s="1235"/>
      <c r="G887" s="509"/>
      <c r="H887" s="508">
        <f t="shared" si="46"/>
        <v>0</v>
      </c>
      <c r="I887" s="1256" t="str">
        <f t="shared" si="47"/>
        <v/>
      </c>
      <c r="J887" s="398"/>
      <c r="K887" s="341"/>
      <c r="L887" s="341"/>
      <c r="M887" s="342"/>
      <c r="N887" s="332"/>
      <c r="O887" s="332"/>
      <c r="P887" s="343"/>
      <c r="Q887" s="332"/>
      <c r="R887" s="343"/>
      <c r="S887" s="344"/>
      <c r="T887" s="332"/>
      <c r="U887" s="332"/>
      <c r="V887" s="332"/>
      <c r="W887" s="332"/>
      <c r="X887" s="332"/>
      <c r="Y887" s="332"/>
      <c r="Z887" s="332"/>
      <c r="AA887" s="332"/>
      <c r="AB887" s="332"/>
      <c r="AC887" s="332"/>
      <c r="AD887" s="332"/>
      <c r="AE887" s="332"/>
      <c r="AF887" s="332"/>
      <c r="AG887" s="332"/>
      <c r="AH887" s="332"/>
      <c r="AI887" s="341"/>
      <c r="AJ887" s="332"/>
      <c r="AK887" s="332"/>
      <c r="AL887" s="341"/>
      <c r="AM887" s="332"/>
      <c r="AN887" s="332"/>
      <c r="AO887" s="341"/>
    </row>
    <row r="888" spans="1:41" ht="23.1" customHeight="1">
      <c r="A888" s="397"/>
      <c r="B888" s="672"/>
      <c r="C888" s="1234"/>
      <c r="D888" s="396"/>
      <c r="E888" s="508">
        <f t="shared" si="45"/>
        <v>0</v>
      </c>
      <c r="F888" s="1235"/>
      <c r="G888" s="509"/>
      <c r="H888" s="508">
        <f t="shared" si="46"/>
        <v>0</v>
      </c>
      <c r="I888" s="1256" t="str">
        <f t="shared" si="47"/>
        <v/>
      </c>
      <c r="J888" s="398"/>
      <c r="K888" s="341"/>
      <c r="L888" s="341"/>
      <c r="M888" s="342"/>
      <c r="N888" s="332"/>
      <c r="O888" s="332"/>
      <c r="P888" s="343"/>
      <c r="Q888" s="332"/>
      <c r="R888" s="343"/>
      <c r="S888" s="344"/>
      <c r="T888" s="332"/>
      <c r="U888" s="332"/>
      <c r="V888" s="332"/>
      <c r="W888" s="332"/>
      <c r="X888" s="332"/>
      <c r="Y888" s="332"/>
      <c r="Z888" s="332"/>
      <c r="AA888" s="332"/>
      <c r="AB888" s="332"/>
      <c r="AC888" s="332"/>
      <c r="AD888" s="332"/>
      <c r="AE888" s="332"/>
      <c r="AF888" s="332"/>
      <c r="AG888" s="332"/>
      <c r="AH888" s="332"/>
      <c r="AI888" s="341"/>
      <c r="AJ888" s="332"/>
      <c r="AK888" s="332"/>
      <c r="AL888" s="341"/>
      <c r="AM888" s="332"/>
      <c r="AN888" s="332"/>
      <c r="AO888" s="341"/>
    </row>
    <row r="889" spans="1:41" ht="23.1" customHeight="1">
      <c r="A889" s="397"/>
      <c r="B889" s="672"/>
      <c r="C889" s="1234"/>
      <c r="D889" s="396"/>
      <c r="E889" s="508">
        <f t="shared" si="45"/>
        <v>0</v>
      </c>
      <c r="F889" s="1235"/>
      <c r="G889" s="509"/>
      <c r="H889" s="508">
        <f t="shared" si="46"/>
        <v>0</v>
      </c>
      <c r="I889" s="1256" t="str">
        <f t="shared" si="47"/>
        <v/>
      </c>
      <c r="J889" s="398"/>
      <c r="K889" s="341"/>
      <c r="L889" s="341"/>
      <c r="M889" s="342"/>
      <c r="N889" s="332"/>
      <c r="O889" s="332"/>
      <c r="P889" s="343"/>
      <c r="Q889" s="332"/>
      <c r="R889" s="343"/>
      <c r="S889" s="344"/>
      <c r="T889" s="332"/>
      <c r="U889" s="332"/>
      <c r="V889" s="332"/>
      <c r="W889" s="332"/>
      <c r="X889" s="332"/>
      <c r="Y889" s="332"/>
      <c r="Z889" s="332"/>
      <c r="AA889" s="332"/>
      <c r="AB889" s="332"/>
      <c r="AC889" s="332"/>
      <c r="AD889" s="332"/>
      <c r="AE889" s="332"/>
      <c r="AF889" s="332"/>
      <c r="AG889" s="332"/>
      <c r="AH889" s="332"/>
      <c r="AI889" s="341"/>
      <c r="AJ889" s="332"/>
      <c r="AK889" s="332"/>
      <c r="AL889" s="341"/>
      <c r="AM889" s="332"/>
      <c r="AN889" s="332"/>
      <c r="AO889" s="341"/>
    </row>
    <row r="890" spans="1:41" ht="23.1" customHeight="1">
      <c r="A890" s="397"/>
      <c r="B890" s="672"/>
      <c r="C890" s="1234"/>
      <c r="D890" s="396"/>
      <c r="E890" s="508">
        <f t="shared" si="45"/>
        <v>0</v>
      </c>
      <c r="F890" s="1235"/>
      <c r="G890" s="509"/>
      <c r="H890" s="508">
        <f t="shared" si="46"/>
        <v>0</v>
      </c>
      <c r="I890" s="1256" t="str">
        <f t="shared" si="47"/>
        <v/>
      </c>
      <c r="J890" s="398"/>
      <c r="K890" s="341"/>
      <c r="L890" s="341"/>
      <c r="M890" s="342"/>
      <c r="N890" s="332"/>
      <c r="O890" s="332"/>
      <c r="P890" s="343"/>
      <c r="Q890" s="332"/>
      <c r="R890" s="343"/>
      <c r="S890" s="344"/>
      <c r="T890" s="332"/>
      <c r="U890" s="332"/>
      <c r="V890" s="332"/>
      <c r="W890" s="332"/>
      <c r="X890" s="332"/>
      <c r="Y890" s="332"/>
      <c r="Z890" s="332"/>
      <c r="AA890" s="332"/>
      <c r="AB890" s="332"/>
      <c r="AC890" s="332"/>
      <c r="AD890" s="332"/>
      <c r="AE890" s="332"/>
      <c r="AF890" s="332"/>
      <c r="AG890" s="332"/>
      <c r="AH890" s="332"/>
      <c r="AI890" s="341"/>
      <c r="AJ890" s="332"/>
      <c r="AK890" s="332"/>
      <c r="AL890" s="341"/>
      <c r="AM890" s="332"/>
      <c r="AN890" s="332"/>
      <c r="AO890" s="341"/>
    </row>
    <row r="891" spans="1:41" ht="23.1" customHeight="1">
      <c r="A891" s="397"/>
      <c r="B891" s="672"/>
      <c r="C891" s="1234"/>
      <c r="D891" s="396"/>
      <c r="E891" s="508">
        <f t="shared" si="45"/>
        <v>0</v>
      </c>
      <c r="F891" s="1235"/>
      <c r="G891" s="509"/>
      <c r="H891" s="508">
        <f t="shared" si="46"/>
        <v>0</v>
      </c>
      <c r="I891" s="1256" t="str">
        <f t="shared" si="47"/>
        <v/>
      </c>
      <c r="J891" s="398"/>
      <c r="K891" s="341"/>
      <c r="L891" s="341"/>
      <c r="M891" s="342"/>
      <c r="N891" s="332"/>
      <c r="O891" s="332"/>
      <c r="P891" s="343"/>
      <c r="Q891" s="332"/>
      <c r="R891" s="343"/>
      <c r="S891" s="344"/>
      <c r="T891" s="332"/>
      <c r="U891" s="332"/>
      <c r="V891" s="332"/>
      <c r="W891" s="332"/>
      <c r="X891" s="332"/>
      <c r="Y891" s="332"/>
      <c r="Z891" s="332"/>
      <c r="AA891" s="332"/>
      <c r="AB891" s="332"/>
      <c r="AC891" s="332"/>
      <c r="AD891" s="332"/>
      <c r="AE891" s="332"/>
      <c r="AF891" s="332"/>
      <c r="AG891" s="332"/>
      <c r="AH891" s="332"/>
      <c r="AI891" s="341"/>
      <c r="AJ891" s="332"/>
      <c r="AK891" s="332"/>
      <c r="AL891" s="341"/>
      <c r="AM891" s="332"/>
      <c r="AN891" s="332"/>
      <c r="AO891" s="341"/>
    </row>
    <row r="892" spans="1:41" ht="23.1" customHeight="1">
      <c r="A892" s="397"/>
      <c r="B892" s="672"/>
      <c r="C892" s="1234"/>
      <c r="D892" s="396"/>
      <c r="E892" s="508">
        <f t="shared" si="45"/>
        <v>0</v>
      </c>
      <c r="F892" s="1235"/>
      <c r="G892" s="509"/>
      <c r="H892" s="508">
        <f t="shared" si="46"/>
        <v>0</v>
      </c>
      <c r="I892" s="1256" t="str">
        <f t="shared" si="47"/>
        <v/>
      </c>
      <c r="J892" s="398"/>
      <c r="K892" s="341"/>
      <c r="L892" s="341"/>
      <c r="M892" s="342"/>
      <c r="N892" s="332"/>
      <c r="O892" s="332"/>
      <c r="P892" s="343"/>
      <c r="Q892" s="332"/>
      <c r="R892" s="343"/>
      <c r="S892" s="344"/>
      <c r="T892" s="332"/>
      <c r="U892" s="332"/>
      <c r="V892" s="332"/>
      <c r="W892" s="332"/>
      <c r="X892" s="332"/>
      <c r="Y892" s="332"/>
      <c r="Z892" s="332"/>
      <c r="AA892" s="332"/>
      <c r="AB892" s="332"/>
      <c r="AC892" s="332"/>
      <c r="AD892" s="332"/>
      <c r="AE892" s="332"/>
      <c r="AF892" s="332"/>
      <c r="AG892" s="332"/>
      <c r="AH892" s="332"/>
      <c r="AI892" s="341"/>
      <c r="AJ892" s="332"/>
      <c r="AK892" s="332"/>
      <c r="AL892" s="341"/>
      <c r="AM892" s="332"/>
      <c r="AN892" s="332"/>
      <c r="AO892" s="341"/>
    </row>
    <row r="893" spans="1:41" ht="23.1" customHeight="1">
      <c r="A893" s="397"/>
      <c r="B893" s="672"/>
      <c r="C893" s="1234"/>
      <c r="D893" s="396"/>
      <c r="E893" s="508">
        <f t="shared" si="45"/>
        <v>0</v>
      </c>
      <c r="F893" s="1235"/>
      <c r="G893" s="509"/>
      <c r="H893" s="508">
        <f t="shared" si="46"/>
        <v>0</v>
      </c>
      <c r="I893" s="1256" t="str">
        <f t="shared" si="47"/>
        <v/>
      </c>
      <c r="J893" s="398"/>
      <c r="K893" s="341"/>
      <c r="L893" s="341"/>
      <c r="M893" s="342"/>
      <c r="N893" s="332"/>
      <c r="O893" s="332"/>
      <c r="P893" s="343"/>
      <c r="Q893" s="332"/>
      <c r="R893" s="343"/>
      <c r="S893" s="344"/>
      <c r="T893" s="332"/>
      <c r="U893" s="332"/>
      <c r="V893" s="332"/>
      <c r="W893" s="332"/>
      <c r="X893" s="332"/>
      <c r="Y893" s="332"/>
      <c r="Z893" s="332"/>
      <c r="AA893" s="332"/>
      <c r="AB893" s="332"/>
      <c r="AC893" s="332"/>
      <c r="AD893" s="332"/>
      <c r="AE893" s="332"/>
      <c r="AF893" s="332"/>
      <c r="AG893" s="332"/>
      <c r="AH893" s="332"/>
      <c r="AI893" s="341"/>
      <c r="AJ893" s="332"/>
      <c r="AK893" s="332"/>
      <c r="AL893" s="341"/>
      <c r="AM893" s="332"/>
      <c r="AN893" s="332"/>
      <c r="AO893" s="341"/>
    </row>
    <row r="894" spans="1:41" ht="23.1" customHeight="1">
      <c r="A894" s="397"/>
      <c r="B894" s="672"/>
      <c r="C894" s="1234"/>
      <c r="D894" s="396"/>
      <c r="E894" s="508">
        <f t="shared" si="45"/>
        <v>0</v>
      </c>
      <c r="F894" s="1235"/>
      <c r="G894" s="509"/>
      <c r="H894" s="508">
        <f t="shared" si="46"/>
        <v>0</v>
      </c>
      <c r="I894" s="1256" t="str">
        <f t="shared" si="47"/>
        <v/>
      </c>
      <c r="J894" s="398"/>
      <c r="K894" s="341"/>
      <c r="L894" s="341"/>
      <c r="M894" s="342"/>
      <c r="N894" s="332"/>
      <c r="O894" s="332"/>
      <c r="P894" s="343"/>
      <c r="Q894" s="332"/>
      <c r="R894" s="343"/>
      <c r="S894" s="344"/>
      <c r="T894" s="332"/>
      <c r="U894" s="332"/>
      <c r="V894" s="332"/>
      <c r="W894" s="332"/>
      <c r="X894" s="332"/>
      <c r="Y894" s="332"/>
      <c r="Z894" s="332"/>
      <c r="AA894" s="332"/>
      <c r="AB894" s="332"/>
      <c r="AC894" s="332"/>
      <c r="AD894" s="332"/>
      <c r="AE894" s="332"/>
      <c r="AF894" s="332"/>
      <c r="AG894" s="332"/>
      <c r="AH894" s="332"/>
      <c r="AI894" s="341"/>
      <c r="AJ894" s="332"/>
      <c r="AK894" s="332"/>
      <c r="AL894" s="341"/>
      <c r="AM894" s="332"/>
      <c r="AN894" s="332"/>
      <c r="AO894" s="341"/>
    </row>
    <row r="895" spans="1:41" ht="23.1" customHeight="1">
      <c r="A895" s="397"/>
      <c r="B895" s="672"/>
      <c r="C895" s="1234"/>
      <c r="D895" s="396"/>
      <c r="E895" s="508">
        <f t="shared" si="45"/>
        <v>0</v>
      </c>
      <c r="F895" s="1235"/>
      <c r="G895" s="509"/>
      <c r="H895" s="508">
        <f t="shared" si="46"/>
        <v>0</v>
      </c>
      <c r="I895" s="1256" t="str">
        <f t="shared" si="47"/>
        <v/>
      </c>
      <c r="J895" s="398"/>
      <c r="K895" s="341"/>
      <c r="L895" s="341"/>
      <c r="M895" s="342"/>
      <c r="N895" s="332"/>
      <c r="O895" s="332"/>
      <c r="P895" s="343"/>
      <c r="Q895" s="332"/>
      <c r="R895" s="343"/>
      <c r="S895" s="344"/>
      <c r="T895" s="332"/>
      <c r="U895" s="332"/>
      <c r="V895" s="332"/>
      <c r="W895" s="332"/>
      <c r="X895" s="332"/>
      <c r="Y895" s="332"/>
      <c r="Z895" s="332"/>
      <c r="AA895" s="332"/>
      <c r="AB895" s="332"/>
      <c r="AC895" s="332"/>
      <c r="AD895" s="332"/>
      <c r="AE895" s="332"/>
      <c r="AF895" s="332"/>
      <c r="AG895" s="332"/>
      <c r="AH895" s="332"/>
      <c r="AI895" s="341"/>
      <c r="AJ895" s="332"/>
      <c r="AK895" s="332"/>
      <c r="AL895" s="341"/>
      <c r="AM895" s="332"/>
      <c r="AN895" s="332"/>
      <c r="AO895" s="341"/>
    </row>
    <row r="896" spans="1:41" ht="23.1" customHeight="1">
      <c r="A896" s="397"/>
      <c r="B896" s="672"/>
      <c r="C896" s="1234"/>
      <c r="D896" s="396"/>
      <c r="E896" s="508">
        <f t="shared" si="45"/>
        <v>0</v>
      </c>
      <c r="F896" s="1235"/>
      <c r="G896" s="509"/>
      <c r="H896" s="508">
        <f t="shared" si="46"/>
        <v>0</v>
      </c>
      <c r="I896" s="1256" t="str">
        <f t="shared" si="47"/>
        <v/>
      </c>
      <c r="J896" s="398"/>
      <c r="K896" s="341"/>
      <c r="L896" s="341"/>
      <c r="M896" s="342"/>
      <c r="N896" s="332"/>
      <c r="O896" s="332"/>
      <c r="P896" s="343"/>
      <c r="Q896" s="332"/>
      <c r="R896" s="343"/>
      <c r="S896" s="344"/>
      <c r="T896" s="332"/>
      <c r="U896" s="332"/>
      <c r="V896" s="332"/>
      <c r="W896" s="332"/>
      <c r="X896" s="332"/>
      <c r="Y896" s="332"/>
      <c r="Z896" s="332"/>
      <c r="AA896" s="332"/>
      <c r="AB896" s="332"/>
      <c r="AC896" s="332"/>
      <c r="AD896" s="332"/>
      <c r="AE896" s="332"/>
      <c r="AF896" s="332"/>
      <c r="AG896" s="332"/>
      <c r="AH896" s="332"/>
      <c r="AI896" s="341"/>
      <c r="AJ896" s="332"/>
      <c r="AK896" s="332"/>
      <c r="AL896" s="341"/>
      <c r="AM896" s="332"/>
      <c r="AN896" s="332"/>
      <c r="AO896" s="341"/>
    </row>
    <row r="897" spans="1:41" ht="23.1" customHeight="1">
      <c r="A897" s="397"/>
      <c r="B897" s="672"/>
      <c r="C897" s="1234"/>
      <c r="D897" s="396"/>
      <c r="E897" s="508">
        <f t="shared" si="45"/>
        <v>0</v>
      </c>
      <c r="F897" s="1235"/>
      <c r="G897" s="509"/>
      <c r="H897" s="508">
        <f t="shared" si="46"/>
        <v>0</v>
      </c>
      <c r="I897" s="1256" t="str">
        <f t="shared" si="47"/>
        <v/>
      </c>
      <c r="J897" s="398"/>
      <c r="K897" s="341"/>
      <c r="L897" s="341"/>
      <c r="M897" s="342"/>
      <c r="N897" s="332"/>
      <c r="O897" s="332"/>
      <c r="P897" s="343"/>
      <c r="Q897" s="332"/>
      <c r="R897" s="343"/>
      <c r="S897" s="344"/>
      <c r="T897" s="332"/>
      <c r="U897" s="332"/>
      <c r="V897" s="332"/>
      <c r="W897" s="332"/>
      <c r="X897" s="332"/>
      <c r="Y897" s="332"/>
      <c r="Z897" s="332"/>
      <c r="AA897" s="332"/>
      <c r="AB897" s="332"/>
      <c r="AC897" s="332"/>
      <c r="AD897" s="332"/>
      <c r="AE897" s="332"/>
      <c r="AF897" s="332"/>
      <c r="AG897" s="332"/>
      <c r="AH897" s="332"/>
      <c r="AI897" s="341"/>
      <c r="AJ897" s="332"/>
      <c r="AK897" s="332"/>
      <c r="AL897" s="341"/>
      <c r="AM897" s="332"/>
      <c r="AN897" s="332"/>
      <c r="AO897" s="341"/>
    </row>
    <row r="898" spans="1:41" ht="23.1" customHeight="1">
      <c r="A898" s="397"/>
      <c r="B898" s="672"/>
      <c r="C898" s="1234"/>
      <c r="D898" s="396"/>
      <c r="E898" s="508">
        <f t="shared" si="45"/>
        <v>0</v>
      </c>
      <c r="F898" s="1235"/>
      <c r="G898" s="509"/>
      <c r="H898" s="508">
        <f t="shared" si="46"/>
        <v>0</v>
      </c>
      <c r="I898" s="1256" t="str">
        <f t="shared" si="47"/>
        <v/>
      </c>
      <c r="J898" s="398"/>
      <c r="K898" s="341"/>
      <c r="L898" s="341"/>
      <c r="M898" s="342"/>
      <c r="N898" s="332"/>
      <c r="O898" s="332"/>
      <c r="P898" s="343"/>
      <c r="Q898" s="332"/>
      <c r="R898" s="343"/>
      <c r="S898" s="344"/>
      <c r="T898" s="332"/>
      <c r="U898" s="332"/>
      <c r="V898" s="332"/>
      <c r="W898" s="332"/>
      <c r="X898" s="332"/>
      <c r="Y898" s="332"/>
      <c r="Z898" s="332"/>
      <c r="AA898" s="332"/>
      <c r="AB898" s="332"/>
      <c r="AC898" s="332"/>
      <c r="AD898" s="332"/>
      <c r="AE898" s="332"/>
      <c r="AF898" s="332"/>
      <c r="AG898" s="332"/>
      <c r="AH898" s="332"/>
      <c r="AI898" s="341"/>
      <c r="AJ898" s="332"/>
      <c r="AK898" s="332"/>
      <c r="AL898" s="341"/>
      <c r="AM898" s="332"/>
      <c r="AN898" s="332"/>
      <c r="AO898" s="341"/>
    </row>
    <row r="899" spans="1:41" ht="23.1" customHeight="1">
      <c r="A899" s="397"/>
      <c r="B899" s="672"/>
      <c r="C899" s="1234"/>
      <c r="D899" s="396"/>
      <c r="E899" s="508">
        <f t="shared" si="45"/>
        <v>0</v>
      </c>
      <c r="F899" s="1235"/>
      <c r="G899" s="509"/>
      <c r="H899" s="508">
        <f t="shared" si="46"/>
        <v>0</v>
      </c>
      <c r="I899" s="1256" t="str">
        <f t="shared" si="47"/>
        <v/>
      </c>
      <c r="J899" s="398"/>
      <c r="K899" s="341"/>
      <c r="L899" s="341"/>
      <c r="M899" s="342"/>
      <c r="N899" s="332"/>
      <c r="O899" s="332"/>
      <c r="P899" s="343"/>
      <c r="Q899" s="332"/>
      <c r="R899" s="343"/>
      <c r="S899" s="344"/>
      <c r="T899" s="332"/>
      <c r="U899" s="332"/>
      <c r="V899" s="332"/>
      <c r="W899" s="332"/>
      <c r="X899" s="332"/>
      <c r="Y899" s="332"/>
      <c r="Z899" s="332"/>
      <c r="AA899" s="332"/>
      <c r="AB899" s="332"/>
      <c r="AC899" s="332"/>
      <c r="AD899" s="332"/>
      <c r="AE899" s="332"/>
      <c r="AF899" s="332"/>
      <c r="AG899" s="332"/>
      <c r="AH899" s="332"/>
      <c r="AI899" s="341"/>
      <c r="AJ899" s="332"/>
      <c r="AK899" s="332"/>
      <c r="AL899" s="341"/>
      <c r="AM899" s="332"/>
      <c r="AN899" s="332"/>
      <c r="AO899" s="341"/>
    </row>
    <row r="900" spans="1:41" ht="23.1" customHeight="1">
      <c r="A900" s="397"/>
      <c r="B900" s="672"/>
      <c r="C900" s="1234"/>
      <c r="D900" s="396"/>
      <c r="E900" s="508">
        <f t="shared" si="45"/>
        <v>0</v>
      </c>
      <c r="F900" s="1235"/>
      <c r="G900" s="509"/>
      <c r="H900" s="508">
        <f t="shared" si="46"/>
        <v>0</v>
      </c>
      <c r="I900" s="1256" t="str">
        <f t="shared" si="47"/>
        <v/>
      </c>
      <c r="J900" s="398"/>
      <c r="K900" s="341"/>
      <c r="L900" s="341"/>
      <c r="M900" s="342"/>
      <c r="N900" s="332"/>
      <c r="O900" s="332"/>
      <c r="P900" s="343"/>
      <c r="Q900" s="332"/>
      <c r="R900" s="343"/>
      <c r="S900" s="344"/>
      <c r="T900" s="332"/>
      <c r="U900" s="332"/>
      <c r="V900" s="332"/>
      <c r="W900" s="332"/>
      <c r="X900" s="332"/>
      <c r="Y900" s="332"/>
      <c r="Z900" s="332"/>
      <c r="AA900" s="332"/>
      <c r="AB900" s="332"/>
      <c r="AC900" s="332"/>
      <c r="AD900" s="332"/>
      <c r="AE900" s="332"/>
      <c r="AF900" s="332"/>
      <c r="AG900" s="332"/>
      <c r="AH900" s="332"/>
      <c r="AI900" s="341"/>
      <c r="AJ900" s="332"/>
      <c r="AK900" s="332"/>
      <c r="AL900" s="341"/>
      <c r="AM900" s="332"/>
      <c r="AN900" s="332"/>
      <c r="AO900" s="341"/>
    </row>
    <row r="901" spans="1:41" ht="23.1" customHeight="1">
      <c r="A901" s="397"/>
      <c r="B901" s="672"/>
      <c r="C901" s="1234"/>
      <c r="D901" s="396"/>
      <c r="E901" s="508">
        <f t="shared" si="45"/>
        <v>0</v>
      </c>
      <c r="F901" s="1235"/>
      <c r="G901" s="509"/>
      <c r="H901" s="508">
        <f t="shared" si="46"/>
        <v>0</v>
      </c>
      <c r="I901" s="1256" t="str">
        <f t="shared" si="47"/>
        <v/>
      </c>
      <c r="J901" s="398"/>
      <c r="K901" s="341"/>
      <c r="L901" s="341"/>
      <c r="M901" s="342"/>
      <c r="N901" s="332"/>
      <c r="O901" s="332"/>
      <c r="P901" s="343"/>
      <c r="Q901" s="332"/>
      <c r="R901" s="343"/>
      <c r="S901" s="344"/>
      <c r="T901" s="332"/>
      <c r="U901" s="332"/>
      <c r="V901" s="332"/>
      <c r="W901" s="332"/>
      <c r="X901" s="332"/>
      <c r="Y901" s="332"/>
      <c r="Z901" s="332"/>
      <c r="AA901" s="332"/>
      <c r="AB901" s="332"/>
      <c r="AC901" s="332"/>
      <c r="AD901" s="332"/>
      <c r="AE901" s="332"/>
      <c r="AF901" s="332"/>
      <c r="AG901" s="332"/>
      <c r="AH901" s="332"/>
      <c r="AI901" s="341"/>
      <c r="AJ901" s="332"/>
      <c r="AK901" s="332"/>
      <c r="AL901" s="341"/>
      <c r="AM901" s="332"/>
      <c r="AN901" s="332"/>
      <c r="AO901" s="341"/>
    </row>
    <row r="902" spans="1:41" ht="23.1" customHeight="1">
      <c r="A902" s="397"/>
      <c r="B902" s="672"/>
      <c r="C902" s="1234"/>
      <c r="D902" s="396"/>
      <c r="E902" s="508">
        <f t="shared" si="45"/>
        <v>0</v>
      </c>
      <c r="F902" s="1235"/>
      <c r="G902" s="509"/>
      <c r="H902" s="508">
        <f t="shared" si="46"/>
        <v>0</v>
      </c>
      <c r="I902" s="1256" t="str">
        <f t="shared" si="47"/>
        <v/>
      </c>
      <c r="J902" s="398"/>
      <c r="K902" s="341"/>
      <c r="L902" s="341"/>
      <c r="M902" s="342"/>
      <c r="N902" s="332"/>
      <c r="O902" s="332"/>
      <c r="P902" s="343"/>
      <c r="Q902" s="332"/>
      <c r="R902" s="343"/>
      <c r="S902" s="344"/>
      <c r="T902" s="332"/>
      <c r="U902" s="332"/>
      <c r="V902" s="332"/>
      <c r="W902" s="332"/>
      <c r="X902" s="332"/>
      <c r="Y902" s="332"/>
      <c r="Z902" s="332"/>
      <c r="AA902" s="332"/>
      <c r="AB902" s="332"/>
      <c r="AC902" s="332"/>
      <c r="AD902" s="332"/>
      <c r="AE902" s="332"/>
      <c r="AF902" s="332"/>
      <c r="AG902" s="332"/>
      <c r="AH902" s="332"/>
      <c r="AI902" s="341"/>
      <c r="AJ902" s="332"/>
      <c r="AK902" s="332"/>
      <c r="AL902" s="341"/>
      <c r="AM902" s="332"/>
      <c r="AN902" s="332"/>
      <c r="AO902" s="341"/>
    </row>
    <row r="903" spans="1:41" ht="23.1" customHeight="1">
      <c r="A903" s="397"/>
      <c r="B903" s="672"/>
      <c r="C903" s="1234"/>
      <c r="D903" s="396"/>
      <c r="E903" s="508">
        <f t="shared" si="45"/>
        <v>0</v>
      </c>
      <c r="F903" s="1235"/>
      <c r="G903" s="509"/>
      <c r="H903" s="508">
        <f t="shared" si="46"/>
        <v>0</v>
      </c>
      <c r="I903" s="1256" t="str">
        <f t="shared" si="47"/>
        <v/>
      </c>
      <c r="J903" s="398"/>
      <c r="K903" s="341"/>
      <c r="L903" s="341"/>
      <c r="M903" s="342"/>
      <c r="N903" s="332"/>
      <c r="O903" s="332"/>
      <c r="P903" s="343"/>
      <c r="Q903" s="332"/>
      <c r="R903" s="343"/>
      <c r="S903" s="344"/>
      <c r="T903" s="332"/>
      <c r="U903" s="332"/>
      <c r="V903" s="332"/>
      <c r="W903" s="332"/>
      <c r="X903" s="332"/>
      <c r="Y903" s="332"/>
      <c r="Z903" s="332"/>
      <c r="AA903" s="332"/>
      <c r="AB903" s="332"/>
      <c r="AC903" s="332"/>
      <c r="AD903" s="332"/>
      <c r="AE903" s="332"/>
      <c r="AF903" s="332"/>
      <c r="AG903" s="332"/>
      <c r="AH903" s="332"/>
      <c r="AI903" s="341"/>
      <c r="AJ903" s="332"/>
      <c r="AK903" s="332"/>
      <c r="AL903" s="341"/>
      <c r="AM903" s="332"/>
      <c r="AN903" s="332"/>
      <c r="AO903" s="341"/>
    </row>
    <row r="904" spans="1:41" ht="23.1" customHeight="1">
      <c r="A904" s="397"/>
      <c r="B904" s="672"/>
      <c r="C904" s="1234"/>
      <c r="D904" s="396"/>
      <c r="E904" s="508">
        <f t="shared" si="45"/>
        <v>0</v>
      </c>
      <c r="F904" s="1235"/>
      <c r="G904" s="509"/>
      <c r="H904" s="508">
        <f t="shared" si="46"/>
        <v>0</v>
      </c>
      <c r="I904" s="1256" t="str">
        <f t="shared" si="47"/>
        <v/>
      </c>
      <c r="J904" s="398"/>
      <c r="K904" s="341"/>
      <c r="L904" s="341"/>
      <c r="M904" s="342"/>
      <c r="N904" s="332"/>
      <c r="O904" s="332"/>
      <c r="P904" s="343"/>
      <c r="Q904" s="332"/>
      <c r="R904" s="343"/>
      <c r="S904" s="344"/>
      <c r="T904" s="332"/>
      <c r="U904" s="332"/>
      <c r="V904" s="332"/>
      <c r="W904" s="332"/>
      <c r="X904" s="332"/>
      <c r="Y904" s="332"/>
      <c r="Z904" s="332"/>
      <c r="AA904" s="332"/>
      <c r="AB904" s="332"/>
      <c r="AC904" s="332"/>
      <c r="AD904" s="332"/>
      <c r="AE904" s="332"/>
      <c r="AF904" s="332"/>
      <c r="AG904" s="332"/>
      <c r="AH904" s="332"/>
      <c r="AI904" s="341"/>
      <c r="AJ904" s="332"/>
      <c r="AK904" s="332"/>
      <c r="AL904" s="341"/>
      <c r="AM904" s="332"/>
      <c r="AN904" s="332"/>
      <c r="AO904" s="341"/>
    </row>
    <row r="905" spans="1:41" ht="23.1" customHeight="1">
      <c r="A905" s="397"/>
      <c r="B905" s="672"/>
      <c r="C905" s="1234"/>
      <c r="D905" s="396"/>
      <c r="E905" s="508">
        <f t="shared" si="45"/>
        <v>0</v>
      </c>
      <c r="F905" s="1235"/>
      <c r="G905" s="509"/>
      <c r="H905" s="508">
        <f t="shared" si="46"/>
        <v>0</v>
      </c>
      <c r="I905" s="1256" t="str">
        <f t="shared" si="47"/>
        <v/>
      </c>
      <c r="J905" s="398"/>
      <c r="K905" s="341"/>
      <c r="L905" s="341"/>
      <c r="M905" s="342"/>
      <c r="N905" s="332"/>
      <c r="O905" s="332"/>
      <c r="P905" s="343"/>
      <c r="Q905" s="332"/>
      <c r="R905" s="343"/>
      <c r="S905" s="344"/>
      <c r="T905" s="332"/>
      <c r="U905" s="332"/>
      <c r="V905" s="332"/>
      <c r="W905" s="332"/>
      <c r="X905" s="332"/>
      <c r="Y905" s="332"/>
      <c r="Z905" s="332"/>
      <c r="AA905" s="332"/>
      <c r="AB905" s="332"/>
      <c r="AC905" s="332"/>
      <c r="AD905" s="332"/>
      <c r="AE905" s="332"/>
      <c r="AF905" s="332"/>
      <c r="AG905" s="332"/>
      <c r="AH905" s="332"/>
      <c r="AI905" s="341"/>
      <c r="AJ905" s="332"/>
      <c r="AK905" s="332"/>
      <c r="AL905" s="341"/>
      <c r="AM905" s="332"/>
      <c r="AN905" s="332"/>
      <c r="AO905" s="341"/>
    </row>
    <row r="906" spans="1:41" ht="23.1" customHeight="1">
      <c r="A906" s="397"/>
      <c r="B906" s="672"/>
      <c r="C906" s="1234"/>
      <c r="D906" s="396"/>
      <c r="E906" s="508">
        <f t="shared" si="45"/>
        <v>0</v>
      </c>
      <c r="F906" s="1235"/>
      <c r="G906" s="509"/>
      <c r="H906" s="508">
        <f t="shared" si="46"/>
        <v>0</v>
      </c>
      <c r="I906" s="1256" t="str">
        <f t="shared" si="47"/>
        <v/>
      </c>
      <c r="J906" s="398"/>
      <c r="K906" s="341"/>
      <c r="L906" s="341"/>
      <c r="M906" s="342"/>
      <c r="N906" s="332"/>
      <c r="O906" s="332"/>
      <c r="P906" s="343"/>
      <c r="Q906" s="332"/>
      <c r="R906" s="343"/>
      <c r="S906" s="344"/>
      <c r="T906" s="332"/>
      <c r="U906" s="332"/>
      <c r="V906" s="332"/>
      <c r="W906" s="332"/>
      <c r="X906" s="332"/>
      <c r="Y906" s="332"/>
      <c r="Z906" s="332"/>
      <c r="AA906" s="332"/>
      <c r="AB906" s="332"/>
      <c r="AC906" s="332"/>
      <c r="AD906" s="332"/>
      <c r="AE906" s="332"/>
      <c r="AF906" s="332"/>
      <c r="AG906" s="332"/>
      <c r="AH906" s="332"/>
      <c r="AI906" s="341"/>
      <c r="AJ906" s="332"/>
      <c r="AK906" s="332"/>
      <c r="AL906" s="341"/>
      <c r="AM906" s="332"/>
      <c r="AN906" s="332"/>
      <c r="AO906" s="341"/>
    </row>
    <row r="907" spans="1:41" ht="23.1" customHeight="1">
      <c r="A907" s="397"/>
      <c r="B907" s="672"/>
      <c r="C907" s="1234"/>
      <c r="D907" s="396"/>
      <c r="E907" s="508">
        <f t="shared" si="45"/>
        <v>0</v>
      </c>
      <c r="F907" s="1235"/>
      <c r="G907" s="509"/>
      <c r="H907" s="508">
        <f t="shared" si="46"/>
        <v>0</v>
      </c>
      <c r="I907" s="1256" t="str">
        <f t="shared" si="47"/>
        <v/>
      </c>
      <c r="J907" s="398"/>
      <c r="K907" s="341"/>
      <c r="L907" s="341"/>
      <c r="M907" s="342"/>
      <c r="N907" s="332"/>
      <c r="O907" s="332"/>
      <c r="P907" s="343"/>
      <c r="Q907" s="332"/>
      <c r="R907" s="343"/>
      <c r="S907" s="344"/>
      <c r="T907" s="332"/>
      <c r="U907" s="332"/>
      <c r="V907" s="332"/>
      <c r="W907" s="332"/>
      <c r="X907" s="332"/>
      <c r="Y907" s="332"/>
      <c r="Z907" s="332"/>
      <c r="AA907" s="332"/>
      <c r="AB907" s="332"/>
      <c r="AC907" s="332"/>
      <c r="AD907" s="332"/>
      <c r="AE907" s="332"/>
      <c r="AF907" s="332"/>
      <c r="AG907" s="332"/>
      <c r="AH907" s="332"/>
      <c r="AI907" s="341"/>
      <c r="AJ907" s="332"/>
      <c r="AK907" s="332"/>
      <c r="AL907" s="341"/>
      <c r="AM907" s="332"/>
      <c r="AN907" s="332"/>
      <c r="AO907" s="341"/>
    </row>
    <row r="908" spans="1:41" ht="23.1" customHeight="1">
      <c r="A908" s="397"/>
      <c r="B908" s="672"/>
      <c r="C908" s="1234"/>
      <c r="D908" s="396"/>
      <c r="E908" s="508">
        <f t="shared" si="45"/>
        <v>0</v>
      </c>
      <c r="F908" s="1235"/>
      <c r="G908" s="509"/>
      <c r="H908" s="508">
        <f t="shared" si="46"/>
        <v>0</v>
      </c>
      <c r="I908" s="1256" t="str">
        <f t="shared" si="47"/>
        <v/>
      </c>
      <c r="J908" s="398"/>
      <c r="K908" s="341"/>
      <c r="L908" s="341"/>
      <c r="M908" s="342"/>
      <c r="N908" s="332"/>
      <c r="O908" s="332"/>
      <c r="P908" s="343"/>
      <c r="Q908" s="332"/>
      <c r="R908" s="343"/>
      <c r="S908" s="344"/>
      <c r="T908" s="332"/>
      <c r="U908" s="332"/>
      <c r="V908" s="332"/>
      <c r="W908" s="332"/>
      <c r="X908" s="332"/>
      <c r="Y908" s="332"/>
      <c r="Z908" s="332"/>
      <c r="AA908" s="332"/>
      <c r="AB908" s="332"/>
      <c r="AC908" s="332"/>
      <c r="AD908" s="332"/>
      <c r="AE908" s="332"/>
      <c r="AF908" s="332"/>
      <c r="AG908" s="332"/>
      <c r="AH908" s="332"/>
      <c r="AI908" s="341"/>
      <c r="AJ908" s="332"/>
      <c r="AK908" s="332"/>
      <c r="AL908" s="341"/>
      <c r="AM908" s="332"/>
      <c r="AN908" s="332"/>
      <c r="AO908" s="341"/>
    </row>
    <row r="909" spans="1:41" ht="23.1" customHeight="1">
      <c r="A909" s="397"/>
      <c r="B909" s="672"/>
      <c r="C909" s="1234"/>
      <c r="D909" s="396"/>
      <c r="E909" s="508">
        <f t="shared" si="45"/>
        <v>0</v>
      </c>
      <c r="F909" s="1235"/>
      <c r="G909" s="509"/>
      <c r="H909" s="508">
        <f t="shared" si="46"/>
        <v>0</v>
      </c>
      <c r="I909" s="1256" t="str">
        <f t="shared" si="47"/>
        <v/>
      </c>
      <c r="J909" s="398"/>
      <c r="K909" s="341"/>
      <c r="L909" s="341"/>
      <c r="M909" s="342"/>
      <c r="N909" s="332"/>
      <c r="O909" s="332"/>
      <c r="P909" s="343"/>
      <c r="Q909" s="332"/>
      <c r="R909" s="343"/>
      <c r="S909" s="344"/>
      <c r="T909" s="332"/>
      <c r="U909" s="332"/>
      <c r="V909" s="332"/>
      <c r="W909" s="332"/>
      <c r="X909" s="332"/>
      <c r="Y909" s="332"/>
      <c r="Z909" s="332"/>
      <c r="AA909" s="332"/>
      <c r="AB909" s="332"/>
      <c r="AC909" s="332"/>
      <c r="AD909" s="332"/>
      <c r="AE909" s="332"/>
      <c r="AF909" s="332"/>
      <c r="AG909" s="332"/>
      <c r="AH909" s="332"/>
      <c r="AI909" s="341"/>
      <c r="AJ909" s="332"/>
      <c r="AK909" s="332"/>
      <c r="AL909" s="341"/>
      <c r="AM909" s="332"/>
      <c r="AN909" s="332"/>
      <c r="AO909" s="341"/>
    </row>
    <row r="910" spans="1:41" ht="23.1" customHeight="1">
      <c r="A910" s="397"/>
      <c r="B910" s="672"/>
      <c r="C910" s="1234"/>
      <c r="D910" s="396"/>
      <c r="E910" s="508">
        <f t="shared" si="45"/>
        <v>0</v>
      </c>
      <c r="F910" s="1235"/>
      <c r="G910" s="509"/>
      <c r="H910" s="508">
        <f t="shared" si="46"/>
        <v>0</v>
      </c>
      <c r="I910" s="1256" t="str">
        <f t="shared" si="47"/>
        <v/>
      </c>
      <c r="J910" s="398"/>
      <c r="K910" s="341"/>
      <c r="L910" s="341"/>
      <c r="M910" s="342"/>
      <c r="N910" s="332"/>
      <c r="O910" s="332"/>
      <c r="P910" s="343"/>
      <c r="Q910" s="332"/>
      <c r="R910" s="343"/>
      <c r="S910" s="344"/>
      <c r="T910" s="332"/>
      <c r="U910" s="332"/>
      <c r="V910" s="332"/>
      <c r="W910" s="332"/>
      <c r="X910" s="332"/>
      <c r="Y910" s="332"/>
      <c r="Z910" s="332"/>
      <c r="AA910" s="332"/>
      <c r="AB910" s="332"/>
      <c r="AC910" s="332"/>
      <c r="AD910" s="332"/>
      <c r="AE910" s="332"/>
      <c r="AF910" s="332"/>
      <c r="AG910" s="332"/>
      <c r="AH910" s="332"/>
      <c r="AI910" s="341"/>
      <c r="AJ910" s="332"/>
      <c r="AK910" s="332"/>
      <c r="AL910" s="341"/>
      <c r="AM910" s="332"/>
      <c r="AN910" s="332"/>
      <c r="AO910" s="341"/>
    </row>
    <row r="911" spans="1:41" ht="23.1" customHeight="1">
      <c r="A911" s="397"/>
      <c r="B911" s="672"/>
      <c r="C911" s="1234"/>
      <c r="D911" s="396"/>
      <c r="E911" s="508">
        <f t="shared" si="45"/>
        <v>0</v>
      </c>
      <c r="F911" s="1235"/>
      <c r="G911" s="509"/>
      <c r="H911" s="508">
        <f t="shared" si="46"/>
        <v>0</v>
      </c>
      <c r="I911" s="1256" t="str">
        <f t="shared" si="47"/>
        <v/>
      </c>
      <c r="J911" s="398"/>
      <c r="K911" s="341"/>
      <c r="L911" s="341"/>
      <c r="M911" s="342"/>
      <c r="N911" s="332"/>
      <c r="O911" s="332"/>
      <c r="P911" s="343"/>
      <c r="Q911" s="332"/>
      <c r="R911" s="343"/>
      <c r="S911" s="344"/>
      <c r="T911" s="332"/>
      <c r="U911" s="332"/>
      <c r="V911" s="332"/>
      <c r="W911" s="332"/>
      <c r="X911" s="332"/>
      <c r="Y911" s="332"/>
      <c r="Z911" s="332"/>
      <c r="AA911" s="332"/>
      <c r="AB911" s="332"/>
      <c r="AC911" s="332"/>
      <c r="AD911" s="332"/>
      <c r="AE911" s="332"/>
      <c r="AF911" s="332"/>
      <c r="AG911" s="332"/>
      <c r="AH911" s="332"/>
      <c r="AI911" s="341"/>
      <c r="AJ911" s="332"/>
      <c r="AK911" s="332"/>
      <c r="AL911" s="341"/>
      <c r="AM911" s="332"/>
      <c r="AN911" s="332"/>
      <c r="AO911" s="341"/>
    </row>
    <row r="912" spans="1:41" ht="23.1" customHeight="1">
      <c r="A912" s="397"/>
      <c r="B912" s="672"/>
      <c r="C912" s="1234"/>
      <c r="D912" s="396"/>
      <c r="E912" s="508">
        <f t="shared" si="45"/>
        <v>0</v>
      </c>
      <c r="F912" s="1235"/>
      <c r="G912" s="509"/>
      <c r="H912" s="508">
        <f t="shared" si="46"/>
        <v>0</v>
      </c>
      <c r="I912" s="1256" t="str">
        <f t="shared" si="47"/>
        <v/>
      </c>
      <c r="J912" s="398"/>
      <c r="K912" s="341"/>
      <c r="L912" s="341"/>
      <c r="M912" s="342"/>
      <c r="N912" s="332"/>
      <c r="O912" s="332"/>
      <c r="P912" s="343"/>
      <c r="Q912" s="332"/>
      <c r="R912" s="343"/>
      <c r="S912" s="344"/>
      <c r="T912" s="332"/>
      <c r="U912" s="332"/>
      <c r="V912" s="332"/>
      <c r="W912" s="332"/>
      <c r="X912" s="332"/>
      <c r="Y912" s="332"/>
      <c r="Z912" s="332"/>
      <c r="AA912" s="332"/>
      <c r="AB912" s="332"/>
      <c r="AC912" s="332"/>
      <c r="AD912" s="332"/>
      <c r="AE912" s="332"/>
      <c r="AF912" s="332"/>
      <c r="AG912" s="332"/>
      <c r="AH912" s="332"/>
      <c r="AI912" s="341"/>
      <c r="AJ912" s="332"/>
      <c r="AK912" s="332"/>
      <c r="AL912" s="341"/>
      <c r="AM912" s="332"/>
      <c r="AN912" s="332"/>
      <c r="AO912" s="341"/>
    </row>
    <row r="913" spans="1:41" ht="23.1" customHeight="1">
      <c r="A913" s="397"/>
      <c r="B913" s="672"/>
      <c r="C913" s="1234"/>
      <c r="D913" s="396"/>
      <c r="E913" s="508">
        <f t="shared" si="45"/>
        <v>0</v>
      </c>
      <c r="F913" s="1235"/>
      <c r="G913" s="509"/>
      <c r="H913" s="508">
        <f t="shared" si="46"/>
        <v>0</v>
      </c>
      <c r="I913" s="1256" t="str">
        <f t="shared" si="47"/>
        <v/>
      </c>
      <c r="J913" s="398"/>
      <c r="K913" s="341"/>
      <c r="L913" s="341"/>
      <c r="M913" s="342"/>
      <c r="N913" s="332"/>
      <c r="O913" s="332"/>
      <c r="P913" s="343"/>
      <c r="Q913" s="332"/>
      <c r="R913" s="343"/>
      <c r="S913" s="344"/>
      <c r="T913" s="332"/>
      <c r="U913" s="332"/>
      <c r="V913" s="332"/>
      <c r="W913" s="332"/>
      <c r="X913" s="332"/>
      <c r="Y913" s="332"/>
      <c r="Z913" s="332"/>
      <c r="AA913" s="332"/>
      <c r="AB913" s="332"/>
      <c r="AC913" s="332"/>
      <c r="AD913" s="332"/>
      <c r="AE913" s="332"/>
      <c r="AF913" s="332"/>
      <c r="AG913" s="332"/>
      <c r="AH913" s="332"/>
      <c r="AI913" s="341"/>
      <c r="AJ913" s="332"/>
      <c r="AK913" s="332"/>
      <c r="AL913" s="341"/>
      <c r="AM913" s="332"/>
      <c r="AN913" s="332"/>
      <c r="AO913" s="341"/>
    </row>
    <row r="914" spans="1:41" ht="23.1" customHeight="1">
      <c r="A914" s="397"/>
      <c r="B914" s="672"/>
      <c r="C914" s="1234"/>
      <c r="D914" s="396"/>
      <c r="E914" s="508">
        <f t="shared" si="45"/>
        <v>0</v>
      </c>
      <c r="F914" s="1235"/>
      <c r="G914" s="509"/>
      <c r="H914" s="508">
        <f t="shared" si="46"/>
        <v>0</v>
      </c>
      <c r="I914" s="1256" t="str">
        <f t="shared" si="47"/>
        <v/>
      </c>
      <c r="J914" s="398"/>
      <c r="K914" s="341"/>
      <c r="L914" s="341"/>
      <c r="M914" s="342"/>
      <c r="N914" s="332"/>
      <c r="O914" s="332"/>
      <c r="P914" s="343"/>
      <c r="Q914" s="332"/>
      <c r="R914" s="343"/>
      <c r="S914" s="344"/>
      <c r="T914" s="332"/>
      <c r="U914" s="332"/>
      <c r="V914" s="332"/>
      <c r="W914" s="332"/>
      <c r="X914" s="332"/>
      <c r="Y914" s="332"/>
      <c r="Z914" s="332"/>
      <c r="AA914" s="332"/>
      <c r="AB914" s="332"/>
      <c r="AC914" s="332"/>
      <c r="AD914" s="332"/>
      <c r="AE914" s="332"/>
      <c r="AF914" s="332"/>
      <c r="AG914" s="332"/>
      <c r="AH914" s="332"/>
      <c r="AI914" s="341"/>
      <c r="AJ914" s="332"/>
      <c r="AK914" s="332"/>
      <c r="AL914" s="341"/>
      <c r="AM914" s="332"/>
      <c r="AN914" s="332"/>
      <c r="AO914" s="341"/>
    </row>
    <row r="915" spans="1:41" ht="23.1" customHeight="1">
      <c r="A915" s="397"/>
      <c r="B915" s="672"/>
      <c r="C915" s="1234"/>
      <c r="D915" s="396"/>
      <c r="E915" s="508">
        <f t="shared" si="45"/>
        <v>0</v>
      </c>
      <c r="F915" s="1235"/>
      <c r="G915" s="509"/>
      <c r="H915" s="508">
        <f t="shared" si="46"/>
        <v>0</v>
      </c>
      <c r="I915" s="1256" t="str">
        <f t="shared" si="47"/>
        <v/>
      </c>
      <c r="J915" s="398"/>
      <c r="K915" s="341"/>
      <c r="L915" s="341"/>
      <c r="M915" s="342"/>
      <c r="N915" s="332"/>
      <c r="O915" s="332"/>
      <c r="P915" s="343"/>
      <c r="Q915" s="332"/>
      <c r="R915" s="343"/>
      <c r="S915" s="344"/>
      <c r="T915" s="332"/>
      <c r="U915" s="332"/>
      <c r="V915" s="332"/>
      <c r="W915" s="332"/>
      <c r="X915" s="332"/>
      <c r="Y915" s="332"/>
      <c r="Z915" s="332"/>
      <c r="AA915" s="332"/>
      <c r="AB915" s="332"/>
      <c r="AC915" s="332"/>
      <c r="AD915" s="332"/>
      <c r="AE915" s="332"/>
      <c r="AF915" s="332"/>
      <c r="AG915" s="332"/>
      <c r="AH915" s="332"/>
      <c r="AI915" s="341"/>
      <c r="AJ915" s="332"/>
      <c r="AK915" s="332"/>
      <c r="AL915" s="341"/>
      <c r="AM915" s="332"/>
      <c r="AN915" s="332"/>
      <c r="AO915" s="341"/>
    </row>
    <row r="916" spans="1:41" ht="23.1" customHeight="1">
      <c r="A916" s="397"/>
      <c r="B916" s="672"/>
      <c r="C916" s="1234"/>
      <c r="D916" s="396"/>
      <c r="E916" s="508">
        <f t="shared" si="45"/>
        <v>0</v>
      </c>
      <c r="F916" s="1235"/>
      <c r="G916" s="509"/>
      <c r="H916" s="508">
        <f t="shared" si="46"/>
        <v>0</v>
      </c>
      <c r="I916" s="1256" t="str">
        <f t="shared" si="47"/>
        <v/>
      </c>
      <c r="J916" s="398"/>
      <c r="K916" s="341"/>
      <c r="L916" s="341"/>
      <c r="M916" s="342"/>
      <c r="N916" s="332"/>
      <c r="O916" s="332"/>
      <c r="P916" s="343"/>
      <c r="Q916" s="332"/>
      <c r="R916" s="343"/>
      <c r="S916" s="344"/>
      <c r="T916" s="332"/>
      <c r="U916" s="332"/>
      <c r="V916" s="332"/>
      <c r="W916" s="332"/>
      <c r="X916" s="332"/>
      <c r="Y916" s="332"/>
      <c r="Z916" s="332"/>
      <c r="AA916" s="332"/>
      <c r="AB916" s="332"/>
      <c r="AC916" s="332"/>
      <c r="AD916" s="332"/>
      <c r="AE916" s="332"/>
      <c r="AF916" s="332"/>
      <c r="AG916" s="332"/>
      <c r="AH916" s="332"/>
      <c r="AI916" s="341"/>
      <c r="AJ916" s="332"/>
      <c r="AK916" s="332"/>
      <c r="AL916" s="341"/>
      <c r="AM916" s="332"/>
      <c r="AN916" s="332"/>
      <c r="AO916" s="341"/>
    </row>
    <row r="917" spans="1:41" ht="23.1" customHeight="1">
      <c r="A917" s="397"/>
      <c r="B917" s="672"/>
      <c r="C917" s="1234"/>
      <c r="D917" s="396"/>
      <c r="E917" s="508">
        <f t="shared" si="45"/>
        <v>0</v>
      </c>
      <c r="F917" s="1235"/>
      <c r="G917" s="509"/>
      <c r="H917" s="508">
        <f t="shared" si="46"/>
        <v>0</v>
      </c>
      <c r="I917" s="1256" t="str">
        <f t="shared" si="47"/>
        <v/>
      </c>
      <c r="J917" s="398"/>
      <c r="K917" s="341"/>
      <c r="L917" s="341"/>
      <c r="M917" s="342"/>
      <c r="N917" s="332"/>
      <c r="O917" s="332"/>
      <c r="P917" s="343"/>
      <c r="Q917" s="332"/>
      <c r="R917" s="343"/>
      <c r="S917" s="344"/>
      <c r="T917" s="332"/>
      <c r="U917" s="332"/>
      <c r="V917" s="332"/>
      <c r="W917" s="332"/>
      <c r="X917" s="332"/>
      <c r="Y917" s="332"/>
      <c r="Z917" s="332"/>
      <c r="AA917" s="332"/>
      <c r="AB917" s="332"/>
      <c r="AC917" s="332"/>
      <c r="AD917" s="332"/>
      <c r="AE917" s="332"/>
      <c r="AF917" s="332"/>
      <c r="AG917" s="332"/>
      <c r="AH917" s="332"/>
      <c r="AI917" s="341"/>
      <c r="AJ917" s="332"/>
      <c r="AK917" s="332"/>
      <c r="AL917" s="341"/>
      <c r="AM917" s="332"/>
      <c r="AN917" s="332"/>
      <c r="AO917" s="341"/>
    </row>
    <row r="918" spans="1:41" ht="23.1" customHeight="1">
      <c r="A918" s="397"/>
      <c r="B918" s="672"/>
      <c r="C918" s="1234"/>
      <c r="D918" s="396"/>
      <c r="E918" s="508">
        <f t="shared" si="45"/>
        <v>0</v>
      </c>
      <c r="F918" s="1235"/>
      <c r="G918" s="509"/>
      <c r="H918" s="508">
        <f t="shared" si="46"/>
        <v>0</v>
      </c>
      <c r="I918" s="1256" t="str">
        <f t="shared" si="47"/>
        <v/>
      </c>
      <c r="J918" s="398"/>
      <c r="K918" s="341"/>
      <c r="L918" s="341"/>
      <c r="M918" s="342"/>
      <c r="N918" s="332"/>
      <c r="O918" s="332"/>
      <c r="P918" s="343"/>
      <c r="Q918" s="332"/>
      <c r="R918" s="343"/>
      <c r="S918" s="344"/>
      <c r="T918" s="332"/>
      <c r="U918" s="332"/>
      <c r="V918" s="332"/>
      <c r="W918" s="332"/>
      <c r="X918" s="332"/>
      <c r="Y918" s="332"/>
      <c r="Z918" s="332"/>
      <c r="AA918" s="332"/>
      <c r="AB918" s="332"/>
      <c r="AC918" s="332"/>
      <c r="AD918" s="332"/>
      <c r="AE918" s="332"/>
      <c r="AF918" s="332"/>
      <c r="AG918" s="332"/>
      <c r="AH918" s="332"/>
      <c r="AI918" s="341"/>
      <c r="AJ918" s="332"/>
      <c r="AK918" s="332"/>
      <c r="AL918" s="341"/>
      <c r="AM918" s="332"/>
      <c r="AN918" s="332"/>
      <c r="AO918" s="341"/>
    </row>
    <row r="919" spans="1:41" ht="23.1" customHeight="1">
      <c r="A919" s="397"/>
      <c r="B919" s="672"/>
      <c r="C919" s="1234"/>
      <c r="D919" s="396"/>
      <c r="E919" s="508">
        <f t="shared" si="45"/>
        <v>0</v>
      </c>
      <c r="F919" s="1235"/>
      <c r="G919" s="509"/>
      <c r="H919" s="508">
        <f t="shared" si="46"/>
        <v>0</v>
      </c>
      <c r="I919" s="1256" t="str">
        <f t="shared" si="47"/>
        <v/>
      </c>
      <c r="J919" s="398"/>
      <c r="K919" s="341"/>
      <c r="L919" s="341"/>
      <c r="M919" s="342"/>
      <c r="N919" s="332"/>
      <c r="O919" s="332"/>
      <c r="P919" s="343"/>
      <c r="Q919" s="332"/>
      <c r="R919" s="343"/>
      <c r="S919" s="344"/>
      <c r="T919" s="332"/>
      <c r="U919" s="332"/>
      <c r="V919" s="332"/>
      <c r="W919" s="332"/>
      <c r="X919" s="332"/>
      <c r="Y919" s="332"/>
      <c r="Z919" s="332"/>
      <c r="AA919" s="332"/>
      <c r="AB919" s="332"/>
      <c r="AC919" s="332"/>
      <c r="AD919" s="332"/>
      <c r="AE919" s="332"/>
      <c r="AF919" s="332"/>
      <c r="AG919" s="332"/>
      <c r="AH919" s="332"/>
      <c r="AI919" s="341"/>
      <c r="AJ919" s="332"/>
      <c r="AK919" s="332"/>
      <c r="AL919" s="341"/>
      <c r="AM919" s="332"/>
      <c r="AN919" s="332"/>
      <c r="AO919" s="341"/>
    </row>
    <row r="920" spans="1:41" ht="23.1" customHeight="1">
      <c r="A920" s="397"/>
      <c r="B920" s="672"/>
      <c r="C920" s="1234"/>
      <c r="D920" s="396"/>
      <c r="E920" s="508">
        <f t="shared" si="45"/>
        <v>0</v>
      </c>
      <c r="F920" s="1235"/>
      <c r="G920" s="509"/>
      <c r="H920" s="508">
        <f t="shared" si="46"/>
        <v>0</v>
      </c>
      <c r="I920" s="1256" t="str">
        <f t="shared" si="47"/>
        <v/>
      </c>
      <c r="J920" s="398"/>
      <c r="K920" s="341"/>
      <c r="L920" s="341"/>
      <c r="M920" s="342"/>
      <c r="N920" s="332"/>
      <c r="O920" s="332"/>
      <c r="P920" s="343"/>
      <c r="Q920" s="332"/>
      <c r="R920" s="343"/>
      <c r="S920" s="344"/>
      <c r="T920" s="332"/>
      <c r="U920" s="332"/>
      <c r="V920" s="332"/>
      <c r="W920" s="332"/>
      <c r="X920" s="332"/>
      <c r="Y920" s="332"/>
      <c r="Z920" s="332"/>
      <c r="AA920" s="332"/>
      <c r="AB920" s="332"/>
      <c r="AC920" s="332"/>
      <c r="AD920" s="332"/>
      <c r="AE920" s="332"/>
      <c r="AF920" s="332"/>
      <c r="AG920" s="332"/>
      <c r="AH920" s="332"/>
      <c r="AI920" s="341"/>
      <c r="AJ920" s="332"/>
      <c r="AK920" s="332"/>
      <c r="AL920" s="341"/>
      <c r="AM920" s="332"/>
      <c r="AN920" s="332"/>
      <c r="AO920" s="341"/>
    </row>
    <row r="921" spans="1:41" ht="23.1" customHeight="1">
      <c r="A921" s="397"/>
      <c r="B921" s="672"/>
      <c r="C921" s="1234"/>
      <c r="D921" s="396"/>
      <c r="E921" s="508">
        <f t="shared" si="45"/>
        <v>0</v>
      </c>
      <c r="F921" s="1235"/>
      <c r="G921" s="509"/>
      <c r="H921" s="508">
        <f t="shared" si="46"/>
        <v>0</v>
      </c>
      <c r="I921" s="1256" t="str">
        <f t="shared" si="47"/>
        <v/>
      </c>
      <c r="J921" s="398"/>
      <c r="K921" s="341"/>
      <c r="L921" s="341"/>
      <c r="M921" s="342"/>
      <c r="N921" s="332"/>
      <c r="O921" s="332"/>
      <c r="P921" s="343"/>
      <c r="Q921" s="332"/>
      <c r="R921" s="343"/>
      <c r="S921" s="344"/>
      <c r="T921" s="332"/>
      <c r="U921" s="332"/>
      <c r="V921" s="332"/>
      <c r="W921" s="332"/>
      <c r="X921" s="332"/>
      <c r="Y921" s="332"/>
      <c r="Z921" s="332"/>
      <c r="AA921" s="332"/>
      <c r="AB921" s="332"/>
      <c r="AC921" s="332"/>
      <c r="AD921" s="332"/>
      <c r="AE921" s="332"/>
      <c r="AF921" s="332"/>
      <c r="AG921" s="332"/>
      <c r="AH921" s="332"/>
      <c r="AI921" s="341"/>
      <c r="AJ921" s="332"/>
      <c r="AK921" s="332"/>
      <c r="AL921" s="341"/>
      <c r="AM921" s="332"/>
      <c r="AN921" s="332"/>
      <c r="AO921" s="341"/>
    </row>
    <row r="922" spans="1:41" ht="23.1" customHeight="1">
      <c r="A922" s="397"/>
      <c r="B922" s="672"/>
      <c r="C922" s="1234"/>
      <c r="D922" s="396"/>
      <c r="E922" s="508">
        <f t="shared" si="45"/>
        <v>0</v>
      </c>
      <c r="F922" s="1235"/>
      <c r="G922" s="509"/>
      <c r="H922" s="508">
        <f t="shared" si="46"/>
        <v>0</v>
      </c>
      <c r="I922" s="1256" t="str">
        <f t="shared" si="47"/>
        <v/>
      </c>
      <c r="J922" s="398"/>
      <c r="K922" s="341"/>
      <c r="L922" s="341"/>
      <c r="M922" s="342"/>
      <c r="N922" s="332"/>
      <c r="O922" s="332"/>
      <c r="P922" s="343"/>
      <c r="Q922" s="332"/>
      <c r="R922" s="343"/>
      <c r="S922" s="344"/>
      <c r="T922" s="332"/>
      <c r="U922" s="332"/>
      <c r="V922" s="332"/>
      <c r="W922" s="332"/>
      <c r="X922" s="332"/>
      <c r="Y922" s="332"/>
      <c r="Z922" s="332"/>
      <c r="AA922" s="332"/>
      <c r="AB922" s="332"/>
      <c r="AC922" s="332"/>
      <c r="AD922" s="332"/>
      <c r="AE922" s="332"/>
      <c r="AF922" s="332"/>
      <c r="AG922" s="332"/>
      <c r="AH922" s="332"/>
      <c r="AI922" s="341"/>
      <c r="AJ922" s="332"/>
      <c r="AK922" s="332"/>
      <c r="AL922" s="341"/>
      <c r="AM922" s="332"/>
      <c r="AN922" s="332"/>
      <c r="AO922" s="341"/>
    </row>
    <row r="923" spans="1:41" ht="23.1" customHeight="1">
      <c r="A923" s="397"/>
      <c r="B923" s="672"/>
      <c r="C923" s="1234"/>
      <c r="D923" s="396"/>
      <c r="E923" s="508">
        <f t="shared" si="45"/>
        <v>0</v>
      </c>
      <c r="F923" s="1235"/>
      <c r="G923" s="509"/>
      <c r="H923" s="508">
        <f t="shared" si="46"/>
        <v>0</v>
      </c>
      <c r="I923" s="1256" t="str">
        <f t="shared" si="47"/>
        <v/>
      </c>
      <c r="J923" s="398"/>
      <c r="K923" s="341"/>
      <c r="L923" s="341"/>
      <c r="M923" s="342"/>
      <c r="N923" s="332"/>
      <c r="O923" s="332"/>
      <c r="P923" s="343"/>
      <c r="Q923" s="332"/>
      <c r="R923" s="343"/>
      <c r="S923" s="344"/>
      <c r="T923" s="332"/>
      <c r="U923" s="332"/>
      <c r="V923" s="332"/>
      <c r="W923" s="332"/>
      <c r="X923" s="332"/>
      <c r="Y923" s="332"/>
      <c r="Z923" s="332"/>
      <c r="AA923" s="332"/>
      <c r="AB923" s="332"/>
      <c r="AC923" s="332"/>
      <c r="AD923" s="332"/>
      <c r="AE923" s="332"/>
      <c r="AF923" s="332"/>
      <c r="AG923" s="332"/>
      <c r="AH923" s="332"/>
      <c r="AI923" s="341"/>
      <c r="AJ923" s="332"/>
      <c r="AK923" s="332"/>
      <c r="AL923" s="341"/>
      <c r="AM923" s="332"/>
      <c r="AN923" s="332"/>
      <c r="AO923" s="341"/>
    </row>
    <row r="924" spans="1:41" ht="23.1" customHeight="1">
      <c r="A924" s="397"/>
      <c r="B924" s="672"/>
      <c r="C924" s="1234"/>
      <c r="D924" s="396"/>
      <c r="E924" s="508">
        <f t="shared" si="45"/>
        <v>0</v>
      </c>
      <c r="F924" s="1235"/>
      <c r="G924" s="509"/>
      <c r="H924" s="508">
        <f t="shared" si="46"/>
        <v>0</v>
      </c>
      <c r="I924" s="1256" t="str">
        <f t="shared" si="47"/>
        <v/>
      </c>
      <c r="J924" s="398"/>
      <c r="K924" s="341"/>
      <c r="L924" s="341"/>
      <c r="M924" s="342"/>
      <c r="N924" s="332"/>
      <c r="O924" s="332"/>
      <c r="P924" s="343"/>
      <c r="Q924" s="332"/>
      <c r="R924" s="343"/>
      <c r="S924" s="344"/>
      <c r="T924" s="332"/>
      <c r="U924" s="332"/>
      <c r="V924" s="332"/>
      <c r="W924" s="332"/>
      <c r="X924" s="332"/>
      <c r="Y924" s="332"/>
      <c r="Z924" s="332"/>
      <c r="AA924" s="332"/>
      <c r="AB924" s="332"/>
      <c r="AC924" s="332"/>
      <c r="AD924" s="332"/>
      <c r="AE924" s="332"/>
      <c r="AF924" s="332"/>
      <c r="AG924" s="332"/>
      <c r="AH924" s="332"/>
      <c r="AI924" s="341"/>
      <c r="AJ924" s="332"/>
      <c r="AK924" s="332"/>
      <c r="AL924" s="341"/>
      <c r="AM924" s="332"/>
      <c r="AN924" s="332"/>
      <c r="AO924" s="341"/>
    </row>
    <row r="925" spans="1:41" ht="23.1" customHeight="1">
      <c r="A925" s="397"/>
      <c r="B925" s="672"/>
      <c r="C925" s="1234"/>
      <c r="D925" s="396"/>
      <c r="E925" s="508">
        <f t="shared" si="45"/>
        <v>0</v>
      </c>
      <c r="F925" s="1235"/>
      <c r="G925" s="509"/>
      <c r="H925" s="508">
        <f t="shared" si="46"/>
        <v>0</v>
      </c>
      <c r="I925" s="1256" t="str">
        <f t="shared" si="47"/>
        <v/>
      </c>
      <c r="J925" s="398"/>
      <c r="K925" s="341"/>
      <c r="L925" s="341"/>
      <c r="M925" s="342"/>
      <c r="N925" s="332"/>
      <c r="O925" s="332"/>
      <c r="P925" s="343"/>
      <c r="Q925" s="332"/>
      <c r="R925" s="343"/>
      <c r="S925" s="344"/>
      <c r="T925" s="332"/>
      <c r="U925" s="332"/>
      <c r="V925" s="332"/>
      <c r="W925" s="332"/>
      <c r="X925" s="332"/>
      <c r="Y925" s="332"/>
      <c r="Z925" s="332"/>
      <c r="AA925" s="332"/>
      <c r="AB925" s="332"/>
      <c r="AC925" s="332"/>
      <c r="AD925" s="332"/>
      <c r="AE925" s="332"/>
      <c r="AF925" s="332"/>
      <c r="AG925" s="332"/>
      <c r="AH925" s="332"/>
      <c r="AI925" s="341"/>
      <c r="AJ925" s="332"/>
      <c r="AK925" s="332"/>
      <c r="AL925" s="341"/>
      <c r="AM925" s="332"/>
      <c r="AN925" s="332"/>
      <c r="AO925" s="341"/>
    </row>
    <row r="926" spans="1:41" ht="23.1" customHeight="1">
      <c r="A926" s="397"/>
      <c r="B926" s="672"/>
      <c r="C926" s="1234"/>
      <c r="D926" s="396"/>
      <c r="E926" s="508">
        <f t="shared" si="45"/>
        <v>0</v>
      </c>
      <c r="F926" s="1235"/>
      <c r="G926" s="509"/>
      <c r="H926" s="508">
        <f t="shared" si="46"/>
        <v>0</v>
      </c>
      <c r="I926" s="1256" t="str">
        <f t="shared" si="47"/>
        <v/>
      </c>
      <c r="J926" s="398"/>
      <c r="K926" s="341"/>
      <c r="L926" s="341"/>
      <c r="M926" s="342"/>
      <c r="N926" s="332"/>
      <c r="O926" s="332"/>
      <c r="P926" s="343"/>
      <c r="Q926" s="332"/>
      <c r="R926" s="343"/>
      <c r="S926" s="344"/>
      <c r="T926" s="332"/>
      <c r="U926" s="332"/>
      <c r="V926" s="332"/>
      <c r="W926" s="332"/>
      <c r="X926" s="332"/>
      <c r="Y926" s="332"/>
      <c r="Z926" s="332"/>
      <c r="AA926" s="332"/>
      <c r="AB926" s="332"/>
      <c r="AC926" s="332"/>
      <c r="AD926" s="332"/>
      <c r="AE926" s="332"/>
      <c r="AF926" s="332"/>
      <c r="AG926" s="332"/>
      <c r="AH926" s="332"/>
      <c r="AI926" s="341"/>
      <c r="AJ926" s="332"/>
      <c r="AK926" s="332"/>
      <c r="AL926" s="341"/>
      <c r="AM926" s="332"/>
      <c r="AN926" s="332"/>
      <c r="AO926" s="341"/>
    </row>
    <row r="927" spans="1:41" ht="23.1" customHeight="1">
      <c r="A927" s="397"/>
      <c r="B927" s="672"/>
      <c r="C927" s="1234"/>
      <c r="D927" s="396"/>
      <c r="E927" s="508">
        <f t="shared" si="45"/>
        <v>0</v>
      </c>
      <c r="F927" s="1235"/>
      <c r="G927" s="509"/>
      <c r="H927" s="508">
        <f t="shared" si="46"/>
        <v>0</v>
      </c>
      <c r="I927" s="1256" t="str">
        <f t="shared" si="47"/>
        <v/>
      </c>
      <c r="J927" s="398"/>
      <c r="K927" s="341"/>
      <c r="L927" s="341"/>
      <c r="M927" s="342"/>
      <c r="N927" s="332"/>
      <c r="O927" s="332"/>
      <c r="P927" s="343"/>
      <c r="Q927" s="332"/>
      <c r="R927" s="343"/>
      <c r="S927" s="344"/>
      <c r="T927" s="332"/>
      <c r="U927" s="332"/>
      <c r="V927" s="332"/>
      <c r="W927" s="332"/>
      <c r="X927" s="332"/>
      <c r="Y927" s="332"/>
      <c r="Z927" s="332"/>
      <c r="AA927" s="332"/>
      <c r="AB927" s="332"/>
      <c r="AC927" s="332"/>
      <c r="AD927" s="332"/>
      <c r="AE927" s="332"/>
      <c r="AF927" s="332"/>
      <c r="AG927" s="332"/>
      <c r="AH927" s="332"/>
      <c r="AI927" s="341"/>
      <c r="AJ927" s="332"/>
      <c r="AK927" s="332"/>
      <c r="AL927" s="341"/>
      <c r="AM927" s="332"/>
      <c r="AN927" s="332"/>
      <c r="AO927" s="341"/>
    </row>
    <row r="928" spans="1:41" ht="23.1" customHeight="1">
      <c r="A928" s="397"/>
      <c r="B928" s="672"/>
      <c r="C928" s="1234"/>
      <c r="D928" s="396"/>
      <c r="E928" s="508">
        <f t="shared" si="45"/>
        <v>0</v>
      </c>
      <c r="F928" s="1235"/>
      <c r="G928" s="509"/>
      <c r="H928" s="508">
        <f t="shared" si="46"/>
        <v>0</v>
      </c>
      <c r="I928" s="1256" t="str">
        <f t="shared" si="47"/>
        <v/>
      </c>
      <c r="J928" s="398"/>
      <c r="K928" s="341"/>
      <c r="L928" s="341"/>
      <c r="M928" s="342"/>
      <c r="N928" s="332"/>
      <c r="O928" s="332"/>
      <c r="P928" s="343"/>
      <c r="Q928" s="332"/>
      <c r="R928" s="343"/>
      <c r="S928" s="344"/>
      <c r="T928" s="332"/>
      <c r="U928" s="332"/>
      <c r="V928" s="332"/>
      <c r="W928" s="332"/>
      <c r="X928" s="332"/>
      <c r="Y928" s="332"/>
      <c r="Z928" s="332"/>
      <c r="AA928" s="332"/>
      <c r="AB928" s="332"/>
      <c r="AC928" s="332"/>
      <c r="AD928" s="332"/>
      <c r="AE928" s="332"/>
      <c r="AF928" s="332"/>
      <c r="AG928" s="332"/>
      <c r="AH928" s="332"/>
      <c r="AI928" s="341"/>
      <c r="AJ928" s="332"/>
      <c r="AK928" s="332"/>
      <c r="AL928" s="341"/>
      <c r="AM928" s="332"/>
      <c r="AN928" s="332"/>
      <c r="AO928" s="341"/>
    </row>
    <row r="929" spans="1:41" ht="23.1" customHeight="1">
      <c r="A929" s="397"/>
      <c r="B929" s="672"/>
      <c r="C929" s="1234"/>
      <c r="D929" s="396"/>
      <c r="E929" s="508">
        <f t="shared" si="45"/>
        <v>0</v>
      </c>
      <c r="F929" s="1235"/>
      <c r="G929" s="509"/>
      <c r="H929" s="508">
        <f t="shared" si="46"/>
        <v>0</v>
      </c>
      <c r="I929" s="1256" t="str">
        <f t="shared" si="47"/>
        <v/>
      </c>
      <c r="J929" s="398"/>
      <c r="K929" s="341"/>
      <c r="L929" s="341"/>
      <c r="M929" s="342"/>
      <c r="N929" s="332"/>
      <c r="O929" s="332"/>
      <c r="P929" s="343"/>
      <c r="Q929" s="332"/>
      <c r="R929" s="343"/>
      <c r="S929" s="344"/>
      <c r="T929" s="332"/>
      <c r="U929" s="332"/>
      <c r="V929" s="332"/>
      <c r="W929" s="332"/>
      <c r="X929" s="332"/>
      <c r="Y929" s="332"/>
      <c r="Z929" s="332"/>
      <c r="AA929" s="332"/>
      <c r="AB929" s="332"/>
      <c r="AC929" s="332"/>
      <c r="AD929" s="332"/>
      <c r="AE929" s="332"/>
      <c r="AF929" s="332"/>
      <c r="AG929" s="332"/>
      <c r="AH929" s="332"/>
      <c r="AI929" s="341"/>
      <c r="AJ929" s="332"/>
      <c r="AK929" s="332"/>
      <c r="AL929" s="341"/>
      <c r="AM929" s="332"/>
      <c r="AN929" s="332"/>
      <c r="AO929" s="341"/>
    </row>
    <row r="930" spans="1:41" ht="23.1" customHeight="1">
      <c r="A930" s="397"/>
      <c r="B930" s="672"/>
      <c r="C930" s="1234"/>
      <c r="D930" s="396"/>
      <c r="E930" s="508">
        <f t="shared" si="45"/>
        <v>0</v>
      </c>
      <c r="F930" s="1235"/>
      <c r="G930" s="509"/>
      <c r="H930" s="508">
        <f t="shared" si="46"/>
        <v>0</v>
      </c>
      <c r="I930" s="1256" t="str">
        <f t="shared" si="47"/>
        <v/>
      </c>
      <c r="J930" s="398"/>
      <c r="K930" s="341"/>
      <c r="L930" s="341"/>
      <c r="M930" s="342"/>
      <c r="N930" s="332"/>
      <c r="O930" s="332"/>
      <c r="P930" s="343"/>
      <c r="Q930" s="332"/>
      <c r="R930" s="343"/>
      <c r="S930" s="344"/>
      <c r="T930" s="332"/>
      <c r="U930" s="332"/>
      <c r="V930" s="332"/>
      <c r="W930" s="332"/>
      <c r="X930" s="332"/>
      <c r="Y930" s="332"/>
      <c r="Z930" s="332"/>
      <c r="AA930" s="332"/>
      <c r="AB930" s="332"/>
      <c r="AC930" s="332"/>
      <c r="AD930" s="332"/>
      <c r="AE930" s="332"/>
      <c r="AF930" s="332"/>
      <c r="AG930" s="332"/>
      <c r="AH930" s="332"/>
      <c r="AI930" s="341"/>
      <c r="AJ930" s="332"/>
      <c r="AK930" s="332"/>
      <c r="AL930" s="341"/>
      <c r="AM930" s="332"/>
      <c r="AN930" s="332"/>
      <c r="AO930" s="341"/>
    </row>
    <row r="931" spans="1:41" ht="23.1" customHeight="1">
      <c r="A931" s="397"/>
      <c r="B931" s="672"/>
      <c r="C931" s="1234"/>
      <c r="D931" s="396"/>
      <c r="E931" s="508">
        <f t="shared" si="45"/>
        <v>0</v>
      </c>
      <c r="F931" s="1235"/>
      <c r="G931" s="509"/>
      <c r="H931" s="508">
        <f t="shared" si="46"/>
        <v>0</v>
      </c>
      <c r="I931" s="1256" t="str">
        <f t="shared" si="47"/>
        <v/>
      </c>
      <c r="J931" s="398"/>
      <c r="K931" s="341"/>
      <c r="L931" s="341"/>
      <c r="M931" s="342"/>
      <c r="N931" s="332"/>
      <c r="O931" s="332"/>
      <c r="P931" s="343"/>
      <c r="Q931" s="332"/>
      <c r="R931" s="343"/>
      <c r="S931" s="344"/>
      <c r="T931" s="332"/>
      <c r="U931" s="332"/>
      <c r="V931" s="332"/>
      <c r="W931" s="332"/>
      <c r="X931" s="332"/>
      <c r="Y931" s="332"/>
      <c r="Z931" s="332"/>
      <c r="AA931" s="332"/>
      <c r="AB931" s="332"/>
      <c r="AC931" s="332"/>
      <c r="AD931" s="332"/>
      <c r="AE931" s="332"/>
      <c r="AF931" s="332"/>
      <c r="AG931" s="332"/>
      <c r="AH931" s="332"/>
      <c r="AI931" s="341"/>
      <c r="AJ931" s="332"/>
      <c r="AK931" s="332"/>
      <c r="AL931" s="341"/>
      <c r="AM931" s="332"/>
      <c r="AN931" s="332"/>
      <c r="AO931" s="341"/>
    </row>
    <row r="932" spans="1:41" ht="23.1" customHeight="1">
      <c r="A932" s="397"/>
      <c r="B932" s="672"/>
      <c r="C932" s="1234"/>
      <c r="D932" s="396"/>
      <c r="E932" s="508">
        <f t="shared" si="45"/>
        <v>0</v>
      </c>
      <c r="F932" s="1235"/>
      <c r="G932" s="509"/>
      <c r="H932" s="508">
        <f t="shared" si="46"/>
        <v>0</v>
      </c>
      <c r="I932" s="1256" t="str">
        <f t="shared" si="47"/>
        <v/>
      </c>
      <c r="J932" s="398"/>
      <c r="K932" s="341"/>
      <c r="L932" s="341"/>
      <c r="M932" s="342"/>
      <c r="N932" s="332"/>
      <c r="O932" s="332"/>
      <c r="P932" s="343"/>
      <c r="Q932" s="332"/>
      <c r="R932" s="343"/>
      <c r="S932" s="344"/>
      <c r="T932" s="332"/>
      <c r="U932" s="332"/>
      <c r="V932" s="332"/>
      <c r="W932" s="332"/>
      <c r="X932" s="332"/>
      <c r="Y932" s="332"/>
      <c r="Z932" s="332"/>
      <c r="AA932" s="332"/>
      <c r="AB932" s="332"/>
      <c r="AC932" s="332"/>
      <c r="AD932" s="332"/>
      <c r="AE932" s="332"/>
      <c r="AF932" s="332"/>
      <c r="AG932" s="332"/>
      <c r="AH932" s="332"/>
      <c r="AI932" s="341"/>
      <c r="AJ932" s="332"/>
      <c r="AK932" s="332"/>
      <c r="AL932" s="341"/>
      <c r="AM932" s="332"/>
      <c r="AN932" s="332"/>
      <c r="AO932" s="341"/>
    </row>
    <row r="933" spans="1:41" ht="23.1" customHeight="1">
      <c r="A933" s="397"/>
      <c r="B933" s="672"/>
      <c r="C933" s="1234"/>
      <c r="D933" s="396"/>
      <c r="E933" s="508">
        <f t="shared" ref="E933:E996" si="48">C933*D933</f>
        <v>0</v>
      </c>
      <c r="F933" s="1235"/>
      <c r="G933" s="509"/>
      <c r="H933" s="508">
        <f t="shared" ref="H933:H996" si="49">F933*G933</f>
        <v>0</v>
      </c>
      <c r="I933" s="1256" t="str">
        <f t="shared" ref="I933:I996" si="50">IF(OR(E933&gt;0,H933&gt;0),H933-E933,"")</f>
        <v/>
      </c>
      <c r="J933" s="398"/>
      <c r="K933" s="341"/>
      <c r="L933" s="341"/>
      <c r="M933" s="342"/>
      <c r="N933" s="332"/>
      <c r="O933" s="332"/>
      <c r="P933" s="343"/>
      <c r="Q933" s="332"/>
      <c r="R933" s="343"/>
      <c r="S933" s="344"/>
      <c r="T933" s="332"/>
      <c r="U933" s="332"/>
      <c r="V933" s="332"/>
      <c r="W933" s="332"/>
      <c r="X933" s="332"/>
      <c r="Y933" s="332"/>
      <c r="Z933" s="332"/>
      <c r="AA933" s="332"/>
      <c r="AB933" s="332"/>
      <c r="AC933" s="332"/>
      <c r="AD933" s="332"/>
      <c r="AE933" s="332"/>
      <c r="AF933" s="332"/>
      <c r="AG933" s="332"/>
      <c r="AH933" s="332"/>
      <c r="AI933" s="341"/>
      <c r="AJ933" s="332"/>
      <c r="AK933" s="332"/>
      <c r="AL933" s="341"/>
      <c r="AM933" s="332"/>
      <c r="AN933" s="332"/>
      <c r="AO933" s="341"/>
    </row>
    <row r="934" spans="1:41" ht="23.1" customHeight="1">
      <c r="A934" s="397"/>
      <c r="B934" s="672"/>
      <c r="C934" s="1234"/>
      <c r="D934" s="396"/>
      <c r="E934" s="508">
        <f t="shared" si="48"/>
        <v>0</v>
      </c>
      <c r="F934" s="1235"/>
      <c r="G934" s="509"/>
      <c r="H934" s="508">
        <f t="shared" si="49"/>
        <v>0</v>
      </c>
      <c r="I934" s="1256" t="str">
        <f t="shared" si="50"/>
        <v/>
      </c>
      <c r="J934" s="398"/>
      <c r="K934" s="341"/>
      <c r="L934" s="341"/>
      <c r="M934" s="342"/>
      <c r="N934" s="332"/>
      <c r="O934" s="332"/>
      <c r="P934" s="343"/>
      <c r="Q934" s="332"/>
      <c r="R934" s="343"/>
      <c r="S934" s="344"/>
      <c r="T934" s="332"/>
      <c r="U934" s="332"/>
      <c r="V934" s="332"/>
      <c r="W934" s="332"/>
      <c r="X934" s="332"/>
      <c r="Y934" s="332"/>
      <c r="Z934" s="332"/>
      <c r="AA934" s="332"/>
      <c r="AB934" s="332"/>
      <c r="AC934" s="332"/>
      <c r="AD934" s="332"/>
      <c r="AE934" s="332"/>
      <c r="AF934" s="332"/>
      <c r="AG934" s="332"/>
      <c r="AH934" s="332"/>
      <c r="AI934" s="341"/>
      <c r="AJ934" s="332"/>
      <c r="AK934" s="332"/>
      <c r="AL934" s="341"/>
      <c r="AM934" s="332"/>
      <c r="AN934" s="332"/>
      <c r="AO934" s="341"/>
    </row>
    <row r="935" spans="1:41" ht="23.1" customHeight="1">
      <c r="A935" s="397"/>
      <c r="B935" s="672"/>
      <c r="C935" s="1234"/>
      <c r="D935" s="396"/>
      <c r="E935" s="508">
        <f t="shared" si="48"/>
        <v>0</v>
      </c>
      <c r="F935" s="1235"/>
      <c r="G935" s="509"/>
      <c r="H935" s="508">
        <f t="shared" si="49"/>
        <v>0</v>
      </c>
      <c r="I935" s="1256" t="str">
        <f t="shared" si="50"/>
        <v/>
      </c>
      <c r="J935" s="398"/>
      <c r="K935" s="341"/>
      <c r="L935" s="341"/>
      <c r="M935" s="342"/>
      <c r="N935" s="332"/>
      <c r="O935" s="332"/>
      <c r="P935" s="343"/>
      <c r="Q935" s="332"/>
      <c r="R935" s="343"/>
      <c r="S935" s="344"/>
      <c r="T935" s="332"/>
      <c r="U935" s="332"/>
      <c r="V935" s="332"/>
      <c r="W935" s="332"/>
      <c r="X935" s="332"/>
      <c r="Y935" s="332"/>
      <c r="Z935" s="332"/>
      <c r="AA935" s="332"/>
      <c r="AB935" s="332"/>
      <c r="AC935" s="332"/>
      <c r="AD935" s="332"/>
      <c r="AE935" s="332"/>
      <c r="AF935" s="332"/>
      <c r="AG935" s="332"/>
      <c r="AH935" s="332"/>
      <c r="AI935" s="341"/>
      <c r="AJ935" s="332"/>
      <c r="AK935" s="332"/>
      <c r="AL935" s="341"/>
      <c r="AM935" s="332"/>
      <c r="AN935" s="332"/>
      <c r="AO935" s="341"/>
    </row>
    <row r="936" spans="1:41" ht="23.1" customHeight="1">
      <c r="A936" s="397"/>
      <c r="B936" s="672"/>
      <c r="C936" s="1234"/>
      <c r="D936" s="396"/>
      <c r="E936" s="508">
        <f t="shared" si="48"/>
        <v>0</v>
      </c>
      <c r="F936" s="1235"/>
      <c r="G936" s="509"/>
      <c r="H936" s="508">
        <f t="shared" si="49"/>
        <v>0</v>
      </c>
      <c r="I936" s="1256" t="str">
        <f t="shared" si="50"/>
        <v/>
      </c>
      <c r="J936" s="398"/>
      <c r="K936" s="341"/>
      <c r="L936" s="341"/>
      <c r="M936" s="342"/>
      <c r="N936" s="332"/>
      <c r="O936" s="332"/>
      <c r="P936" s="343"/>
      <c r="Q936" s="332"/>
      <c r="R936" s="343"/>
      <c r="S936" s="344"/>
      <c r="T936" s="332"/>
      <c r="U936" s="332"/>
      <c r="V936" s="332"/>
      <c r="W936" s="332"/>
      <c r="X936" s="332"/>
      <c r="Y936" s="332"/>
      <c r="Z936" s="332"/>
      <c r="AA936" s="332"/>
      <c r="AB936" s="332"/>
      <c r="AC936" s="332"/>
      <c r="AD936" s="332"/>
      <c r="AE936" s="332"/>
      <c r="AF936" s="332"/>
      <c r="AG936" s="332"/>
      <c r="AH936" s="332"/>
      <c r="AI936" s="341"/>
      <c r="AJ936" s="332"/>
      <c r="AK936" s="332"/>
      <c r="AL936" s="341"/>
      <c r="AM936" s="332"/>
      <c r="AN936" s="332"/>
      <c r="AO936" s="341"/>
    </row>
    <row r="937" spans="1:41" ht="23.1" customHeight="1">
      <c r="A937" s="397"/>
      <c r="B937" s="672"/>
      <c r="C937" s="1234"/>
      <c r="D937" s="396"/>
      <c r="E937" s="508">
        <f t="shared" si="48"/>
        <v>0</v>
      </c>
      <c r="F937" s="1235"/>
      <c r="G937" s="509"/>
      <c r="H937" s="508">
        <f t="shared" si="49"/>
        <v>0</v>
      </c>
      <c r="I937" s="1256" t="str">
        <f t="shared" si="50"/>
        <v/>
      </c>
      <c r="J937" s="398"/>
      <c r="K937" s="341"/>
      <c r="L937" s="341"/>
      <c r="M937" s="342"/>
      <c r="N937" s="332"/>
      <c r="O937" s="332"/>
      <c r="P937" s="343"/>
      <c r="Q937" s="332"/>
      <c r="R937" s="343"/>
      <c r="S937" s="344"/>
      <c r="T937" s="332"/>
      <c r="U937" s="332"/>
      <c r="V937" s="332"/>
      <c r="W937" s="332"/>
      <c r="X937" s="332"/>
      <c r="Y937" s="332"/>
      <c r="Z937" s="332"/>
      <c r="AA937" s="332"/>
      <c r="AB937" s="332"/>
      <c r="AC937" s="332"/>
      <c r="AD937" s="332"/>
      <c r="AE937" s="332"/>
      <c r="AF937" s="332"/>
      <c r="AG937" s="332"/>
      <c r="AH937" s="332"/>
      <c r="AI937" s="341"/>
      <c r="AJ937" s="332"/>
      <c r="AK937" s="332"/>
      <c r="AL937" s="341"/>
      <c r="AM937" s="332"/>
      <c r="AN937" s="332"/>
      <c r="AO937" s="341"/>
    </row>
    <row r="938" spans="1:41" ht="23.1" customHeight="1">
      <c r="A938" s="397"/>
      <c r="B938" s="672"/>
      <c r="C938" s="1234"/>
      <c r="D938" s="396"/>
      <c r="E938" s="508">
        <f t="shared" si="48"/>
        <v>0</v>
      </c>
      <c r="F938" s="1235"/>
      <c r="G938" s="509"/>
      <c r="H938" s="508">
        <f t="shared" si="49"/>
        <v>0</v>
      </c>
      <c r="I938" s="1256" t="str">
        <f t="shared" si="50"/>
        <v/>
      </c>
      <c r="J938" s="398"/>
      <c r="K938" s="341"/>
      <c r="L938" s="341"/>
      <c r="M938" s="342"/>
      <c r="N938" s="332"/>
      <c r="O938" s="332"/>
      <c r="P938" s="343"/>
      <c r="Q938" s="332"/>
      <c r="R938" s="343"/>
      <c r="S938" s="344"/>
      <c r="T938" s="332"/>
      <c r="U938" s="332"/>
      <c r="V938" s="332"/>
      <c r="W938" s="332"/>
      <c r="X938" s="332"/>
      <c r="Y938" s="332"/>
      <c r="Z938" s="332"/>
      <c r="AA938" s="332"/>
      <c r="AB938" s="332"/>
      <c r="AC938" s="332"/>
      <c r="AD938" s="332"/>
      <c r="AE938" s="332"/>
      <c r="AF938" s="332"/>
      <c r="AG938" s="332"/>
      <c r="AH938" s="332"/>
      <c r="AI938" s="341"/>
      <c r="AJ938" s="332"/>
      <c r="AK938" s="332"/>
      <c r="AL938" s="341"/>
      <c r="AM938" s="332"/>
      <c r="AN938" s="332"/>
      <c r="AO938" s="341"/>
    </row>
    <row r="939" spans="1:41" ht="23.1" customHeight="1">
      <c r="A939" s="397"/>
      <c r="B939" s="672"/>
      <c r="C939" s="1234"/>
      <c r="D939" s="396"/>
      <c r="E939" s="508">
        <f t="shared" si="48"/>
        <v>0</v>
      </c>
      <c r="F939" s="1235"/>
      <c r="G939" s="509"/>
      <c r="H939" s="508">
        <f t="shared" si="49"/>
        <v>0</v>
      </c>
      <c r="I939" s="1256" t="str">
        <f t="shared" si="50"/>
        <v/>
      </c>
      <c r="J939" s="398"/>
      <c r="K939" s="341"/>
      <c r="L939" s="341"/>
      <c r="M939" s="342"/>
      <c r="N939" s="332"/>
      <c r="O939" s="332"/>
      <c r="P939" s="343"/>
      <c r="Q939" s="332"/>
      <c r="R939" s="343"/>
      <c r="S939" s="344"/>
      <c r="T939" s="332"/>
      <c r="U939" s="332"/>
      <c r="V939" s="332"/>
      <c r="W939" s="332"/>
      <c r="X939" s="332"/>
      <c r="Y939" s="332"/>
      <c r="Z939" s="332"/>
      <c r="AA939" s="332"/>
      <c r="AB939" s="332"/>
      <c r="AC939" s="332"/>
      <c r="AD939" s="332"/>
      <c r="AE939" s="332"/>
      <c r="AF939" s="332"/>
      <c r="AG939" s="332"/>
      <c r="AH939" s="332"/>
      <c r="AI939" s="341"/>
      <c r="AJ939" s="332"/>
      <c r="AK939" s="332"/>
      <c r="AL939" s="341"/>
      <c r="AM939" s="332"/>
      <c r="AN939" s="332"/>
      <c r="AO939" s="341"/>
    </row>
    <row r="940" spans="1:41" ht="23.1" customHeight="1">
      <c r="A940" s="397"/>
      <c r="B940" s="672"/>
      <c r="C940" s="1234"/>
      <c r="D940" s="396"/>
      <c r="E940" s="508">
        <f t="shared" si="48"/>
        <v>0</v>
      </c>
      <c r="F940" s="1235"/>
      <c r="G940" s="509"/>
      <c r="H940" s="508">
        <f t="shared" si="49"/>
        <v>0</v>
      </c>
      <c r="I940" s="1256" t="str">
        <f t="shared" si="50"/>
        <v/>
      </c>
      <c r="J940" s="398"/>
      <c r="K940" s="341"/>
      <c r="L940" s="341"/>
      <c r="M940" s="342"/>
      <c r="N940" s="332"/>
      <c r="O940" s="332"/>
      <c r="P940" s="343"/>
      <c r="Q940" s="332"/>
      <c r="R940" s="343"/>
      <c r="S940" s="344"/>
      <c r="T940" s="332"/>
      <c r="U940" s="332"/>
      <c r="V940" s="332"/>
      <c r="W940" s="332"/>
      <c r="X940" s="332"/>
      <c r="Y940" s="332"/>
      <c r="Z940" s="332"/>
      <c r="AA940" s="332"/>
      <c r="AB940" s="332"/>
      <c r="AC940" s="332"/>
      <c r="AD940" s="332"/>
      <c r="AE940" s="332"/>
      <c r="AF940" s="332"/>
      <c r="AG940" s="332"/>
      <c r="AH940" s="332"/>
      <c r="AI940" s="341"/>
      <c r="AJ940" s="332"/>
      <c r="AK940" s="332"/>
      <c r="AL940" s="341"/>
      <c r="AM940" s="332"/>
      <c r="AN940" s="332"/>
      <c r="AO940" s="341"/>
    </row>
    <row r="941" spans="1:41" ht="23.1" customHeight="1">
      <c r="A941" s="397"/>
      <c r="B941" s="672"/>
      <c r="C941" s="1234"/>
      <c r="D941" s="396"/>
      <c r="E941" s="508">
        <f t="shared" si="48"/>
        <v>0</v>
      </c>
      <c r="F941" s="1235"/>
      <c r="G941" s="509"/>
      <c r="H941" s="508">
        <f t="shared" si="49"/>
        <v>0</v>
      </c>
      <c r="I941" s="1256" t="str">
        <f t="shared" si="50"/>
        <v/>
      </c>
      <c r="J941" s="398"/>
      <c r="K941" s="341"/>
      <c r="L941" s="341"/>
      <c r="M941" s="342"/>
      <c r="N941" s="332"/>
      <c r="O941" s="332"/>
      <c r="P941" s="343"/>
      <c r="Q941" s="332"/>
      <c r="R941" s="343"/>
      <c r="S941" s="344"/>
      <c r="T941" s="332"/>
      <c r="U941" s="332"/>
      <c r="V941" s="332"/>
      <c r="W941" s="332"/>
      <c r="X941" s="332"/>
      <c r="Y941" s="332"/>
      <c r="Z941" s="332"/>
      <c r="AA941" s="332"/>
      <c r="AB941" s="332"/>
      <c r="AC941" s="332"/>
      <c r="AD941" s="332"/>
      <c r="AE941" s="332"/>
      <c r="AF941" s="332"/>
      <c r="AG941" s="332"/>
      <c r="AH941" s="332"/>
      <c r="AI941" s="341"/>
      <c r="AJ941" s="332"/>
      <c r="AK941" s="332"/>
      <c r="AL941" s="341"/>
      <c r="AM941" s="332"/>
      <c r="AN941" s="332"/>
      <c r="AO941" s="341"/>
    </row>
    <row r="942" spans="1:41" ht="23.1" customHeight="1">
      <c r="A942" s="397"/>
      <c r="B942" s="672"/>
      <c r="C942" s="1234"/>
      <c r="D942" s="396"/>
      <c r="E942" s="508">
        <f t="shared" si="48"/>
        <v>0</v>
      </c>
      <c r="F942" s="1235"/>
      <c r="G942" s="509"/>
      <c r="H942" s="508">
        <f t="shared" si="49"/>
        <v>0</v>
      </c>
      <c r="I942" s="1256" t="str">
        <f t="shared" si="50"/>
        <v/>
      </c>
      <c r="J942" s="398"/>
      <c r="K942" s="341"/>
      <c r="L942" s="341"/>
      <c r="M942" s="342"/>
      <c r="N942" s="332"/>
      <c r="O942" s="332"/>
      <c r="P942" s="343"/>
      <c r="Q942" s="332"/>
      <c r="R942" s="343"/>
      <c r="S942" s="344"/>
      <c r="T942" s="332"/>
      <c r="U942" s="332"/>
      <c r="V942" s="332"/>
      <c r="W942" s="332"/>
      <c r="X942" s="332"/>
      <c r="Y942" s="332"/>
      <c r="Z942" s="332"/>
      <c r="AA942" s="332"/>
      <c r="AB942" s="332"/>
      <c r="AC942" s="332"/>
      <c r="AD942" s="332"/>
      <c r="AE942" s="332"/>
      <c r="AF942" s="332"/>
      <c r="AG942" s="332"/>
      <c r="AH942" s="332"/>
      <c r="AI942" s="341"/>
      <c r="AJ942" s="332"/>
      <c r="AK942" s="332"/>
      <c r="AL942" s="341"/>
      <c r="AM942" s="332"/>
      <c r="AN942" s="332"/>
      <c r="AO942" s="341"/>
    </row>
    <row r="943" spans="1:41" ht="23.1" customHeight="1">
      <c r="A943" s="397"/>
      <c r="B943" s="672"/>
      <c r="C943" s="1234"/>
      <c r="D943" s="396"/>
      <c r="E943" s="508">
        <f t="shared" si="48"/>
        <v>0</v>
      </c>
      <c r="F943" s="1235"/>
      <c r="G943" s="509"/>
      <c r="H943" s="508">
        <f t="shared" si="49"/>
        <v>0</v>
      </c>
      <c r="I943" s="1256" t="str">
        <f t="shared" si="50"/>
        <v/>
      </c>
      <c r="J943" s="398"/>
      <c r="K943" s="341"/>
      <c r="L943" s="341"/>
      <c r="M943" s="342"/>
      <c r="N943" s="332"/>
      <c r="O943" s="332"/>
      <c r="P943" s="343"/>
      <c r="Q943" s="332"/>
      <c r="R943" s="343"/>
      <c r="S943" s="344"/>
      <c r="T943" s="332"/>
      <c r="U943" s="332"/>
      <c r="V943" s="332"/>
      <c r="W943" s="332"/>
      <c r="X943" s="332"/>
      <c r="Y943" s="332"/>
      <c r="Z943" s="332"/>
      <c r="AA943" s="332"/>
      <c r="AB943" s="332"/>
      <c r="AC943" s="332"/>
      <c r="AD943" s="332"/>
      <c r="AE943" s="332"/>
      <c r="AF943" s="332"/>
      <c r="AG943" s="332"/>
      <c r="AH943" s="332"/>
      <c r="AI943" s="341"/>
      <c r="AJ943" s="332"/>
      <c r="AK943" s="332"/>
      <c r="AL943" s="341"/>
      <c r="AM943" s="332"/>
      <c r="AN943" s="332"/>
      <c r="AO943" s="341"/>
    </row>
    <row r="944" spans="1:41" ht="23.1" customHeight="1">
      <c r="A944" s="397"/>
      <c r="B944" s="672"/>
      <c r="C944" s="1234"/>
      <c r="D944" s="396"/>
      <c r="E944" s="508">
        <f t="shared" si="48"/>
        <v>0</v>
      </c>
      <c r="F944" s="1235"/>
      <c r="G944" s="509"/>
      <c r="H944" s="508">
        <f t="shared" si="49"/>
        <v>0</v>
      </c>
      <c r="I944" s="1256" t="str">
        <f t="shared" si="50"/>
        <v/>
      </c>
      <c r="J944" s="398"/>
      <c r="K944" s="341"/>
      <c r="L944" s="341"/>
      <c r="M944" s="342"/>
      <c r="N944" s="332"/>
      <c r="O944" s="332"/>
      <c r="P944" s="343"/>
      <c r="Q944" s="332"/>
      <c r="R944" s="343"/>
      <c r="S944" s="344"/>
      <c r="T944" s="332"/>
      <c r="U944" s="332"/>
      <c r="V944" s="332"/>
      <c r="W944" s="332"/>
      <c r="X944" s="332"/>
      <c r="Y944" s="332"/>
      <c r="Z944" s="332"/>
      <c r="AA944" s="332"/>
      <c r="AB944" s="332"/>
      <c r="AC944" s="332"/>
      <c r="AD944" s="332"/>
      <c r="AE944" s="332"/>
      <c r="AF944" s="332"/>
      <c r="AG944" s="332"/>
      <c r="AH944" s="332"/>
      <c r="AI944" s="341"/>
      <c r="AJ944" s="332"/>
      <c r="AK944" s="332"/>
      <c r="AL944" s="341"/>
      <c r="AM944" s="332"/>
      <c r="AN944" s="332"/>
      <c r="AO944" s="341"/>
    </row>
    <row r="945" spans="1:41" ht="23.1" customHeight="1">
      <c r="A945" s="397"/>
      <c r="B945" s="672"/>
      <c r="C945" s="1234"/>
      <c r="D945" s="396"/>
      <c r="E945" s="508">
        <f t="shared" si="48"/>
        <v>0</v>
      </c>
      <c r="F945" s="1235"/>
      <c r="G945" s="509"/>
      <c r="H945" s="508">
        <f t="shared" si="49"/>
        <v>0</v>
      </c>
      <c r="I945" s="1256" t="str">
        <f t="shared" si="50"/>
        <v/>
      </c>
      <c r="J945" s="398"/>
      <c r="K945" s="341"/>
      <c r="L945" s="341"/>
      <c r="M945" s="342"/>
      <c r="N945" s="332"/>
      <c r="O945" s="332"/>
      <c r="P945" s="343"/>
      <c r="Q945" s="332"/>
      <c r="R945" s="343"/>
      <c r="S945" s="344"/>
      <c r="T945" s="332"/>
      <c r="U945" s="332"/>
      <c r="V945" s="332"/>
      <c r="W945" s="332"/>
      <c r="X945" s="332"/>
      <c r="Y945" s="332"/>
      <c r="Z945" s="332"/>
      <c r="AA945" s="332"/>
      <c r="AB945" s="332"/>
      <c r="AC945" s="332"/>
      <c r="AD945" s="332"/>
      <c r="AE945" s="332"/>
      <c r="AF945" s="332"/>
      <c r="AG945" s="332"/>
      <c r="AH945" s="332"/>
      <c r="AI945" s="341"/>
      <c r="AJ945" s="332"/>
      <c r="AK945" s="332"/>
      <c r="AL945" s="341"/>
      <c r="AM945" s="332"/>
      <c r="AN945" s="332"/>
      <c r="AO945" s="341"/>
    </row>
    <row r="946" spans="1:41" ht="23.1" customHeight="1">
      <c r="A946" s="397"/>
      <c r="B946" s="672"/>
      <c r="C946" s="1234"/>
      <c r="D946" s="396"/>
      <c r="E946" s="508">
        <f t="shared" si="48"/>
        <v>0</v>
      </c>
      <c r="F946" s="1235"/>
      <c r="G946" s="509"/>
      <c r="H946" s="508">
        <f t="shared" si="49"/>
        <v>0</v>
      </c>
      <c r="I946" s="1256" t="str">
        <f t="shared" si="50"/>
        <v/>
      </c>
      <c r="J946" s="398"/>
      <c r="K946" s="341"/>
      <c r="L946" s="341"/>
      <c r="M946" s="342"/>
      <c r="N946" s="332"/>
      <c r="O946" s="332"/>
      <c r="P946" s="343"/>
      <c r="Q946" s="332"/>
      <c r="R946" s="343"/>
      <c r="S946" s="344"/>
      <c r="T946" s="332"/>
      <c r="U946" s="332"/>
      <c r="V946" s="332"/>
      <c r="W946" s="332"/>
      <c r="X946" s="332"/>
      <c r="Y946" s="332"/>
      <c r="Z946" s="332"/>
      <c r="AA946" s="332"/>
      <c r="AB946" s="332"/>
      <c r="AC946" s="332"/>
      <c r="AD946" s="332"/>
      <c r="AE946" s="332"/>
      <c r="AF946" s="332"/>
      <c r="AG946" s="332"/>
      <c r="AH946" s="332"/>
      <c r="AI946" s="341"/>
      <c r="AJ946" s="332"/>
      <c r="AK946" s="332"/>
      <c r="AL946" s="341"/>
      <c r="AM946" s="332"/>
      <c r="AN946" s="332"/>
      <c r="AO946" s="341"/>
    </row>
    <row r="947" spans="1:41" ht="23.1" customHeight="1">
      <c r="A947" s="397"/>
      <c r="B947" s="672"/>
      <c r="C947" s="1234"/>
      <c r="D947" s="396"/>
      <c r="E947" s="508">
        <f t="shared" si="48"/>
        <v>0</v>
      </c>
      <c r="F947" s="1235"/>
      <c r="G947" s="509"/>
      <c r="H947" s="508">
        <f t="shared" si="49"/>
        <v>0</v>
      </c>
      <c r="I947" s="1256" t="str">
        <f t="shared" si="50"/>
        <v/>
      </c>
      <c r="J947" s="398"/>
      <c r="K947" s="341"/>
      <c r="L947" s="341"/>
      <c r="M947" s="342"/>
      <c r="N947" s="332"/>
      <c r="O947" s="332"/>
      <c r="P947" s="343"/>
      <c r="Q947" s="332"/>
      <c r="R947" s="343"/>
      <c r="S947" s="344"/>
      <c r="T947" s="332"/>
      <c r="U947" s="332"/>
      <c r="V947" s="332"/>
      <c r="W947" s="332"/>
      <c r="X947" s="332"/>
      <c r="Y947" s="332"/>
      <c r="Z947" s="332"/>
      <c r="AA947" s="332"/>
      <c r="AB947" s="332"/>
      <c r="AC947" s="332"/>
      <c r="AD947" s="332"/>
      <c r="AE947" s="332"/>
      <c r="AF947" s="332"/>
      <c r="AG947" s="332"/>
      <c r="AH947" s="332"/>
      <c r="AI947" s="341"/>
      <c r="AJ947" s="332"/>
      <c r="AK947" s="332"/>
      <c r="AL947" s="341"/>
      <c r="AM947" s="332"/>
      <c r="AN947" s="332"/>
      <c r="AO947" s="341"/>
    </row>
    <row r="948" spans="1:41" ht="23.1" customHeight="1">
      <c r="A948" s="397"/>
      <c r="B948" s="672"/>
      <c r="C948" s="1234"/>
      <c r="D948" s="396"/>
      <c r="E948" s="508">
        <f t="shared" si="48"/>
        <v>0</v>
      </c>
      <c r="F948" s="1235"/>
      <c r="G948" s="509"/>
      <c r="H948" s="508">
        <f t="shared" si="49"/>
        <v>0</v>
      </c>
      <c r="I948" s="1256" t="str">
        <f t="shared" si="50"/>
        <v/>
      </c>
      <c r="J948" s="398"/>
      <c r="K948" s="341"/>
      <c r="L948" s="341"/>
      <c r="M948" s="342"/>
      <c r="N948" s="332"/>
      <c r="O948" s="332"/>
      <c r="P948" s="343"/>
      <c r="Q948" s="332"/>
      <c r="R948" s="343"/>
      <c r="S948" s="344"/>
      <c r="T948" s="332"/>
      <c r="U948" s="332"/>
      <c r="V948" s="332"/>
      <c r="W948" s="332"/>
      <c r="X948" s="332"/>
      <c r="Y948" s="332"/>
      <c r="Z948" s="332"/>
      <c r="AA948" s="332"/>
      <c r="AB948" s="332"/>
      <c r="AC948" s="332"/>
      <c r="AD948" s="332"/>
      <c r="AE948" s="332"/>
      <c r="AF948" s="332"/>
      <c r="AG948" s="332"/>
      <c r="AH948" s="332"/>
      <c r="AI948" s="341"/>
      <c r="AJ948" s="332"/>
      <c r="AK948" s="332"/>
      <c r="AL948" s="341"/>
      <c r="AM948" s="332"/>
      <c r="AN948" s="332"/>
      <c r="AO948" s="341"/>
    </row>
    <row r="949" spans="1:41" ht="23.1" customHeight="1">
      <c r="A949" s="397"/>
      <c r="B949" s="672"/>
      <c r="C949" s="1234"/>
      <c r="D949" s="396"/>
      <c r="E949" s="508">
        <f t="shared" si="48"/>
        <v>0</v>
      </c>
      <c r="F949" s="1235"/>
      <c r="G949" s="509"/>
      <c r="H949" s="508">
        <f t="shared" si="49"/>
        <v>0</v>
      </c>
      <c r="I949" s="1256" t="str">
        <f t="shared" si="50"/>
        <v/>
      </c>
      <c r="J949" s="398"/>
      <c r="K949" s="341"/>
      <c r="L949" s="341"/>
      <c r="M949" s="342"/>
      <c r="N949" s="332"/>
      <c r="O949" s="332"/>
      <c r="P949" s="343"/>
      <c r="Q949" s="332"/>
      <c r="R949" s="343"/>
      <c r="S949" s="344"/>
      <c r="T949" s="332"/>
      <c r="U949" s="332"/>
      <c r="V949" s="332"/>
      <c r="W949" s="332"/>
      <c r="X949" s="332"/>
      <c r="Y949" s="332"/>
      <c r="Z949" s="332"/>
      <c r="AA949" s="332"/>
      <c r="AB949" s="332"/>
      <c r="AC949" s="332"/>
      <c r="AD949" s="332"/>
      <c r="AE949" s="332"/>
      <c r="AF949" s="332"/>
      <c r="AG949" s="332"/>
      <c r="AH949" s="332"/>
      <c r="AI949" s="341"/>
      <c r="AJ949" s="332"/>
      <c r="AK949" s="332"/>
      <c r="AL949" s="341"/>
      <c r="AM949" s="332"/>
      <c r="AN949" s="332"/>
      <c r="AO949" s="341"/>
    </row>
    <row r="950" spans="1:41" ht="23.1" customHeight="1">
      <c r="A950" s="397"/>
      <c r="B950" s="672"/>
      <c r="C950" s="1234"/>
      <c r="D950" s="396"/>
      <c r="E950" s="508">
        <f t="shared" si="48"/>
        <v>0</v>
      </c>
      <c r="F950" s="1235"/>
      <c r="G950" s="509"/>
      <c r="H950" s="508">
        <f t="shared" si="49"/>
        <v>0</v>
      </c>
      <c r="I950" s="1256" t="str">
        <f t="shared" si="50"/>
        <v/>
      </c>
      <c r="J950" s="398"/>
      <c r="K950" s="341"/>
      <c r="L950" s="341"/>
      <c r="M950" s="342"/>
      <c r="N950" s="332"/>
      <c r="O950" s="332"/>
      <c r="P950" s="343"/>
      <c r="Q950" s="332"/>
      <c r="R950" s="343"/>
      <c r="S950" s="344"/>
      <c r="T950" s="332"/>
      <c r="U950" s="332"/>
      <c r="V950" s="332"/>
      <c r="W950" s="332"/>
      <c r="X950" s="332"/>
      <c r="Y950" s="332"/>
      <c r="Z950" s="332"/>
      <c r="AA950" s="332"/>
      <c r="AB950" s="332"/>
      <c r="AC950" s="332"/>
      <c r="AD950" s="332"/>
      <c r="AE950" s="332"/>
      <c r="AF950" s="332"/>
      <c r="AG950" s="332"/>
      <c r="AH950" s="332"/>
      <c r="AI950" s="341"/>
      <c r="AJ950" s="332"/>
      <c r="AK950" s="332"/>
      <c r="AL950" s="341"/>
      <c r="AM950" s="332"/>
      <c r="AN950" s="332"/>
      <c r="AO950" s="341"/>
    </row>
    <row r="951" spans="1:41" ht="23.1" customHeight="1">
      <c r="A951" s="397"/>
      <c r="B951" s="672"/>
      <c r="C951" s="1234"/>
      <c r="D951" s="396"/>
      <c r="E951" s="508">
        <f t="shared" si="48"/>
        <v>0</v>
      </c>
      <c r="F951" s="1235"/>
      <c r="G951" s="509"/>
      <c r="H951" s="508">
        <f t="shared" si="49"/>
        <v>0</v>
      </c>
      <c r="I951" s="1256" t="str">
        <f t="shared" si="50"/>
        <v/>
      </c>
      <c r="J951" s="398"/>
      <c r="K951" s="341"/>
      <c r="L951" s="341"/>
      <c r="M951" s="342"/>
      <c r="N951" s="332"/>
      <c r="O951" s="332"/>
      <c r="P951" s="343"/>
      <c r="Q951" s="332"/>
      <c r="R951" s="343"/>
      <c r="S951" s="344"/>
      <c r="T951" s="332"/>
      <c r="U951" s="332"/>
      <c r="V951" s="332"/>
      <c r="W951" s="332"/>
      <c r="X951" s="332"/>
      <c r="Y951" s="332"/>
      <c r="Z951" s="332"/>
      <c r="AA951" s="332"/>
      <c r="AB951" s="332"/>
      <c r="AC951" s="332"/>
      <c r="AD951" s="332"/>
      <c r="AE951" s="332"/>
      <c r="AF951" s="332"/>
      <c r="AG951" s="332"/>
      <c r="AH951" s="332"/>
      <c r="AI951" s="341"/>
      <c r="AJ951" s="332"/>
      <c r="AK951" s="332"/>
      <c r="AL951" s="341"/>
      <c r="AM951" s="332"/>
      <c r="AN951" s="332"/>
      <c r="AO951" s="341"/>
    </row>
    <row r="952" spans="1:41" ht="23.1" customHeight="1">
      <c r="A952" s="397"/>
      <c r="B952" s="672"/>
      <c r="C952" s="1234"/>
      <c r="D952" s="396"/>
      <c r="E952" s="508">
        <f t="shared" si="48"/>
        <v>0</v>
      </c>
      <c r="F952" s="1235"/>
      <c r="G952" s="509"/>
      <c r="H952" s="508">
        <f t="shared" si="49"/>
        <v>0</v>
      </c>
      <c r="I952" s="1256" t="str">
        <f t="shared" si="50"/>
        <v/>
      </c>
      <c r="J952" s="398"/>
      <c r="K952" s="341"/>
      <c r="L952" s="341"/>
      <c r="M952" s="342"/>
      <c r="N952" s="332"/>
      <c r="O952" s="332"/>
      <c r="P952" s="343"/>
      <c r="Q952" s="332"/>
      <c r="R952" s="343"/>
      <c r="S952" s="344"/>
      <c r="T952" s="332"/>
      <c r="U952" s="332"/>
      <c r="V952" s="332"/>
      <c r="W952" s="332"/>
      <c r="X952" s="332"/>
      <c r="Y952" s="332"/>
      <c r="Z952" s="332"/>
      <c r="AA952" s="332"/>
      <c r="AB952" s="332"/>
      <c r="AC952" s="332"/>
      <c r="AD952" s="332"/>
      <c r="AE952" s="332"/>
      <c r="AF952" s="332"/>
      <c r="AG952" s="332"/>
      <c r="AH952" s="332"/>
      <c r="AI952" s="341"/>
      <c r="AJ952" s="332"/>
      <c r="AK952" s="332"/>
      <c r="AL952" s="341"/>
      <c r="AM952" s="332"/>
      <c r="AN952" s="332"/>
      <c r="AO952" s="341"/>
    </row>
    <row r="953" spans="1:41" ht="23.1" customHeight="1">
      <c r="A953" s="397"/>
      <c r="B953" s="672"/>
      <c r="C953" s="1234"/>
      <c r="D953" s="396"/>
      <c r="E953" s="508">
        <f t="shared" si="48"/>
        <v>0</v>
      </c>
      <c r="F953" s="1235"/>
      <c r="G953" s="509"/>
      <c r="H953" s="508">
        <f t="shared" si="49"/>
        <v>0</v>
      </c>
      <c r="I953" s="1256" t="str">
        <f t="shared" si="50"/>
        <v/>
      </c>
      <c r="J953" s="398"/>
      <c r="K953" s="341"/>
      <c r="L953" s="341"/>
      <c r="M953" s="342"/>
      <c r="N953" s="332"/>
      <c r="O953" s="332"/>
      <c r="P953" s="343"/>
      <c r="Q953" s="332"/>
      <c r="R953" s="343"/>
      <c r="S953" s="344"/>
      <c r="T953" s="332"/>
      <c r="U953" s="332"/>
      <c r="V953" s="332"/>
      <c r="W953" s="332"/>
      <c r="X953" s="332"/>
      <c r="Y953" s="332"/>
      <c r="Z953" s="332"/>
      <c r="AA953" s="332"/>
      <c r="AB953" s="332"/>
      <c r="AC953" s="332"/>
      <c r="AD953" s="332"/>
      <c r="AE953" s="332"/>
      <c r="AF953" s="332"/>
      <c r="AG953" s="332"/>
      <c r="AH953" s="332"/>
      <c r="AI953" s="341"/>
      <c r="AJ953" s="332"/>
      <c r="AK953" s="332"/>
      <c r="AL953" s="341"/>
      <c r="AM953" s="332"/>
      <c r="AN953" s="332"/>
      <c r="AO953" s="341"/>
    </row>
    <row r="954" spans="1:41" ht="23.1" customHeight="1">
      <c r="A954" s="397"/>
      <c r="B954" s="672"/>
      <c r="C954" s="1234"/>
      <c r="D954" s="396"/>
      <c r="E954" s="508">
        <f t="shared" si="48"/>
        <v>0</v>
      </c>
      <c r="F954" s="1235"/>
      <c r="G954" s="509"/>
      <c r="H954" s="508">
        <f t="shared" si="49"/>
        <v>0</v>
      </c>
      <c r="I954" s="1256" t="str">
        <f t="shared" si="50"/>
        <v/>
      </c>
      <c r="J954" s="398"/>
      <c r="K954" s="341"/>
      <c r="L954" s="341"/>
      <c r="M954" s="342"/>
      <c r="N954" s="332"/>
      <c r="O954" s="332"/>
      <c r="P954" s="343"/>
      <c r="Q954" s="332"/>
      <c r="R954" s="343"/>
      <c r="S954" s="344"/>
      <c r="T954" s="332"/>
      <c r="U954" s="332"/>
      <c r="V954" s="332"/>
      <c r="W954" s="332"/>
      <c r="X954" s="332"/>
      <c r="Y954" s="332"/>
      <c r="Z954" s="332"/>
      <c r="AA954" s="332"/>
      <c r="AB954" s="332"/>
      <c r="AC954" s="332"/>
      <c r="AD954" s="332"/>
      <c r="AE954" s="332"/>
      <c r="AF954" s="332"/>
      <c r="AG954" s="332"/>
      <c r="AH954" s="332"/>
      <c r="AI954" s="341"/>
      <c r="AJ954" s="332"/>
      <c r="AK954" s="332"/>
      <c r="AL954" s="341"/>
      <c r="AM954" s="332"/>
      <c r="AN954" s="332"/>
      <c r="AO954" s="341"/>
    </row>
    <row r="955" spans="1:41" ht="23.1" customHeight="1">
      <c r="A955" s="397"/>
      <c r="B955" s="672"/>
      <c r="C955" s="1234"/>
      <c r="D955" s="396"/>
      <c r="E955" s="508">
        <f t="shared" si="48"/>
        <v>0</v>
      </c>
      <c r="F955" s="1235"/>
      <c r="G955" s="509"/>
      <c r="H955" s="508">
        <f t="shared" si="49"/>
        <v>0</v>
      </c>
      <c r="I955" s="1256" t="str">
        <f t="shared" si="50"/>
        <v/>
      </c>
      <c r="J955" s="398"/>
      <c r="K955" s="341"/>
      <c r="L955" s="341"/>
      <c r="M955" s="342"/>
      <c r="N955" s="332"/>
      <c r="O955" s="332"/>
      <c r="P955" s="343"/>
      <c r="Q955" s="332"/>
      <c r="R955" s="343"/>
      <c r="S955" s="344"/>
      <c r="T955" s="332"/>
      <c r="U955" s="332"/>
      <c r="V955" s="332"/>
      <c r="W955" s="332"/>
      <c r="X955" s="332"/>
      <c r="Y955" s="332"/>
      <c r="Z955" s="332"/>
      <c r="AA955" s="332"/>
      <c r="AB955" s="332"/>
      <c r="AC955" s="332"/>
      <c r="AD955" s="332"/>
      <c r="AE955" s="332"/>
      <c r="AF955" s="332"/>
      <c r="AG955" s="332"/>
      <c r="AH955" s="332"/>
      <c r="AI955" s="341"/>
      <c r="AJ955" s="332"/>
      <c r="AK955" s="332"/>
      <c r="AL955" s="341"/>
      <c r="AM955" s="332"/>
      <c r="AN955" s="332"/>
      <c r="AO955" s="341"/>
    </row>
    <row r="956" spans="1:41" ht="23.1" customHeight="1">
      <c r="A956" s="397"/>
      <c r="B956" s="672"/>
      <c r="C956" s="1234"/>
      <c r="D956" s="396"/>
      <c r="E956" s="508">
        <f t="shared" si="48"/>
        <v>0</v>
      </c>
      <c r="F956" s="1235"/>
      <c r="G956" s="509"/>
      <c r="H956" s="508">
        <f t="shared" si="49"/>
        <v>0</v>
      </c>
      <c r="I956" s="1256" t="str">
        <f t="shared" si="50"/>
        <v/>
      </c>
      <c r="J956" s="398"/>
      <c r="K956" s="341"/>
      <c r="L956" s="341"/>
      <c r="M956" s="342"/>
      <c r="N956" s="332"/>
      <c r="O956" s="332"/>
      <c r="P956" s="343"/>
      <c r="Q956" s="332"/>
      <c r="R956" s="343"/>
      <c r="S956" s="344"/>
      <c r="T956" s="332"/>
      <c r="U956" s="332"/>
      <c r="V956" s="332"/>
      <c r="W956" s="332"/>
      <c r="X956" s="332"/>
      <c r="Y956" s="332"/>
      <c r="Z956" s="332"/>
      <c r="AA956" s="332"/>
      <c r="AB956" s="332"/>
      <c r="AC956" s="332"/>
      <c r="AD956" s="332"/>
      <c r="AE956" s="332"/>
      <c r="AF956" s="332"/>
      <c r="AG956" s="332"/>
      <c r="AH956" s="332"/>
      <c r="AI956" s="341"/>
      <c r="AJ956" s="332"/>
      <c r="AK956" s="332"/>
      <c r="AL956" s="341"/>
      <c r="AM956" s="332"/>
      <c r="AN956" s="332"/>
      <c r="AO956" s="341"/>
    </row>
    <row r="957" spans="1:41" ht="23.1" customHeight="1">
      <c r="A957" s="397"/>
      <c r="B957" s="672"/>
      <c r="C957" s="1234"/>
      <c r="D957" s="396"/>
      <c r="E957" s="508">
        <f t="shared" si="48"/>
        <v>0</v>
      </c>
      <c r="F957" s="1235"/>
      <c r="G957" s="509"/>
      <c r="H957" s="508">
        <f t="shared" si="49"/>
        <v>0</v>
      </c>
      <c r="I957" s="1256" t="str">
        <f t="shared" si="50"/>
        <v/>
      </c>
      <c r="J957" s="398"/>
      <c r="K957" s="341"/>
      <c r="L957" s="341"/>
      <c r="M957" s="342"/>
      <c r="N957" s="332"/>
      <c r="O957" s="332"/>
      <c r="P957" s="343"/>
      <c r="Q957" s="332"/>
      <c r="R957" s="343"/>
      <c r="S957" s="344"/>
      <c r="T957" s="332"/>
      <c r="U957" s="332"/>
      <c r="V957" s="332"/>
      <c r="W957" s="332"/>
      <c r="X957" s="332"/>
      <c r="Y957" s="332"/>
      <c r="Z957" s="332"/>
      <c r="AA957" s="332"/>
      <c r="AB957" s="332"/>
      <c r="AC957" s="332"/>
      <c r="AD957" s="332"/>
      <c r="AE957" s="332"/>
      <c r="AF957" s="332"/>
      <c r="AG957" s="332"/>
      <c r="AH957" s="332"/>
      <c r="AI957" s="341"/>
      <c r="AJ957" s="332"/>
      <c r="AK957" s="332"/>
      <c r="AL957" s="341"/>
      <c r="AM957" s="332"/>
      <c r="AN957" s="332"/>
      <c r="AO957" s="341"/>
    </row>
    <row r="958" spans="1:41" ht="23.1" customHeight="1">
      <c r="A958" s="397"/>
      <c r="B958" s="672"/>
      <c r="C958" s="1234"/>
      <c r="D958" s="396"/>
      <c r="E958" s="508">
        <f t="shared" si="48"/>
        <v>0</v>
      </c>
      <c r="F958" s="1235"/>
      <c r="G958" s="509"/>
      <c r="H958" s="508">
        <f t="shared" si="49"/>
        <v>0</v>
      </c>
      <c r="I958" s="1256" t="str">
        <f t="shared" si="50"/>
        <v/>
      </c>
      <c r="J958" s="398"/>
      <c r="K958" s="341"/>
      <c r="L958" s="341"/>
      <c r="M958" s="342"/>
      <c r="N958" s="332"/>
      <c r="O958" s="332"/>
      <c r="P958" s="343"/>
      <c r="Q958" s="332"/>
      <c r="R958" s="343"/>
      <c r="S958" s="344"/>
      <c r="T958" s="332"/>
      <c r="U958" s="332"/>
      <c r="V958" s="332"/>
      <c r="W958" s="332"/>
      <c r="X958" s="332"/>
      <c r="Y958" s="332"/>
      <c r="Z958" s="332"/>
      <c r="AA958" s="332"/>
      <c r="AB958" s="332"/>
      <c r="AC958" s="332"/>
      <c r="AD958" s="332"/>
      <c r="AE958" s="332"/>
      <c r="AF958" s="332"/>
      <c r="AG958" s="332"/>
      <c r="AH958" s="332"/>
      <c r="AI958" s="341"/>
      <c r="AJ958" s="332"/>
      <c r="AK958" s="332"/>
      <c r="AL958" s="341"/>
      <c r="AM958" s="332"/>
      <c r="AN958" s="332"/>
      <c r="AO958" s="341"/>
    </row>
    <row r="959" spans="1:41" ht="23.1" customHeight="1">
      <c r="A959" s="397"/>
      <c r="B959" s="672"/>
      <c r="C959" s="1234"/>
      <c r="D959" s="396"/>
      <c r="E959" s="508">
        <f t="shared" si="48"/>
        <v>0</v>
      </c>
      <c r="F959" s="1235"/>
      <c r="G959" s="509"/>
      <c r="H959" s="508">
        <f t="shared" si="49"/>
        <v>0</v>
      </c>
      <c r="I959" s="1256" t="str">
        <f t="shared" si="50"/>
        <v/>
      </c>
      <c r="J959" s="398"/>
      <c r="K959" s="341"/>
      <c r="L959" s="341"/>
      <c r="M959" s="342"/>
      <c r="N959" s="332"/>
      <c r="O959" s="332"/>
      <c r="P959" s="343"/>
      <c r="Q959" s="332"/>
      <c r="R959" s="343"/>
      <c r="S959" s="344"/>
      <c r="T959" s="332"/>
      <c r="U959" s="332"/>
      <c r="V959" s="332"/>
      <c r="W959" s="332"/>
      <c r="X959" s="332"/>
      <c r="Y959" s="332"/>
      <c r="Z959" s="332"/>
      <c r="AA959" s="332"/>
      <c r="AB959" s="332"/>
      <c r="AC959" s="332"/>
      <c r="AD959" s="332"/>
      <c r="AE959" s="332"/>
      <c r="AF959" s="332"/>
      <c r="AG959" s="332"/>
      <c r="AH959" s="332"/>
      <c r="AI959" s="341"/>
      <c r="AJ959" s="332"/>
      <c r="AK959" s="332"/>
      <c r="AL959" s="341"/>
      <c r="AM959" s="332"/>
      <c r="AN959" s="332"/>
      <c r="AO959" s="341"/>
    </row>
    <row r="960" spans="1:41" ht="23.1" customHeight="1">
      <c r="A960" s="397"/>
      <c r="B960" s="672"/>
      <c r="C960" s="1234"/>
      <c r="D960" s="396"/>
      <c r="E960" s="508">
        <f t="shared" si="48"/>
        <v>0</v>
      </c>
      <c r="F960" s="1235"/>
      <c r="G960" s="509"/>
      <c r="H960" s="508">
        <f t="shared" si="49"/>
        <v>0</v>
      </c>
      <c r="I960" s="1256" t="str">
        <f t="shared" si="50"/>
        <v/>
      </c>
      <c r="J960" s="398"/>
      <c r="K960" s="341"/>
      <c r="L960" s="341"/>
      <c r="M960" s="342"/>
      <c r="N960" s="332"/>
      <c r="O960" s="332"/>
      <c r="P960" s="343"/>
      <c r="Q960" s="332"/>
      <c r="R960" s="343"/>
      <c r="S960" s="344"/>
      <c r="T960" s="332"/>
      <c r="U960" s="332"/>
      <c r="V960" s="332"/>
      <c r="W960" s="332"/>
      <c r="X960" s="332"/>
      <c r="Y960" s="332"/>
      <c r="Z960" s="332"/>
      <c r="AA960" s="332"/>
      <c r="AB960" s="332"/>
      <c r="AC960" s="332"/>
      <c r="AD960" s="332"/>
      <c r="AE960" s="332"/>
      <c r="AF960" s="332"/>
      <c r="AG960" s="332"/>
      <c r="AH960" s="332"/>
      <c r="AI960" s="341"/>
      <c r="AJ960" s="332"/>
      <c r="AK960" s="332"/>
      <c r="AL960" s="341"/>
      <c r="AM960" s="332"/>
      <c r="AN960" s="332"/>
      <c r="AO960" s="341"/>
    </row>
    <row r="961" spans="1:41" ht="23.1" customHeight="1">
      <c r="A961" s="397"/>
      <c r="B961" s="672"/>
      <c r="C961" s="1234"/>
      <c r="D961" s="396"/>
      <c r="E961" s="508">
        <f t="shared" si="48"/>
        <v>0</v>
      </c>
      <c r="F961" s="1235"/>
      <c r="G961" s="509"/>
      <c r="H961" s="508">
        <f t="shared" si="49"/>
        <v>0</v>
      </c>
      <c r="I961" s="1256" t="str">
        <f t="shared" si="50"/>
        <v/>
      </c>
      <c r="J961" s="398"/>
      <c r="K961" s="341"/>
      <c r="L961" s="341"/>
      <c r="M961" s="342"/>
      <c r="N961" s="332"/>
      <c r="O961" s="332"/>
      <c r="P961" s="343"/>
      <c r="Q961" s="332"/>
      <c r="R961" s="343"/>
      <c r="S961" s="344"/>
      <c r="T961" s="332"/>
      <c r="U961" s="332"/>
      <c r="V961" s="332"/>
      <c r="W961" s="332"/>
      <c r="X961" s="332"/>
      <c r="Y961" s="332"/>
      <c r="Z961" s="332"/>
      <c r="AA961" s="332"/>
      <c r="AB961" s="332"/>
      <c r="AC961" s="332"/>
      <c r="AD961" s="332"/>
      <c r="AE961" s="332"/>
      <c r="AF961" s="332"/>
      <c r="AG961" s="332"/>
      <c r="AH961" s="332"/>
      <c r="AI961" s="341"/>
      <c r="AJ961" s="332"/>
      <c r="AK961" s="332"/>
      <c r="AL961" s="341"/>
      <c r="AM961" s="332"/>
      <c r="AN961" s="332"/>
      <c r="AO961" s="341"/>
    </row>
    <row r="962" spans="1:41" ht="23.1" customHeight="1">
      <c r="A962" s="397"/>
      <c r="B962" s="672"/>
      <c r="C962" s="1234"/>
      <c r="D962" s="396"/>
      <c r="E962" s="508">
        <f t="shared" si="48"/>
        <v>0</v>
      </c>
      <c r="F962" s="1235"/>
      <c r="G962" s="509"/>
      <c r="H962" s="508">
        <f t="shared" si="49"/>
        <v>0</v>
      </c>
      <c r="I962" s="1256" t="str">
        <f t="shared" si="50"/>
        <v/>
      </c>
      <c r="J962" s="398"/>
      <c r="K962" s="341"/>
      <c r="L962" s="341"/>
      <c r="M962" s="342"/>
      <c r="N962" s="332"/>
      <c r="O962" s="332"/>
      <c r="P962" s="343"/>
      <c r="Q962" s="332"/>
      <c r="R962" s="343"/>
      <c r="S962" s="344"/>
      <c r="T962" s="332"/>
      <c r="U962" s="332"/>
      <c r="V962" s="332"/>
      <c r="W962" s="332"/>
      <c r="X962" s="332"/>
      <c r="Y962" s="332"/>
      <c r="Z962" s="332"/>
      <c r="AA962" s="332"/>
      <c r="AB962" s="332"/>
      <c r="AC962" s="332"/>
      <c r="AD962" s="332"/>
      <c r="AE962" s="332"/>
      <c r="AF962" s="332"/>
      <c r="AG962" s="332"/>
      <c r="AH962" s="332"/>
      <c r="AI962" s="341"/>
      <c r="AJ962" s="332"/>
      <c r="AK962" s="332"/>
      <c r="AL962" s="341"/>
      <c r="AM962" s="332"/>
      <c r="AN962" s="332"/>
      <c r="AO962" s="341"/>
    </row>
    <row r="963" spans="1:41" ht="23.1" customHeight="1">
      <c r="A963" s="397"/>
      <c r="B963" s="672"/>
      <c r="C963" s="1234"/>
      <c r="D963" s="396"/>
      <c r="E963" s="508">
        <f t="shared" si="48"/>
        <v>0</v>
      </c>
      <c r="F963" s="1235"/>
      <c r="G963" s="509"/>
      <c r="H963" s="508">
        <f t="shared" si="49"/>
        <v>0</v>
      </c>
      <c r="I963" s="1256" t="str">
        <f t="shared" si="50"/>
        <v/>
      </c>
      <c r="J963" s="398"/>
      <c r="K963" s="341"/>
      <c r="L963" s="341"/>
      <c r="M963" s="342"/>
      <c r="N963" s="332"/>
      <c r="O963" s="332"/>
      <c r="P963" s="343"/>
      <c r="Q963" s="332"/>
      <c r="R963" s="343"/>
      <c r="S963" s="344"/>
      <c r="T963" s="332"/>
      <c r="U963" s="332"/>
      <c r="V963" s="332"/>
      <c r="W963" s="332"/>
      <c r="X963" s="332"/>
      <c r="Y963" s="332"/>
      <c r="Z963" s="332"/>
      <c r="AA963" s="332"/>
      <c r="AB963" s="332"/>
      <c r="AC963" s="332"/>
      <c r="AD963" s="332"/>
      <c r="AE963" s="332"/>
      <c r="AF963" s="332"/>
      <c r="AG963" s="332"/>
      <c r="AH963" s="332"/>
      <c r="AI963" s="341"/>
      <c r="AJ963" s="332"/>
      <c r="AK963" s="332"/>
      <c r="AL963" s="341"/>
      <c r="AM963" s="332"/>
      <c r="AN963" s="332"/>
      <c r="AO963" s="341"/>
    </row>
    <row r="964" spans="1:41" ht="23.1" customHeight="1">
      <c r="A964" s="397"/>
      <c r="B964" s="672"/>
      <c r="C964" s="1234"/>
      <c r="D964" s="396"/>
      <c r="E964" s="508">
        <f t="shared" si="48"/>
        <v>0</v>
      </c>
      <c r="F964" s="1235"/>
      <c r="G964" s="509"/>
      <c r="H964" s="508">
        <f t="shared" si="49"/>
        <v>0</v>
      </c>
      <c r="I964" s="1256" t="str">
        <f t="shared" si="50"/>
        <v/>
      </c>
      <c r="J964" s="398"/>
      <c r="K964" s="341"/>
      <c r="L964" s="341"/>
      <c r="M964" s="342"/>
      <c r="N964" s="332"/>
      <c r="O964" s="332"/>
      <c r="P964" s="343"/>
      <c r="Q964" s="332"/>
      <c r="R964" s="343"/>
      <c r="S964" s="344"/>
      <c r="T964" s="332"/>
      <c r="U964" s="332"/>
      <c r="V964" s="332"/>
      <c r="W964" s="332"/>
      <c r="X964" s="332"/>
      <c r="Y964" s="332"/>
      <c r="Z964" s="332"/>
      <c r="AA964" s="332"/>
      <c r="AB964" s="332"/>
      <c r="AC964" s="332"/>
      <c r="AD964" s="332"/>
      <c r="AE964" s="332"/>
      <c r="AF964" s="332"/>
      <c r="AG964" s="332"/>
      <c r="AH964" s="332"/>
      <c r="AI964" s="341"/>
      <c r="AJ964" s="332"/>
      <c r="AK964" s="332"/>
      <c r="AL964" s="341"/>
      <c r="AM964" s="332"/>
      <c r="AN964" s="332"/>
      <c r="AO964" s="341"/>
    </row>
    <row r="965" spans="1:41" ht="23.1" customHeight="1">
      <c r="A965" s="397"/>
      <c r="B965" s="672"/>
      <c r="C965" s="1234"/>
      <c r="D965" s="396"/>
      <c r="E965" s="508">
        <f t="shared" si="48"/>
        <v>0</v>
      </c>
      <c r="F965" s="1235"/>
      <c r="G965" s="509"/>
      <c r="H965" s="508">
        <f t="shared" si="49"/>
        <v>0</v>
      </c>
      <c r="I965" s="1256" t="str">
        <f t="shared" si="50"/>
        <v/>
      </c>
      <c r="J965" s="398"/>
      <c r="K965" s="341"/>
      <c r="L965" s="341"/>
      <c r="M965" s="342"/>
      <c r="N965" s="332"/>
      <c r="O965" s="332"/>
      <c r="P965" s="343"/>
      <c r="Q965" s="332"/>
      <c r="R965" s="343"/>
      <c r="S965" s="344"/>
      <c r="T965" s="332"/>
      <c r="U965" s="332"/>
      <c r="V965" s="332"/>
      <c r="W965" s="332"/>
      <c r="X965" s="332"/>
      <c r="Y965" s="332"/>
      <c r="Z965" s="332"/>
      <c r="AA965" s="332"/>
      <c r="AB965" s="332"/>
      <c r="AC965" s="332"/>
      <c r="AD965" s="332"/>
      <c r="AE965" s="332"/>
      <c r="AF965" s="332"/>
      <c r="AG965" s="332"/>
      <c r="AH965" s="332"/>
      <c r="AI965" s="341"/>
      <c r="AJ965" s="332"/>
      <c r="AK965" s="332"/>
      <c r="AL965" s="341"/>
      <c r="AM965" s="332"/>
      <c r="AN965" s="332"/>
      <c r="AO965" s="341"/>
    </row>
    <row r="966" spans="1:41" ht="23.1" customHeight="1">
      <c r="A966" s="397"/>
      <c r="B966" s="672"/>
      <c r="C966" s="1234"/>
      <c r="D966" s="396"/>
      <c r="E966" s="508">
        <f t="shared" si="48"/>
        <v>0</v>
      </c>
      <c r="F966" s="1235"/>
      <c r="G966" s="509"/>
      <c r="H966" s="508">
        <f t="shared" si="49"/>
        <v>0</v>
      </c>
      <c r="I966" s="1256" t="str">
        <f t="shared" si="50"/>
        <v/>
      </c>
      <c r="J966" s="398"/>
      <c r="K966" s="341"/>
      <c r="L966" s="341"/>
      <c r="M966" s="342"/>
      <c r="N966" s="332"/>
      <c r="O966" s="332"/>
      <c r="P966" s="343"/>
      <c r="Q966" s="332"/>
      <c r="R966" s="343"/>
      <c r="S966" s="344"/>
      <c r="T966" s="332"/>
      <c r="U966" s="332"/>
      <c r="V966" s="332"/>
      <c r="W966" s="332"/>
      <c r="X966" s="332"/>
      <c r="Y966" s="332"/>
      <c r="Z966" s="332"/>
      <c r="AA966" s="332"/>
      <c r="AB966" s="332"/>
      <c r="AC966" s="332"/>
      <c r="AD966" s="332"/>
      <c r="AE966" s="332"/>
      <c r="AF966" s="332"/>
      <c r="AG966" s="332"/>
      <c r="AH966" s="332"/>
      <c r="AI966" s="341"/>
      <c r="AJ966" s="332"/>
      <c r="AK966" s="332"/>
      <c r="AL966" s="341"/>
      <c r="AM966" s="332"/>
      <c r="AN966" s="332"/>
      <c r="AO966" s="341"/>
    </row>
    <row r="967" spans="1:41" ht="23.1" customHeight="1">
      <c r="A967" s="397"/>
      <c r="B967" s="672"/>
      <c r="C967" s="1234"/>
      <c r="D967" s="396"/>
      <c r="E967" s="508">
        <f t="shared" si="48"/>
        <v>0</v>
      </c>
      <c r="F967" s="1235"/>
      <c r="G967" s="509"/>
      <c r="H967" s="508">
        <f t="shared" si="49"/>
        <v>0</v>
      </c>
      <c r="I967" s="1256" t="str">
        <f t="shared" si="50"/>
        <v/>
      </c>
      <c r="J967" s="398"/>
      <c r="K967" s="341"/>
      <c r="L967" s="341"/>
      <c r="M967" s="342"/>
      <c r="N967" s="332"/>
      <c r="O967" s="332"/>
      <c r="P967" s="343"/>
      <c r="Q967" s="332"/>
      <c r="R967" s="343"/>
      <c r="S967" s="344"/>
      <c r="T967" s="332"/>
      <c r="U967" s="332"/>
      <c r="V967" s="332"/>
      <c r="W967" s="332"/>
      <c r="X967" s="332"/>
      <c r="Y967" s="332"/>
      <c r="Z967" s="332"/>
      <c r="AA967" s="332"/>
      <c r="AB967" s="332"/>
      <c r="AC967" s="332"/>
      <c r="AD967" s="332"/>
      <c r="AE967" s="332"/>
      <c r="AF967" s="332"/>
      <c r="AG967" s="332"/>
      <c r="AH967" s="332"/>
      <c r="AI967" s="341"/>
      <c r="AJ967" s="332"/>
      <c r="AK967" s="332"/>
      <c r="AL967" s="341"/>
      <c r="AM967" s="332"/>
      <c r="AN967" s="332"/>
      <c r="AO967" s="341"/>
    </row>
    <row r="968" spans="1:41" ht="23.1" customHeight="1">
      <c r="A968" s="397"/>
      <c r="B968" s="672"/>
      <c r="C968" s="1234"/>
      <c r="D968" s="396"/>
      <c r="E968" s="508">
        <f t="shared" si="48"/>
        <v>0</v>
      </c>
      <c r="F968" s="1235"/>
      <c r="G968" s="509"/>
      <c r="H968" s="508">
        <f t="shared" si="49"/>
        <v>0</v>
      </c>
      <c r="I968" s="1256" t="str">
        <f t="shared" si="50"/>
        <v/>
      </c>
      <c r="J968" s="398"/>
      <c r="K968" s="341"/>
      <c r="L968" s="341"/>
      <c r="M968" s="342"/>
      <c r="N968" s="332"/>
      <c r="O968" s="332"/>
      <c r="P968" s="343"/>
      <c r="Q968" s="332"/>
      <c r="R968" s="343"/>
      <c r="S968" s="344"/>
      <c r="T968" s="332"/>
      <c r="U968" s="332"/>
      <c r="V968" s="332"/>
      <c r="W968" s="332"/>
      <c r="X968" s="332"/>
      <c r="Y968" s="332"/>
      <c r="Z968" s="332"/>
      <c r="AA968" s="332"/>
      <c r="AB968" s="332"/>
      <c r="AC968" s="332"/>
      <c r="AD968" s="332"/>
      <c r="AE968" s="332"/>
      <c r="AF968" s="332"/>
      <c r="AG968" s="332"/>
      <c r="AH968" s="332"/>
      <c r="AI968" s="341"/>
      <c r="AJ968" s="332"/>
      <c r="AK968" s="332"/>
      <c r="AL968" s="341"/>
      <c r="AM968" s="332"/>
      <c r="AN968" s="332"/>
      <c r="AO968" s="341"/>
    </row>
    <row r="969" spans="1:41" ht="23.1" customHeight="1">
      <c r="A969" s="397"/>
      <c r="B969" s="672"/>
      <c r="C969" s="1234"/>
      <c r="D969" s="396"/>
      <c r="E969" s="508">
        <f t="shared" si="48"/>
        <v>0</v>
      </c>
      <c r="F969" s="1235"/>
      <c r="G969" s="509"/>
      <c r="H969" s="508">
        <f t="shared" si="49"/>
        <v>0</v>
      </c>
      <c r="I969" s="1256" t="str">
        <f t="shared" si="50"/>
        <v/>
      </c>
      <c r="J969" s="398"/>
      <c r="K969" s="341"/>
      <c r="L969" s="341"/>
      <c r="M969" s="342"/>
      <c r="N969" s="332"/>
      <c r="O969" s="332"/>
      <c r="P969" s="343"/>
      <c r="Q969" s="332"/>
      <c r="R969" s="343"/>
      <c r="S969" s="344"/>
      <c r="T969" s="332"/>
      <c r="U969" s="332"/>
      <c r="V969" s="332"/>
      <c r="W969" s="332"/>
      <c r="X969" s="332"/>
      <c r="Y969" s="332"/>
      <c r="Z969" s="332"/>
      <c r="AA969" s="332"/>
      <c r="AB969" s="332"/>
      <c r="AC969" s="332"/>
      <c r="AD969" s="332"/>
      <c r="AE969" s="332"/>
      <c r="AF969" s="332"/>
      <c r="AG969" s="332"/>
      <c r="AH969" s="332"/>
      <c r="AI969" s="341"/>
      <c r="AJ969" s="332"/>
      <c r="AK969" s="332"/>
      <c r="AL969" s="341"/>
      <c r="AM969" s="332"/>
      <c r="AN969" s="332"/>
      <c r="AO969" s="341"/>
    </row>
    <row r="970" spans="1:41" ht="23.1" customHeight="1">
      <c r="A970" s="397"/>
      <c r="B970" s="672"/>
      <c r="C970" s="1234"/>
      <c r="D970" s="396"/>
      <c r="E970" s="508">
        <f t="shared" si="48"/>
        <v>0</v>
      </c>
      <c r="F970" s="1235"/>
      <c r="G970" s="509"/>
      <c r="H970" s="508">
        <f t="shared" si="49"/>
        <v>0</v>
      </c>
      <c r="I970" s="1256" t="str">
        <f t="shared" si="50"/>
        <v/>
      </c>
      <c r="J970" s="398"/>
      <c r="K970" s="341"/>
      <c r="L970" s="341"/>
      <c r="M970" s="342"/>
      <c r="N970" s="332"/>
      <c r="O970" s="332"/>
      <c r="P970" s="343"/>
      <c r="Q970" s="332"/>
      <c r="R970" s="343"/>
      <c r="S970" s="344"/>
      <c r="T970" s="332"/>
      <c r="U970" s="332"/>
      <c r="V970" s="332"/>
      <c r="W970" s="332"/>
      <c r="X970" s="332"/>
      <c r="Y970" s="332"/>
      <c r="Z970" s="332"/>
      <c r="AA970" s="332"/>
      <c r="AB970" s="332"/>
      <c r="AC970" s="332"/>
      <c r="AD970" s="332"/>
      <c r="AE970" s="332"/>
      <c r="AF970" s="332"/>
      <c r="AG970" s="332"/>
      <c r="AH970" s="332"/>
      <c r="AI970" s="341"/>
      <c r="AJ970" s="332"/>
      <c r="AK970" s="332"/>
      <c r="AL970" s="341"/>
      <c r="AM970" s="332"/>
      <c r="AN970" s="332"/>
      <c r="AO970" s="341"/>
    </row>
    <row r="971" spans="1:41" ht="23.1" customHeight="1">
      <c r="A971" s="397"/>
      <c r="B971" s="672"/>
      <c r="C971" s="1234"/>
      <c r="D971" s="396"/>
      <c r="E971" s="508">
        <f t="shared" si="48"/>
        <v>0</v>
      </c>
      <c r="F971" s="1235"/>
      <c r="G971" s="509"/>
      <c r="H971" s="508">
        <f t="shared" si="49"/>
        <v>0</v>
      </c>
      <c r="I971" s="1256" t="str">
        <f t="shared" si="50"/>
        <v/>
      </c>
      <c r="J971" s="398"/>
      <c r="K971" s="341"/>
      <c r="L971" s="341"/>
      <c r="M971" s="342"/>
      <c r="N971" s="332"/>
      <c r="O971" s="332"/>
      <c r="P971" s="343"/>
      <c r="Q971" s="332"/>
      <c r="R971" s="343"/>
      <c r="S971" s="344"/>
      <c r="T971" s="332"/>
      <c r="U971" s="332"/>
      <c r="V971" s="332"/>
      <c r="W971" s="332"/>
      <c r="X971" s="332"/>
      <c r="Y971" s="332"/>
      <c r="Z971" s="332"/>
      <c r="AA971" s="332"/>
      <c r="AB971" s="332"/>
      <c r="AC971" s="332"/>
      <c r="AD971" s="332"/>
      <c r="AE971" s="332"/>
      <c r="AF971" s="332"/>
      <c r="AG971" s="332"/>
      <c r="AH971" s="332"/>
      <c r="AI971" s="341"/>
      <c r="AJ971" s="332"/>
      <c r="AK971" s="332"/>
      <c r="AL971" s="341"/>
      <c r="AM971" s="332"/>
      <c r="AN971" s="332"/>
      <c r="AO971" s="341"/>
    </row>
    <row r="972" spans="1:41" ht="23.1" customHeight="1">
      <c r="A972" s="397"/>
      <c r="B972" s="672"/>
      <c r="C972" s="1234"/>
      <c r="D972" s="396"/>
      <c r="E972" s="508">
        <f t="shared" si="48"/>
        <v>0</v>
      </c>
      <c r="F972" s="1235"/>
      <c r="G972" s="509"/>
      <c r="H972" s="508">
        <f t="shared" si="49"/>
        <v>0</v>
      </c>
      <c r="I972" s="1256" t="str">
        <f t="shared" si="50"/>
        <v/>
      </c>
      <c r="J972" s="398"/>
      <c r="K972" s="341"/>
      <c r="L972" s="341"/>
      <c r="M972" s="342"/>
      <c r="N972" s="332"/>
      <c r="O972" s="332"/>
      <c r="P972" s="343"/>
      <c r="Q972" s="332"/>
      <c r="R972" s="343"/>
      <c r="S972" s="344"/>
      <c r="T972" s="332"/>
      <c r="U972" s="332"/>
      <c r="V972" s="332"/>
      <c r="W972" s="332"/>
      <c r="X972" s="332"/>
      <c r="Y972" s="332"/>
      <c r="Z972" s="332"/>
      <c r="AA972" s="332"/>
      <c r="AB972" s="332"/>
      <c r="AC972" s="332"/>
      <c r="AD972" s="332"/>
      <c r="AE972" s="332"/>
      <c r="AF972" s="332"/>
      <c r="AG972" s="332"/>
      <c r="AH972" s="332"/>
      <c r="AI972" s="341"/>
      <c r="AJ972" s="332"/>
      <c r="AK972" s="332"/>
      <c r="AL972" s="341"/>
      <c r="AM972" s="332"/>
      <c r="AN972" s="332"/>
      <c r="AO972" s="341"/>
    </row>
    <row r="973" spans="1:41" ht="23.1" customHeight="1">
      <c r="A973" s="397"/>
      <c r="B973" s="672"/>
      <c r="C973" s="1234"/>
      <c r="D973" s="396"/>
      <c r="E973" s="508">
        <f t="shared" si="48"/>
        <v>0</v>
      </c>
      <c r="F973" s="1235"/>
      <c r="G973" s="509"/>
      <c r="H973" s="508">
        <f t="shared" si="49"/>
        <v>0</v>
      </c>
      <c r="I973" s="1256" t="str">
        <f t="shared" si="50"/>
        <v/>
      </c>
      <c r="J973" s="398"/>
      <c r="K973" s="341"/>
      <c r="L973" s="341"/>
      <c r="M973" s="342"/>
      <c r="N973" s="332"/>
      <c r="O973" s="332"/>
      <c r="P973" s="343"/>
      <c r="Q973" s="332"/>
      <c r="R973" s="343"/>
      <c r="S973" s="344"/>
      <c r="T973" s="332"/>
      <c r="U973" s="332"/>
      <c r="V973" s="332"/>
      <c r="W973" s="332"/>
      <c r="X973" s="332"/>
      <c r="Y973" s="332"/>
      <c r="Z973" s="332"/>
      <c r="AA973" s="332"/>
      <c r="AB973" s="332"/>
      <c r="AC973" s="332"/>
      <c r="AD973" s="332"/>
      <c r="AE973" s="332"/>
      <c r="AF973" s="332"/>
      <c r="AG973" s="332"/>
      <c r="AH973" s="332"/>
      <c r="AI973" s="341"/>
      <c r="AJ973" s="332"/>
      <c r="AK973" s="332"/>
      <c r="AL973" s="341"/>
      <c r="AM973" s="332"/>
      <c r="AN973" s="332"/>
      <c r="AO973" s="341"/>
    </row>
    <row r="974" spans="1:41" ht="23.1" customHeight="1">
      <c r="A974" s="397"/>
      <c r="B974" s="672"/>
      <c r="C974" s="1234"/>
      <c r="D974" s="396"/>
      <c r="E974" s="508">
        <f t="shared" si="48"/>
        <v>0</v>
      </c>
      <c r="F974" s="1235"/>
      <c r="G974" s="509"/>
      <c r="H974" s="508">
        <f t="shared" si="49"/>
        <v>0</v>
      </c>
      <c r="I974" s="1256" t="str">
        <f t="shared" si="50"/>
        <v/>
      </c>
      <c r="J974" s="398"/>
      <c r="K974" s="341"/>
      <c r="L974" s="341"/>
      <c r="M974" s="342"/>
      <c r="N974" s="332"/>
      <c r="O974" s="332"/>
      <c r="P974" s="343"/>
      <c r="Q974" s="332"/>
      <c r="R974" s="343"/>
      <c r="S974" s="344"/>
      <c r="T974" s="332"/>
      <c r="U974" s="332"/>
      <c r="V974" s="332"/>
      <c r="W974" s="332"/>
      <c r="X974" s="332"/>
      <c r="Y974" s="332"/>
      <c r="Z974" s="332"/>
      <c r="AA974" s="332"/>
      <c r="AB974" s="332"/>
      <c r="AC974" s="332"/>
      <c r="AD974" s="332"/>
      <c r="AE974" s="332"/>
      <c r="AF974" s="332"/>
      <c r="AG974" s="332"/>
      <c r="AH974" s="332"/>
      <c r="AI974" s="341"/>
      <c r="AJ974" s="332"/>
      <c r="AK974" s="332"/>
      <c r="AL974" s="341"/>
      <c r="AM974" s="332"/>
      <c r="AN974" s="332"/>
      <c r="AO974" s="341"/>
    </row>
    <row r="975" spans="1:41" ht="23.1" customHeight="1">
      <c r="A975" s="397"/>
      <c r="B975" s="672"/>
      <c r="C975" s="1234"/>
      <c r="D975" s="396"/>
      <c r="E975" s="508">
        <f t="shared" si="48"/>
        <v>0</v>
      </c>
      <c r="F975" s="1235"/>
      <c r="G975" s="509"/>
      <c r="H975" s="508">
        <f t="shared" si="49"/>
        <v>0</v>
      </c>
      <c r="I975" s="1256" t="str">
        <f t="shared" si="50"/>
        <v/>
      </c>
      <c r="J975" s="398"/>
      <c r="K975" s="341"/>
      <c r="L975" s="341"/>
      <c r="M975" s="342"/>
      <c r="N975" s="332"/>
      <c r="O975" s="332"/>
      <c r="P975" s="343"/>
      <c r="Q975" s="332"/>
      <c r="R975" s="343"/>
      <c r="S975" s="344"/>
      <c r="T975" s="332"/>
      <c r="U975" s="332"/>
      <c r="V975" s="332"/>
      <c r="W975" s="332"/>
      <c r="X975" s="332"/>
      <c r="Y975" s="332"/>
      <c r="Z975" s="332"/>
      <c r="AA975" s="332"/>
      <c r="AB975" s="332"/>
      <c r="AC975" s="332"/>
      <c r="AD975" s="332"/>
      <c r="AE975" s="332"/>
      <c r="AF975" s="332"/>
      <c r="AG975" s="332"/>
      <c r="AH975" s="332"/>
      <c r="AI975" s="341"/>
      <c r="AJ975" s="332"/>
      <c r="AK975" s="332"/>
      <c r="AL975" s="341"/>
      <c r="AM975" s="332"/>
      <c r="AN975" s="332"/>
      <c r="AO975" s="341"/>
    </row>
    <row r="976" spans="1:41" ht="23.1" customHeight="1">
      <c r="A976" s="397"/>
      <c r="B976" s="672"/>
      <c r="C976" s="1234"/>
      <c r="D976" s="396"/>
      <c r="E976" s="508">
        <f t="shared" si="48"/>
        <v>0</v>
      </c>
      <c r="F976" s="1235"/>
      <c r="G976" s="509"/>
      <c r="H976" s="508">
        <f t="shared" si="49"/>
        <v>0</v>
      </c>
      <c r="I976" s="1256" t="str">
        <f t="shared" si="50"/>
        <v/>
      </c>
      <c r="J976" s="398"/>
      <c r="K976" s="341"/>
      <c r="L976" s="341"/>
      <c r="M976" s="342"/>
      <c r="N976" s="332"/>
      <c r="O976" s="332"/>
      <c r="P976" s="343"/>
      <c r="Q976" s="332"/>
      <c r="R976" s="343"/>
      <c r="S976" s="344"/>
      <c r="T976" s="332"/>
      <c r="U976" s="332"/>
      <c r="V976" s="332"/>
      <c r="W976" s="332"/>
      <c r="X976" s="332"/>
      <c r="Y976" s="332"/>
      <c r="Z976" s="332"/>
      <c r="AA976" s="332"/>
      <c r="AB976" s="332"/>
      <c r="AC976" s="332"/>
      <c r="AD976" s="332"/>
      <c r="AE976" s="332"/>
      <c r="AF976" s="332"/>
      <c r="AG976" s="332"/>
      <c r="AH976" s="332"/>
      <c r="AI976" s="341"/>
      <c r="AJ976" s="332"/>
      <c r="AK976" s="332"/>
      <c r="AL976" s="341"/>
      <c r="AM976" s="332"/>
      <c r="AN976" s="332"/>
      <c r="AO976" s="341"/>
    </row>
    <row r="977" spans="1:41" ht="23.1" customHeight="1">
      <c r="A977" s="397"/>
      <c r="B977" s="672"/>
      <c r="C977" s="1234"/>
      <c r="D977" s="396"/>
      <c r="E977" s="508">
        <f t="shared" si="48"/>
        <v>0</v>
      </c>
      <c r="F977" s="1235"/>
      <c r="G977" s="509"/>
      <c r="H977" s="508">
        <f t="shared" si="49"/>
        <v>0</v>
      </c>
      <c r="I977" s="1256" t="str">
        <f t="shared" si="50"/>
        <v/>
      </c>
      <c r="J977" s="398"/>
      <c r="K977" s="341"/>
      <c r="L977" s="341"/>
      <c r="M977" s="342"/>
      <c r="N977" s="332"/>
      <c r="O977" s="332"/>
      <c r="P977" s="343"/>
      <c r="Q977" s="332"/>
      <c r="R977" s="343"/>
      <c r="S977" s="344"/>
      <c r="T977" s="332"/>
      <c r="U977" s="332"/>
      <c r="V977" s="332"/>
      <c r="W977" s="332"/>
      <c r="X977" s="332"/>
      <c r="Y977" s="332"/>
      <c r="Z977" s="332"/>
      <c r="AA977" s="332"/>
      <c r="AB977" s="332"/>
      <c r="AC977" s="332"/>
      <c r="AD977" s="332"/>
      <c r="AE977" s="332"/>
      <c r="AF977" s="332"/>
      <c r="AG977" s="332"/>
      <c r="AH977" s="332"/>
      <c r="AI977" s="341"/>
      <c r="AJ977" s="332"/>
      <c r="AK977" s="332"/>
      <c r="AL977" s="341"/>
      <c r="AM977" s="332"/>
      <c r="AN977" s="332"/>
      <c r="AO977" s="341"/>
    </row>
    <row r="978" spans="1:41" ht="23.1" customHeight="1">
      <c r="A978" s="397"/>
      <c r="B978" s="672"/>
      <c r="C978" s="1234"/>
      <c r="D978" s="396"/>
      <c r="E978" s="508">
        <f t="shared" si="48"/>
        <v>0</v>
      </c>
      <c r="F978" s="1235"/>
      <c r="G978" s="509"/>
      <c r="H978" s="508">
        <f t="shared" si="49"/>
        <v>0</v>
      </c>
      <c r="I978" s="1256" t="str">
        <f t="shared" si="50"/>
        <v/>
      </c>
      <c r="J978" s="398"/>
      <c r="K978" s="341"/>
      <c r="L978" s="341"/>
      <c r="M978" s="342"/>
      <c r="N978" s="332"/>
      <c r="O978" s="332"/>
      <c r="P978" s="343"/>
      <c r="Q978" s="332"/>
      <c r="R978" s="343"/>
      <c r="S978" s="344"/>
      <c r="T978" s="332"/>
      <c r="U978" s="332"/>
      <c r="V978" s="332"/>
      <c r="W978" s="332"/>
      <c r="X978" s="332"/>
      <c r="Y978" s="332"/>
      <c r="Z978" s="332"/>
      <c r="AA978" s="332"/>
      <c r="AB978" s="332"/>
      <c r="AC978" s="332"/>
      <c r="AD978" s="332"/>
      <c r="AE978" s="332"/>
      <c r="AF978" s="332"/>
      <c r="AG978" s="332"/>
      <c r="AH978" s="332"/>
      <c r="AI978" s="341"/>
      <c r="AJ978" s="332"/>
      <c r="AK978" s="332"/>
      <c r="AL978" s="341"/>
      <c r="AM978" s="332"/>
      <c r="AN978" s="332"/>
      <c r="AO978" s="341"/>
    </row>
    <row r="979" spans="1:41" ht="23.1" customHeight="1">
      <c r="A979" s="397"/>
      <c r="B979" s="672"/>
      <c r="C979" s="1234"/>
      <c r="D979" s="396"/>
      <c r="E979" s="508">
        <f t="shared" si="48"/>
        <v>0</v>
      </c>
      <c r="F979" s="1235"/>
      <c r="G979" s="509"/>
      <c r="H979" s="508">
        <f t="shared" si="49"/>
        <v>0</v>
      </c>
      <c r="I979" s="1256" t="str">
        <f t="shared" si="50"/>
        <v/>
      </c>
      <c r="J979" s="398"/>
      <c r="K979" s="341"/>
      <c r="L979" s="341"/>
      <c r="M979" s="342"/>
      <c r="N979" s="332"/>
      <c r="O979" s="332"/>
      <c r="P979" s="343"/>
      <c r="Q979" s="332"/>
      <c r="R979" s="343"/>
      <c r="S979" s="344"/>
      <c r="T979" s="332"/>
      <c r="U979" s="332"/>
      <c r="V979" s="332"/>
      <c r="W979" s="332"/>
      <c r="X979" s="332"/>
      <c r="Y979" s="332"/>
      <c r="Z979" s="332"/>
      <c r="AA979" s="332"/>
      <c r="AB979" s="332"/>
      <c r="AC979" s="332"/>
      <c r="AD979" s="332"/>
      <c r="AE979" s="332"/>
      <c r="AF979" s="332"/>
      <c r="AG979" s="332"/>
      <c r="AH979" s="332"/>
      <c r="AI979" s="341"/>
      <c r="AJ979" s="332"/>
      <c r="AK979" s="332"/>
      <c r="AL979" s="341"/>
      <c r="AM979" s="332"/>
      <c r="AN979" s="332"/>
      <c r="AO979" s="341"/>
    </row>
    <row r="980" spans="1:41" ht="23.1" customHeight="1">
      <c r="A980" s="397"/>
      <c r="B980" s="672"/>
      <c r="C980" s="1234"/>
      <c r="D980" s="396"/>
      <c r="E980" s="508">
        <f t="shared" si="48"/>
        <v>0</v>
      </c>
      <c r="F980" s="1235"/>
      <c r="G980" s="509"/>
      <c r="H980" s="508">
        <f t="shared" si="49"/>
        <v>0</v>
      </c>
      <c r="I980" s="1256" t="str">
        <f t="shared" si="50"/>
        <v/>
      </c>
      <c r="J980" s="398"/>
      <c r="K980" s="341"/>
      <c r="L980" s="341"/>
      <c r="M980" s="342"/>
      <c r="N980" s="332"/>
      <c r="O980" s="332"/>
      <c r="P980" s="343"/>
      <c r="Q980" s="332"/>
      <c r="R980" s="343"/>
      <c r="S980" s="344"/>
      <c r="T980" s="332"/>
      <c r="U980" s="332"/>
      <c r="V980" s="332"/>
      <c r="W980" s="332"/>
      <c r="X980" s="332"/>
      <c r="Y980" s="332"/>
      <c r="Z980" s="332"/>
      <c r="AA980" s="332"/>
      <c r="AB980" s="332"/>
      <c r="AC980" s="332"/>
      <c r="AD980" s="332"/>
      <c r="AE980" s="332"/>
      <c r="AF980" s="332"/>
      <c r="AG980" s="332"/>
      <c r="AH980" s="332"/>
      <c r="AI980" s="341"/>
      <c r="AJ980" s="332"/>
      <c r="AK980" s="332"/>
      <c r="AL980" s="341"/>
      <c r="AM980" s="332"/>
      <c r="AN980" s="332"/>
      <c r="AO980" s="341"/>
    </row>
    <row r="981" spans="1:41" ht="23.1" customHeight="1">
      <c r="A981" s="397"/>
      <c r="B981" s="672"/>
      <c r="C981" s="1234"/>
      <c r="D981" s="396"/>
      <c r="E981" s="508">
        <f t="shared" si="48"/>
        <v>0</v>
      </c>
      <c r="F981" s="1235"/>
      <c r="G981" s="509"/>
      <c r="H981" s="508">
        <f t="shared" si="49"/>
        <v>0</v>
      </c>
      <c r="I981" s="1256" t="str">
        <f t="shared" si="50"/>
        <v/>
      </c>
      <c r="J981" s="398"/>
      <c r="K981" s="341"/>
      <c r="L981" s="341"/>
      <c r="M981" s="342"/>
      <c r="N981" s="332"/>
      <c r="O981" s="332"/>
      <c r="P981" s="343"/>
      <c r="Q981" s="332"/>
      <c r="R981" s="343"/>
      <c r="S981" s="344"/>
      <c r="T981" s="332"/>
      <c r="U981" s="332"/>
      <c r="V981" s="332"/>
      <c r="W981" s="332"/>
      <c r="X981" s="332"/>
      <c r="Y981" s="332"/>
      <c r="Z981" s="332"/>
      <c r="AA981" s="332"/>
      <c r="AB981" s="332"/>
      <c r="AC981" s="332"/>
      <c r="AD981" s="332"/>
      <c r="AE981" s="332"/>
      <c r="AF981" s="332"/>
      <c r="AG981" s="332"/>
      <c r="AH981" s="332"/>
      <c r="AI981" s="341"/>
      <c r="AJ981" s="332"/>
      <c r="AK981" s="332"/>
      <c r="AL981" s="341"/>
      <c r="AM981" s="332"/>
      <c r="AN981" s="332"/>
      <c r="AO981" s="341"/>
    </row>
    <row r="982" spans="1:41" ht="23.1" customHeight="1">
      <c r="A982" s="397"/>
      <c r="B982" s="672"/>
      <c r="C982" s="1234"/>
      <c r="D982" s="396"/>
      <c r="E982" s="508">
        <f t="shared" si="48"/>
        <v>0</v>
      </c>
      <c r="F982" s="1235"/>
      <c r="G982" s="509"/>
      <c r="H982" s="508">
        <f t="shared" si="49"/>
        <v>0</v>
      </c>
      <c r="I982" s="1256" t="str">
        <f t="shared" si="50"/>
        <v/>
      </c>
      <c r="J982" s="398"/>
      <c r="K982" s="341"/>
      <c r="L982" s="341"/>
      <c r="M982" s="342"/>
      <c r="N982" s="332"/>
      <c r="O982" s="332"/>
      <c r="P982" s="343"/>
      <c r="Q982" s="332"/>
      <c r="R982" s="343"/>
      <c r="S982" s="344"/>
      <c r="T982" s="332"/>
      <c r="U982" s="332"/>
      <c r="V982" s="332"/>
      <c r="W982" s="332"/>
      <c r="X982" s="332"/>
      <c r="Y982" s="332"/>
      <c r="Z982" s="332"/>
      <c r="AA982" s="332"/>
      <c r="AB982" s="332"/>
      <c r="AC982" s="332"/>
      <c r="AD982" s="332"/>
      <c r="AE982" s="332"/>
      <c r="AF982" s="332"/>
      <c r="AG982" s="332"/>
      <c r="AH982" s="332"/>
      <c r="AI982" s="341"/>
      <c r="AJ982" s="332"/>
      <c r="AK982" s="332"/>
      <c r="AL982" s="341"/>
      <c r="AM982" s="332"/>
      <c r="AN982" s="332"/>
      <c r="AO982" s="341"/>
    </row>
    <row r="983" spans="1:41" ht="23.1" customHeight="1">
      <c r="A983" s="397"/>
      <c r="B983" s="672"/>
      <c r="C983" s="1234"/>
      <c r="D983" s="396"/>
      <c r="E983" s="508">
        <f t="shared" si="48"/>
        <v>0</v>
      </c>
      <c r="F983" s="1235"/>
      <c r="G983" s="509"/>
      <c r="H983" s="508">
        <f t="shared" si="49"/>
        <v>0</v>
      </c>
      <c r="I983" s="1256" t="str">
        <f t="shared" si="50"/>
        <v/>
      </c>
      <c r="J983" s="398"/>
      <c r="K983" s="341"/>
      <c r="L983" s="341"/>
      <c r="M983" s="342"/>
      <c r="N983" s="332"/>
      <c r="O983" s="332"/>
      <c r="P983" s="343"/>
      <c r="Q983" s="332"/>
      <c r="R983" s="343"/>
      <c r="S983" s="344"/>
      <c r="T983" s="332"/>
      <c r="U983" s="332"/>
      <c r="V983" s="332"/>
      <c r="W983" s="332"/>
      <c r="X983" s="332"/>
      <c r="Y983" s="332"/>
      <c r="Z983" s="332"/>
      <c r="AA983" s="332"/>
      <c r="AB983" s="332"/>
      <c r="AC983" s="332"/>
      <c r="AD983" s="332"/>
      <c r="AE983" s="332"/>
      <c r="AF983" s="332"/>
      <c r="AG983" s="332"/>
      <c r="AH983" s="332"/>
      <c r="AI983" s="341"/>
      <c r="AJ983" s="332"/>
      <c r="AK983" s="332"/>
      <c r="AL983" s="341"/>
      <c r="AM983" s="332"/>
      <c r="AN983" s="332"/>
      <c r="AO983" s="341"/>
    </row>
    <row r="984" spans="1:41" ht="23.1" customHeight="1">
      <c r="A984" s="397"/>
      <c r="B984" s="672"/>
      <c r="C984" s="1234"/>
      <c r="D984" s="396"/>
      <c r="E984" s="508">
        <f t="shared" si="48"/>
        <v>0</v>
      </c>
      <c r="F984" s="1235"/>
      <c r="G984" s="509"/>
      <c r="H984" s="508">
        <f t="shared" si="49"/>
        <v>0</v>
      </c>
      <c r="I984" s="1256" t="str">
        <f t="shared" si="50"/>
        <v/>
      </c>
      <c r="J984" s="398"/>
      <c r="K984" s="341"/>
      <c r="L984" s="341"/>
      <c r="M984" s="342"/>
      <c r="N984" s="332"/>
      <c r="O984" s="332"/>
      <c r="P984" s="343"/>
      <c r="Q984" s="332"/>
      <c r="R984" s="343"/>
      <c r="S984" s="344"/>
      <c r="T984" s="332"/>
      <c r="U984" s="332"/>
      <c r="V984" s="332"/>
      <c r="W984" s="332"/>
      <c r="X984" s="332"/>
      <c r="Y984" s="332"/>
      <c r="Z984" s="332"/>
      <c r="AA984" s="332"/>
      <c r="AB984" s="332"/>
      <c r="AC984" s="332"/>
      <c r="AD984" s="332"/>
      <c r="AE984" s="332"/>
      <c r="AF984" s="332"/>
      <c r="AG984" s="332"/>
      <c r="AH984" s="332"/>
      <c r="AI984" s="341"/>
      <c r="AJ984" s="332"/>
      <c r="AK984" s="332"/>
      <c r="AL984" s="341"/>
      <c r="AM984" s="332"/>
      <c r="AN984" s="332"/>
      <c r="AO984" s="341"/>
    </row>
    <row r="985" spans="1:41" ht="23.1" customHeight="1">
      <c r="A985" s="397"/>
      <c r="B985" s="672"/>
      <c r="C985" s="1234"/>
      <c r="D985" s="396"/>
      <c r="E985" s="508">
        <f t="shared" si="48"/>
        <v>0</v>
      </c>
      <c r="F985" s="1235"/>
      <c r="G985" s="509"/>
      <c r="H985" s="508">
        <f t="shared" si="49"/>
        <v>0</v>
      </c>
      <c r="I985" s="1256" t="str">
        <f t="shared" si="50"/>
        <v/>
      </c>
      <c r="J985" s="398"/>
      <c r="K985" s="341"/>
      <c r="L985" s="341"/>
      <c r="M985" s="342"/>
      <c r="N985" s="332"/>
      <c r="O985" s="332"/>
      <c r="P985" s="343"/>
      <c r="Q985" s="332"/>
      <c r="R985" s="343"/>
      <c r="S985" s="344"/>
      <c r="T985" s="332"/>
      <c r="U985" s="332"/>
      <c r="V985" s="332"/>
      <c r="W985" s="332"/>
      <c r="X985" s="332"/>
      <c r="Y985" s="332"/>
      <c r="Z985" s="332"/>
      <c r="AA985" s="332"/>
      <c r="AB985" s="332"/>
      <c r="AC985" s="332"/>
      <c r="AD985" s="332"/>
      <c r="AE985" s="332"/>
      <c r="AF985" s="332"/>
      <c r="AG985" s="332"/>
      <c r="AH985" s="332"/>
      <c r="AI985" s="341"/>
      <c r="AJ985" s="332"/>
      <c r="AK985" s="332"/>
      <c r="AL985" s="341"/>
      <c r="AM985" s="332"/>
      <c r="AN985" s="332"/>
      <c r="AO985" s="341"/>
    </row>
    <row r="986" spans="1:41" ht="23.1" customHeight="1">
      <c r="A986" s="397"/>
      <c r="B986" s="672"/>
      <c r="C986" s="1234"/>
      <c r="D986" s="396"/>
      <c r="E986" s="508">
        <f t="shared" si="48"/>
        <v>0</v>
      </c>
      <c r="F986" s="1235"/>
      <c r="G986" s="509"/>
      <c r="H986" s="508">
        <f t="shared" si="49"/>
        <v>0</v>
      </c>
      <c r="I986" s="1256" t="str">
        <f t="shared" si="50"/>
        <v/>
      </c>
      <c r="J986" s="398"/>
      <c r="K986" s="341"/>
      <c r="L986" s="341"/>
      <c r="M986" s="342"/>
      <c r="N986" s="332"/>
      <c r="O986" s="332"/>
      <c r="P986" s="343"/>
      <c r="Q986" s="332"/>
      <c r="R986" s="343"/>
      <c r="S986" s="344"/>
      <c r="T986" s="332"/>
      <c r="U986" s="332"/>
      <c r="V986" s="332"/>
      <c r="W986" s="332"/>
      <c r="X986" s="332"/>
      <c r="Y986" s="332"/>
      <c r="Z986" s="332"/>
      <c r="AA986" s="332"/>
      <c r="AB986" s="332"/>
      <c r="AC986" s="332"/>
      <c r="AD986" s="332"/>
      <c r="AE986" s="332"/>
      <c r="AF986" s="332"/>
      <c r="AG986" s="332"/>
      <c r="AH986" s="332"/>
      <c r="AI986" s="341"/>
      <c r="AJ986" s="332"/>
      <c r="AK986" s="332"/>
      <c r="AL986" s="341"/>
      <c r="AM986" s="332"/>
      <c r="AN986" s="332"/>
      <c r="AO986" s="341"/>
    </row>
    <row r="987" spans="1:41" ht="23.1" customHeight="1">
      <c r="A987" s="397"/>
      <c r="B987" s="672"/>
      <c r="C987" s="1234"/>
      <c r="D987" s="396"/>
      <c r="E987" s="508">
        <f t="shared" si="48"/>
        <v>0</v>
      </c>
      <c r="F987" s="1235"/>
      <c r="G987" s="509"/>
      <c r="H987" s="508">
        <f t="shared" si="49"/>
        <v>0</v>
      </c>
      <c r="I987" s="1256" t="str">
        <f t="shared" si="50"/>
        <v/>
      </c>
      <c r="J987" s="398"/>
      <c r="K987" s="341"/>
      <c r="L987" s="341"/>
      <c r="M987" s="342"/>
      <c r="N987" s="332"/>
      <c r="O987" s="332"/>
      <c r="P987" s="343"/>
      <c r="Q987" s="332"/>
      <c r="R987" s="343"/>
      <c r="S987" s="344"/>
      <c r="T987" s="332"/>
      <c r="U987" s="332"/>
      <c r="V987" s="332"/>
      <c r="W987" s="332"/>
      <c r="X987" s="332"/>
      <c r="Y987" s="332"/>
      <c r="Z987" s="332"/>
      <c r="AA987" s="332"/>
      <c r="AB987" s="332"/>
      <c r="AC987" s="332"/>
      <c r="AD987" s="332"/>
      <c r="AE987" s="332"/>
      <c r="AF987" s="332"/>
      <c r="AG987" s="332"/>
      <c r="AH987" s="332"/>
      <c r="AI987" s="341"/>
      <c r="AJ987" s="332"/>
      <c r="AK987" s="332"/>
      <c r="AL987" s="341"/>
      <c r="AM987" s="332"/>
      <c r="AN987" s="332"/>
      <c r="AO987" s="341"/>
    </row>
    <row r="988" spans="1:41" ht="23.1" customHeight="1">
      <c r="A988" s="397"/>
      <c r="B988" s="672"/>
      <c r="C988" s="1234"/>
      <c r="D988" s="396"/>
      <c r="E988" s="508">
        <f t="shared" si="48"/>
        <v>0</v>
      </c>
      <c r="F988" s="1235"/>
      <c r="G988" s="509"/>
      <c r="H988" s="508">
        <f t="shared" si="49"/>
        <v>0</v>
      </c>
      <c r="I988" s="1256" t="str">
        <f t="shared" si="50"/>
        <v/>
      </c>
      <c r="J988" s="398"/>
      <c r="K988" s="341"/>
      <c r="L988" s="341"/>
      <c r="M988" s="342"/>
      <c r="N988" s="332"/>
      <c r="O988" s="332"/>
      <c r="P988" s="343"/>
      <c r="Q988" s="332"/>
      <c r="R988" s="343"/>
      <c r="S988" s="344"/>
      <c r="T988" s="332"/>
      <c r="U988" s="332"/>
      <c r="V988" s="332"/>
      <c r="W988" s="332"/>
      <c r="X988" s="332"/>
      <c r="Y988" s="332"/>
      <c r="Z988" s="332"/>
      <c r="AA988" s="332"/>
      <c r="AB988" s="332"/>
      <c r="AC988" s="332"/>
      <c r="AD988" s="332"/>
      <c r="AE988" s="332"/>
      <c r="AF988" s="332"/>
      <c r="AG988" s="332"/>
      <c r="AH988" s="332"/>
      <c r="AI988" s="341"/>
      <c r="AJ988" s="332"/>
      <c r="AK988" s="332"/>
      <c r="AL988" s="341"/>
      <c r="AM988" s="332"/>
      <c r="AN988" s="332"/>
      <c r="AO988" s="341"/>
    </row>
    <row r="989" spans="1:41" ht="23.1" customHeight="1">
      <c r="A989" s="397"/>
      <c r="B989" s="672"/>
      <c r="C989" s="1234"/>
      <c r="D989" s="396"/>
      <c r="E989" s="508">
        <f t="shared" si="48"/>
        <v>0</v>
      </c>
      <c r="F989" s="1235"/>
      <c r="G989" s="509"/>
      <c r="H989" s="508">
        <f t="shared" si="49"/>
        <v>0</v>
      </c>
      <c r="I989" s="1256" t="str">
        <f t="shared" si="50"/>
        <v/>
      </c>
      <c r="J989" s="398"/>
      <c r="K989" s="341"/>
      <c r="L989" s="341"/>
      <c r="M989" s="342"/>
      <c r="N989" s="332"/>
      <c r="O989" s="332"/>
      <c r="P989" s="343"/>
      <c r="Q989" s="332"/>
      <c r="R989" s="343"/>
      <c r="S989" s="344"/>
      <c r="T989" s="332"/>
      <c r="U989" s="332"/>
      <c r="V989" s="332"/>
      <c r="W989" s="332"/>
      <c r="X989" s="332"/>
      <c r="Y989" s="332"/>
      <c r="Z989" s="332"/>
      <c r="AA989" s="332"/>
      <c r="AB989" s="332"/>
      <c r="AC989" s="332"/>
      <c r="AD989" s="332"/>
      <c r="AE989" s="332"/>
      <c r="AF989" s="332"/>
      <c r="AG989" s="332"/>
      <c r="AH989" s="332"/>
      <c r="AI989" s="341"/>
      <c r="AJ989" s="332"/>
      <c r="AK989" s="332"/>
      <c r="AL989" s="341"/>
      <c r="AM989" s="332"/>
      <c r="AN989" s="332"/>
      <c r="AO989" s="341"/>
    </row>
    <row r="990" spans="1:41" ht="23.1" customHeight="1">
      <c r="A990" s="397"/>
      <c r="B990" s="672"/>
      <c r="C990" s="1234"/>
      <c r="D990" s="396"/>
      <c r="E990" s="508">
        <f t="shared" si="48"/>
        <v>0</v>
      </c>
      <c r="F990" s="1235"/>
      <c r="G990" s="509"/>
      <c r="H990" s="508">
        <f t="shared" si="49"/>
        <v>0</v>
      </c>
      <c r="I990" s="1256" t="str">
        <f t="shared" si="50"/>
        <v/>
      </c>
      <c r="J990" s="398"/>
      <c r="K990" s="341"/>
      <c r="L990" s="341"/>
      <c r="M990" s="342"/>
      <c r="N990" s="332"/>
      <c r="O990" s="332"/>
      <c r="P990" s="343"/>
      <c r="Q990" s="332"/>
      <c r="R990" s="343"/>
      <c r="S990" s="344"/>
      <c r="T990" s="332"/>
      <c r="U990" s="332"/>
      <c r="V990" s="332"/>
      <c r="W990" s="332"/>
      <c r="X990" s="332"/>
      <c r="Y990" s="332"/>
      <c r="Z990" s="332"/>
      <c r="AA990" s="332"/>
      <c r="AB990" s="332"/>
      <c r="AC990" s="332"/>
      <c r="AD990" s="332"/>
      <c r="AE990" s="332"/>
      <c r="AF990" s="332"/>
      <c r="AG990" s="332"/>
      <c r="AH990" s="332"/>
      <c r="AI990" s="341"/>
      <c r="AJ990" s="332"/>
      <c r="AK990" s="332"/>
      <c r="AL990" s="341"/>
      <c r="AM990" s="332"/>
      <c r="AN990" s="332"/>
      <c r="AO990" s="341"/>
    </row>
    <row r="991" spans="1:41" ht="23.1" customHeight="1">
      <c r="A991" s="397"/>
      <c r="B991" s="672"/>
      <c r="C991" s="1234"/>
      <c r="D991" s="396"/>
      <c r="E991" s="508">
        <f t="shared" si="48"/>
        <v>0</v>
      </c>
      <c r="F991" s="1235"/>
      <c r="G991" s="509"/>
      <c r="H991" s="508">
        <f t="shared" si="49"/>
        <v>0</v>
      </c>
      <c r="I991" s="1256" t="str">
        <f t="shared" si="50"/>
        <v/>
      </c>
      <c r="J991" s="398"/>
      <c r="K991" s="341"/>
      <c r="L991" s="341"/>
      <c r="M991" s="342"/>
      <c r="N991" s="332"/>
      <c r="O991" s="332"/>
      <c r="P991" s="343"/>
      <c r="Q991" s="332"/>
      <c r="R991" s="343"/>
      <c r="S991" s="344"/>
      <c r="T991" s="332"/>
      <c r="U991" s="332"/>
      <c r="V991" s="332"/>
      <c r="W991" s="332"/>
      <c r="X991" s="332"/>
      <c r="Y991" s="332"/>
      <c r="Z991" s="332"/>
      <c r="AA991" s="332"/>
      <c r="AB991" s="332"/>
      <c r="AC991" s="332"/>
      <c r="AD991" s="332"/>
      <c r="AE991" s="332"/>
      <c r="AF991" s="332"/>
      <c r="AG991" s="332"/>
      <c r="AH991" s="332"/>
      <c r="AI991" s="341"/>
      <c r="AJ991" s="332"/>
      <c r="AK991" s="332"/>
      <c r="AL991" s="341"/>
      <c r="AM991" s="332"/>
      <c r="AN991" s="332"/>
      <c r="AO991" s="341"/>
    </row>
    <row r="992" spans="1:41" ht="23.1" customHeight="1">
      <c r="A992" s="397"/>
      <c r="B992" s="672"/>
      <c r="C992" s="1234"/>
      <c r="D992" s="396"/>
      <c r="E992" s="508">
        <f t="shared" si="48"/>
        <v>0</v>
      </c>
      <c r="F992" s="1235"/>
      <c r="G992" s="509"/>
      <c r="H992" s="508">
        <f t="shared" si="49"/>
        <v>0</v>
      </c>
      <c r="I992" s="1256" t="str">
        <f t="shared" si="50"/>
        <v/>
      </c>
      <c r="J992" s="398"/>
      <c r="K992" s="341"/>
      <c r="L992" s="341"/>
      <c r="M992" s="342"/>
      <c r="N992" s="332"/>
      <c r="O992" s="332"/>
      <c r="P992" s="343"/>
      <c r="Q992" s="332"/>
      <c r="R992" s="343"/>
      <c r="S992" s="344"/>
      <c r="T992" s="332"/>
      <c r="U992" s="332"/>
      <c r="V992" s="332"/>
      <c r="W992" s="332"/>
      <c r="X992" s="332"/>
      <c r="Y992" s="332"/>
      <c r="Z992" s="332"/>
      <c r="AA992" s="332"/>
      <c r="AB992" s="332"/>
      <c r="AC992" s="332"/>
      <c r="AD992" s="332"/>
      <c r="AE992" s="332"/>
      <c r="AF992" s="332"/>
      <c r="AG992" s="332"/>
      <c r="AH992" s="332"/>
      <c r="AI992" s="341"/>
      <c r="AJ992" s="332"/>
      <c r="AK992" s="332"/>
      <c r="AL992" s="341"/>
      <c r="AM992" s="332"/>
      <c r="AN992" s="332"/>
      <c r="AO992" s="341"/>
    </row>
    <row r="993" spans="1:41" ht="23.1" customHeight="1">
      <c r="A993" s="397"/>
      <c r="B993" s="672"/>
      <c r="C993" s="1234"/>
      <c r="D993" s="396"/>
      <c r="E993" s="508">
        <f t="shared" si="48"/>
        <v>0</v>
      </c>
      <c r="F993" s="1235"/>
      <c r="G993" s="509"/>
      <c r="H993" s="508">
        <f t="shared" si="49"/>
        <v>0</v>
      </c>
      <c r="I993" s="1256" t="str">
        <f t="shared" si="50"/>
        <v/>
      </c>
      <c r="J993" s="398"/>
      <c r="K993" s="341"/>
      <c r="L993" s="341"/>
      <c r="M993" s="342"/>
      <c r="N993" s="332"/>
      <c r="O993" s="332"/>
      <c r="P993" s="343"/>
      <c r="Q993" s="332"/>
      <c r="R993" s="343"/>
      <c r="S993" s="344"/>
      <c r="T993" s="332"/>
      <c r="U993" s="332"/>
      <c r="V993" s="332"/>
      <c r="W993" s="332"/>
      <c r="X993" s="332"/>
      <c r="Y993" s="332"/>
      <c r="Z993" s="332"/>
      <c r="AA993" s="332"/>
      <c r="AB993" s="332"/>
      <c r="AC993" s="332"/>
      <c r="AD993" s="332"/>
      <c r="AE993" s="332"/>
      <c r="AF993" s="332"/>
      <c r="AG993" s="332"/>
      <c r="AH993" s="332"/>
      <c r="AI993" s="341"/>
      <c r="AJ993" s="332"/>
      <c r="AK993" s="332"/>
      <c r="AL993" s="341"/>
      <c r="AM993" s="332"/>
      <c r="AN993" s="332"/>
      <c r="AO993" s="341"/>
    </row>
    <row r="994" spans="1:41" ht="23.1" customHeight="1">
      <c r="A994" s="397"/>
      <c r="B994" s="672"/>
      <c r="C994" s="1234"/>
      <c r="D994" s="396"/>
      <c r="E994" s="508">
        <f t="shared" si="48"/>
        <v>0</v>
      </c>
      <c r="F994" s="1235"/>
      <c r="G994" s="509"/>
      <c r="H994" s="508">
        <f t="shared" si="49"/>
        <v>0</v>
      </c>
      <c r="I994" s="1256" t="str">
        <f t="shared" si="50"/>
        <v/>
      </c>
      <c r="J994" s="398"/>
      <c r="K994" s="341"/>
      <c r="L994" s="341"/>
      <c r="M994" s="342"/>
      <c r="N994" s="332"/>
      <c r="O994" s="332"/>
      <c r="P994" s="343"/>
      <c r="Q994" s="332"/>
      <c r="R994" s="343"/>
      <c r="S994" s="344"/>
      <c r="T994" s="332"/>
      <c r="U994" s="332"/>
      <c r="V994" s="332"/>
      <c r="W994" s="332"/>
      <c r="X994" s="332"/>
      <c r="Y994" s="332"/>
      <c r="Z994" s="332"/>
      <c r="AA994" s="332"/>
      <c r="AB994" s="332"/>
      <c r="AC994" s="332"/>
      <c r="AD994" s="332"/>
      <c r="AE994" s="332"/>
      <c r="AF994" s="332"/>
      <c r="AG994" s="332"/>
      <c r="AH994" s="332"/>
      <c r="AI994" s="341"/>
      <c r="AJ994" s="332"/>
      <c r="AK994" s="332"/>
      <c r="AL994" s="341"/>
      <c r="AM994" s="332"/>
      <c r="AN994" s="332"/>
      <c r="AO994" s="341"/>
    </row>
    <row r="995" spans="1:41" ht="23.1" customHeight="1">
      <c r="A995" s="397"/>
      <c r="B995" s="672"/>
      <c r="C995" s="1234"/>
      <c r="D995" s="396"/>
      <c r="E995" s="508">
        <f t="shared" si="48"/>
        <v>0</v>
      </c>
      <c r="F995" s="1235"/>
      <c r="G995" s="509"/>
      <c r="H995" s="508">
        <f t="shared" si="49"/>
        <v>0</v>
      </c>
      <c r="I995" s="1256" t="str">
        <f t="shared" si="50"/>
        <v/>
      </c>
      <c r="J995" s="398"/>
      <c r="K995" s="341"/>
      <c r="L995" s="341"/>
      <c r="M995" s="342"/>
      <c r="N995" s="332"/>
      <c r="O995" s="332"/>
      <c r="P995" s="343"/>
      <c r="Q995" s="332"/>
      <c r="R995" s="343"/>
      <c r="S995" s="344"/>
      <c r="T995" s="332"/>
      <c r="U995" s="332"/>
      <c r="V995" s="332"/>
      <c r="W995" s="332"/>
      <c r="X995" s="332"/>
      <c r="Y995" s="332"/>
      <c r="Z995" s="332"/>
      <c r="AA995" s="332"/>
      <c r="AB995" s="332"/>
      <c r="AC995" s="332"/>
      <c r="AD995" s="332"/>
      <c r="AE995" s="332"/>
      <c r="AF995" s="332"/>
      <c r="AG995" s="332"/>
      <c r="AH995" s="332"/>
      <c r="AI995" s="341"/>
      <c r="AJ995" s="332"/>
      <c r="AK995" s="332"/>
      <c r="AL995" s="341"/>
      <c r="AM995" s="332"/>
      <c r="AN995" s="332"/>
      <c r="AO995" s="341"/>
    </row>
    <row r="996" spans="1:41" ht="23.1" customHeight="1">
      <c r="A996" s="397"/>
      <c r="B996" s="672"/>
      <c r="C996" s="1234"/>
      <c r="D996" s="396"/>
      <c r="E996" s="508">
        <f t="shared" si="48"/>
        <v>0</v>
      </c>
      <c r="F996" s="1235"/>
      <c r="G996" s="509"/>
      <c r="H996" s="508">
        <f t="shared" si="49"/>
        <v>0</v>
      </c>
      <c r="I996" s="1256" t="str">
        <f t="shared" si="50"/>
        <v/>
      </c>
      <c r="J996" s="398"/>
      <c r="K996" s="341"/>
      <c r="L996" s="341"/>
      <c r="M996" s="342"/>
      <c r="N996" s="332"/>
      <c r="O996" s="332"/>
      <c r="P996" s="343"/>
      <c r="Q996" s="332"/>
      <c r="R996" s="343"/>
      <c r="S996" s="344"/>
      <c r="T996" s="332"/>
      <c r="U996" s="332"/>
      <c r="V996" s="332"/>
      <c r="W996" s="332"/>
      <c r="X996" s="332"/>
      <c r="Y996" s="332"/>
      <c r="Z996" s="332"/>
      <c r="AA996" s="332"/>
      <c r="AB996" s="332"/>
      <c r="AC996" s="332"/>
      <c r="AD996" s="332"/>
      <c r="AE996" s="332"/>
      <c r="AF996" s="332"/>
      <c r="AG996" s="332"/>
      <c r="AH996" s="332"/>
      <c r="AI996" s="341"/>
      <c r="AJ996" s="332"/>
      <c r="AK996" s="332"/>
      <c r="AL996" s="341"/>
      <c r="AM996" s="332"/>
      <c r="AN996" s="332"/>
      <c r="AO996" s="341"/>
    </row>
    <row r="997" spans="1:41" ht="23.1" customHeight="1">
      <c r="A997" s="397"/>
      <c r="B997" s="672"/>
      <c r="C997" s="1234"/>
      <c r="D997" s="396"/>
      <c r="E997" s="508">
        <f t="shared" ref="E997:E1060" si="51">C997*D997</f>
        <v>0</v>
      </c>
      <c r="F997" s="1235"/>
      <c r="G997" s="509"/>
      <c r="H997" s="508">
        <f t="shared" ref="H997:H1060" si="52">F997*G997</f>
        <v>0</v>
      </c>
      <c r="I997" s="1256" t="str">
        <f t="shared" ref="I997:I1060" si="53">IF(OR(E997&gt;0,H997&gt;0),H997-E997,"")</f>
        <v/>
      </c>
      <c r="J997" s="398"/>
      <c r="K997" s="341"/>
      <c r="L997" s="341"/>
      <c r="M997" s="342"/>
      <c r="N997" s="332"/>
      <c r="O997" s="332"/>
      <c r="P997" s="343"/>
      <c r="Q997" s="332"/>
      <c r="R997" s="343"/>
      <c r="S997" s="344"/>
      <c r="T997" s="332"/>
      <c r="U997" s="332"/>
      <c r="V997" s="332"/>
      <c r="W997" s="332"/>
      <c r="X997" s="332"/>
      <c r="Y997" s="332"/>
      <c r="Z997" s="332"/>
      <c r="AA997" s="332"/>
      <c r="AB997" s="332"/>
      <c r="AC997" s="332"/>
      <c r="AD997" s="332"/>
      <c r="AE997" s="332"/>
      <c r="AF997" s="332"/>
      <c r="AG997" s="332"/>
      <c r="AH997" s="332"/>
      <c r="AI997" s="341"/>
      <c r="AJ997" s="332"/>
      <c r="AK997" s="332"/>
      <c r="AL997" s="341"/>
      <c r="AM997" s="332"/>
      <c r="AN997" s="332"/>
      <c r="AO997" s="341"/>
    </row>
    <row r="998" spans="1:41" ht="23.1" customHeight="1">
      <c r="A998" s="397"/>
      <c r="B998" s="672"/>
      <c r="C998" s="1234"/>
      <c r="D998" s="396"/>
      <c r="E998" s="508">
        <f t="shared" si="51"/>
        <v>0</v>
      </c>
      <c r="F998" s="1235"/>
      <c r="G998" s="509"/>
      <c r="H998" s="508">
        <f t="shared" si="52"/>
        <v>0</v>
      </c>
      <c r="I998" s="1256" t="str">
        <f t="shared" si="53"/>
        <v/>
      </c>
      <c r="J998" s="398"/>
      <c r="K998" s="341"/>
      <c r="L998" s="341"/>
      <c r="M998" s="342"/>
      <c r="N998" s="332"/>
      <c r="O998" s="332"/>
      <c r="P998" s="343"/>
      <c r="Q998" s="332"/>
      <c r="R998" s="343"/>
      <c r="S998" s="344"/>
      <c r="T998" s="332"/>
      <c r="U998" s="332"/>
      <c r="V998" s="332"/>
      <c r="W998" s="332"/>
      <c r="X998" s="332"/>
      <c r="Y998" s="332"/>
      <c r="Z998" s="332"/>
      <c r="AA998" s="332"/>
      <c r="AB998" s="332"/>
      <c r="AC998" s="332"/>
      <c r="AD998" s="332"/>
      <c r="AE998" s="332"/>
      <c r="AF998" s="332"/>
      <c r="AG998" s="332"/>
      <c r="AH998" s="332"/>
      <c r="AI998" s="341"/>
      <c r="AJ998" s="332"/>
      <c r="AK998" s="332"/>
      <c r="AL998" s="341"/>
      <c r="AM998" s="332"/>
      <c r="AN998" s="332"/>
      <c r="AO998" s="341"/>
    </row>
    <row r="999" spans="1:41" ht="23.1" customHeight="1">
      <c r="A999" s="397"/>
      <c r="B999" s="672"/>
      <c r="C999" s="1234"/>
      <c r="D999" s="396"/>
      <c r="E999" s="508">
        <f t="shared" si="51"/>
        <v>0</v>
      </c>
      <c r="F999" s="1235"/>
      <c r="G999" s="509"/>
      <c r="H999" s="508">
        <f t="shared" si="52"/>
        <v>0</v>
      </c>
      <c r="I999" s="1256" t="str">
        <f t="shared" si="53"/>
        <v/>
      </c>
      <c r="J999" s="398"/>
      <c r="K999" s="341"/>
      <c r="L999" s="341"/>
      <c r="M999" s="342"/>
      <c r="N999" s="332"/>
      <c r="O999" s="332"/>
      <c r="P999" s="343"/>
      <c r="Q999" s="332"/>
      <c r="R999" s="343"/>
      <c r="S999" s="344"/>
      <c r="T999" s="332"/>
      <c r="U999" s="332"/>
      <c r="V999" s="332"/>
      <c r="W999" s="332"/>
      <c r="X999" s="332"/>
      <c r="Y999" s="332"/>
      <c r="Z999" s="332"/>
      <c r="AA999" s="332"/>
      <c r="AB999" s="332"/>
      <c r="AC999" s="332"/>
      <c r="AD999" s="332"/>
      <c r="AE999" s="332"/>
      <c r="AF999" s="332"/>
      <c r="AG999" s="332"/>
      <c r="AH999" s="332"/>
      <c r="AI999" s="341"/>
      <c r="AJ999" s="332"/>
      <c r="AK999" s="332"/>
      <c r="AL999" s="341"/>
      <c r="AM999" s="332"/>
      <c r="AN999" s="332"/>
      <c r="AO999" s="341"/>
    </row>
    <row r="1000" spans="1:41" ht="23.1" customHeight="1">
      <c r="A1000" s="397"/>
      <c r="B1000" s="672"/>
      <c r="C1000" s="1234"/>
      <c r="D1000" s="396"/>
      <c r="E1000" s="508">
        <f t="shared" si="51"/>
        <v>0</v>
      </c>
      <c r="F1000" s="1235"/>
      <c r="G1000" s="509"/>
      <c r="H1000" s="508">
        <f t="shared" si="52"/>
        <v>0</v>
      </c>
      <c r="I1000" s="1256" t="str">
        <f t="shared" si="53"/>
        <v/>
      </c>
      <c r="J1000" s="398"/>
      <c r="K1000" s="341"/>
      <c r="L1000" s="341"/>
      <c r="M1000" s="342"/>
      <c r="N1000" s="332"/>
      <c r="O1000" s="332"/>
      <c r="P1000" s="343"/>
      <c r="Q1000" s="332"/>
      <c r="R1000" s="343"/>
      <c r="S1000" s="344"/>
      <c r="T1000" s="332"/>
      <c r="U1000" s="332"/>
      <c r="V1000" s="332"/>
      <c r="W1000" s="332"/>
      <c r="X1000" s="332"/>
      <c r="Y1000" s="332"/>
      <c r="Z1000" s="332"/>
      <c r="AA1000" s="332"/>
      <c r="AB1000" s="332"/>
      <c r="AC1000" s="332"/>
      <c r="AD1000" s="332"/>
      <c r="AE1000" s="332"/>
      <c r="AF1000" s="332"/>
      <c r="AG1000" s="332"/>
      <c r="AH1000" s="332"/>
      <c r="AI1000" s="341"/>
      <c r="AJ1000" s="332"/>
      <c r="AK1000" s="332"/>
      <c r="AL1000" s="341"/>
      <c r="AM1000" s="332"/>
      <c r="AN1000" s="332"/>
      <c r="AO1000" s="341"/>
    </row>
    <row r="1001" spans="1:41" ht="23.1" customHeight="1">
      <c r="A1001" s="397"/>
      <c r="B1001" s="672"/>
      <c r="C1001" s="1234"/>
      <c r="D1001" s="396"/>
      <c r="E1001" s="508">
        <f t="shared" si="51"/>
        <v>0</v>
      </c>
      <c r="F1001" s="1235"/>
      <c r="G1001" s="509"/>
      <c r="H1001" s="508">
        <f t="shared" si="52"/>
        <v>0</v>
      </c>
      <c r="I1001" s="1256" t="str">
        <f t="shared" si="53"/>
        <v/>
      </c>
      <c r="J1001" s="398"/>
      <c r="K1001" s="341"/>
      <c r="L1001" s="341"/>
      <c r="M1001" s="342"/>
      <c r="N1001" s="332"/>
      <c r="O1001" s="332"/>
      <c r="P1001" s="343"/>
      <c r="Q1001" s="332"/>
      <c r="R1001" s="343"/>
      <c r="S1001" s="344"/>
      <c r="T1001" s="332"/>
      <c r="U1001" s="332"/>
      <c r="V1001" s="332"/>
      <c r="W1001" s="332"/>
      <c r="X1001" s="332"/>
      <c r="Y1001" s="332"/>
      <c r="Z1001" s="332"/>
      <c r="AA1001" s="332"/>
      <c r="AB1001" s="332"/>
      <c r="AC1001" s="332"/>
      <c r="AD1001" s="332"/>
      <c r="AE1001" s="332"/>
      <c r="AF1001" s="332"/>
      <c r="AG1001" s="332"/>
      <c r="AH1001" s="332"/>
      <c r="AI1001" s="341"/>
      <c r="AJ1001" s="332"/>
      <c r="AK1001" s="332"/>
      <c r="AL1001" s="341"/>
      <c r="AM1001" s="332"/>
      <c r="AN1001" s="332"/>
      <c r="AO1001" s="341"/>
    </row>
    <row r="1002" spans="1:41" ht="23.1" customHeight="1">
      <c r="A1002" s="397"/>
      <c r="B1002" s="672"/>
      <c r="C1002" s="1234"/>
      <c r="D1002" s="396"/>
      <c r="E1002" s="508">
        <f t="shared" si="51"/>
        <v>0</v>
      </c>
      <c r="F1002" s="1235"/>
      <c r="G1002" s="509"/>
      <c r="H1002" s="508">
        <f t="shared" si="52"/>
        <v>0</v>
      </c>
      <c r="I1002" s="1256" t="str">
        <f t="shared" si="53"/>
        <v/>
      </c>
      <c r="J1002" s="398"/>
      <c r="K1002" s="341"/>
      <c r="L1002" s="341"/>
      <c r="M1002" s="342"/>
      <c r="N1002" s="332"/>
      <c r="O1002" s="332"/>
      <c r="P1002" s="343"/>
      <c r="Q1002" s="332"/>
      <c r="R1002" s="343"/>
      <c r="S1002" s="344"/>
      <c r="T1002" s="332"/>
      <c r="U1002" s="332"/>
      <c r="V1002" s="332"/>
      <c r="W1002" s="332"/>
      <c r="X1002" s="332"/>
      <c r="Y1002" s="332"/>
      <c r="Z1002" s="332"/>
      <c r="AA1002" s="332"/>
      <c r="AB1002" s="332"/>
      <c r="AC1002" s="332"/>
      <c r="AD1002" s="332"/>
      <c r="AE1002" s="332"/>
      <c r="AF1002" s="332"/>
      <c r="AG1002" s="332"/>
      <c r="AH1002" s="332"/>
      <c r="AI1002" s="341"/>
      <c r="AJ1002" s="332"/>
      <c r="AK1002" s="332"/>
      <c r="AL1002" s="341"/>
      <c r="AM1002" s="332"/>
      <c r="AN1002" s="332"/>
      <c r="AO1002" s="341"/>
    </row>
    <row r="1003" spans="1:41" ht="23.1" customHeight="1">
      <c r="A1003" s="397"/>
      <c r="B1003" s="672"/>
      <c r="C1003" s="1234"/>
      <c r="D1003" s="396"/>
      <c r="E1003" s="508">
        <f t="shared" si="51"/>
        <v>0</v>
      </c>
      <c r="F1003" s="1235"/>
      <c r="G1003" s="509"/>
      <c r="H1003" s="508">
        <f t="shared" si="52"/>
        <v>0</v>
      </c>
      <c r="I1003" s="1256" t="str">
        <f t="shared" si="53"/>
        <v/>
      </c>
      <c r="J1003" s="398"/>
      <c r="K1003" s="341"/>
      <c r="L1003" s="341"/>
      <c r="M1003" s="342"/>
      <c r="N1003" s="332"/>
      <c r="O1003" s="332"/>
      <c r="P1003" s="343"/>
      <c r="Q1003" s="332"/>
      <c r="R1003" s="343"/>
      <c r="S1003" s="344"/>
      <c r="T1003" s="332"/>
      <c r="U1003" s="332"/>
      <c r="V1003" s="332"/>
      <c r="W1003" s="332"/>
      <c r="X1003" s="332"/>
      <c r="Y1003" s="332"/>
      <c r="Z1003" s="332"/>
      <c r="AA1003" s="332"/>
      <c r="AB1003" s="332"/>
      <c r="AC1003" s="332"/>
      <c r="AD1003" s="332"/>
      <c r="AE1003" s="332"/>
      <c r="AF1003" s="332"/>
      <c r="AG1003" s="332"/>
      <c r="AH1003" s="332"/>
      <c r="AI1003" s="341"/>
      <c r="AJ1003" s="332"/>
      <c r="AK1003" s="332"/>
      <c r="AL1003" s="341"/>
      <c r="AM1003" s="332"/>
      <c r="AN1003" s="332"/>
      <c r="AO1003" s="341"/>
    </row>
    <row r="1004" spans="1:41" ht="23.1" customHeight="1">
      <c r="A1004" s="397"/>
      <c r="B1004" s="672"/>
      <c r="C1004" s="1234"/>
      <c r="D1004" s="396"/>
      <c r="E1004" s="508">
        <f t="shared" si="51"/>
        <v>0</v>
      </c>
      <c r="F1004" s="1235"/>
      <c r="G1004" s="509"/>
      <c r="H1004" s="508">
        <f t="shared" si="52"/>
        <v>0</v>
      </c>
      <c r="I1004" s="1256" t="str">
        <f t="shared" si="53"/>
        <v/>
      </c>
      <c r="J1004" s="398"/>
      <c r="K1004" s="341"/>
      <c r="L1004" s="341"/>
      <c r="M1004" s="342"/>
      <c r="N1004" s="332"/>
      <c r="O1004" s="332"/>
      <c r="P1004" s="343"/>
      <c r="Q1004" s="332"/>
      <c r="R1004" s="343"/>
      <c r="S1004" s="344"/>
      <c r="T1004" s="332"/>
      <c r="U1004" s="332"/>
      <c r="V1004" s="332"/>
      <c r="W1004" s="332"/>
      <c r="X1004" s="332"/>
      <c r="Y1004" s="332"/>
      <c r="Z1004" s="332"/>
      <c r="AA1004" s="332"/>
      <c r="AB1004" s="332"/>
      <c r="AC1004" s="332"/>
      <c r="AD1004" s="332"/>
      <c r="AE1004" s="332"/>
      <c r="AF1004" s="332"/>
      <c r="AG1004" s="332"/>
      <c r="AH1004" s="332"/>
      <c r="AI1004" s="341"/>
      <c r="AJ1004" s="332"/>
      <c r="AK1004" s="332"/>
      <c r="AL1004" s="341"/>
      <c r="AM1004" s="332"/>
      <c r="AN1004" s="332"/>
      <c r="AO1004" s="341"/>
    </row>
    <row r="1005" spans="1:41" ht="23.1" customHeight="1">
      <c r="A1005" s="397"/>
      <c r="B1005" s="672"/>
      <c r="C1005" s="1234"/>
      <c r="D1005" s="396"/>
      <c r="E1005" s="508">
        <f t="shared" si="51"/>
        <v>0</v>
      </c>
      <c r="F1005" s="1235"/>
      <c r="G1005" s="509"/>
      <c r="H1005" s="508">
        <f t="shared" si="52"/>
        <v>0</v>
      </c>
      <c r="I1005" s="1256" t="str">
        <f t="shared" si="53"/>
        <v/>
      </c>
      <c r="J1005" s="398"/>
      <c r="K1005" s="341"/>
      <c r="L1005" s="341"/>
      <c r="M1005" s="342"/>
      <c r="N1005" s="332"/>
      <c r="O1005" s="332"/>
      <c r="P1005" s="343"/>
      <c r="Q1005" s="332"/>
      <c r="R1005" s="343"/>
      <c r="S1005" s="344"/>
      <c r="T1005" s="332"/>
      <c r="U1005" s="332"/>
      <c r="V1005" s="332"/>
      <c r="W1005" s="332"/>
      <c r="X1005" s="332"/>
      <c r="Y1005" s="332"/>
      <c r="Z1005" s="332"/>
      <c r="AA1005" s="332"/>
      <c r="AB1005" s="332"/>
      <c r="AC1005" s="332"/>
      <c r="AD1005" s="332"/>
      <c r="AE1005" s="332"/>
      <c r="AF1005" s="332"/>
      <c r="AG1005" s="332"/>
      <c r="AH1005" s="332"/>
      <c r="AI1005" s="341"/>
      <c r="AJ1005" s="332"/>
      <c r="AK1005" s="332"/>
      <c r="AL1005" s="341"/>
      <c r="AM1005" s="332"/>
      <c r="AN1005" s="332"/>
      <c r="AO1005" s="341"/>
    </row>
    <row r="1006" spans="1:41" ht="23.1" customHeight="1">
      <c r="A1006" s="397"/>
      <c r="B1006" s="672"/>
      <c r="C1006" s="1234"/>
      <c r="D1006" s="396"/>
      <c r="E1006" s="508">
        <f t="shared" si="51"/>
        <v>0</v>
      </c>
      <c r="F1006" s="1235"/>
      <c r="G1006" s="509"/>
      <c r="H1006" s="508">
        <f t="shared" si="52"/>
        <v>0</v>
      </c>
      <c r="I1006" s="1256" t="str">
        <f t="shared" si="53"/>
        <v/>
      </c>
      <c r="J1006" s="398"/>
      <c r="K1006" s="341"/>
      <c r="L1006" s="341"/>
      <c r="M1006" s="342"/>
      <c r="N1006" s="332"/>
      <c r="O1006" s="332"/>
      <c r="P1006" s="343"/>
      <c r="Q1006" s="332"/>
      <c r="R1006" s="343"/>
      <c r="S1006" s="344"/>
      <c r="T1006" s="332"/>
      <c r="U1006" s="332"/>
      <c r="V1006" s="332"/>
      <c r="W1006" s="332"/>
      <c r="X1006" s="332"/>
      <c r="Y1006" s="332"/>
      <c r="Z1006" s="332"/>
      <c r="AA1006" s="332"/>
      <c r="AB1006" s="332"/>
      <c r="AC1006" s="332"/>
      <c r="AD1006" s="332"/>
      <c r="AE1006" s="332"/>
      <c r="AF1006" s="332"/>
      <c r="AG1006" s="332"/>
      <c r="AH1006" s="332"/>
      <c r="AI1006" s="341"/>
      <c r="AJ1006" s="332"/>
      <c r="AK1006" s="332"/>
      <c r="AL1006" s="341"/>
      <c r="AM1006" s="332"/>
      <c r="AN1006" s="332"/>
      <c r="AO1006" s="341"/>
    </row>
    <row r="1007" spans="1:41" ht="23.1" customHeight="1">
      <c r="A1007" s="397"/>
      <c r="B1007" s="672"/>
      <c r="C1007" s="1234"/>
      <c r="D1007" s="396"/>
      <c r="E1007" s="508">
        <f t="shared" si="51"/>
        <v>0</v>
      </c>
      <c r="F1007" s="1235"/>
      <c r="G1007" s="509"/>
      <c r="H1007" s="508">
        <f t="shared" si="52"/>
        <v>0</v>
      </c>
      <c r="I1007" s="1256" t="str">
        <f t="shared" si="53"/>
        <v/>
      </c>
      <c r="J1007" s="398"/>
      <c r="K1007" s="341"/>
      <c r="L1007" s="341"/>
      <c r="M1007" s="342"/>
      <c r="N1007" s="332"/>
      <c r="O1007" s="332"/>
      <c r="P1007" s="343"/>
      <c r="Q1007" s="332"/>
      <c r="R1007" s="343"/>
      <c r="S1007" s="344"/>
      <c r="T1007" s="332"/>
      <c r="U1007" s="332"/>
      <c r="V1007" s="332"/>
      <c r="W1007" s="332"/>
      <c r="X1007" s="332"/>
      <c r="Y1007" s="332"/>
      <c r="Z1007" s="332"/>
      <c r="AA1007" s="332"/>
      <c r="AB1007" s="332"/>
      <c r="AC1007" s="332"/>
      <c r="AD1007" s="332"/>
      <c r="AE1007" s="332"/>
      <c r="AF1007" s="332"/>
      <c r="AG1007" s="332"/>
      <c r="AH1007" s="332"/>
      <c r="AI1007" s="341"/>
      <c r="AJ1007" s="332"/>
      <c r="AK1007" s="332"/>
      <c r="AL1007" s="341"/>
      <c r="AM1007" s="332"/>
      <c r="AN1007" s="332"/>
      <c r="AO1007" s="341"/>
    </row>
    <row r="1008" spans="1:41" ht="23.1" customHeight="1">
      <c r="A1008" s="397"/>
      <c r="B1008" s="672"/>
      <c r="C1008" s="1234"/>
      <c r="D1008" s="396"/>
      <c r="E1008" s="508">
        <f t="shared" si="51"/>
        <v>0</v>
      </c>
      <c r="F1008" s="1235"/>
      <c r="G1008" s="509"/>
      <c r="H1008" s="508">
        <f t="shared" si="52"/>
        <v>0</v>
      </c>
      <c r="I1008" s="1256" t="str">
        <f t="shared" si="53"/>
        <v/>
      </c>
      <c r="J1008" s="398"/>
      <c r="K1008" s="341"/>
      <c r="L1008" s="341"/>
      <c r="M1008" s="342"/>
      <c r="N1008" s="332"/>
      <c r="O1008" s="332"/>
      <c r="P1008" s="343"/>
      <c r="Q1008" s="332"/>
      <c r="R1008" s="343"/>
      <c r="S1008" s="344"/>
      <c r="T1008" s="332"/>
      <c r="U1008" s="332"/>
      <c r="V1008" s="332"/>
      <c r="W1008" s="332"/>
      <c r="X1008" s="332"/>
      <c r="Y1008" s="332"/>
      <c r="Z1008" s="332"/>
      <c r="AA1008" s="332"/>
      <c r="AB1008" s="332"/>
      <c r="AC1008" s="332"/>
      <c r="AD1008" s="332"/>
      <c r="AE1008" s="332"/>
      <c r="AF1008" s="332"/>
      <c r="AG1008" s="332"/>
      <c r="AH1008" s="332"/>
      <c r="AI1008" s="341"/>
      <c r="AJ1008" s="332"/>
      <c r="AK1008" s="332"/>
      <c r="AL1008" s="341"/>
      <c r="AM1008" s="332"/>
      <c r="AN1008" s="332"/>
      <c r="AO1008" s="341"/>
    </row>
    <row r="1009" spans="1:41" ht="23.1" customHeight="1">
      <c r="A1009" s="397"/>
      <c r="B1009" s="672"/>
      <c r="C1009" s="1234"/>
      <c r="D1009" s="396"/>
      <c r="E1009" s="508">
        <f t="shared" si="51"/>
        <v>0</v>
      </c>
      <c r="F1009" s="1235"/>
      <c r="G1009" s="509"/>
      <c r="H1009" s="508">
        <f t="shared" si="52"/>
        <v>0</v>
      </c>
      <c r="I1009" s="1256" t="str">
        <f t="shared" si="53"/>
        <v/>
      </c>
      <c r="J1009" s="398"/>
      <c r="K1009" s="341"/>
      <c r="L1009" s="341"/>
      <c r="M1009" s="342"/>
      <c r="N1009" s="332"/>
      <c r="O1009" s="332"/>
      <c r="P1009" s="343"/>
      <c r="Q1009" s="332"/>
      <c r="R1009" s="343"/>
      <c r="S1009" s="344"/>
      <c r="T1009" s="332"/>
      <c r="U1009" s="332"/>
      <c r="V1009" s="332"/>
      <c r="W1009" s="332"/>
      <c r="X1009" s="332"/>
      <c r="Y1009" s="332"/>
      <c r="Z1009" s="332"/>
      <c r="AA1009" s="332"/>
      <c r="AB1009" s="332"/>
      <c r="AC1009" s="332"/>
      <c r="AD1009" s="332"/>
      <c r="AE1009" s="332"/>
      <c r="AF1009" s="332"/>
      <c r="AG1009" s="332"/>
      <c r="AH1009" s="332"/>
      <c r="AI1009" s="341"/>
      <c r="AJ1009" s="332"/>
      <c r="AK1009" s="332"/>
      <c r="AL1009" s="341"/>
      <c r="AM1009" s="332"/>
      <c r="AN1009" s="332"/>
      <c r="AO1009" s="341"/>
    </row>
    <row r="1010" spans="1:41" ht="23.1" customHeight="1">
      <c r="A1010" s="397"/>
      <c r="B1010" s="672"/>
      <c r="C1010" s="1234"/>
      <c r="D1010" s="396"/>
      <c r="E1010" s="508">
        <f t="shared" si="51"/>
        <v>0</v>
      </c>
      <c r="F1010" s="1235"/>
      <c r="G1010" s="509"/>
      <c r="H1010" s="508">
        <f t="shared" si="52"/>
        <v>0</v>
      </c>
      <c r="I1010" s="1256" t="str">
        <f t="shared" si="53"/>
        <v/>
      </c>
      <c r="J1010" s="398"/>
      <c r="K1010" s="341"/>
      <c r="L1010" s="341"/>
      <c r="M1010" s="342"/>
      <c r="N1010" s="332"/>
      <c r="O1010" s="332"/>
      <c r="P1010" s="343"/>
      <c r="Q1010" s="332"/>
      <c r="R1010" s="343"/>
      <c r="S1010" s="344"/>
      <c r="T1010" s="332"/>
      <c r="U1010" s="332"/>
      <c r="V1010" s="332"/>
      <c r="W1010" s="332"/>
      <c r="X1010" s="332"/>
      <c r="Y1010" s="332"/>
      <c r="Z1010" s="332"/>
      <c r="AA1010" s="332"/>
      <c r="AB1010" s="332"/>
      <c r="AC1010" s="332"/>
      <c r="AD1010" s="332"/>
      <c r="AE1010" s="332"/>
      <c r="AF1010" s="332"/>
      <c r="AG1010" s="332"/>
      <c r="AH1010" s="332"/>
      <c r="AI1010" s="341"/>
      <c r="AJ1010" s="332"/>
      <c r="AK1010" s="332"/>
      <c r="AL1010" s="341"/>
      <c r="AM1010" s="332"/>
      <c r="AN1010" s="332"/>
      <c r="AO1010" s="341"/>
    </row>
    <row r="1011" spans="1:41" ht="23.1" customHeight="1">
      <c r="A1011" s="397"/>
      <c r="B1011" s="672"/>
      <c r="C1011" s="1234"/>
      <c r="D1011" s="396"/>
      <c r="E1011" s="508">
        <f t="shared" si="51"/>
        <v>0</v>
      </c>
      <c r="F1011" s="1235"/>
      <c r="G1011" s="509"/>
      <c r="H1011" s="508">
        <f t="shared" si="52"/>
        <v>0</v>
      </c>
      <c r="I1011" s="1256" t="str">
        <f t="shared" si="53"/>
        <v/>
      </c>
      <c r="J1011" s="398"/>
      <c r="K1011" s="341"/>
      <c r="L1011" s="341"/>
      <c r="M1011" s="342"/>
      <c r="N1011" s="332"/>
      <c r="O1011" s="332"/>
      <c r="P1011" s="343"/>
      <c r="Q1011" s="332"/>
      <c r="R1011" s="343"/>
      <c r="S1011" s="344"/>
      <c r="T1011" s="332"/>
      <c r="U1011" s="332"/>
      <c r="V1011" s="332"/>
      <c r="W1011" s="332"/>
      <c r="X1011" s="332"/>
      <c r="Y1011" s="332"/>
      <c r="Z1011" s="332"/>
      <c r="AA1011" s="332"/>
      <c r="AB1011" s="332"/>
      <c r="AC1011" s="332"/>
      <c r="AD1011" s="332"/>
      <c r="AE1011" s="332"/>
      <c r="AF1011" s="332"/>
      <c r="AG1011" s="332"/>
      <c r="AH1011" s="332"/>
      <c r="AI1011" s="341"/>
      <c r="AJ1011" s="332"/>
      <c r="AK1011" s="332"/>
      <c r="AL1011" s="341"/>
      <c r="AM1011" s="332"/>
      <c r="AN1011" s="332"/>
      <c r="AO1011" s="341"/>
    </row>
    <row r="1012" spans="1:41" ht="23.1" customHeight="1">
      <c r="A1012" s="397"/>
      <c r="B1012" s="672"/>
      <c r="C1012" s="1234"/>
      <c r="D1012" s="396"/>
      <c r="E1012" s="508">
        <f t="shared" si="51"/>
        <v>0</v>
      </c>
      <c r="F1012" s="1235"/>
      <c r="G1012" s="509"/>
      <c r="H1012" s="508">
        <f t="shared" si="52"/>
        <v>0</v>
      </c>
      <c r="I1012" s="1256" t="str">
        <f t="shared" si="53"/>
        <v/>
      </c>
      <c r="J1012" s="398"/>
      <c r="K1012" s="341"/>
      <c r="L1012" s="341"/>
      <c r="M1012" s="342"/>
      <c r="N1012" s="332"/>
      <c r="O1012" s="332"/>
      <c r="P1012" s="343"/>
      <c r="Q1012" s="332"/>
      <c r="R1012" s="343"/>
      <c r="S1012" s="344"/>
      <c r="T1012" s="332"/>
      <c r="U1012" s="332"/>
      <c r="V1012" s="332"/>
      <c r="W1012" s="332"/>
      <c r="X1012" s="332"/>
      <c r="Y1012" s="332"/>
      <c r="Z1012" s="332"/>
      <c r="AA1012" s="332"/>
      <c r="AB1012" s="332"/>
      <c r="AC1012" s="332"/>
      <c r="AD1012" s="332"/>
      <c r="AE1012" s="332"/>
      <c r="AF1012" s="332"/>
      <c r="AG1012" s="332"/>
      <c r="AH1012" s="332"/>
      <c r="AI1012" s="341"/>
      <c r="AJ1012" s="332"/>
      <c r="AK1012" s="332"/>
      <c r="AL1012" s="341"/>
      <c r="AM1012" s="332"/>
      <c r="AN1012" s="332"/>
      <c r="AO1012" s="341"/>
    </row>
    <row r="1013" spans="1:41" ht="23.1" customHeight="1">
      <c r="A1013" s="397"/>
      <c r="B1013" s="672"/>
      <c r="C1013" s="1234"/>
      <c r="D1013" s="396"/>
      <c r="E1013" s="508">
        <f t="shared" si="51"/>
        <v>0</v>
      </c>
      <c r="F1013" s="1235"/>
      <c r="G1013" s="509"/>
      <c r="H1013" s="508">
        <f t="shared" si="52"/>
        <v>0</v>
      </c>
      <c r="I1013" s="1256" t="str">
        <f t="shared" si="53"/>
        <v/>
      </c>
      <c r="J1013" s="398"/>
      <c r="K1013" s="341"/>
      <c r="L1013" s="341"/>
      <c r="M1013" s="342"/>
      <c r="N1013" s="332"/>
      <c r="O1013" s="332"/>
      <c r="P1013" s="343"/>
      <c r="Q1013" s="332"/>
      <c r="R1013" s="343"/>
      <c r="S1013" s="344"/>
      <c r="T1013" s="332"/>
      <c r="U1013" s="332"/>
      <c r="V1013" s="332"/>
      <c r="W1013" s="332"/>
      <c r="X1013" s="332"/>
      <c r="Y1013" s="332"/>
      <c r="Z1013" s="332"/>
      <c r="AA1013" s="332"/>
      <c r="AB1013" s="332"/>
      <c r="AC1013" s="332"/>
      <c r="AD1013" s="332"/>
      <c r="AE1013" s="332"/>
      <c r="AF1013" s="332"/>
      <c r="AG1013" s="332"/>
      <c r="AH1013" s="332"/>
      <c r="AI1013" s="341"/>
      <c r="AJ1013" s="332"/>
      <c r="AK1013" s="332"/>
      <c r="AL1013" s="341"/>
      <c r="AM1013" s="332"/>
      <c r="AN1013" s="332"/>
      <c r="AO1013" s="341"/>
    </row>
    <row r="1014" spans="1:41" ht="23.1" customHeight="1">
      <c r="A1014" s="397"/>
      <c r="B1014" s="672"/>
      <c r="C1014" s="1234"/>
      <c r="D1014" s="396"/>
      <c r="E1014" s="508">
        <f t="shared" si="51"/>
        <v>0</v>
      </c>
      <c r="F1014" s="1235"/>
      <c r="G1014" s="509"/>
      <c r="H1014" s="508">
        <f t="shared" si="52"/>
        <v>0</v>
      </c>
      <c r="I1014" s="1256" t="str">
        <f t="shared" si="53"/>
        <v/>
      </c>
      <c r="J1014" s="398"/>
      <c r="K1014" s="341"/>
      <c r="L1014" s="341"/>
      <c r="M1014" s="342"/>
      <c r="N1014" s="332"/>
      <c r="O1014" s="332"/>
      <c r="P1014" s="343"/>
      <c r="Q1014" s="332"/>
      <c r="R1014" s="343"/>
      <c r="S1014" s="344"/>
      <c r="T1014" s="332"/>
      <c r="U1014" s="332"/>
      <c r="V1014" s="332"/>
      <c r="W1014" s="332"/>
      <c r="X1014" s="332"/>
      <c r="Y1014" s="332"/>
      <c r="Z1014" s="332"/>
      <c r="AA1014" s="332"/>
      <c r="AB1014" s="332"/>
      <c r="AC1014" s="332"/>
      <c r="AD1014" s="332"/>
      <c r="AE1014" s="332"/>
      <c r="AF1014" s="332"/>
      <c r="AG1014" s="332"/>
      <c r="AH1014" s="332"/>
      <c r="AI1014" s="341"/>
      <c r="AJ1014" s="332"/>
      <c r="AK1014" s="332"/>
      <c r="AL1014" s="341"/>
      <c r="AM1014" s="332"/>
      <c r="AN1014" s="332"/>
      <c r="AO1014" s="341"/>
    </row>
    <row r="1015" spans="1:41" ht="23.1" customHeight="1">
      <c r="A1015" s="397"/>
      <c r="B1015" s="672"/>
      <c r="C1015" s="1234"/>
      <c r="D1015" s="396"/>
      <c r="E1015" s="508">
        <f t="shared" si="51"/>
        <v>0</v>
      </c>
      <c r="F1015" s="1235"/>
      <c r="G1015" s="509"/>
      <c r="H1015" s="508">
        <f t="shared" si="52"/>
        <v>0</v>
      </c>
      <c r="I1015" s="1256" t="str">
        <f t="shared" si="53"/>
        <v/>
      </c>
      <c r="J1015" s="398"/>
      <c r="K1015" s="341"/>
      <c r="L1015" s="341"/>
      <c r="M1015" s="342"/>
      <c r="N1015" s="332"/>
      <c r="O1015" s="332"/>
      <c r="P1015" s="343"/>
      <c r="Q1015" s="332"/>
      <c r="R1015" s="343"/>
      <c r="S1015" s="344"/>
      <c r="T1015" s="332"/>
      <c r="U1015" s="332"/>
      <c r="V1015" s="332"/>
      <c r="W1015" s="332"/>
      <c r="X1015" s="332"/>
      <c r="Y1015" s="332"/>
      <c r="Z1015" s="332"/>
      <c r="AA1015" s="332"/>
      <c r="AB1015" s="332"/>
      <c r="AC1015" s="332"/>
      <c r="AD1015" s="332"/>
      <c r="AE1015" s="332"/>
      <c r="AF1015" s="332"/>
      <c r="AG1015" s="332"/>
      <c r="AH1015" s="332"/>
      <c r="AI1015" s="341"/>
      <c r="AJ1015" s="332"/>
      <c r="AK1015" s="332"/>
      <c r="AL1015" s="341"/>
      <c r="AM1015" s="332"/>
      <c r="AN1015" s="332"/>
      <c r="AO1015" s="341"/>
    </row>
    <row r="1016" spans="1:41" ht="23.1" customHeight="1">
      <c r="A1016" s="397"/>
      <c r="B1016" s="672"/>
      <c r="C1016" s="1234"/>
      <c r="D1016" s="396"/>
      <c r="E1016" s="508">
        <f t="shared" si="51"/>
        <v>0</v>
      </c>
      <c r="F1016" s="1235"/>
      <c r="G1016" s="509"/>
      <c r="H1016" s="508">
        <f t="shared" si="52"/>
        <v>0</v>
      </c>
      <c r="I1016" s="1256" t="str">
        <f t="shared" si="53"/>
        <v/>
      </c>
      <c r="J1016" s="398"/>
      <c r="K1016" s="341"/>
      <c r="L1016" s="341"/>
      <c r="M1016" s="342"/>
      <c r="N1016" s="332"/>
      <c r="O1016" s="332"/>
      <c r="P1016" s="343"/>
      <c r="Q1016" s="332"/>
      <c r="R1016" s="343"/>
      <c r="S1016" s="344"/>
      <c r="T1016" s="332"/>
      <c r="U1016" s="332"/>
      <c r="V1016" s="332"/>
      <c r="W1016" s="332"/>
      <c r="X1016" s="332"/>
      <c r="Y1016" s="332"/>
      <c r="Z1016" s="332"/>
      <c r="AA1016" s="332"/>
      <c r="AB1016" s="332"/>
      <c r="AC1016" s="332"/>
      <c r="AD1016" s="332"/>
      <c r="AE1016" s="332"/>
      <c r="AF1016" s="332"/>
      <c r="AG1016" s="332"/>
      <c r="AH1016" s="332"/>
      <c r="AI1016" s="341"/>
      <c r="AJ1016" s="332"/>
      <c r="AK1016" s="332"/>
      <c r="AL1016" s="341"/>
      <c r="AM1016" s="332"/>
      <c r="AN1016" s="332"/>
      <c r="AO1016" s="341"/>
    </row>
    <row r="1017" spans="1:41" ht="23.1" customHeight="1">
      <c r="A1017" s="397"/>
      <c r="B1017" s="672"/>
      <c r="C1017" s="1234"/>
      <c r="D1017" s="396"/>
      <c r="E1017" s="508">
        <f t="shared" si="51"/>
        <v>0</v>
      </c>
      <c r="F1017" s="1235"/>
      <c r="G1017" s="509"/>
      <c r="H1017" s="508">
        <f t="shared" si="52"/>
        <v>0</v>
      </c>
      <c r="I1017" s="1256" t="str">
        <f t="shared" si="53"/>
        <v/>
      </c>
      <c r="J1017" s="398"/>
      <c r="K1017" s="341"/>
      <c r="L1017" s="341"/>
      <c r="M1017" s="342"/>
      <c r="N1017" s="332"/>
      <c r="O1017" s="332"/>
      <c r="P1017" s="343"/>
      <c r="Q1017" s="332"/>
      <c r="R1017" s="343"/>
      <c r="S1017" s="344"/>
      <c r="T1017" s="332"/>
      <c r="U1017" s="332"/>
      <c r="V1017" s="332"/>
      <c r="W1017" s="332"/>
      <c r="X1017" s="332"/>
      <c r="Y1017" s="332"/>
      <c r="Z1017" s="332"/>
      <c r="AA1017" s="332"/>
      <c r="AB1017" s="332"/>
      <c r="AC1017" s="332"/>
      <c r="AD1017" s="332"/>
      <c r="AE1017" s="332"/>
      <c r="AF1017" s="332"/>
      <c r="AG1017" s="332"/>
      <c r="AH1017" s="332"/>
      <c r="AI1017" s="341"/>
      <c r="AJ1017" s="332"/>
      <c r="AK1017" s="332"/>
      <c r="AL1017" s="341"/>
      <c r="AM1017" s="332"/>
      <c r="AN1017" s="332"/>
      <c r="AO1017" s="341"/>
    </row>
    <row r="1018" spans="1:41" ht="23.1" customHeight="1">
      <c r="A1018" s="397"/>
      <c r="B1018" s="672"/>
      <c r="C1018" s="1234"/>
      <c r="D1018" s="396"/>
      <c r="E1018" s="508">
        <f t="shared" si="51"/>
        <v>0</v>
      </c>
      <c r="F1018" s="1235"/>
      <c r="G1018" s="509"/>
      <c r="H1018" s="508">
        <f t="shared" si="52"/>
        <v>0</v>
      </c>
      <c r="I1018" s="1256" t="str">
        <f t="shared" si="53"/>
        <v/>
      </c>
      <c r="J1018" s="398"/>
      <c r="K1018" s="341"/>
      <c r="L1018" s="341"/>
      <c r="M1018" s="342"/>
      <c r="N1018" s="332"/>
      <c r="O1018" s="332"/>
      <c r="P1018" s="343"/>
      <c r="Q1018" s="332"/>
      <c r="R1018" s="343"/>
      <c r="S1018" s="344"/>
      <c r="T1018" s="332"/>
      <c r="U1018" s="332"/>
      <c r="V1018" s="332"/>
      <c r="W1018" s="332"/>
      <c r="X1018" s="332"/>
      <c r="Y1018" s="332"/>
      <c r="Z1018" s="332"/>
      <c r="AA1018" s="332"/>
      <c r="AB1018" s="332"/>
      <c r="AC1018" s="332"/>
      <c r="AD1018" s="332"/>
      <c r="AE1018" s="332"/>
      <c r="AF1018" s="332"/>
      <c r="AG1018" s="332"/>
      <c r="AH1018" s="332"/>
      <c r="AI1018" s="341"/>
      <c r="AJ1018" s="332"/>
      <c r="AK1018" s="332"/>
      <c r="AL1018" s="341"/>
      <c r="AM1018" s="332"/>
      <c r="AN1018" s="332"/>
      <c r="AO1018" s="341"/>
    </row>
    <row r="1019" spans="1:41" ht="23.1" customHeight="1">
      <c r="A1019" s="397"/>
      <c r="B1019" s="672"/>
      <c r="C1019" s="1234"/>
      <c r="D1019" s="396"/>
      <c r="E1019" s="508">
        <f t="shared" si="51"/>
        <v>0</v>
      </c>
      <c r="F1019" s="1235"/>
      <c r="G1019" s="509"/>
      <c r="H1019" s="508">
        <f t="shared" si="52"/>
        <v>0</v>
      </c>
      <c r="I1019" s="1256" t="str">
        <f t="shared" si="53"/>
        <v/>
      </c>
      <c r="J1019" s="398"/>
      <c r="K1019" s="341"/>
      <c r="L1019" s="341"/>
      <c r="M1019" s="342"/>
      <c r="N1019" s="332"/>
      <c r="O1019" s="332"/>
      <c r="P1019" s="343"/>
      <c r="Q1019" s="332"/>
      <c r="R1019" s="343"/>
      <c r="S1019" s="344"/>
      <c r="T1019" s="332"/>
      <c r="U1019" s="332"/>
      <c r="V1019" s="332"/>
      <c r="W1019" s="332"/>
      <c r="X1019" s="332"/>
      <c r="Y1019" s="332"/>
      <c r="Z1019" s="332"/>
      <c r="AA1019" s="332"/>
      <c r="AB1019" s="332"/>
      <c r="AC1019" s="332"/>
      <c r="AD1019" s="332"/>
      <c r="AE1019" s="332"/>
      <c r="AF1019" s="332"/>
      <c r="AG1019" s="332"/>
      <c r="AH1019" s="332"/>
      <c r="AI1019" s="341"/>
      <c r="AJ1019" s="332"/>
      <c r="AK1019" s="332"/>
      <c r="AL1019" s="341"/>
      <c r="AM1019" s="332"/>
      <c r="AN1019" s="332"/>
      <c r="AO1019" s="341"/>
    </row>
    <row r="1020" spans="1:41" ht="23.1" customHeight="1">
      <c r="A1020" s="397"/>
      <c r="B1020" s="672"/>
      <c r="C1020" s="1234"/>
      <c r="D1020" s="396"/>
      <c r="E1020" s="508">
        <f t="shared" si="51"/>
        <v>0</v>
      </c>
      <c r="F1020" s="1235"/>
      <c r="G1020" s="509"/>
      <c r="H1020" s="508">
        <f t="shared" si="52"/>
        <v>0</v>
      </c>
      <c r="I1020" s="1256" t="str">
        <f t="shared" si="53"/>
        <v/>
      </c>
      <c r="J1020" s="398"/>
      <c r="K1020" s="341"/>
      <c r="L1020" s="341"/>
      <c r="M1020" s="342"/>
      <c r="N1020" s="332"/>
      <c r="O1020" s="332"/>
      <c r="P1020" s="343"/>
      <c r="Q1020" s="332"/>
      <c r="R1020" s="343"/>
      <c r="S1020" s="344"/>
      <c r="T1020" s="332"/>
      <c r="U1020" s="332"/>
      <c r="V1020" s="332"/>
      <c r="W1020" s="332"/>
      <c r="X1020" s="332"/>
      <c r="Y1020" s="332"/>
      <c r="Z1020" s="332"/>
      <c r="AA1020" s="332"/>
      <c r="AB1020" s="332"/>
      <c r="AC1020" s="332"/>
      <c r="AD1020" s="332"/>
      <c r="AE1020" s="332"/>
      <c r="AF1020" s="332"/>
      <c r="AG1020" s="332"/>
      <c r="AH1020" s="332"/>
      <c r="AI1020" s="341"/>
      <c r="AJ1020" s="332"/>
      <c r="AK1020" s="332"/>
      <c r="AL1020" s="341"/>
      <c r="AM1020" s="332"/>
      <c r="AN1020" s="332"/>
      <c r="AO1020" s="341"/>
    </row>
    <row r="1021" spans="1:41" ht="23.1" customHeight="1">
      <c r="A1021" s="397"/>
      <c r="B1021" s="672"/>
      <c r="C1021" s="1234"/>
      <c r="D1021" s="396"/>
      <c r="E1021" s="508">
        <f t="shared" si="51"/>
        <v>0</v>
      </c>
      <c r="F1021" s="1235"/>
      <c r="G1021" s="509"/>
      <c r="H1021" s="508">
        <f t="shared" si="52"/>
        <v>0</v>
      </c>
      <c r="I1021" s="1256" t="str">
        <f t="shared" si="53"/>
        <v/>
      </c>
      <c r="J1021" s="398"/>
      <c r="K1021" s="341"/>
      <c r="L1021" s="341"/>
      <c r="M1021" s="342"/>
      <c r="N1021" s="332"/>
      <c r="O1021" s="332"/>
      <c r="P1021" s="343"/>
      <c r="Q1021" s="332"/>
      <c r="R1021" s="343"/>
      <c r="S1021" s="344"/>
      <c r="T1021" s="332"/>
      <c r="U1021" s="332"/>
      <c r="V1021" s="332"/>
      <c r="W1021" s="332"/>
      <c r="X1021" s="332"/>
      <c r="Y1021" s="332"/>
      <c r="Z1021" s="332"/>
      <c r="AA1021" s="332"/>
      <c r="AB1021" s="332"/>
      <c r="AC1021" s="332"/>
      <c r="AD1021" s="332"/>
      <c r="AE1021" s="332"/>
      <c r="AF1021" s="332"/>
      <c r="AG1021" s="332"/>
      <c r="AH1021" s="332"/>
      <c r="AI1021" s="341"/>
      <c r="AJ1021" s="332"/>
      <c r="AK1021" s="332"/>
      <c r="AL1021" s="341"/>
      <c r="AM1021" s="332"/>
      <c r="AN1021" s="332"/>
      <c r="AO1021" s="341"/>
    </row>
    <row r="1022" spans="1:41" ht="23.1" customHeight="1">
      <c r="A1022" s="397"/>
      <c r="B1022" s="672"/>
      <c r="C1022" s="1234"/>
      <c r="D1022" s="396"/>
      <c r="E1022" s="508">
        <f t="shared" si="51"/>
        <v>0</v>
      </c>
      <c r="F1022" s="1235"/>
      <c r="G1022" s="509"/>
      <c r="H1022" s="508">
        <f t="shared" si="52"/>
        <v>0</v>
      </c>
      <c r="I1022" s="1256" t="str">
        <f t="shared" si="53"/>
        <v/>
      </c>
      <c r="J1022" s="398"/>
      <c r="K1022" s="341"/>
      <c r="L1022" s="341"/>
      <c r="M1022" s="342"/>
      <c r="N1022" s="332"/>
      <c r="O1022" s="332"/>
      <c r="P1022" s="343"/>
      <c r="Q1022" s="332"/>
      <c r="R1022" s="343"/>
      <c r="S1022" s="344"/>
      <c r="T1022" s="332"/>
      <c r="U1022" s="332"/>
      <c r="V1022" s="332"/>
      <c r="W1022" s="332"/>
      <c r="X1022" s="332"/>
      <c r="Y1022" s="332"/>
      <c r="Z1022" s="332"/>
      <c r="AA1022" s="332"/>
      <c r="AB1022" s="332"/>
      <c r="AC1022" s="332"/>
      <c r="AD1022" s="332"/>
      <c r="AE1022" s="332"/>
      <c r="AF1022" s="332"/>
      <c r="AG1022" s="332"/>
      <c r="AH1022" s="332"/>
      <c r="AI1022" s="341"/>
      <c r="AJ1022" s="332"/>
      <c r="AK1022" s="332"/>
      <c r="AL1022" s="341"/>
      <c r="AM1022" s="332"/>
      <c r="AN1022" s="332"/>
      <c r="AO1022" s="341"/>
    </row>
    <row r="1023" spans="1:41" ht="23.1" customHeight="1">
      <c r="A1023" s="397"/>
      <c r="B1023" s="672"/>
      <c r="C1023" s="1234"/>
      <c r="D1023" s="396"/>
      <c r="E1023" s="508">
        <f t="shared" si="51"/>
        <v>0</v>
      </c>
      <c r="F1023" s="1235"/>
      <c r="G1023" s="509"/>
      <c r="H1023" s="508">
        <f t="shared" si="52"/>
        <v>0</v>
      </c>
      <c r="I1023" s="1256" t="str">
        <f t="shared" si="53"/>
        <v/>
      </c>
      <c r="J1023" s="398"/>
      <c r="K1023" s="341"/>
      <c r="L1023" s="341"/>
      <c r="M1023" s="342"/>
      <c r="N1023" s="332"/>
      <c r="O1023" s="332"/>
      <c r="P1023" s="343"/>
      <c r="Q1023" s="332"/>
      <c r="R1023" s="343"/>
      <c r="S1023" s="344"/>
      <c r="T1023" s="332"/>
      <c r="U1023" s="332"/>
      <c r="V1023" s="332"/>
      <c r="W1023" s="332"/>
      <c r="X1023" s="332"/>
      <c r="Y1023" s="332"/>
      <c r="Z1023" s="332"/>
      <c r="AA1023" s="332"/>
      <c r="AB1023" s="332"/>
      <c r="AC1023" s="332"/>
      <c r="AD1023" s="332"/>
      <c r="AE1023" s="332"/>
      <c r="AF1023" s="332"/>
      <c r="AG1023" s="332"/>
      <c r="AH1023" s="332"/>
      <c r="AI1023" s="341"/>
      <c r="AJ1023" s="332"/>
      <c r="AK1023" s="332"/>
      <c r="AL1023" s="341"/>
      <c r="AM1023" s="332"/>
      <c r="AN1023" s="332"/>
      <c r="AO1023" s="341"/>
    </row>
    <row r="1024" spans="1:41" ht="23.1" customHeight="1">
      <c r="A1024" s="397"/>
      <c r="B1024" s="672"/>
      <c r="C1024" s="1234"/>
      <c r="D1024" s="396"/>
      <c r="E1024" s="508">
        <f t="shared" si="51"/>
        <v>0</v>
      </c>
      <c r="F1024" s="1235"/>
      <c r="G1024" s="509"/>
      <c r="H1024" s="508">
        <f t="shared" si="52"/>
        <v>0</v>
      </c>
      <c r="I1024" s="1256" t="str">
        <f t="shared" si="53"/>
        <v/>
      </c>
      <c r="J1024" s="398"/>
      <c r="K1024" s="341"/>
      <c r="L1024" s="341"/>
      <c r="M1024" s="342"/>
      <c r="N1024" s="332"/>
      <c r="O1024" s="332"/>
      <c r="P1024" s="343"/>
      <c r="Q1024" s="332"/>
      <c r="R1024" s="343"/>
      <c r="S1024" s="344"/>
      <c r="T1024" s="332"/>
      <c r="U1024" s="332"/>
      <c r="V1024" s="332"/>
      <c r="W1024" s="332"/>
      <c r="X1024" s="332"/>
      <c r="Y1024" s="332"/>
      <c r="Z1024" s="332"/>
      <c r="AA1024" s="332"/>
      <c r="AB1024" s="332"/>
      <c r="AC1024" s="332"/>
      <c r="AD1024" s="332"/>
      <c r="AE1024" s="332"/>
      <c r="AF1024" s="332"/>
      <c r="AG1024" s="332"/>
      <c r="AH1024" s="332"/>
      <c r="AI1024" s="341"/>
      <c r="AJ1024" s="332"/>
      <c r="AK1024" s="332"/>
      <c r="AL1024" s="341"/>
      <c r="AM1024" s="332"/>
      <c r="AN1024" s="332"/>
      <c r="AO1024" s="341"/>
    </row>
    <row r="1025" spans="1:41" ht="23.1" customHeight="1">
      <c r="A1025" s="397"/>
      <c r="B1025" s="672"/>
      <c r="C1025" s="1234"/>
      <c r="D1025" s="396"/>
      <c r="E1025" s="508">
        <f t="shared" si="51"/>
        <v>0</v>
      </c>
      <c r="F1025" s="1235"/>
      <c r="G1025" s="509"/>
      <c r="H1025" s="508">
        <f t="shared" si="52"/>
        <v>0</v>
      </c>
      <c r="I1025" s="1256" t="str">
        <f t="shared" si="53"/>
        <v/>
      </c>
      <c r="J1025" s="398"/>
      <c r="K1025" s="341"/>
      <c r="L1025" s="341"/>
      <c r="M1025" s="342"/>
      <c r="N1025" s="332"/>
      <c r="O1025" s="332"/>
      <c r="P1025" s="343"/>
      <c r="Q1025" s="332"/>
      <c r="R1025" s="343"/>
      <c r="S1025" s="344"/>
      <c r="T1025" s="332"/>
      <c r="U1025" s="332"/>
      <c r="V1025" s="332"/>
      <c r="W1025" s="332"/>
      <c r="X1025" s="332"/>
      <c r="Y1025" s="332"/>
      <c r="Z1025" s="332"/>
      <c r="AA1025" s="332"/>
      <c r="AB1025" s="332"/>
      <c r="AC1025" s="332"/>
      <c r="AD1025" s="332"/>
      <c r="AE1025" s="332"/>
      <c r="AF1025" s="332"/>
      <c r="AG1025" s="332"/>
      <c r="AH1025" s="332"/>
      <c r="AI1025" s="341"/>
      <c r="AJ1025" s="332"/>
      <c r="AK1025" s="332"/>
      <c r="AL1025" s="341"/>
      <c r="AM1025" s="332"/>
      <c r="AN1025" s="332"/>
      <c r="AO1025" s="341"/>
    </row>
    <row r="1026" spans="1:41" ht="23.1" customHeight="1">
      <c r="A1026" s="397"/>
      <c r="B1026" s="672"/>
      <c r="C1026" s="1234"/>
      <c r="D1026" s="396"/>
      <c r="E1026" s="508">
        <f t="shared" si="51"/>
        <v>0</v>
      </c>
      <c r="F1026" s="1235"/>
      <c r="G1026" s="509"/>
      <c r="H1026" s="508">
        <f t="shared" si="52"/>
        <v>0</v>
      </c>
      <c r="I1026" s="1256" t="str">
        <f t="shared" si="53"/>
        <v/>
      </c>
      <c r="J1026" s="398"/>
      <c r="K1026" s="341"/>
      <c r="L1026" s="341"/>
      <c r="M1026" s="342"/>
      <c r="N1026" s="332"/>
      <c r="O1026" s="332"/>
      <c r="P1026" s="343"/>
      <c r="Q1026" s="332"/>
      <c r="R1026" s="343"/>
      <c r="S1026" s="344"/>
      <c r="T1026" s="332"/>
      <c r="U1026" s="332"/>
      <c r="V1026" s="332"/>
      <c r="W1026" s="332"/>
      <c r="X1026" s="332"/>
      <c r="Y1026" s="332"/>
      <c r="Z1026" s="332"/>
      <c r="AA1026" s="332"/>
      <c r="AB1026" s="332"/>
      <c r="AC1026" s="332"/>
      <c r="AD1026" s="332"/>
      <c r="AE1026" s="332"/>
      <c r="AF1026" s="332"/>
      <c r="AG1026" s="332"/>
      <c r="AH1026" s="332"/>
      <c r="AI1026" s="341"/>
      <c r="AJ1026" s="332"/>
      <c r="AK1026" s="332"/>
      <c r="AL1026" s="341"/>
      <c r="AM1026" s="332"/>
      <c r="AN1026" s="332"/>
      <c r="AO1026" s="341"/>
    </row>
    <row r="1027" spans="1:41" ht="23.1" customHeight="1">
      <c r="A1027" s="397"/>
      <c r="B1027" s="672"/>
      <c r="C1027" s="1234"/>
      <c r="D1027" s="396"/>
      <c r="E1027" s="508">
        <f t="shared" si="51"/>
        <v>0</v>
      </c>
      <c r="F1027" s="1235"/>
      <c r="G1027" s="509"/>
      <c r="H1027" s="508">
        <f t="shared" si="52"/>
        <v>0</v>
      </c>
      <c r="I1027" s="1256" t="str">
        <f t="shared" si="53"/>
        <v/>
      </c>
      <c r="J1027" s="398"/>
      <c r="K1027" s="341"/>
      <c r="L1027" s="341"/>
      <c r="M1027" s="342"/>
      <c r="N1027" s="332"/>
      <c r="O1027" s="332"/>
      <c r="P1027" s="343"/>
      <c r="Q1027" s="332"/>
      <c r="R1027" s="343"/>
      <c r="S1027" s="344"/>
      <c r="T1027" s="332"/>
      <c r="U1027" s="332"/>
      <c r="V1027" s="332"/>
      <c r="W1027" s="332"/>
      <c r="X1027" s="332"/>
      <c r="Y1027" s="332"/>
      <c r="Z1027" s="332"/>
      <c r="AA1027" s="332"/>
      <c r="AB1027" s="332"/>
      <c r="AC1027" s="332"/>
      <c r="AD1027" s="332"/>
      <c r="AE1027" s="332"/>
      <c r="AF1027" s="332"/>
      <c r="AG1027" s="332"/>
      <c r="AH1027" s="332"/>
      <c r="AI1027" s="341"/>
      <c r="AJ1027" s="332"/>
      <c r="AK1027" s="332"/>
      <c r="AL1027" s="341"/>
      <c r="AM1027" s="332"/>
      <c r="AN1027" s="332"/>
      <c r="AO1027" s="341"/>
    </row>
    <row r="1028" spans="1:41" ht="23.1" customHeight="1">
      <c r="A1028" s="397"/>
      <c r="B1028" s="672"/>
      <c r="C1028" s="1234"/>
      <c r="D1028" s="396"/>
      <c r="E1028" s="508">
        <f t="shared" si="51"/>
        <v>0</v>
      </c>
      <c r="F1028" s="1235"/>
      <c r="G1028" s="509"/>
      <c r="H1028" s="508">
        <f t="shared" si="52"/>
        <v>0</v>
      </c>
      <c r="I1028" s="1256" t="str">
        <f t="shared" si="53"/>
        <v/>
      </c>
      <c r="J1028" s="398"/>
      <c r="K1028" s="341"/>
      <c r="L1028" s="341"/>
      <c r="M1028" s="342"/>
      <c r="N1028" s="332"/>
      <c r="O1028" s="332"/>
      <c r="P1028" s="343"/>
      <c r="Q1028" s="332"/>
      <c r="R1028" s="343"/>
      <c r="S1028" s="344"/>
      <c r="T1028" s="332"/>
      <c r="U1028" s="332"/>
      <c r="V1028" s="332"/>
      <c r="W1028" s="332"/>
      <c r="X1028" s="332"/>
      <c r="Y1028" s="332"/>
      <c r="Z1028" s="332"/>
      <c r="AA1028" s="332"/>
      <c r="AB1028" s="332"/>
      <c r="AC1028" s="332"/>
      <c r="AD1028" s="332"/>
      <c r="AE1028" s="332"/>
      <c r="AF1028" s="332"/>
      <c r="AG1028" s="332"/>
      <c r="AH1028" s="332"/>
      <c r="AI1028" s="341"/>
      <c r="AJ1028" s="332"/>
      <c r="AK1028" s="332"/>
      <c r="AL1028" s="341"/>
      <c r="AM1028" s="332"/>
      <c r="AN1028" s="332"/>
      <c r="AO1028" s="341"/>
    </row>
    <row r="1029" spans="1:41" ht="23.1" customHeight="1">
      <c r="A1029" s="397"/>
      <c r="B1029" s="672"/>
      <c r="C1029" s="1234"/>
      <c r="D1029" s="396"/>
      <c r="E1029" s="508">
        <f t="shared" si="51"/>
        <v>0</v>
      </c>
      <c r="F1029" s="1235"/>
      <c r="G1029" s="509"/>
      <c r="H1029" s="508">
        <f t="shared" si="52"/>
        <v>0</v>
      </c>
      <c r="I1029" s="1256" t="str">
        <f t="shared" si="53"/>
        <v/>
      </c>
      <c r="J1029" s="398"/>
      <c r="K1029" s="341"/>
      <c r="L1029" s="341"/>
      <c r="M1029" s="342"/>
      <c r="N1029" s="332"/>
      <c r="O1029" s="332"/>
      <c r="P1029" s="343"/>
      <c r="Q1029" s="332"/>
      <c r="R1029" s="343"/>
      <c r="S1029" s="344"/>
      <c r="T1029" s="332"/>
      <c r="U1029" s="332"/>
      <c r="V1029" s="332"/>
      <c r="W1029" s="332"/>
      <c r="X1029" s="332"/>
      <c r="Y1029" s="332"/>
      <c r="Z1029" s="332"/>
      <c r="AA1029" s="332"/>
      <c r="AB1029" s="332"/>
      <c r="AC1029" s="332"/>
      <c r="AD1029" s="332"/>
      <c r="AE1029" s="332"/>
      <c r="AF1029" s="332"/>
      <c r="AG1029" s="332"/>
      <c r="AH1029" s="332"/>
      <c r="AI1029" s="341"/>
      <c r="AJ1029" s="332"/>
      <c r="AK1029" s="332"/>
      <c r="AL1029" s="341"/>
      <c r="AM1029" s="332"/>
      <c r="AN1029" s="332"/>
      <c r="AO1029" s="341"/>
    </row>
    <row r="1030" spans="1:41" ht="23.1" customHeight="1">
      <c r="A1030" s="397"/>
      <c r="B1030" s="672"/>
      <c r="C1030" s="1234"/>
      <c r="D1030" s="396"/>
      <c r="E1030" s="508">
        <f t="shared" si="51"/>
        <v>0</v>
      </c>
      <c r="F1030" s="1235"/>
      <c r="G1030" s="509"/>
      <c r="H1030" s="508">
        <f t="shared" si="52"/>
        <v>0</v>
      </c>
      <c r="I1030" s="1256" t="str">
        <f t="shared" si="53"/>
        <v/>
      </c>
      <c r="J1030" s="398"/>
      <c r="K1030" s="341"/>
      <c r="L1030" s="341"/>
      <c r="M1030" s="342"/>
      <c r="N1030" s="332"/>
      <c r="O1030" s="332"/>
      <c r="P1030" s="343"/>
      <c r="Q1030" s="332"/>
      <c r="R1030" s="343"/>
      <c r="S1030" s="344"/>
      <c r="T1030" s="332"/>
      <c r="U1030" s="332"/>
      <c r="V1030" s="332"/>
      <c r="W1030" s="332"/>
      <c r="X1030" s="332"/>
      <c r="Y1030" s="332"/>
      <c r="Z1030" s="332"/>
      <c r="AA1030" s="332"/>
      <c r="AB1030" s="332"/>
      <c r="AC1030" s="332"/>
      <c r="AD1030" s="332"/>
      <c r="AE1030" s="332"/>
      <c r="AF1030" s="332"/>
      <c r="AG1030" s="332"/>
      <c r="AH1030" s="332"/>
      <c r="AI1030" s="341"/>
      <c r="AJ1030" s="332"/>
      <c r="AK1030" s="332"/>
      <c r="AL1030" s="341"/>
      <c r="AM1030" s="332"/>
      <c r="AN1030" s="332"/>
      <c r="AO1030" s="341"/>
    </row>
    <row r="1031" spans="1:41" ht="23.1" customHeight="1">
      <c r="A1031" s="397"/>
      <c r="B1031" s="672"/>
      <c r="C1031" s="1234"/>
      <c r="D1031" s="396"/>
      <c r="E1031" s="508">
        <f t="shared" si="51"/>
        <v>0</v>
      </c>
      <c r="F1031" s="1235"/>
      <c r="G1031" s="509"/>
      <c r="H1031" s="508">
        <f t="shared" si="52"/>
        <v>0</v>
      </c>
      <c r="I1031" s="1256" t="str">
        <f t="shared" si="53"/>
        <v/>
      </c>
      <c r="J1031" s="398"/>
      <c r="K1031" s="341"/>
      <c r="L1031" s="341"/>
      <c r="M1031" s="342"/>
      <c r="N1031" s="332"/>
      <c r="O1031" s="332"/>
      <c r="P1031" s="343"/>
      <c r="Q1031" s="332"/>
      <c r="R1031" s="343"/>
      <c r="S1031" s="344"/>
      <c r="T1031" s="332"/>
      <c r="U1031" s="332"/>
      <c r="V1031" s="332"/>
      <c r="W1031" s="332"/>
      <c r="X1031" s="332"/>
      <c r="Y1031" s="332"/>
      <c r="Z1031" s="332"/>
      <c r="AA1031" s="332"/>
      <c r="AB1031" s="332"/>
      <c r="AC1031" s="332"/>
      <c r="AD1031" s="332"/>
      <c r="AE1031" s="332"/>
      <c r="AF1031" s="332"/>
      <c r="AG1031" s="332"/>
      <c r="AH1031" s="332"/>
      <c r="AI1031" s="341"/>
      <c r="AJ1031" s="332"/>
      <c r="AK1031" s="332"/>
      <c r="AL1031" s="341"/>
      <c r="AM1031" s="332"/>
      <c r="AN1031" s="332"/>
      <c r="AO1031" s="341"/>
    </row>
    <row r="1032" spans="1:41" ht="23.1" customHeight="1">
      <c r="A1032" s="397"/>
      <c r="B1032" s="672"/>
      <c r="C1032" s="1234"/>
      <c r="D1032" s="396"/>
      <c r="E1032" s="508">
        <f t="shared" si="51"/>
        <v>0</v>
      </c>
      <c r="F1032" s="1235"/>
      <c r="G1032" s="509"/>
      <c r="H1032" s="508">
        <f t="shared" si="52"/>
        <v>0</v>
      </c>
      <c r="I1032" s="1256" t="str">
        <f t="shared" si="53"/>
        <v/>
      </c>
      <c r="J1032" s="398"/>
      <c r="K1032" s="341"/>
      <c r="L1032" s="341"/>
      <c r="M1032" s="342"/>
      <c r="N1032" s="332"/>
      <c r="O1032" s="332"/>
      <c r="P1032" s="343"/>
      <c r="Q1032" s="332"/>
      <c r="R1032" s="343"/>
      <c r="S1032" s="344"/>
      <c r="T1032" s="332"/>
      <c r="U1032" s="332"/>
      <c r="V1032" s="332"/>
      <c r="W1032" s="332"/>
      <c r="X1032" s="332"/>
      <c r="Y1032" s="332"/>
      <c r="Z1032" s="332"/>
      <c r="AA1032" s="332"/>
      <c r="AB1032" s="332"/>
      <c r="AC1032" s="332"/>
      <c r="AD1032" s="332"/>
      <c r="AE1032" s="332"/>
      <c r="AF1032" s="332"/>
      <c r="AG1032" s="332"/>
      <c r="AH1032" s="332"/>
      <c r="AI1032" s="341"/>
      <c r="AJ1032" s="332"/>
      <c r="AK1032" s="332"/>
      <c r="AL1032" s="341"/>
      <c r="AM1032" s="332"/>
      <c r="AN1032" s="332"/>
      <c r="AO1032" s="341"/>
    </row>
    <row r="1033" spans="1:41" ht="23.1" customHeight="1">
      <c r="A1033" s="397"/>
      <c r="B1033" s="672"/>
      <c r="C1033" s="1234"/>
      <c r="D1033" s="396"/>
      <c r="E1033" s="508">
        <f t="shared" si="51"/>
        <v>0</v>
      </c>
      <c r="F1033" s="1235"/>
      <c r="G1033" s="509"/>
      <c r="H1033" s="508">
        <f t="shared" si="52"/>
        <v>0</v>
      </c>
      <c r="I1033" s="1256" t="str">
        <f t="shared" si="53"/>
        <v/>
      </c>
      <c r="J1033" s="398"/>
      <c r="K1033" s="341"/>
      <c r="L1033" s="341"/>
      <c r="M1033" s="342"/>
      <c r="N1033" s="332"/>
      <c r="O1033" s="332"/>
      <c r="P1033" s="343"/>
      <c r="Q1033" s="332"/>
      <c r="R1033" s="343"/>
      <c r="S1033" s="344"/>
      <c r="T1033" s="332"/>
      <c r="U1033" s="332"/>
      <c r="V1033" s="332"/>
      <c r="W1033" s="332"/>
      <c r="X1033" s="332"/>
      <c r="Y1033" s="332"/>
      <c r="Z1033" s="332"/>
      <c r="AA1033" s="332"/>
      <c r="AB1033" s="332"/>
      <c r="AC1033" s="332"/>
      <c r="AD1033" s="332"/>
      <c r="AE1033" s="332"/>
      <c r="AF1033" s="332"/>
      <c r="AG1033" s="332"/>
      <c r="AH1033" s="332"/>
      <c r="AI1033" s="341"/>
      <c r="AJ1033" s="332"/>
      <c r="AK1033" s="332"/>
      <c r="AL1033" s="341"/>
      <c r="AM1033" s="332"/>
      <c r="AN1033" s="332"/>
      <c r="AO1033" s="341"/>
    </row>
    <row r="1034" spans="1:41" ht="23.1" customHeight="1">
      <c r="A1034" s="397"/>
      <c r="B1034" s="672"/>
      <c r="C1034" s="1234"/>
      <c r="D1034" s="396"/>
      <c r="E1034" s="508">
        <f t="shared" si="51"/>
        <v>0</v>
      </c>
      <c r="F1034" s="1235"/>
      <c r="G1034" s="509"/>
      <c r="H1034" s="508">
        <f t="shared" si="52"/>
        <v>0</v>
      </c>
      <c r="I1034" s="1256" t="str">
        <f t="shared" si="53"/>
        <v/>
      </c>
      <c r="J1034" s="398"/>
      <c r="K1034" s="341"/>
      <c r="L1034" s="341"/>
      <c r="M1034" s="342"/>
      <c r="N1034" s="332"/>
      <c r="O1034" s="332"/>
      <c r="P1034" s="343"/>
      <c r="Q1034" s="332"/>
      <c r="R1034" s="343"/>
      <c r="S1034" s="344"/>
      <c r="T1034" s="332"/>
      <c r="U1034" s="332"/>
      <c r="V1034" s="332"/>
      <c r="W1034" s="332"/>
      <c r="X1034" s="332"/>
      <c r="Y1034" s="332"/>
      <c r="Z1034" s="332"/>
      <c r="AA1034" s="332"/>
      <c r="AB1034" s="332"/>
      <c r="AC1034" s="332"/>
      <c r="AD1034" s="332"/>
      <c r="AE1034" s="332"/>
      <c r="AF1034" s="332"/>
      <c r="AG1034" s="332"/>
      <c r="AH1034" s="332"/>
      <c r="AI1034" s="341"/>
      <c r="AJ1034" s="332"/>
      <c r="AK1034" s="332"/>
      <c r="AL1034" s="341"/>
      <c r="AM1034" s="332"/>
      <c r="AN1034" s="332"/>
      <c r="AO1034" s="341"/>
    </row>
    <row r="1035" spans="1:41" ht="23.1" customHeight="1">
      <c r="A1035" s="397"/>
      <c r="B1035" s="672"/>
      <c r="C1035" s="1234"/>
      <c r="D1035" s="396"/>
      <c r="E1035" s="508">
        <f t="shared" si="51"/>
        <v>0</v>
      </c>
      <c r="F1035" s="1235"/>
      <c r="G1035" s="509"/>
      <c r="H1035" s="508">
        <f t="shared" si="52"/>
        <v>0</v>
      </c>
      <c r="I1035" s="1256" t="str">
        <f t="shared" si="53"/>
        <v/>
      </c>
      <c r="J1035" s="398"/>
      <c r="K1035" s="341"/>
      <c r="L1035" s="341"/>
      <c r="M1035" s="342"/>
      <c r="N1035" s="332"/>
      <c r="O1035" s="332"/>
      <c r="P1035" s="343"/>
      <c r="Q1035" s="332"/>
      <c r="R1035" s="343"/>
      <c r="S1035" s="344"/>
      <c r="T1035" s="332"/>
      <c r="U1035" s="332"/>
      <c r="V1035" s="332"/>
      <c r="W1035" s="332"/>
      <c r="X1035" s="332"/>
      <c r="Y1035" s="332"/>
      <c r="Z1035" s="332"/>
      <c r="AA1035" s="332"/>
      <c r="AB1035" s="332"/>
      <c r="AC1035" s="332"/>
      <c r="AD1035" s="332"/>
      <c r="AE1035" s="332"/>
      <c r="AF1035" s="332"/>
      <c r="AG1035" s="332"/>
      <c r="AH1035" s="332"/>
      <c r="AI1035" s="341"/>
      <c r="AJ1035" s="332"/>
      <c r="AK1035" s="332"/>
      <c r="AL1035" s="341"/>
      <c r="AM1035" s="332"/>
      <c r="AN1035" s="332"/>
      <c r="AO1035" s="341"/>
    </row>
    <row r="1036" spans="1:41" ht="23.1" customHeight="1">
      <c r="A1036" s="397"/>
      <c r="B1036" s="672"/>
      <c r="C1036" s="1234"/>
      <c r="D1036" s="396"/>
      <c r="E1036" s="508">
        <f t="shared" si="51"/>
        <v>0</v>
      </c>
      <c r="F1036" s="1235"/>
      <c r="G1036" s="509"/>
      <c r="H1036" s="508">
        <f t="shared" si="52"/>
        <v>0</v>
      </c>
      <c r="I1036" s="1256" t="str">
        <f t="shared" si="53"/>
        <v/>
      </c>
      <c r="J1036" s="398"/>
      <c r="K1036" s="341"/>
      <c r="L1036" s="341"/>
      <c r="M1036" s="342"/>
      <c r="N1036" s="332"/>
      <c r="O1036" s="332"/>
      <c r="P1036" s="343"/>
      <c r="Q1036" s="332"/>
      <c r="R1036" s="343"/>
      <c r="S1036" s="344"/>
      <c r="T1036" s="332"/>
      <c r="U1036" s="332"/>
      <c r="V1036" s="332"/>
      <c r="W1036" s="332"/>
      <c r="X1036" s="332"/>
      <c r="Y1036" s="332"/>
      <c r="Z1036" s="332"/>
      <c r="AA1036" s="332"/>
      <c r="AB1036" s="332"/>
      <c r="AC1036" s="332"/>
      <c r="AD1036" s="332"/>
      <c r="AE1036" s="332"/>
      <c r="AF1036" s="332"/>
      <c r="AG1036" s="332"/>
      <c r="AH1036" s="332"/>
      <c r="AI1036" s="341"/>
      <c r="AJ1036" s="332"/>
      <c r="AK1036" s="332"/>
      <c r="AL1036" s="341"/>
      <c r="AM1036" s="332"/>
      <c r="AN1036" s="332"/>
      <c r="AO1036" s="341"/>
    </row>
    <row r="1037" spans="1:41" ht="23.1" customHeight="1">
      <c r="A1037" s="397"/>
      <c r="B1037" s="672"/>
      <c r="C1037" s="1234"/>
      <c r="D1037" s="396"/>
      <c r="E1037" s="508">
        <f t="shared" si="51"/>
        <v>0</v>
      </c>
      <c r="F1037" s="1235"/>
      <c r="G1037" s="509"/>
      <c r="H1037" s="508">
        <f t="shared" si="52"/>
        <v>0</v>
      </c>
      <c r="I1037" s="1256" t="str">
        <f t="shared" si="53"/>
        <v/>
      </c>
      <c r="J1037" s="398"/>
      <c r="K1037" s="341"/>
      <c r="L1037" s="341"/>
      <c r="M1037" s="342"/>
      <c r="N1037" s="332"/>
      <c r="O1037" s="332"/>
      <c r="P1037" s="343"/>
      <c r="Q1037" s="332"/>
      <c r="R1037" s="343"/>
      <c r="S1037" s="344"/>
      <c r="T1037" s="332"/>
      <c r="U1037" s="332"/>
      <c r="V1037" s="332"/>
      <c r="W1037" s="332"/>
      <c r="X1037" s="332"/>
      <c r="Y1037" s="332"/>
      <c r="Z1037" s="332"/>
      <c r="AA1037" s="332"/>
      <c r="AB1037" s="332"/>
      <c r="AC1037" s="332"/>
      <c r="AD1037" s="332"/>
      <c r="AE1037" s="332"/>
      <c r="AF1037" s="332"/>
      <c r="AG1037" s="332"/>
      <c r="AH1037" s="332"/>
      <c r="AI1037" s="341"/>
      <c r="AJ1037" s="332"/>
      <c r="AK1037" s="332"/>
      <c r="AL1037" s="341"/>
      <c r="AM1037" s="332"/>
      <c r="AN1037" s="332"/>
      <c r="AO1037" s="341"/>
    </row>
    <row r="1038" spans="1:41" ht="23.1" customHeight="1">
      <c r="A1038" s="397"/>
      <c r="B1038" s="672"/>
      <c r="C1038" s="1234"/>
      <c r="D1038" s="396"/>
      <c r="E1038" s="508">
        <f t="shared" si="51"/>
        <v>0</v>
      </c>
      <c r="F1038" s="1235"/>
      <c r="G1038" s="509"/>
      <c r="H1038" s="508">
        <f t="shared" si="52"/>
        <v>0</v>
      </c>
      <c r="I1038" s="1256" t="str">
        <f t="shared" si="53"/>
        <v/>
      </c>
      <c r="J1038" s="398"/>
      <c r="K1038" s="341"/>
      <c r="L1038" s="341"/>
      <c r="M1038" s="342"/>
      <c r="N1038" s="332"/>
      <c r="O1038" s="332"/>
      <c r="P1038" s="343"/>
      <c r="Q1038" s="332"/>
      <c r="R1038" s="343"/>
      <c r="S1038" s="344"/>
      <c r="T1038" s="332"/>
      <c r="U1038" s="332"/>
      <c r="V1038" s="332"/>
      <c r="W1038" s="332"/>
      <c r="X1038" s="332"/>
      <c r="Y1038" s="332"/>
      <c r="Z1038" s="332"/>
      <c r="AA1038" s="332"/>
      <c r="AB1038" s="332"/>
      <c r="AC1038" s="332"/>
      <c r="AD1038" s="332"/>
      <c r="AE1038" s="332"/>
      <c r="AF1038" s="332"/>
      <c r="AG1038" s="332"/>
      <c r="AH1038" s="332"/>
      <c r="AI1038" s="341"/>
      <c r="AJ1038" s="332"/>
      <c r="AK1038" s="332"/>
      <c r="AL1038" s="341"/>
      <c r="AM1038" s="332"/>
      <c r="AN1038" s="332"/>
      <c r="AO1038" s="341"/>
    </row>
    <row r="1039" spans="1:41" ht="23.1" customHeight="1">
      <c r="A1039" s="397"/>
      <c r="B1039" s="672"/>
      <c r="C1039" s="1234"/>
      <c r="D1039" s="396"/>
      <c r="E1039" s="508">
        <f t="shared" si="51"/>
        <v>0</v>
      </c>
      <c r="F1039" s="1235"/>
      <c r="G1039" s="509"/>
      <c r="H1039" s="508">
        <f t="shared" si="52"/>
        <v>0</v>
      </c>
      <c r="I1039" s="1256" t="str">
        <f t="shared" si="53"/>
        <v/>
      </c>
      <c r="J1039" s="398"/>
      <c r="K1039" s="341"/>
      <c r="L1039" s="341"/>
      <c r="M1039" s="342"/>
      <c r="N1039" s="332"/>
      <c r="O1039" s="332"/>
      <c r="P1039" s="343"/>
      <c r="Q1039" s="332"/>
      <c r="R1039" s="343"/>
      <c r="S1039" s="344"/>
      <c r="T1039" s="332"/>
      <c r="U1039" s="332"/>
      <c r="V1039" s="332"/>
      <c r="W1039" s="332"/>
      <c r="X1039" s="332"/>
      <c r="Y1039" s="332"/>
      <c r="Z1039" s="332"/>
      <c r="AA1039" s="332"/>
      <c r="AB1039" s="332"/>
      <c r="AC1039" s="332"/>
      <c r="AD1039" s="332"/>
      <c r="AE1039" s="332"/>
      <c r="AF1039" s="332"/>
      <c r="AG1039" s="332"/>
      <c r="AH1039" s="332"/>
      <c r="AI1039" s="341"/>
      <c r="AJ1039" s="332"/>
      <c r="AK1039" s="332"/>
      <c r="AL1039" s="341"/>
      <c r="AM1039" s="332"/>
      <c r="AN1039" s="332"/>
      <c r="AO1039" s="341"/>
    </row>
    <row r="1040" spans="1:41" ht="23.1" customHeight="1">
      <c r="A1040" s="397"/>
      <c r="B1040" s="672"/>
      <c r="C1040" s="1234"/>
      <c r="D1040" s="396"/>
      <c r="E1040" s="508">
        <f t="shared" si="51"/>
        <v>0</v>
      </c>
      <c r="F1040" s="1235"/>
      <c r="G1040" s="509"/>
      <c r="H1040" s="508">
        <f t="shared" si="52"/>
        <v>0</v>
      </c>
      <c r="I1040" s="1256" t="str">
        <f t="shared" si="53"/>
        <v/>
      </c>
      <c r="J1040" s="398"/>
      <c r="K1040" s="341"/>
      <c r="L1040" s="341"/>
      <c r="M1040" s="342"/>
      <c r="N1040" s="332"/>
      <c r="O1040" s="332"/>
      <c r="P1040" s="343"/>
      <c r="Q1040" s="332"/>
      <c r="R1040" s="343"/>
      <c r="S1040" s="344"/>
      <c r="T1040" s="332"/>
      <c r="U1040" s="332"/>
      <c r="V1040" s="332"/>
      <c r="W1040" s="332"/>
      <c r="X1040" s="332"/>
      <c r="Y1040" s="332"/>
      <c r="Z1040" s="332"/>
      <c r="AA1040" s="332"/>
      <c r="AB1040" s="332"/>
      <c r="AC1040" s="332"/>
      <c r="AD1040" s="332"/>
      <c r="AE1040" s="332"/>
      <c r="AF1040" s="332"/>
      <c r="AG1040" s="332"/>
      <c r="AH1040" s="332"/>
      <c r="AI1040" s="341"/>
      <c r="AJ1040" s="332"/>
      <c r="AK1040" s="332"/>
      <c r="AL1040" s="341"/>
      <c r="AM1040" s="332"/>
      <c r="AN1040" s="332"/>
      <c r="AO1040" s="341"/>
    </row>
    <row r="1041" spans="1:41" ht="23.1" customHeight="1">
      <c r="A1041" s="397"/>
      <c r="B1041" s="672"/>
      <c r="C1041" s="1234"/>
      <c r="D1041" s="396"/>
      <c r="E1041" s="508">
        <f t="shared" si="51"/>
        <v>0</v>
      </c>
      <c r="F1041" s="1235"/>
      <c r="G1041" s="509"/>
      <c r="H1041" s="508">
        <f t="shared" si="52"/>
        <v>0</v>
      </c>
      <c r="I1041" s="1256" t="str">
        <f t="shared" si="53"/>
        <v/>
      </c>
      <c r="J1041" s="398"/>
      <c r="K1041" s="341"/>
      <c r="L1041" s="341"/>
      <c r="M1041" s="342"/>
      <c r="N1041" s="332"/>
      <c r="O1041" s="332"/>
      <c r="P1041" s="343"/>
      <c r="Q1041" s="332"/>
      <c r="R1041" s="343"/>
      <c r="S1041" s="344"/>
      <c r="T1041" s="332"/>
      <c r="U1041" s="332"/>
      <c r="V1041" s="332"/>
      <c r="W1041" s="332"/>
      <c r="X1041" s="332"/>
      <c r="Y1041" s="332"/>
      <c r="Z1041" s="332"/>
      <c r="AA1041" s="332"/>
      <c r="AB1041" s="332"/>
      <c r="AC1041" s="332"/>
      <c r="AD1041" s="332"/>
      <c r="AE1041" s="332"/>
      <c r="AF1041" s="332"/>
      <c r="AG1041" s="332"/>
      <c r="AH1041" s="332"/>
      <c r="AI1041" s="341"/>
      <c r="AJ1041" s="332"/>
      <c r="AK1041" s="332"/>
      <c r="AL1041" s="341"/>
      <c r="AM1041" s="332"/>
      <c r="AN1041" s="332"/>
      <c r="AO1041" s="341"/>
    </row>
    <row r="1042" spans="1:41" ht="23.1" customHeight="1">
      <c r="A1042" s="397"/>
      <c r="B1042" s="672"/>
      <c r="C1042" s="1234"/>
      <c r="D1042" s="396"/>
      <c r="E1042" s="508">
        <f t="shared" si="51"/>
        <v>0</v>
      </c>
      <c r="F1042" s="1235"/>
      <c r="G1042" s="509"/>
      <c r="H1042" s="508">
        <f t="shared" si="52"/>
        <v>0</v>
      </c>
      <c r="I1042" s="1256" t="str">
        <f t="shared" si="53"/>
        <v/>
      </c>
      <c r="J1042" s="398"/>
      <c r="K1042" s="341"/>
      <c r="L1042" s="341"/>
      <c r="M1042" s="342"/>
      <c r="N1042" s="332"/>
      <c r="O1042" s="332"/>
      <c r="P1042" s="343"/>
      <c r="Q1042" s="332"/>
      <c r="R1042" s="343"/>
      <c r="S1042" s="344"/>
      <c r="T1042" s="332"/>
      <c r="U1042" s="332"/>
      <c r="V1042" s="332"/>
      <c r="W1042" s="332"/>
      <c r="X1042" s="332"/>
      <c r="Y1042" s="332"/>
      <c r="Z1042" s="332"/>
      <c r="AA1042" s="332"/>
      <c r="AB1042" s="332"/>
      <c r="AC1042" s="332"/>
      <c r="AD1042" s="332"/>
      <c r="AE1042" s="332"/>
      <c r="AF1042" s="332"/>
      <c r="AG1042" s="332"/>
      <c r="AH1042" s="332"/>
      <c r="AI1042" s="341"/>
      <c r="AJ1042" s="332"/>
      <c r="AK1042" s="332"/>
      <c r="AL1042" s="341"/>
      <c r="AM1042" s="332"/>
      <c r="AN1042" s="332"/>
      <c r="AO1042" s="341"/>
    </row>
    <row r="1043" spans="1:41" ht="23.1" customHeight="1">
      <c r="A1043" s="397"/>
      <c r="B1043" s="672"/>
      <c r="C1043" s="1234"/>
      <c r="D1043" s="396"/>
      <c r="E1043" s="508">
        <f t="shared" si="51"/>
        <v>0</v>
      </c>
      <c r="F1043" s="1235"/>
      <c r="G1043" s="509"/>
      <c r="H1043" s="508">
        <f t="shared" si="52"/>
        <v>0</v>
      </c>
      <c r="I1043" s="1256" t="str">
        <f t="shared" si="53"/>
        <v/>
      </c>
      <c r="J1043" s="398"/>
      <c r="K1043" s="341"/>
      <c r="L1043" s="341"/>
      <c r="M1043" s="342"/>
      <c r="N1043" s="332"/>
      <c r="O1043" s="332"/>
      <c r="P1043" s="343"/>
      <c r="Q1043" s="332"/>
      <c r="R1043" s="343"/>
      <c r="S1043" s="344"/>
      <c r="T1043" s="332"/>
      <c r="U1043" s="332"/>
      <c r="V1043" s="332"/>
      <c r="W1043" s="332"/>
      <c r="X1043" s="332"/>
      <c r="Y1043" s="332"/>
      <c r="Z1043" s="332"/>
      <c r="AA1043" s="332"/>
      <c r="AB1043" s="332"/>
      <c r="AC1043" s="332"/>
      <c r="AD1043" s="332"/>
      <c r="AE1043" s="332"/>
      <c r="AF1043" s="332"/>
      <c r="AG1043" s="332"/>
      <c r="AH1043" s="332"/>
      <c r="AI1043" s="341"/>
      <c r="AJ1043" s="332"/>
      <c r="AK1043" s="332"/>
      <c r="AL1043" s="341"/>
      <c r="AM1043" s="332"/>
      <c r="AN1043" s="332"/>
      <c r="AO1043" s="341"/>
    </row>
    <row r="1044" spans="1:41" ht="23.1" customHeight="1">
      <c r="A1044" s="397"/>
      <c r="B1044" s="672"/>
      <c r="C1044" s="1234"/>
      <c r="D1044" s="396"/>
      <c r="E1044" s="508">
        <f t="shared" si="51"/>
        <v>0</v>
      </c>
      <c r="F1044" s="1235"/>
      <c r="G1044" s="509"/>
      <c r="H1044" s="508">
        <f t="shared" si="52"/>
        <v>0</v>
      </c>
      <c r="I1044" s="1256" t="str">
        <f t="shared" si="53"/>
        <v/>
      </c>
      <c r="J1044" s="398"/>
      <c r="K1044" s="341"/>
      <c r="L1044" s="341"/>
      <c r="M1044" s="342"/>
      <c r="N1044" s="332"/>
      <c r="O1044" s="332"/>
      <c r="P1044" s="343"/>
      <c r="Q1044" s="332"/>
      <c r="R1044" s="343"/>
      <c r="S1044" s="344"/>
      <c r="T1044" s="332"/>
      <c r="U1044" s="332"/>
      <c r="V1044" s="332"/>
      <c r="W1044" s="332"/>
      <c r="X1044" s="332"/>
      <c r="Y1044" s="332"/>
      <c r="Z1044" s="332"/>
      <c r="AA1044" s="332"/>
      <c r="AB1044" s="332"/>
      <c r="AC1044" s="332"/>
      <c r="AD1044" s="332"/>
      <c r="AE1044" s="332"/>
      <c r="AF1044" s="332"/>
      <c r="AG1044" s="332"/>
      <c r="AH1044" s="332"/>
      <c r="AI1044" s="341"/>
      <c r="AJ1044" s="332"/>
      <c r="AK1044" s="332"/>
      <c r="AL1044" s="341"/>
      <c r="AM1044" s="332"/>
      <c r="AN1044" s="332"/>
      <c r="AO1044" s="341"/>
    </row>
    <row r="1045" spans="1:41" ht="23.1" customHeight="1">
      <c r="A1045" s="397"/>
      <c r="B1045" s="672"/>
      <c r="C1045" s="1234"/>
      <c r="D1045" s="396"/>
      <c r="E1045" s="508">
        <f t="shared" si="51"/>
        <v>0</v>
      </c>
      <c r="F1045" s="1235"/>
      <c r="G1045" s="509"/>
      <c r="H1045" s="508">
        <f t="shared" si="52"/>
        <v>0</v>
      </c>
      <c r="I1045" s="1256" t="str">
        <f t="shared" si="53"/>
        <v/>
      </c>
      <c r="J1045" s="398"/>
      <c r="K1045" s="341"/>
      <c r="L1045" s="341"/>
      <c r="M1045" s="342"/>
      <c r="N1045" s="332"/>
      <c r="O1045" s="332"/>
      <c r="P1045" s="343"/>
      <c r="Q1045" s="332"/>
      <c r="R1045" s="343"/>
      <c r="S1045" s="344"/>
      <c r="T1045" s="332"/>
      <c r="U1045" s="332"/>
      <c r="V1045" s="332"/>
      <c r="W1045" s="332"/>
      <c r="X1045" s="332"/>
      <c r="Y1045" s="332"/>
      <c r="Z1045" s="332"/>
      <c r="AA1045" s="332"/>
      <c r="AB1045" s="332"/>
      <c r="AC1045" s="332"/>
      <c r="AD1045" s="332"/>
      <c r="AE1045" s="332"/>
      <c r="AF1045" s="332"/>
      <c r="AG1045" s="332"/>
      <c r="AH1045" s="332"/>
      <c r="AI1045" s="341"/>
      <c r="AJ1045" s="332"/>
      <c r="AK1045" s="332"/>
      <c r="AL1045" s="341"/>
      <c r="AM1045" s="332"/>
      <c r="AN1045" s="332"/>
      <c r="AO1045" s="341"/>
    </row>
    <row r="1046" spans="1:41" ht="23.1" customHeight="1">
      <c r="A1046" s="397"/>
      <c r="B1046" s="672"/>
      <c r="C1046" s="1234"/>
      <c r="D1046" s="396"/>
      <c r="E1046" s="508">
        <f t="shared" si="51"/>
        <v>0</v>
      </c>
      <c r="F1046" s="1235"/>
      <c r="G1046" s="509"/>
      <c r="H1046" s="508">
        <f t="shared" si="52"/>
        <v>0</v>
      </c>
      <c r="I1046" s="1256" t="str">
        <f t="shared" si="53"/>
        <v/>
      </c>
      <c r="J1046" s="398"/>
      <c r="K1046" s="341"/>
      <c r="L1046" s="341"/>
      <c r="M1046" s="342"/>
      <c r="N1046" s="332"/>
      <c r="O1046" s="332"/>
      <c r="P1046" s="343"/>
      <c r="Q1046" s="332"/>
      <c r="R1046" s="343"/>
      <c r="S1046" s="344"/>
      <c r="T1046" s="332"/>
      <c r="U1046" s="332"/>
      <c r="V1046" s="332"/>
      <c r="W1046" s="332"/>
      <c r="X1046" s="332"/>
      <c r="Y1046" s="332"/>
      <c r="Z1046" s="332"/>
      <c r="AA1046" s="332"/>
      <c r="AB1046" s="332"/>
      <c r="AC1046" s="332"/>
      <c r="AD1046" s="332"/>
      <c r="AE1046" s="332"/>
      <c r="AF1046" s="332"/>
      <c r="AG1046" s="332"/>
      <c r="AH1046" s="332"/>
      <c r="AI1046" s="341"/>
      <c r="AJ1046" s="332"/>
      <c r="AK1046" s="332"/>
      <c r="AL1046" s="341"/>
      <c r="AM1046" s="332"/>
      <c r="AN1046" s="332"/>
      <c r="AO1046" s="341"/>
    </row>
    <row r="1047" spans="1:41" ht="23.1" customHeight="1">
      <c r="A1047" s="397"/>
      <c r="B1047" s="672"/>
      <c r="C1047" s="1234"/>
      <c r="D1047" s="396"/>
      <c r="E1047" s="508">
        <f t="shared" si="51"/>
        <v>0</v>
      </c>
      <c r="F1047" s="1235"/>
      <c r="G1047" s="509"/>
      <c r="H1047" s="508">
        <f t="shared" si="52"/>
        <v>0</v>
      </c>
      <c r="I1047" s="1256" t="str">
        <f t="shared" si="53"/>
        <v/>
      </c>
      <c r="J1047" s="398"/>
      <c r="K1047" s="341"/>
      <c r="L1047" s="341"/>
      <c r="M1047" s="342"/>
      <c r="N1047" s="332"/>
      <c r="O1047" s="332"/>
      <c r="P1047" s="343"/>
      <c r="Q1047" s="332"/>
      <c r="R1047" s="343"/>
      <c r="S1047" s="344"/>
      <c r="T1047" s="332"/>
      <c r="U1047" s="332"/>
      <c r="V1047" s="332"/>
      <c r="W1047" s="332"/>
      <c r="X1047" s="332"/>
      <c r="Y1047" s="332"/>
      <c r="Z1047" s="332"/>
      <c r="AA1047" s="332"/>
      <c r="AB1047" s="332"/>
      <c r="AC1047" s="332"/>
      <c r="AD1047" s="332"/>
      <c r="AE1047" s="332"/>
      <c r="AF1047" s="332"/>
      <c r="AG1047" s="332"/>
      <c r="AH1047" s="332"/>
      <c r="AI1047" s="341"/>
      <c r="AJ1047" s="332"/>
      <c r="AK1047" s="332"/>
      <c r="AL1047" s="341"/>
      <c r="AM1047" s="332"/>
      <c r="AN1047" s="332"/>
      <c r="AO1047" s="341"/>
    </row>
    <row r="1048" spans="1:41" ht="23.1" customHeight="1">
      <c r="A1048" s="397"/>
      <c r="B1048" s="672"/>
      <c r="C1048" s="1234"/>
      <c r="D1048" s="396"/>
      <c r="E1048" s="508">
        <f t="shared" si="51"/>
        <v>0</v>
      </c>
      <c r="F1048" s="1235"/>
      <c r="G1048" s="509"/>
      <c r="H1048" s="508">
        <f t="shared" si="52"/>
        <v>0</v>
      </c>
      <c r="I1048" s="1256" t="str">
        <f t="shared" si="53"/>
        <v/>
      </c>
      <c r="J1048" s="398"/>
      <c r="K1048" s="341"/>
      <c r="L1048" s="341"/>
      <c r="M1048" s="342"/>
      <c r="N1048" s="332"/>
      <c r="O1048" s="332"/>
      <c r="P1048" s="343"/>
      <c r="Q1048" s="332"/>
      <c r="R1048" s="343"/>
      <c r="S1048" s="344"/>
      <c r="T1048" s="332"/>
      <c r="U1048" s="332"/>
      <c r="V1048" s="332"/>
      <c r="W1048" s="332"/>
      <c r="X1048" s="332"/>
      <c r="Y1048" s="332"/>
      <c r="Z1048" s="332"/>
      <c r="AA1048" s="332"/>
      <c r="AB1048" s="332"/>
      <c r="AC1048" s="332"/>
      <c r="AD1048" s="332"/>
      <c r="AE1048" s="332"/>
      <c r="AF1048" s="332"/>
      <c r="AG1048" s="332"/>
      <c r="AH1048" s="332"/>
      <c r="AI1048" s="341"/>
      <c r="AJ1048" s="332"/>
      <c r="AK1048" s="332"/>
      <c r="AL1048" s="341"/>
      <c r="AM1048" s="332"/>
      <c r="AN1048" s="332"/>
      <c r="AO1048" s="341"/>
    </row>
    <row r="1049" spans="1:41" ht="23.1" customHeight="1">
      <c r="A1049" s="397"/>
      <c r="B1049" s="672"/>
      <c r="C1049" s="1234"/>
      <c r="D1049" s="396"/>
      <c r="E1049" s="508">
        <f t="shared" si="51"/>
        <v>0</v>
      </c>
      <c r="F1049" s="1235"/>
      <c r="G1049" s="509"/>
      <c r="H1049" s="508">
        <f t="shared" si="52"/>
        <v>0</v>
      </c>
      <c r="I1049" s="1256" t="str">
        <f t="shared" si="53"/>
        <v/>
      </c>
      <c r="J1049" s="398"/>
      <c r="K1049" s="341"/>
      <c r="L1049" s="341"/>
      <c r="M1049" s="342"/>
      <c r="N1049" s="332"/>
      <c r="O1049" s="332"/>
      <c r="P1049" s="343"/>
      <c r="Q1049" s="332"/>
      <c r="R1049" s="343"/>
      <c r="S1049" s="344"/>
      <c r="T1049" s="332"/>
      <c r="U1049" s="332"/>
      <c r="V1049" s="332"/>
      <c r="W1049" s="332"/>
      <c r="X1049" s="332"/>
      <c r="Y1049" s="332"/>
      <c r="Z1049" s="332"/>
      <c r="AA1049" s="332"/>
      <c r="AB1049" s="332"/>
      <c r="AC1049" s="332"/>
      <c r="AD1049" s="332"/>
      <c r="AE1049" s="332"/>
      <c r="AF1049" s="332"/>
      <c r="AG1049" s="332"/>
      <c r="AH1049" s="332"/>
      <c r="AI1049" s="341"/>
      <c r="AJ1049" s="332"/>
      <c r="AK1049" s="332"/>
      <c r="AL1049" s="341"/>
      <c r="AM1049" s="332"/>
      <c r="AN1049" s="332"/>
      <c r="AO1049" s="341"/>
    </row>
    <row r="1050" spans="1:41" ht="23.1" customHeight="1">
      <c r="A1050" s="397"/>
      <c r="B1050" s="672"/>
      <c r="C1050" s="1234"/>
      <c r="D1050" s="396"/>
      <c r="E1050" s="508">
        <f t="shared" si="51"/>
        <v>0</v>
      </c>
      <c r="F1050" s="1235"/>
      <c r="G1050" s="509"/>
      <c r="H1050" s="508">
        <f t="shared" si="52"/>
        <v>0</v>
      </c>
      <c r="I1050" s="1256" t="str">
        <f t="shared" si="53"/>
        <v/>
      </c>
      <c r="J1050" s="398"/>
      <c r="K1050" s="341"/>
      <c r="L1050" s="341"/>
      <c r="M1050" s="342"/>
      <c r="N1050" s="332"/>
      <c r="O1050" s="332"/>
      <c r="P1050" s="343"/>
      <c r="Q1050" s="332"/>
      <c r="R1050" s="343"/>
      <c r="S1050" s="344"/>
      <c r="T1050" s="332"/>
      <c r="U1050" s="332"/>
      <c r="V1050" s="332"/>
      <c r="W1050" s="332"/>
      <c r="X1050" s="332"/>
      <c r="Y1050" s="332"/>
      <c r="Z1050" s="332"/>
      <c r="AA1050" s="332"/>
      <c r="AB1050" s="332"/>
      <c r="AC1050" s="332"/>
      <c r="AD1050" s="332"/>
      <c r="AE1050" s="332"/>
      <c r="AF1050" s="332"/>
      <c r="AG1050" s="332"/>
      <c r="AH1050" s="332"/>
      <c r="AI1050" s="341"/>
      <c r="AJ1050" s="332"/>
      <c r="AK1050" s="332"/>
      <c r="AL1050" s="341"/>
      <c r="AM1050" s="332"/>
      <c r="AN1050" s="332"/>
      <c r="AO1050" s="341"/>
    </row>
    <row r="1051" spans="1:41" ht="23.1" customHeight="1">
      <c r="A1051" s="397"/>
      <c r="B1051" s="672"/>
      <c r="C1051" s="1234"/>
      <c r="D1051" s="396"/>
      <c r="E1051" s="508">
        <f t="shared" si="51"/>
        <v>0</v>
      </c>
      <c r="F1051" s="1235"/>
      <c r="G1051" s="509"/>
      <c r="H1051" s="508">
        <f t="shared" si="52"/>
        <v>0</v>
      </c>
      <c r="I1051" s="1256" t="str">
        <f t="shared" si="53"/>
        <v/>
      </c>
      <c r="J1051" s="398"/>
      <c r="K1051" s="341"/>
      <c r="L1051" s="341"/>
      <c r="M1051" s="342"/>
      <c r="N1051" s="332"/>
      <c r="O1051" s="332"/>
      <c r="P1051" s="343"/>
      <c r="Q1051" s="332"/>
      <c r="R1051" s="343"/>
      <c r="S1051" s="344"/>
      <c r="T1051" s="332"/>
      <c r="U1051" s="332"/>
      <c r="V1051" s="332"/>
      <c r="W1051" s="332"/>
      <c r="X1051" s="332"/>
      <c r="Y1051" s="332"/>
      <c r="Z1051" s="332"/>
      <c r="AA1051" s="332"/>
      <c r="AB1051" s="332"/>
      <c r="AC1051" s="332"/>
      <c r="AD1051" s="332"/>
      <c r="AE1051" s="332"/>
      <c r="AF1051" s="332"/>
      <c r="AG1051" s="332"/>
      <c r="AH1051" s="332"/>
      <c r="AI1051" s="341"/>
      <c r="AJ1051" s="332"/>
      <c r="AK1051" s="332"/>
      <c r="AL1051" s="341"/>
      <c r="AM1051" s="332"/>
      <c r="AN1051" s="332"/>
      <c r="AO1051" s="341"/>
    </row>
    <row r="1052" spans="1:41" ht="23.1" customHeight="1">
      <c r="A1052" s="397"/>
      <c r="B1052" s="672"/>
      <c r="C1052" s="1234"/>
      <c r="D1052" s="396"/>
      <c r="E1052" s="508">
        <f t="shared" si="51"/>
        <v>0</v>
      </c>
      <c r="F1052" s="1235"/>
      <c r="G1052" s="509"/>
      <c r="H1052" s="508">
        <f t="shared" si="52"/>
        <v>0</v>
      </c>
      <c r="I1052" s="1256" t="str">
        <f t="shared" si="53"/>
        <v/>
      </c>
      <c r="J1052" s="398"/>
      <c r="K1052" s="341"/>
      <c r="L1052" s="341"/>
      <c r="M1052" s="342"/>
      <c r="N1052" s="332"/>
      <c r="O1052" s="332"/>
      <c r="P1052" s="343"/>
      <c r="Q1052" s="332"/>
      <c r="R1052" s="343"/>
      <c r="S1052" s="344"/>
      <c r="T1052" s="332"/>
      <c r="U1052" s="332"/>
      <c r="V1052" s="332"/>
      <c r="W1052" s="332"/>
      <c r="X1052" s="332"/>
      <c r="Y1052" s="332"/>
      <c r="Z1052" s="332"/>
      <c r="AA1052" s="332"/>
      <c r="AB1052" s="332"/>
      <c r="AC1052" s="332"/>
      <c r="AD1052" s="332"/>
      <c r="AE1052" s="332"/>
      <c r="AF1052" s="332"/>
      <c r="AG1052" s="332"/>
      <c r="AH1052" s="332"/>
      <c r="AI1052" s="341"/>
      <c r="AJ1052" s="332"/>
      <c r="AK1052" s="332"/>
      <c r="AL1052" s="341"/>
      <c r="AM1052" s="332"/>
      <c r="AN1052" s="332"/>
      <c r="AO1052" s="341"/>
    </row>
    <row r="1053" spans="1:41" ht="23.1" customHeight="1">
      <c r="A1053" s="397"/>
      <c r="B1053" s="672"/>
      <c r="C1053" s="1234"/>
      <c r="D1053" s="396"/>
      <c r="E1053" s="508">
        <f t="shared" si="51"/>
        <v>0</v>
      </c>
      <c r="F1053" s="1235"/>
      <c r="G1053" s="509"/>
      <c r="H1053" s="508">
        <f t="shared" si="52"/>
        <v>0</v>
      </c>
      <c r="I1053" s="1256" t="str">
        <f t="shared" si="53"/>
        <v/>
      </c>
      <c r="J1053" s="398"/>
      <c r="K1053" s="341"/>
      <c r="L1053" s="341"/>
      <c r="M1053" s="342"/>
      <c r="N1053" s="332"/>
      <c r="O1053" s="332"/>
      <c r="P1053" s="343"/>
      <c r="Q1053" s="332"/>
      <c r="R1053" s="343"/>
      <c r="S1053" s="344"/>
      <c r="T1053" s="332"/>
      <c r="U1053" s="332"/>
      <c r="V1053" s="332"/>
      <c r="W1053" s="332"/>
      <c r="X1053" s="332"/>
      <c r="Y1053" s="332"/>
      <c r="Z1053" s="332"/>
      <c r="AA1053" s="332"/>
      <c r="AB1053" s="332"/>
      <c r="AC1053" s="332"/>
      <c r="AD1053" s="332"/>
      <c r="AE1053" s="332"/>
      <c r="AF1053" s="332"/>
      <c r="AG1053" s="332"/>
      <c r="AH1053" s="332"/>
      <c r="AI1053" s="341"/>
      <c r="AJ1053" s="332"/>
      <c r="AK1053" s="332"/>
      <c r="AL1053" s="341"/>
      <c r="AM1053" s="332"/>
      <c r="AN1053" s="332"/>
      <c r="AO1053" s="341"/>
    </row>
    <row r="1054" spans="1:41" ht="23.1" customHeight="1">
      <c r="A1054" s="397"/>
      <c r="B1054" s="672"/>
      <c r="C1054" s="1234"/>
      <c r="D1054" s="396"/>
      <c r="E1054" s="508">
        <f t="shared" si="51"/>
        <v>0</v>
      </c>
      <c r="F1054" s="1235"/>
      <c r="G1054" s="509"/>
      <c r="H1054" s="508">
        <f t="shared" si="52"/>
        <v>0</v>
      </c>
      <c r="I1054" s="1256" t="str">
        <f t="shared" si="53"/>
        <v/>
      </c>
      <c r="J1054" s="398"/>
      <c r="K1054" s="341"/>
      <c r="L1054" s="341"/>
      <c r="M1054" s="342"/>
      <c r="N1054" s="332"/>
      <c r="O1054" s="332"/>
      <c r="P1054" s="343"/>
      <c r="Q1054" s="332"/>
      <c r="R1054" s="343"/>
      <c r="S1054" s="344"/>
      <c r="T1054" s="332"/>
      <c r="U1054" s="332"/>
      <c r="V1054" s="332"/>
      <c r="W1054" s="332"/>
      <c r="X1054" s="332"/>
      <c r="Y1054" s="332"/>
      <c r="Z1054" s="332"/>
      <c r="AA1054" s="332"/>
      <c r="AB1054" s="332"/>
      <c r="AC1054" s="332"/>
      <c r="AD1054" s="332"/>
      <c r="AE1054" s="332"/>
      <c r="AF1054" s="332"/>
      <c r="AG1054" s="332"/>
      <c r="AH1054" s="332"/>
      <c r="AI1054" s="341"/>
      <c r="AJ1054" s="332"/>
      <c r="AK1054" s="332"/>
      <c r="AL1054" s="341"/>
      <c r="AM1054" s="332"/>
      <c r="AN1054" s="332"/>
      <c r="AO1054" s="341"/>
    </row>
    <row r="1055" spans="1:41" ht="23.1" customHeight="1">
      <c r="A1055" s="397"/>
      <c r="B1055" s="672"/>
      <c r="C1055" s="1234"/>
      <c r="D1055" s="396"/>
      <c r="E1055" s="508">
        <f t="shared" si="51"/>
        <v>0</v>
      </c>
      <c r="F1055" s="1235"/>
      <c r="G1055" s="509"/>
      <c r="H1055" s="508">
        <f t="shared" si="52"/>
        <v>0</v>
      </c>
      <c r="I1055" s="1256" t="str">
        <f t="shared" si="53"/>
        <v/>
      </c>
      <c r="J1055" s="398"/>
      <c r="K1055" s="341"/>
      <c r="L1055" s="341"/>
      <c r="M1055" s="342"/>
      <c r="N1055" s="332"/>
      <c r="O1055" s="332"/>
      <c r="P1055" s="343"/>
      <c r="Q1055" s="332"/>
      <c r="R1055" s="343"/>
      <c r="S1055" s="344"/>
      <c r="T1055" s="332"/>
      <c r="U1055" s="332"/>
      <c r="V1055" s="332"/>
      <c r="W1055" s="332"/>
      <c r="X1055" s="332"/>
      <c r="Y1055" s="332"/>
      <c r="Z1055" s="332"/>
      <c r="AA1055" s="332"/>
      <c r="AB1055" s="332"/>
      <c r="AC1055" s="332"/>
      <c r="AD1055" s="332"/>
      <c r="AE1055" s="332"/>
      <c r="AF1055" s="332"/>
      <c r="AG1055" s="332"/>
      <c r="AH1055" s="332"/>
      <c r="AI1055" s="341"/>
      <c r="AJ1055" s="332"/>
      <c r="AK1055" s="332"/>
      <c r="AL1055" s="341"/>
      <c r="AM1055" s="332"/>
      <c r="AN1055" s="332"/>
      <c r="AO1055" s="341"/>
    </row>
    <row r="1056" spans="1:41" ht="23.1" customHeight="1">
      <c r="A1056" s="397"/>
      <c r="B1056" s="672"/>
      <c r="C1056" s="1234"/>
      <c r="D1056" s="396"/>
      <c r="E1056" s="508">
        <f t="shared" si="51"/>
        <v>0</v>
      </c>
      <c r="F1056" s="1235"/>
      <c r="G1056" s="509"/>
      <c r="H1056" s="508">
        <f t="shared" si="52"/>
        <v>0</v>
      </c>
      <c r="I1056" s="1256" t="str">
        <f t="shared" si="53"/>
        <v/>
      </c>
      <c r="J1056" s="398"/>
      <c r="K1056" s="341"/>
      <c r="L1056" s="341"/>
      <c r="M1056" s="342"/>
      <c r="N1056" s="332"/>
      <c r="O1056" s="332"/>
      <c r="P1056" s="343"/>
      <c r="Q1056" s="332"/>
      <c r="R1056" s="343"/>
      <c r="S1056" s="344"/>
      <c r="T1056" s="332"/>
      <c r="U1056" s="332"/>
      <c r="V1056" s="332"/>
      <c r="W1056" s="332"/>
      <c r="X1056" s="332"/>
      <c r="Y1056" s="332"/>
      <c r="Z1056" s="332"/>
      <c r="AA1056" s="332"/>
      <c r="AB1056" s="332"/>
      <c r="AC1056" s="332"/>
      <c r="AD1056" s="332"/>
      <c r="AE1056" s="332"/>
      <c r="AF1056" s="332"/>
      <c r="AG1056" s="332"/>
      <c r="AH1056" s="332"/>
      <c r="AI1056" s="341"/>
      <c r="AJ1056" s="332"/>
      <c r="AK1056" s="332"/>
      <c r="AL1056" s="341"/>
      <c r="AM1056" s="332"/>
      <c r="AN1056" s="332"/>
      <c r="AO1056" s="341"/>
    </row>
    <row r="1057" spans="1:41" ht="23.1" customHeight="1">
      <c r="A1057" s="397"/>
      <c r="B1057" s="672"/>
      <c r="C1057" s="1234"/>
      <c r="D1057" s="396"/>
      <c r="E1057" s="508">
        <f t="shared" si="51"/>
        <v>0</v>
      </c>
      <c r="F1057" s="1235"/>
      <c r="G1057" s="509"/>
      <c r="H1057" s="508">
        <f t="shared" si="52"/>
        <v>0</v>
      </c>
      <c r="I1057" s="1256" t="str">
        <f t="shared" si="53"/>
        <v/>
      </c>
      <c r="J1057" s="398"/>
      <c r="K1057" s="341"/>
      <c r="L1057" s="341"/>
      <c r="M1057" s="342"/>
      <c r="N1057" s="332"/>
      <c r="O1057" s="332"/>
      <c r="P1057" s="343"/>
      <c r="Q1057" s="332"/>
      <c r="R1057" s="343"/>
      <c r="S1057" s="344"/>
      <c r="T1057" s="332"/>
      <c r="U1057" s="332"/>
      <c r="V1057" s="332"/>
      <c r="W1057" s="332"/>
      <c r="X1057" s="332"/>
      <c r="Y1057" s="332"/>
      <c r="Z1057" s="332"/>
      <c r="AA1057" s="332"/>
      <c r="AB1057" s="332"/>
      <c r="AC1057" s="332"/>
      <c r="AD1057" s="332"/>
      <c r="AE1057" s="332"/>
      <c r="AF1057" s="332"/>
      <c r="AG1057" s="332"/>
      <c r="AH1057" s="332"/>
      <c r="AI1057" s="341"/>
      <c r="AJ1057" s="332"/>
      <c r="AK1057" s="332"/>
      <c r="AL1057" s="341"/>
      <c r="AM1057" s="332"/>
      <c r="AN1057" s="332"/>
      <c r="AO1057" s="341"/>
    </row>
    <row r="1058" spans="1:41" ht="23.1" customHeight="1">
      <c r="A1058" s="397"/>
      <c r="B1058" s="672"/>
      <c r="C1058" s="1234"/>
      <c r="D1058" s="396"/>
      <c r="E1058" s="508">
        <f t="shared" si="51"/>
        <v>0</v>
      </c>
      <c r="F1058" s="1235"/>
      <c r="G1058" s="509"/>
      <c r="H1058" s="508">
        <f t="shared" si="52"/>
        <v>0</v>
      </c>
      <c r="I1058" s="1256" t="str">
        <f t="shared" si="53"/>
        <v/>
      </c>
      <c r="J1058" s="398"/>
      <c r="K1058" s="341"/>
      <c r="L1058" s="341"/>
      <c r="M1058" s="342"/>
      <c r="N1058" s="332"/>
      <c r="O1058" s="332"/>
      <c r="P1058" s="343"/>
      <c r="Q1058" s="332"/>
      <c r="R1058" s="343"/>
      <c r="S1058" s="344"/>
      <c r="T1058" s="332"/>
      <c r="U1058" s="332"/>
      <c r="V1058" s="332"/>
      <c r="W1058" s="332"/>
      <c r="X1058" s="332"/>
      <c r="Y1058" s="332"/>
      <c r="Z1058" s="332"/>
      <c r="AA1058" s="332"/>
      <c r="AB1058" s="332"/>
      <c r="AC1058" s="332"/>
      <c r="AD1058" s="332"/>
      <c r="AE1058" s="332"/>
      <c r="AF1058" s="332"/>
      <c r="AG1058" s="332"/>
      <c r="AH1058" s="332"/>
      <c r="AI1058" s="341"/>
      <c r="AJ1058" s="332"/>
      <c r="AK1058" s="332"/>
      <c r="AL1058" s="341"/>
      <c r="AM1058" s="332"/>
      <c r="AN1058" s="332"/>
      <c r="AO1058" s="341"/>
    </row>
    <row r="1059" spans="1:41" ht="23.1" customHeight="1">
      <c r="A1059" s="397"/>
      <c r="B1059" s="672"/>
      <c r="C1059" s="1234"/>
      <c r="D1059" s="396"/>
      <c r="E1059" s="508">
        <f t="shared" si="51"/>
        <v>0</v>
      </c>
      <c r="F1059" s="1235"/>
      <c r="G1059" s="509"/>
      <c r="H1059" s="508">
        <f t="shared" si="52"/>
        <v>0</v>
      </c>
      <c r="I1059" s="1256" t="str">
        <f t="shared" si="53"/>
        <v/>
      </c>
      <c r="J1059" s="398"/>
      <c r="K1059" s="341"/>
      <c r="L1059" s="341"/>
      <c r="M1059" s="342"/>
      <c r="N1059" s="332"/>
      <c r="O1059" s="332"/>
      <c r="P1059" s="343"/>
      <c r="Q1059" s="332"/>
      <c r="R1059" s="343"/>
      <c r="S1059" s="344"/>
      <c r="T1059" s="332"/>
      <c r="U1059" s="332"/>
      <c r="V1059" s="332"/>
      <c r="W1059" s="332"/>
      <c r="X1059" s="332"/>
      <c r="Y1059" s="332"/>
      <c r="Z1059" s="332"/>
      <c r="AA1059" s="332"/>
      <c r="AB1059" s="332"/>
      <c r="AC1059" s="332"/>
      <c r="AD1059" s="332"/>
      <c r="AE1059" s="332"/>
      <c r="AF1059" s="332"/>
      <c r="AG1059" s="332"/>
      <c r="AH1059" s="332"/>
      <c r="AI1059" s="341"/>
      <c r="AJ1059" s="332"/>
      <c r="AK1059" s="332"/>
      <c r="AL1059" s="341"/>
      <c r="AM1059" s="332"/>
      <c r="AN1059" s="332"/>
      <c r="AO1059" s="341"/>
    </row>
    <row r="1060" spans="1:41" ht="23.1" customHeight="1">
      <c r="A1060" s="397"/>
      <c r="B1060" s="672"/>
      <c r="C1060" s="1234"/>
      <c r="D1060" s="396"/>
      <c r="E1060" s="508">
        <f t="shared" si="51"/>
        <v>0</v>
      </c>
      <c r="F1060" s="1235"/>
      <c r="G1060" s="509"/>
      <c r="H1060" s="508">
        <f t="shared" si="52"/>
        <v>0</v>
      </c>
      <c r="I1060" s="1256" t="str">
        <f t="shared" si="53"/>
        <v/>
      </c>
      <c r="J1060" s="398"/>
      <c r="K1060" s="341"/>
      <c r="L1060" s="341"/>
      <c r="M1060" s="342"/>
      <c r="N1060" s="332"/>
      <c r="O1060" s="332"/>
      <c r="P1060" s="343"/>
      <c r="Q1060" s="332"/>
      <c r="R1060" s="343"/>
      <c r="S1060" s="344"/>
      <c r="T1060" s="332"/>
      <c r="U1060" s="332"/>
      <c r="V1060" s="332"/>
      <c r="W1060" s="332"/>
      <c r="X1060" s="332"/>
      <c r="Y1060" s="332"/>
      <c r="Z1060" s="332"/>
      <c r="AA1060" s="332"/>
      <c r="AB1060" s="332"/>
      <c r="AC1060" s="332"/>
      <c r="AD1060" s="332"/>
      <c r="AE1060" s="332"/>
      <c r="AF1060" s="332"/>
      <c r="AG1060" s="332"/>
      <c r="AH1060" s="332"/>
      <c r="AI1060" s="341"/>
      <c r="AJ1060" s="332"/>
      <c r="AK1060" s="332"/>
      <c r="AL1060" s="341"/>
      <c r="AM1060" s="332"/>
      <c r="AN1060" s="332"/>
      <c r="AO1060" s="341"/>
    </row>
    <row r="1061" spans="1:41" ht="23.1" customHeight="1">
      <c r="A1061" s="397"/>
      <c r="B1061" s="672"/>
      <c r="C1061" s="1234"/>
      <c r="D1061" s="396"/>
      <c r="E1061" s="508">
        <f t="shared" ref="E1061:E1124" si="54">C1061*D1061</f>
        <v>0</v>
      </c>
      <c r="F1061" s="1235"/>
      <c r="G1061" s="509"/>
      <c r="H1061" s="508">
        <f t="shared" ref="H1061:H1124" si="55">F1061*G1061</f>
        <v>0</v>
      </c>
      <c r="I1061" s="1256" t="str">
        <f t="shared" ref="I1061:I1124" si="56">IF(OR(E1061&gt;0,H1061&gt;0),H1061-E1061,"")</f>
        <v/>
      </c>
      <c r="J1061" s="398"/>
      <c r="K1061" s="341"/>
      <c r="L1061" s="341"/>
      <c r="M1061" s="342"/>
      <c r="N1061" s="332"/>
      <c r="O1061" s="332"/>
      <c r="P1061" s="343"/>
      <c r="Q1061" s="332"/>
      <c r="R1061" s="343"/>
      <c r="S1061" s="344"/>
      <c r="T1061" s="332"/>
      <c r="U1061" s="332"/>
      <c r="V1061" s="332"/>
      <c r="W1061" s="332"/>
      <c r="X1061" s="332"/>
      <c r="Y1061" s="332"/>
      <c r="Z1061" s="332"/>
      <c r="AA1061" s="332"/>
      <c r="AB1061" s="332"/>
      <c r="AC1061" s="332"/>
      <c r="AD1061" s="332"/>
      <c r="AE1061" s="332"/>
      <c r="AF1061" s="332"/>
      <c r="AG1061" s="332"/>
      <c r="AH1061" s="332"/>
      <c r="AI1061" s="341"/>
      <c r="AJ1061" s="332"/>
      <c r="AK1061" s="332"/>
      <c r="AL1061" s="341"/>
      <c r="AM1061" s="332"/>
      <c r="AN1061" s="332"/>
      <c r="AO1061" s="341"/>
    </row>
    <row r="1062" spans="1:41" ht="23.1" customHeight="1">
      <c r="A1062" s="397"/>
      <c r="B1062" s="672"/>
      <c r="C1062" s="1234"/>
      <c r="D1062" s="396"/>
      <c r="E1062" s="508">
        <f t="shared" si="54"/>
        <v>0</v>
      </c>
      <c r="F1062" s="1235"/>
      <c r="G1062" s="509"/>
      <c r="H1062" s="508">
        <f t="shared" si="55"/>
        <v>0</v>
      </c>
      <c r="I1062" s="1256" t="str">
        <f t="shared" si="56"/>
        <v/>
      </c>
      <c r="J1062" s="398"/>
      <c r="K1062" s="341"/>
      <c r="L1062" s="341"/>
      <c r="M1062" s="342"/>
      <c r="N1062" s="332"/>
      <c r="O1062" s="332"/>
      <c r="P1062" s="343"/>
      <c r="Q1062" s="332"/>
      <c r="R1062" s="343"/>
      <c r="S1062" s="344"/>
      <c r="T1062" s="332"/>
      <c r="U1062" s="332"/>
      <c r="V1062" s="332"/>
      <c r="W1062" s="332"/>
      <c r="X1062" s="332"/>
      <c r="Y1062" s="332"/>
      <c r="Z1062" s="332"/>
      <c r="AA1062" s="332"/>
      <c r="AB1062" s="332"/>
      <c r="AC1062" s="332"/>
      <c r="AD1062" s="332"/>
      <c r="AE1062" s="332"/>
      <c r="AF1062" s="332"/>
      <c r="AG1062" s="332"/>
      <c r="AH1062" s="332"/>
      <c r="AI1062" s="341"/>
      <c r="AJ1062" s="332"/>
      <c r="AK1062" s="332"/>
      <c r="AL1062" s="341"/>
      <c r="AM1062" s="332"/>
      <c r="AN1062" s="332"/>
      <c r="AO1062" s="341"/>
    </row>
    <row r="1063" spans="1:41" ht="23.1" customHeight="1">
      <c r="A1063" s="397"/>
      <c r="B1063" s="672"/>
      <c r="C1063" s="1234"/>
      <c r="D1063" s="396"/>
      <c r="E1063" s="508">
        <f t="shared" si="54"/>
        <v>0</v>
      </c>
      <c r="F1063" s="1235"/>
      <c r="G1063" s="509"/>
      <c r="H1063" s="508">
        <f t="shared" si="55"/>
        <v>0</v>
      </c>
      <c r="I1063" s="1256" t="str">
        <f t="shared" si="56"/>
        <v/>
      </c>
      <c r="J1063" s="398"/>
      <c r="K1063" s="341"/>
      <c r="L1063" s="341"/>
      <c r="M1063" s="342"/>
      <c r="N1063" s="332"/>
      <c r="O1063" s="332"/>
      <c r="P1063" s="343"/>
      <c r="Q1063" s="332"/>
      <c r="R1063" s="343"/>
      <c r="S1063" s="344"/>
      <c r="T1063" s="332"/>
      <c r="U1063" s="332"/>
      <c r="V1063" s="332"/>
      <c r="W1063" s="332"/>
      <c r="X1063" s="332"/>
      <c r="Y1063" s="332"/>
      <c r="Z1063" s="332"/>
      <c r="AA1063" s="332"/>
      <c r="AB1063" s="332"/>
      <c r="AC1063" s="332"/>
      <c r="AD1063" s="332"/>
      <c r="AE1063" s="332"/>
      <c r="AF1063" s="332"/>
      <c r="AG1063" s="332"/>
      <c r="AH1063" s="332"/>
      <c r="AI1063" s="341"/>
      <c r="AJ1063" s="332"/>
      <c r="AK1063" s="332"/>
      <c r="AL1063" s="341"/>
      <c r="AM1063" s="332"/>
      <c r="AN1063" s="332"/>
      <c r="AO1063" s="341"/>
    </row>
    <row r="1064" spans="1:41" ht="23.1" customHeight="1">
      <c r="A1064" s="397"/>
      <c r="B1064" s="672"/>
      <c r="C1064" s="1234"/>
      <c r="D1064" s="396"/>
      <c r="E1064" s="508">
        <f t="shared" si="54"/>
        <v>0</v>
      </c>
      <c r="F1064" s="1235"/>
      <c r="G1064" s="509"/>
      <c r="H1064" s="508">
        <f t="shared" si="55"/>
        <v>0</v>
      </c>
      <c r="I1064" s="1256" t="str">
        <f t="shared" si="56"/>
        <v/>
      </c>
      <c r="J1064" s="398"/>
      <c r="K1064" s="341"/>
      <c r="L1064" s="341"/>
      <c r="M1064" s="342"/>
      <c r="N1064" s="332"/>
      <c r="O1064" s="332"/>
      <c r="P1064" s="343"/>
      <c r="Q1064" s="332"/>
      <c r="R1064" s="343"/>
      <c r="S1064" s="344"/>
      <c r="T1064" s="332"/>
      <c r="U1064" s="332"/>
      <c r="V1064" s="332"/>
      <c r="W1064" s="332"/>
      <c r="X1064" s="332"/>
      <c r="Y1064" s="332"/>
      <c r="Z1064" s="332"/>
      <c r="AA1064" s="332"/>
      <c r="AB1064" s="332"/>
      <c r="AC1064" s="332"/>
      <c r="AD1064" s="332"/>
      <c r="AE1064" s="332"/>
      <c r="AF1064" s="332"/>
      <c r="AG1064" s="332"/>
      <c r="AH1064" s="332"/>
      <c r="AI1064" s="341"/>
      <c r="AJ1064" s="332"/>
      <c r="AK1064" s="332"/>
      <c r="AL1064" s="341"/>
      <c r="AM1064" s="332"/>
      <c r="AN1064" s="332"/>
      <c r="AO1064" s="341"/>
    </row>
    <row r="1065" spans="1:41" ht="23.1" customHeight="1">
      <c r="A1065" s="397"/>
      <c r="B1065" s="672"/>
      <c r="C1065" s="1234"/>
      <c r="D1065" s="396"/>
      <c r="E1065" s="508">
        <f t="shared" si="54"/>
        <v>0</v>
      </c>
      <c r="F1065" s="1235"/>
      <c r="G1065" s="509"/>
      <c r="H1065" s="508">
        <f t="shared" si="55"/>
        <v>0</v>
      </c>
      <c r="I1065" s="1256" t="str">
        <f t="shared" si="56"/>
        <v/>
      </c>
      <c r="J1065" s="398"/>
      <c r="K1065" s="341"/>
      <c r="L1065" s="341"/>
      <c r="M1065" s="342"/>
      <c r="N1065" s="332"/>
      <c r="O1065" s="332"/>
      <c r="P1065" s="343"/>
      <c r="Q1065" s="332"/>
      <c r="R1065" s="343"/>
      <c r="S1065" s="344"/>
      <c r="T1065" s="332"/>
      <c r="U1065" s="332"/>
      <c r="V1065" s="332"/>
      <c r="W1065" s="332"/>
      <c r="X1065" s="332"/>
      <c r="Y1065" s="332"/>
      <c r="Z1065" s="332"/>
      <c r="AA1065" s="332"/>
      <c r="AB1065" s="332"/>
      <c r="AC1065" s="332"/>
      <c r="AD1065" s="332"/>
      <c r="AE1065" s="332"/>
      <c r="AF1065" s="332"/>
      <c r="AG1065" s="332"/>
      <c r="AH1065" s="332"/>
      <c r="AI1065" s="341"/>
      <c r="AJ1065" s="332"/>
      <c r="AK1065" s="332"/>
      <c r="AL1065" s="341"/>
      <c r="AM1065" s="332"/>
      <c r="AN1065" s="332"/>
      <c r="AO1065" s="341"/>
    </row>
    <row r="1066" spans="1:41" ht="23.1" customHeight="1">
      <c r="A1066" s="397"/>
      <c r="B1066" s="672"/>
      <c r="C1066" s="1234"/>
      <c r="D1066" s="396"/>
      <c r="E1066" s="508">
        <f t="shared" si="54"/>
        <v>0</v>
      </c>
      <c r="F1066" s="1235"/>
      <c r="G1066" s="509"/>
      <c r="H1066" s="508">
        <f t="shared" si="55"/>
        <v>0</v>
      </c>
      <c r="I1066" s="1256" t="str">
        <f t="shared" si="56"/>
        <v/>
      </c>
      <c r="J1066" s="398"/>
      <c r="K1066" s="341"/>
      <c r="L1066" s="341"/>
      <c r="M1066" s="342"/>
      <c r="N1066" s="332"/>
      <c r="O1066" s="332"/>
      <c r="P1066" s="343"/>
      <c r="Q1066" s="332"/>
      <c r="R1066" s="343"/>
      <c r="S1066" s="344"/>
      <c r="T1066" s="332"/>
      <c r="U1066" s="332"/>
      <c r="V1066" s="332"/>
      <c r="W1066" s="332"/>
      <c r="X1066" s="332"/>
      <c r="Y1066" s="332"/>
      <c r="Z1066" s="332"/>
      <c r="AA1066" s="332"/>
      <c r="AB1066" s="332"/>
      <c r="AC1066" s="332"/>
      <c r="AD1066" s="332"/>
      <c r="AE1066" s="332"/>
      <c r="AF1066" s="332"/>
      <c r="AG1066" s="332"/>
      <c r="AH1066" s="332"/>
      <c r="AI1066" s="341"/>
      <c r="AJ1066" s="332"/>
      <c r="AK1066" s="332"/>
      <c r="AL1066" s="341"/>
      <c r="AM1066" s="332"/>
      <c r="AN1066" s="332"/>
      <c r="AO1066" s="341"/>
    </row>
    <row r="1067" spans="1:41" ht="23.1" customHeight="1">
      <c r="A1067" s="397"/>
      <c r="B1067" s="672"/>
      <c r="C1067" s="1234"/>
      <c r="D1067" s="396"/>
      <c r="E1067" s="508">
        <f t="shared" si="54"/>
        <v>0</v>
      </c>
      <c r="F1067" s="1235"/>
      <c r="G1067" s="509"/>
      <c r="H1067" s="508">
        <f t="shared" si="55"/>
        <v>0</v>
      </c>
      <c r="I1067" s="1256" t="str">
        <f t="shared" si="56"/>
        <v/>
      </c>
      <c r="J1067" s="398"/>
      <c r="K1067" s="341"/>
      <c r="L1067" s="341"/>
      <c r="M1067" s="342"/>
      <c r="N1067" s="332"/>
      <c r="O1067" s="332"/>
      <c r="P1067" s="343"/>
      <c r="Q1067" s="332"/>
      <c r="R1067" s="343"/>
      <c r="S1067" s="344"/>
      <c r="T1067" s="332"/>
      <c r="U1067" s="332"/>
      <c r="V1067" s="332"/>
      <c r="W1067" s="332"/>
      <c r="X1067" s="332"/>
      <c r="Y1067" s="332"/>
      <c r="Z1067" s="332"/>
      <c r="AA1067" s="332"/>
      <c r="AB1067" s="332"/>
      <c r="AC1067" s="332"/>
      <c r="AD1067" s="332"/>
      <c r="AE1067" s="332"/>
      <c r="AF1067" s="332"/>
      <c r="AG1067" s="332"/>
      <c r="AH1067" s="332"/>
      <c r="AI1067" s="341"/>
      <c r="AJ1067" s="332"/>
      <c r="AK1067" s="332"/>
      <c r="AL1067" s="341"/>
      <c r="AM1067" s="332"/>
      <c r="AN1067" s="332"/>
      <c r="AO1067" s="341"/>
    </row>
    <row r="1068" spans="1:41" ht="23.1" customHeight="1">
      <c r="A1068" s="397"/>
      <c r="B1068" s="672"/>
      <c r="C1068" s="1234"/>
      <c r="D1068" s="396"/>
      <c r="E1068" s="508">
        <f t="shared" si="54"/>
        <v>0</v>
      </c>
      <c r="F1068" s="1235"/>
      <c r="G1068" s="509"/>
      <c r="H1068" s="508">
        <f t="shared" si="55"/>
        <v>0</v>
      </c>
      <c r="I1068" s="1256" t="str">
        <f t="shared" si="56"/>
        <v/>
      </c>
      <c r="J1068" s="398"/>
      <c r="K1068" s="341"/>
      <c r="L1068" s="341"/>
      <c r="M1068" s="342"/>
      <c r="N1068" s="332"/>
      <c r="O1068" s="332"/>
      <c r="P1068" s="343"/>
      <c r="Q1068" s="332"/>
      <c r="R1068" s="343"/>
      <c r="S1068" s="344"/>
      <c r="T1068" s="332"/>
      <c r="U1068" s="332"/>
      <c r="V1068" s="332"/>
      <c r="W1068" s="332"/>
      <c r="X1068" s="332"/>
      <c r="Y1068" s="332"/>
      <c r="Z1068" s="332"/>
      <c r="AA1068" s="332"/>
      <c r="AB1068" s="332"/>
      <c r="AC1068" s="332"/>
      <c r="AD1068" s="332"/>
      <c r="AE1068" s="332"/>
      <c r="AF1068" s="332"/>
      <c r="AG1068" s="332"/>
      <c r="AH1068" s="332"/>
      <c r="AI1068" s="341"/>
      <c r="AJ1068" s="332"/>
      <c r="AK1068" s="332"/>
      <c r="AL1068" s="341"/>
      <c r="AM1068" s="332"/>
      <c r="AN1068" s="332"/>
      <c r="AO1068" s="341"/>
    </row>
    <row r="1069" spans="1:41" ht="23.1" customHeight="1">
      <c r="A1069" s="397"/>
      <c r="B1069" s="672"/>
      <c r="C1069" s="1234"/>
      <c r="D1069" s="396"/>
      <c r="E1069" s="508">
        <f t="shared" si="54"/>
        <v>0</v>
      </c>
      <c r="F1069" s="1235"/>
      <c r="G1069" s="509"/>
      <c r="H1069" s="508">
        <f t="shared" si="55"/>
        <v>0</v>
      </c>
      <c r="I1069" s="1256" t="str">
        <f t="shared" si="56"/>
        <v/>
      </c>
      <c r="J1069" s="398"/>
      <c r="K1069" s="341"/>
      <c r="L1069" s="341"/>
      <c r="M1069" s="342"/>
      <c r="N1069" s="332"/>
      <c r="O1069" s="332"/>
      <c r="P1069" s="343"/>
      <c r="Q1069" s="332"/>
      <c r="R1069" s="343"/>
      <c r="S1069" s="344"/>
      <c r="T1069" s="332"/>
      <c r="U1069" s="332"/>
      <c r="V1069" s="332"/>
      <c r="W1069" s="332"/>
      <c r="X1069" s="332"/>
      <c r="Y1069" s="332"/>
      <c r="Z1069" s="332"/>
      <c r="AA1069" s="332"/>
      <c r="AB1069" s="332"/>
      <c r="AC1069" s="332"/>
      <c r="AD1069" s="332"/>
      <c r="AE1069" s="332"/>
      <c r="AF1069" s="332"/>
      <c r="AG1069" s="332"/>
      <c r="AH1069" s="332"/>
      <c r="AI1069" s="341"/>
      <c r="AJ1069" s="332"/>
      <c r="AK1069" s="332"/>
      <c r="AL1069" s="341"/>
      <c r="AM1069" s="332"/>
      <c r="AN1069" s="332"/>
      <c r="AO1069" s="341"/>
    </row>
    <row r="1070" spans="1:41" ht="23.1" customHeight="1">
      <c r="A1070" s="397"/>
      <c r="B1070" s="672"/>
      <c r="C1070" s="1234"/>
      <c r="D1070" s="396"/>
      <c r="E1070" s="508">
        <f t="shared" si="54"/>
        <v>0</v>
      </c>
      <c r="F1070" s="1235"/>
      <c r="G1070" s="509"/>
      <c r="H1070" s="508">
        <f t="shared" si="55"/>
        <v>0</v>
      </c>
      <c r="I1070" s="1256" t="str">
        <f t="shared" si="56"/>
        <v/>
      </c>
      <c r="J1070" s="398"/>
      <c r="K1070" s="341"/>
      <c r="L1070" s="341"/>
      <c r="M1070" s="342"/>
      <c r="N1070" s="332"/>
      <c r="O1070" s="332"/>
      <c r="P1070" s="343"/>
      <c r="Q1070" s="332"/>
      <c r="R1070" s="343"/>
      <c r="S1070" s="344"/>
      <c r="T1070" s="332"/>
      <c r="U1070" s="332"/>
      <c r="V1070" s="332"/>
      <c r="W1070" s="332"/>
      <c r="X1070" s="332"/>
      <c r="Y1070" s="332"/>
      <c r="Z1070" s="332"/>
      <c r="AA1070" s="332"/>
      <c r="AB1070" s="332"/>
      <c r="AC1070" s="332"/>
      <c r="AD1070" s="332"/>
      <c r="AE1070" s="332"/>
      <c r="AF1070" s="332"/>
      <c r="AG1070" s="332"/>
      <c r="AH1070" s="332"/>
      <c r="AI1070" s="341"/>
      <c r="AJ1070" s="332"/>
      <c r="AK1070" s="332"/>
      <c r="AL1070" s="341"/>
      <c r="AM1070" s="332"/>
      <c r="AN1070" s="332"/>
      <c r="AO1070" s="341"/>
    </row>
    <row r="1071" spans="1:41" ht="23.1" customHeight="1">
      <c r="A1071" s="397"/>
      <c r="B1071" s="672"/>
      <c r="C1071" s="1234"/>
      <c r="D1071" s="396"/>
      <c r="E1071" s="508">
        <f t="shared" si="54"/>
        <v>0</v>
      </c>
      <c r="F1071" s="1235"/>
      <c r="G1071" s="509"/>
      <c r="H1071" s="508">
        <f t="shared" si="55"/>
        <v>0</v>
      </c>
      <c r="I1071" s="1256" t="str">
        <f t="shared" si="56"/>
        <v/>
      </c>
      <c r="J1071" s="398"/>
      <c r="K1071" s="341"/>
      <c r="L1071" s="341"/>
      <c r="M1071" s="342"/>
      <c r="N1071" s="332"/>
      <c r="O1071" s="332"/>
      <c r="P1071" s="343"/>
      <c r="Q1071" s="332"/>
      <c r="R1071" s="343"/>
      <c r="S1071" s="344"/>
      <c r="T1071" s="332"/>
      <c r="U1071" s="332"/>
      <c r="V1071" s="332"/>
      <c r="W1071" s="332"/>
      <c r="X1071" s="332"/>
      <c r="Y1071" s="332"/>
      <c r="Z1071" s="332"/>
      <c r="AA1071" s="332"/>
      <c r="AB1071" s="332"/>
      <c r="AC1071" s="332"/>
      <c r="AD1071" s="332"/>
      <c r="AE1071" s="332"/>
      <c r="AF1071" s="332"/>
      <c r="AG1071" s="332"/>
      <c r="AH1071" s="332"/>
      <c r="AI1071" s="341"/>
      <c r="AJ1071" s="332"/>
      <c r="AK1071" s="332"/>
      <c r="AL1071" s="341"/>
      <c r="AM1071" s="332"/>
      <c r="AN1071" s="332"/>
      <c r="AO1071" s="341"/>
    </row>
    <row r="1072" spans="1:41" ht="23.1" customHeight="1">
      <c r="A1072" s="397"/>
      <c r="B1072" s="672"/>
      <c r="C1072" s="1234"/>
      <c r="D1072" s="396"/>
      <c r="E1072" s="508">
        <f t="shared" si="54"/>
        <v>0</v>
      </c>
      <c r="F1072" s="1235"/>
      <c r="G1072" s="509"/>
      <c r="H1072" s="508">
        <f t="shared" si="55"/>
        <v>0</v>
      </c>
      <c r="I1072" s="1256" t="str">
        <f t="shared" si="56"/>
        <v/>
      </c>
      <c r="J1072" s="398"/>
      <c r="K1072" s="341"/>
      <c r="L1072" s="341"/>
      <c r="M1072" s="342"/>
      <c r="N1072" s="332"/>
      <c r="O1072" s="332"/>
      <c r="P1072" s="343"/>
      <c r="Q1072" s="332"/>
      <c r="R1072" s="343"/>
      <c r="S1072" s="344"/>
      <c r="T1072" s="332"/>
      <c r="U1072" s="332"/>
      <c r="V1072" s="332"/>
      <c r="W1072" s="332"/>
      <c r="X1072" s="332"/>
      <c r="Y1072" s="332"/>
      <c r="Z1072" s="332"/>
      <c r="AA1072" s="332"/>
      <c r="AB1072" s="332"/>
      <c r="AC1072" s="332"/>
      <c r="AD1072" s="332"/>
      <c r="AE1072" s="332"/>
      <c r="AF1072" s="332"/>
      <c r="AG1072" s="332"/>
      <c r="AH1072" s="332"/>
      <c r="AI1072" s="341"/>
      <c r="AJ1072" s="332"/>
      <c r="AK1072" s="332"/>
      <c r="AL1072" s="341"/>
      <c r="AM1072" s="332"/>
      <c r="AN1072" s="332"/>
      <c r="AO1072" s="341"/>
    </row>
    <row r="1073" spans="1:41" ht="23.1" customHeight="1">
      <c r="A1073" s="397"/>
      <c r="B1073" s="672"/>
      <c r="C1073" s="1234"/>
      <c r="D1073" s="396"/>
      <c r="E1073" s="508">
        <f t="shared" si="54"/>
        <v>0</v>
      </c>
      <c r="F1073" s="1235"/>
      <c r="G1073" s="509"/>
      <c r="H1073" s="508">
        <f t="shared" si="55"/>
        <v>0</v>
      </c>
      <c r="I1073" s="1256" t="str">
        <f t="shared" si="56"/>
        <v/>
      </c>
      <c r="J1073" s="398"/>
      <c r="K1073" s="341"/>
      <c r="L1073" s="341"/>
      <c r="M1073" s="342"/>
      <c r="N1073" s="332"/>
      <c r="O1073" s="332"/>
      <c r="P1073" s="343"/>
      <c r="Q1073" s="332"/>
      <c r="R1073" s="343"/>
      <c r="S1073" s="344"/>
      <c r="T1073" s="332"/>
      <c r="U1073" s="332"/>
      <c r="V1073" s="332"/>
      <c r="W1073" s="332"/>
      <c r="X1073" s="332"/>
      <c r="Y1073" s="332"/>
      <c r="Z1073" s="332"/>
      <c r="AA1073" s="332"/>
      <c r="AB1073" s="332"/>
      <c r="AC1073" s="332"/>
      <c r="AD1073" s="332"/>
      <c r="AE1073" s="332"/>
      <c r="AF1073" s="332"/>
      <c r="AG1073" s="332"/>
      <c r="AH1073" s="332"/>
      <c r="AI1073" s="341"/>
      <c r="AJ1073" s="332"/>
      <c r="AK1073" s="332"/>
      <c r="AL1073" s="341"/>
      <c r="AM1073" s="332"/>
      <c r="AN1073" s="332"/>
      <c r="AO1073" s="341"/>
    </row>
    <row r="1074" spans="1:41" ht="23.1" customHeight="1">
      <c r="A1074" s="397"/>
      <c r="B1074" s="672"/>
      <c r="C1074" s="1234"/>
      <c r="D1074" s="396"/>
      <c r="E1074" s="508">
        <f t="shared" si="54"/>
        <v>0</v>
      </c>
      <c r="F1074" s="1235"/>
      <c r="G1074" s="509"/>
      <c r="H1074" s="508">
        <f t="shared" si="55"/>
        <v>0</v>
      </c>
      <c r="I1074" s="1256" t="str">
        <f t="shared" si="56"/>
        <v/>
      </c>
      <c r="J1074" s="398"/>
      <c r="K1074" s="341"/>
      <c r="L1074" s="341"/>
      <c r="M1074" s="342"/>
      <c r="N1074" s="332"/>
      <c r="O1074" s="332"/>
      <c r="P1074" s="343"/>
      <c r="Q1074" s="332"/>
      <c r="R1074" s="343"/>
      <c r="S1074" s="344"/>
      <c r="T1074" s="332"/>
      <c r="U1074" s="332"/>
      <c r="V1074" s="332"/>
      <c r="W1074" s="332"/>
      <c r="X1074" s="332"/>
      <c r="Y1074" s="332"/>
      <c r="Z1074" s="332"/>
      <c r="AA1074" s="332"/>
      <c r="AB1074" s="332"/>
      <c r="AC1074" s="332"/>
      <c r="AD1074" s="332"/>
      <c r="AE1074" s="332"/>
      <c r="AF1074" s="332"/>
      <c r="AG1074" s="332"/>
      <c r="AH1074" s="332"/>
      <c r="AI1074" s="341"/>
      <c r="AJ1074" s="332"/>
      <c r="AK1074" s="332"/>
      <c r="AL1074" s="341"/>
      <c r="AM1074" s="332"/>
      <c r="AN1074" s="332"/>
      <c r="AO1074" s="341"/>
    </row>
    <row r="1075" spans="1:41" ht="23.1" customHeight="1">
      <c r="A1075" s="397"/>
      <c r="B1075" s="672"/>
      <c r="C1075" s="1234"/>
      <c r="D1075" s="396"/>
      <c r="E1075" s="508">
        <f t="shared" si="54"/>
        <v>0</v>
      </c>
      <c r="F1075" s="1235"/>
      <c r="G1075" s="509"/>
      <c r="H1075" s="508">
        <f t="shared" si="55"/>
        <v>0</v>
      </c>
      <c r="I1075" s="1256" t="str">
        <f t="shared" si="56"/>
        <v/>
      </c>
      <c r="J1075" s="398"/>
      <c r="K1075" s="341"/>
      <c r="L1075" s="341"/>
      <c r="M1075" s="342"/>
      <c r="N1075" s="332"/>
      <c r="O1075" s="332"/>
      <c r="P1075" s="343"/>
      <c r="Q1075" s="332"/>
      <c r="R1075" s="343"/>
      <c r="S1075" s="344"/>
      <c r="T1075" s="332"/>
      <c r="U1075" s="332"/>
      <c r="V1075" s="332"/>
      <c r="W1075" s="332"/>
      <c r="X1075" s="332"/>
      <c r="Y1075" s="332"/>
      <c r="Z1075" s="332"/>
      <c r="AA1075" s="332"/>
      <c r="AB1075" s="332"/>
      <c r="AC1075" s="332"/>
      <c r="AD1075" s="332"/>
      <c r="AE1075" s="332"/>
      <c r="AF1075" s="332"/>
      <c r="AG1075" s="332"/>
      <c r="AH1075" s="332"/>
      <c r="AI1075" s="341"/>
      <c r="AJ1075" s="332"/>
      <c r="AK1075" s="332"/>
      <c r="AL1075" s="341"/>
      <c r="AM1075" s="332"/>
      <c r="AN1075" s="332"/>
      <c r="AO1075" s="341"/>
    </row>
    <row r="1076" spans="1:41" ht="23.1" customHeight="1">
      <c r="A1076" s="397"/>
      <c r="B1076" s="672"/>
      <c r="C1076" s="1234"/>
      <c r="D1076" s="396"/>
      <c r="E1076" s="508">
        <f t="shared" si="54"/>
        <v>0</v>
      </c>
      <c r="F1076" s="1235"/>
      <c r="G1076" s="509"/>
      <c r="H1076" s="508">
        <f t="shared" si="55"/>
        <v>0</v>
      </c>
      <c r="I1076" s="1256" t="str">
        <f t="shared" si="56"/>
        <v/>
      </c>
      <c r="J1076" s="398"/>
      <c r="K1076" s="341"/>
      <c r="L1076" s="341"/>
      <c r="M1076" s="342"/>
      <c r="N1076" s="332"/>
      <c r="O1076" s="332"/>
      <c r="P1076" s="343"/>
      <c r="Q1076" s="332"/>
      <c r="R1076" s="343"/>
      <c r="S1076" s="344"/>
      <c r="T1076" s="332"/>
      <c r="U1076" s="332"/>
      <c r="V1076" s="332"/>
      <c r="W1076" s="332"/>
      <c r="X1076" s="332"/>
      <c r="Y1076" s="332"/>
      <c r="Z1076" s="332"/>
      <c r="AA1076" s="332"/>
      <c r="AB1076" s="332"/>
      <c r="AC1076" s="332"/>
      <c r="AD1076" s="332"/>
      <c r="AE1076" s="332"/>
      <c r="AF1076" s="332"/>
      <c r="AG1076" s="332"/>
      <c r="AH1076" s="332"/>
      <c r="AI1076" s="341"/>
      <c r="AJ1076" s="332"/>
      <c r="AK1076" s="332"/>
      <c r="AL1076" s="341"/>
      <c r="AM1076" s="332"/>
      <c r="AN1076" s="332"/>
      <c r="AO1076" s="341"/>
    </row>
    <row r="1077" spans="1:41" ht="23.1" customHeight="1">
      <c r="A1077" s="397"/>
      <c r="B1077" s="672"/>
      <c r="C1077" s="1234"/>
      <c r="D1077" s="396"/>
      <c r="E1077" s="508">
        <f t="shared" si="54"/>
        <v>0</v>
      </c>
      <c r="F1077" s="1235"/>
      <c r="G1077" s="509"/>
      <c r="H1077" s="508">
        <f t="shared" si="55"/>
        <v>0</v>
      </c>
      <c r="I1077" s="1256" t="str">
        <f t="shared" si="56"/>
        <v/>
      </c>
      <c r="J1077" s="398"/>
      <c r="K1077" s="341"/>
      <c r="L1077" s="341"/>
      <c r="M1077" s="342"/>
      <c r="N1077" s="332"/>
      <c r="O1077" s="332"/>
      <c r="P1077" s="343"/>
      <c r="Q1077" s="332"/>
      <c r="R1077" s="343"/>
      <c r="S1077" s="344"/>
      <c r="T1077" s="332"/>
      <c r="U1077" s="332"/>
      <c r="V1077" s="332"/>
      <c r="W1077" s="332"/>
      <c r="X1077" s="332"/>
      <c r="Y1077" s="332"/>
      <c r="Z1077" s="332"/>
      <c r="AA1077" s="332"/>
      <c r="AB1077" s="332"/>
      <c r="AC1077" s="332"/>
      <c r="AD1077" s="332"/>
      <c r="AE1077" s="332"/>
      <c r="AF1077" s="332"/>
      <c r="AG1077" s="332"/>
      <c r="AH1077" s="332"/>
      <c r="AI1077" s="341"/>
      <c r="AJ1077" s="332"/>
      <c r="AK1077" s="332"/>
      <c r="AL1077" s="341"/>
      <c r="AM1077" s="332"/>
      <c r="AN1077" s="332"/>
      <c r="AO1077" s="341"/>
    </row>
    <row r="1078" spans="1:41" ht="23.1" customHeight="1">
      <c r="A1078" s="397"/>
      <c r="B1078" s="672"/>
      <c r="C1078" s="1234"/>
      <c r="D1078" s="396"/>
      <c r="E1078" s="508">
        <f t="shared" si="54"/>
        <v>0</v>
      </c>
      <c r="F1078" s="1235"/>
      <c r="G1078" s="509"/>
      <c r="H1078" s="508">
        <f t="shared" si="55"/>
        <v>0</v>
      </c>
      <c r="I1078" s="1256" t="str">
        <f t="shared" si="56"/>
        <v/>
      </c>
      <c r="J1078" s="398"/>
      <c r="K1078" s="341"/>
      <c r="L1078" s="341"/>
      <c r="M1078" s="342"/>
      <c r="N1078" s="332"/>
      <c r="O1078" s="332"/>
      <c r="P1078" s="343"/>
      <c r="Q1078" s="332"/>
      <c r="R1078" s="343"/>
      <c r="S1078" s="344"/>
      <c r="T1078" s="332"/>
      <c r="U1078" s="332"/>
      <c r="V1078" s="332"/>
      <c r="W1078" s="332"/>
      <c r="X1078" s="332"/>
      <c r="Y1078" s="332"/>
      <c r="Z1078" s="332"/>
      <c r="AA1078" s="332"/>
      <c r="AB1078" s="332"/>
      <c r="AC1078" s="332"/>
      <c r="AD1078" s="332"/>
      <c r="AE1078" s="332"/>
      <c r="AF1078" s="332"/>
      <c r="AG1078" s="332"/>
      <c r="AH1078" s="332"/>
      <c r="AI1078" s="341"/>
      <c r="AJ1078" s="332"/>
      <c r="AK1078" s="332"/>
      <c r="AL1078" s="341"/>
      <c r="AM1078" s="332"/>
      <c r="AN1078" s="332"/>
      <c r="AO1078" s="341"/>
    </row>
    <row r="1079" spans="1:41" ht="23.1" customHeight="1">
      <c r="A1079" s="397"/>
      <c r="B1079" s="672"/>
      <c r="C1079" s="1234"/>
      <c r="D1079" s="396"/>
      <c r="E1079" s="508">
        <f t="shared" si="54"/>
        <v>0</v>
      </c>
      <c r="F1079" s="1235"/>
      <c r="G1079" s="509"/>
      <c r="H1079" s="508">
        <f t="shared" si="55"/>
        <v>0</v>
      </c>
      <c r="I1079" s="1256" t="str">
        <f t="shared" si="56"/>
        <v/>
      </c>
      <c r="J1079" s="398"/>
      <c r="K1079" s="341"/>
      <c r="L1079" s="341"/>
      <c r="M1079" s="342"/>
      <c r="N1079" s="332"/>
      <c r="O1079" s="332"/>
      <c r="P1079" s="343"/>
      <c r="Q1079" s="332"/>
      <c r="R1079" s="343"/>
      <c r="S1079" s="344"/>
      <c r="T1079" s="332"/>
      <c r="U1079" s="332"/>
      <c r="V1079" s="332"/>
      <c r="W1079" s="332"/>
      <c r="X1079" s="332"/>
      <c r="Y1079" s="332"/>
      <c r="Z1079" s="332"/>
      <c r="AA1079" s="332"/>
      <c r="AB1079" s="332"/>
      <c r="AC1079" s="332"/>
      <c r="AD1079" s="332"/>
      <c r="AE1079" s="332"/>
      <c r="AF1079" s="332"/>
      <c r="AG1079" s="332"/>
      <c r="AH1079" s="332"/>
      <c r="AI1079" s="341"/>
      <c r="AJ1079" s="332"/>
      <c r="AK1079" s="332"/>
      <c r="AL1079" s="341"/>
      <c r="AM1079" s="332"/>
      <c r="AN1079" s="332"/>
      <c r="AO1079" s="341"/>
    </row>
    <row r="1080" spans="1:41" ht="23.1" customHeight="1">
      <c r="A1080" s="397"/>
      <c r="B1080" s="672"/>
      <c r="C1080" s="1234"/>
      <c r="D1080" s="396"/>
      <c r="E1080" s="508">
        <f t="shared" si="54"/>
        <v>0</v>
      </c>
      <c r="F1080" s="1235"/>
      <c r="G1080" s="509"/>
      <c r="H1080" s="508">
        <f t="shared" si="55"/>
        <v>0</v>
      </c>
      <c r="I1080" s="1256" t="str">
        <f t="shared" si="56"/>
        <v/>
      </c>
      <c r="J1080" s="398"/>
      <c r="K1080" s="341"/>
      <c r="L1080" s="341"/>
      <c r="M1080" s="342"/>
      <c r="N1080" s="332"/>
      <c r="O1080" s="332"/>
      <c r="P1080" s="343"/>
      <c r="Q1080" s="332"/>
      <c r="R1080" s="343"/>
      <c r="S1080" s="344"/>
      <c r="T1080" s="332"/>
      <c r="U1080" s="332"/>
      <c r="V1080" s="332"/>
      <c r="W1080" s="332"/>
      <c r="X1080" s="332"/>
      <c r="Y1080" s="332"/>
      <c r="Z1080" s="332"/>
      <c r="AA1080" s="332"/>
      <c r="AB1080" s="332"/>
      <c r="AC1080" s="332"/>
      <c r="AD1080" s="332"/>
      <c r="AE1080" s="332"/>
      <c r="AF1080" s="332"/>
      <c r="AG1080" s="332"/>
      <c r="AH1080" s="332"/>
      <c r="AI1080" s="341"/>
      <c r="AJ1080" s="332"/>
      <c r="AK1080" s="332"/>
      <c r="AL1080" s="341"/>
      <c r="AM1080" s="332"/>
      <c r="AN1080" s="332"/>
      <c r="AO1080" s="341"/>
    </row>
    <row r="1081" spans="1:41" ht="23.1" customHeight="1">
      <c r="A1081" s="397"/>
      <c r="B1081" s="672"/>
      <c r="C1081" s="1234"/>
      <c r="D1081" s="396"/>
      <c r="E1081" s="508">
        <f t="shared" si="54"/>
        <v>0</v>
      </c>
      <c r="F1081" s="1235"/>
      <c r="G1081" s="509"/>
      <c r="H1081" s="508">
        <f t="shared" si="55"/>
        <v>0</v>
      </c>
      <c r="I1081" s="1256" t="str">
        <f t="shared" si="56"/>
        <v/>
      </c>
      <c r="J1081" s="398"/>
      <c r="K1081" s="341"/>
      <c r="L1081" s="341"/>
      <c r="M1081" s="342"/>
      <c r="N1081" s="332"/>
      <c r="O1081" s="332"/>
      <c r="P1081" s="343"/>
      <c r="Q1081" s="332"/>
      <c r="R1081" s="343"/>
      <c r="S1081" s="344"/>
      <c r="T1081" s="332"/>
      <c r="U1081" s="332"/>
      <c r="V1081" s="332"/>
      <c r="W1081" s="332"/>
      <c r="X1081" s="332"/>
      <c r="Y1081" s="332"/>
      <c r="Z1081" s="332"/>
      <c r="AA1081" s="332"/>
      <c r="AB1081" s="332"/>
      <c r="AC1081" s="332"/>
      <c r="AD1081" s="332"/>
      <c r="AE1081" s="332"/>
      <c r="AF1081" s="332"/>
      <c r="AG1081" s="332"/>
      <c r="AH1081" s="332"/>
      <c r="AI1081" s="341"/>
      <c r="AJ1081" s="332"/>
      <c r="AK1081" s="332"/>
      <c r="AL1081" s="341"/>
      <c r="AM1081" s="332"/>
      <c r="AN1081" s="332"/>
      <c r="AO1081" s="341"/>
    </row>
    <row r="1082" spans="1:41" ht="23.1" customHeight="1">
      <c r="A1082" s="397"/>
      <c r="B1082" s="672"/>
      <c r="C1082" s="1234"/>
      <c r="D1082" s="396"/>
      <c r="E1082" s="508">
        <f t="shared" si="54"/>
        <v>0</v>
      </c>
      <c r="F1082" s="1235"/>
      <c r="G1082" s="509"/>
      <c r="H1082" s="508">
        <f t="shared" si="55"/>
        <v>0</v>
      </c>
      <c r="I1082" s="1256" t="str">
        <f t="shared" si="56"/>
        <v/>
      </c>
      <c r="J1082" s="398"/>
      <c r="K1082" s="341"/>
      <c r="L1082" s="341"/>
      <c r="M1082" s="342"/>
      <c r="N1082" s="332"/>
      <c r="O1082" s="332"/>
      <c r="P1082" s="343"/>
      <c r="Q1082" s="332"/>
      <c r="R1082" s="343"/>
      <c r="S1082" s="344"/>
      <c r="T1082" s="332"/>
      <c r="U1082" s="332"/>
      <c r="V1082" s="332"/>
      <c r="W1082" s="332"/>
      <c r="X1082" s="332"/>
      <c r="Y1082" s="332"/>
      <c r="Z1082" s="332"/>
      <c r="AA1082" s="332"/>
      <c r="AB1082" s="332"/>
      <c r="AC1082" s="332"/>
      <c r="AD1082" s="332"/>
      <c r="AE1082" s="332"/>
      <c r="AF1082" s="332"/>
      <c r="AG1082" s="332"/>
      <c r="AH1082" s="332"/>
      <c r="AI1082" s="341"/>
      <c r="AJ1082" s="332"/>
      <c r="AK1082" s="332"/>
      <c r="AL1082" s="341"/>
      <c r="AM1082" s="332"/>
      <c r="AN1082" s="332"/>
      <c r="AO1082" s="341"/>
    </row>
    <row r="1083" spans="1:41" ht="23.1" customHeight="1">
      <c r="A1083" s="397"/>
      <c r="B1083" s="672"/>
      <c r="C1083" s="1234"/>
      <c r="D1083" s="396"/>
      <c r="E1083" s="508">
        <f t="shared" si="54"/>
        <v>0</v>
      </c>
      <c r="F1083" s="1235"/>
      <c r="G1083" s="509"/>
      <c r="H1083" s="508">
        <f t="shared" si="55"/>
        <v>0</v>
      </c>
      <c r="I1083" s="1256" t="str">
        <f t="shared" si="56"/>
        <v/>
      </c>
      <c r="J1083" s="398"/>
      <c r="K1083" s="341"/>
      <c r="L1083" s="341"/>
      <c r="M1083" s="342"/>
      <c r="N1083" s="332"/>
      <c r="O1083" s="332"/>
      <c r="P1083" s="343"/>
      <c r="Q1083" s="332"/>
      <c r="R1083" s="343"/>
      <c r="S1083" s="344"/>
      <c r="T1083" s="332"/>
      <c r="U1083" s="332"/>
      <c r="V1083" s="332"/>
      <c r="W1083" s="332"/>
      <c r="X1083" s="332"/>
      <c r="Y1083" s="332"/>
      <c r="Z1083" s="332"/>
      <c r="AA1083" s="332"/>
      <c r="AB1083" s="332"/>
      <c r="AC1083" s="332"/>
      <c r="AD1083" s="332"/>
      <c r="AE1083" s="332"/>
      <c r="AF1083" s="332"/>
      <c r="AG1083" s="332"/>
      <c r="AH1083" s="332"/>
      <c r="AI1083" s="341"/>
      <c r="AJ1083" s="332"/>
      <c r="AK1083" s="332"/>
      <c r="AL1083" s="341"/>
      <c r="AM1083" s="332"/>
      <c r="AN1083" s="332"/>
      <c r="AO1083" s="341"/>
    </row>
    <row r="1084" spans="1:41" ht="23.1" customHeight="1">
      <c r="A1084" s="397"/>
      <c r="B1084" s="672"/>
      <c r="C1084" s="1234"/>
      <c r="D1084" s="396"/>
      <c r="E1084" s="508">
        <f t="shared" si="54"/>
        <v>0</v>
      </c>
      <c r="F1084" s="1235"/>
      <c r="G1084" s="509"/>
      <c r="H1084" s="508">
        <f t="shared" si="55"/>
        <v>0</v>
      </c>
      <c r="I1084" s="1256" t="str">
        <f t="shared" si="56"/>
        <v/>
      </c>
      <c r="J1084" s="398"/>
      <c r="K1084" s="341"/>
      <c r="L1084" s="341"/>
      <c r="M1084" s="342"/>
      <c r="N1084" s="332"/>
      <c r="O1084" s="332"/>
      <c r="P1084" s="343"/>
      <c r="Q1084" s="332"/>
      <c r="R1084" s="343"/>
      <c r="S1084" s="344"/>
      <c r="T1084" s="332"/>
      <c r="U1084" s="332"/>
      <c r="V1084" s="332"/>
      <c r="W1084" s="332"/>
      <c r="X1084" s="332"/>
      <c r="Y1084" s="332"/>
      <c r="Z1084" s="332"/>
      <c r="AA1084" s="332"/>
      <c r="AB1084" s="332"/>
      <c r="AC1084" s="332"/>
      <c r="AD1084" s="332"/>
      <c r="AE1084" s="332"/>
      <c r="AF1084" s="332"/>
      <c r="AG1084" s="332"/>
      <c r="AH1084" s="332"/>
      <c r="AI1084" s="341"/>
      <c r="AJ1084" s="332"/>
      <c r="AK1084" s="332"/>
      <c r="AL1084" s="341"/>
      <c r="AM1084" s="332"/>
      <c r="AN1084" s="332"/>
      <c r="AO1084" s="341"/>
    </row>
    <row r="1085" spans="1:41" ht="23.1" customHeight="1">
      <c r="A1085" s="397"/>
      <c r="B1085" s="672"/>
      <c r="C1085" s="1234"/>
      <c r="D1085" s="396"/>
      <c r="E1085" s="508">
        <f t="shared" si="54"/>
        <v>0</v>
      </c>
      <c r="F1085" s="1235"/>
      <c r="G1085" s="509"/>
      <c r="H1085" s="508">
        <f t="shared" si="55"/>
        <v>0</v>
      </c>
      <c r="I1085" s="1256" t="str">
        <f t="shared" si="56"/>
        <v/>
      </c>
      <c r="J1085" s="398"/>
      <c r="K1085" s="341"/>
      <c r="L1085" s="341"/>
      <c r="M1085" s="342"/>
      <c r="N1085" s="332"/>
      <c r="O1085" s="332"/>
      <c r="P1085" s="343"/>
      <c r="Q1085" s="332"/>
      <c r="R1085" s="343"/>
      <c r="S1085" s="344"/>
      <c r="T1085" s="332"/>
      <c r="U1085" s="332"/>
      <c r="V1085" s="332"/>
      <c r="W1085" s="332"/>
      <c r="X1085" s="332"/>
      <c r="Y1085" s="332"/>
      <c r="Z1085" s="332"/>
      <c r="AA1085" s="332"/>
      <c r="AB1085" s="332"/>
      <c r="AC1085" s="332"/>
      <c r="AD1085" s="332"/>
      <c r="AE1085" s="332"/>
      <c r="AF1085" s="332"/>
      <c r="AG1085" s="332"/>
      <c r="AH1085" s="332"/>
      <c r="AI1085" s="341"/>
      <c r="AJ1085" s="332"/>
      <c r="AK1085" s="332"/>
      <c r="AL1085" s="341"/>
      <c r="AM1085" s="332"/>
      <c r="AN1085" s="332"/>
      <c r="AO1085" s="341"/>
    </row>
    <row r="1086" spans="1:41" ht="23.1" customHeight="1">
      <c r="A1086" s="397"/>
      <c r="B1086" s="672"/>
      <c r="C1086" s="1234"/>
      <c r="D1086" s="396"/>
      <c r="E1086" s="508">
        <f t="shared" si="54"/>
        <v>0</v>
      </c>
      <c r="F1086" s="1235"/>
      <c r="G1086" s="509"/>
      <c r="H1086" s="508">
        <f t="shared" si="55"/>
        <v>0</v>
      </c>
      <c r="I1086" s="1256" t="str">
        <f t="shared" si="56"/>
        <v/>
      </c>
      <c r="J1086" s="398"/>
      <c r="K1086" s="341"/>
      <c r="L1086" s="341"/>
      <c r="M1086" s="342"/>
      <c r="N1086" s="332"/>
      <c r="O1086" s="332"/>
      <c r="P1086" s="343"/>
      <c r="Q1086" s="332"/>
      <c r="R1086" s="343"/>
      <c r="S1086" s="344"/>
      <c r="T1086" s="332"/>
      <c r="U1086" s="332"/>
      <c r="V1086" s="332"/>
      <c r="W1086" s="332"/>
      <c r="X1086" s="332"/>
      <c r="Y1086" s="332"/>
      <c r="Z1086" s="332"/>
      <c r="AA1086" s="332"/>
      <c r="AB1086" s="332"/>
      <c r="AC1086" s="332"/>
      <c r="AD1086" s="332"/>
      <c r="AE1086" s="332"/>
      <c r="AF1086" s="332"/>
      <c r="AG1086" s="332"/>
      <c r="AH1086" s="332"/>
      <c r="AI1086" s="341"/>
      <c r="AJ1086" s="332"/>
      <c r="AK1086" s="332"/>
      <c r="AL1086" s="341"/>
      <c r="AM1086" s="332"/>
      <c r="AN1086" s="332"/>
      <c r="AO1086" s="341"/>
    </row>
    <row r="1087" spans="1:41" ht="23.1" customHeight="1">
      <c r="A1087" s="397"/>
      <c r="B1087" s="672"/>
      <c r="C1087" s="1234"/>
      <c r="D1087" s="396"/>
      <c r="E1087" s="508">
        <f t="shared" si="54"/>
        <v>0</v>
      </c>
      <c r="F1087" s="1235"/>
      <c r="G1087" s="509"/>
      <c r="H1087" s="508">
        <f t="shared" si="55"/>
        <v>0</v>
      </c>
      <c r="I1087" s="1256" t="str">
        <f t="shared" si="56"/>
        <v/>
      </c>
      <c r="J1087" s="398"/>
      <c r="K1087" s="341"/>
      <c r="L1087" s="341"/>
      <c r="M1087" s="342"/>
      <c r="N1087" s="332"/>
      <c r="O1087" s="332"/>
      <c r="P1087" s="343"/>
      <c r="Q1087" s="332"/>
      <c r="R1087" s="343"/>
      <c r="S1087" s="344"/>
      <c r="T1087" s="332"/>
      <c r="U1087" s="332"/>
      <c r="V1087" s="332"/>
      <c r="W1087" s="332"/>
      <c r="X1087" s="332"/>
      <c r="Y1087" s="332"/>
      <c r="Z1087" s="332"/>
      <c r="AA1087" s="332"/>
      <c r="AB1087" s="332"/>
      <c r="AC1087" s="332"/>
      <c r="AD1087" s="332"/>
      <c r="AE1087" s="332"/>
      <c r="AF1087" s="332"/>
      <c r="AG1087" s="332"/>
      <c r="AH1087" s="332"/>
      <c r="AI1087" s="341"/>
      <c r="AJ1087" s="332"/>
      <c r="AK1087" s="332"/>
      <c r="AL1087" s="341"/>
      <c r="AM1087" s="332"/>
      <c r="AN1087" s="332"/>
      <c r="AO1087" s="341"/>
    </row>
    <row r="1088" spans="1:41" ht="23.1" customHeight="1">
      <c r="A1088" s="397"/>
      <c r="B1088" s="672"/>
      <c r="C1088" s="1234"/>
      <c r="D1088" s="396"/>
      <c r="E1088" s="508">
        <f t="shared" si="54"/>
        <v>0</v>
      </c>
      <c r="F1088" s="1235"/>
      <c r="G1088" s="509"/>
      <c r="H1088" s="508">
        <f t="shared" si="55"/>
        <v>0</v>
      </c>
      <c r="I1088" s="1256" t="str">
        <f t="shared" si="56"/>
        <v/>
      </c>
      <c r="J1088" s="398"/>
      <c r="K1088" s="341"/>
      <c r="L1088" s="341"/>
      <c r="M1088" s="342"/>
      <c r="N1088" s="332"/>
      <c r="O1088" s="332"/>
      <c r="P1088" s="343"/>
      <c r="Q1088" s="332"/>
      <c r="R1088" s="343"/>
      <c r="S1088" s="344"/>
      <c r="T1088" s="332"/>
      <c r="U1088" s="332"/>
      <c r="V1088" s="332"/>
      <c r="W1088" s="332"/>
      <c r="X1088" s="332"/>
      <c r="Y1088" s="332"/>
      <c r="Z1088" s="332"/>
      <c r="AA1088" s="332"/>
      <c r="AB1088" s="332"/>
      <c r="AC1088" s="332"/>
      <c r="AD1088" s="332"/>
      <c r="AE1088" s="332"/>
      <c r="AF1088" s="332"/>
      <c r="AG1088" s="332"/>
      <c r="AH1088" s="332"/>
      <c r="AI1088" s="341"/>
      <c r="AJ1088" s="332"/>
      <c r="AK1088" s="332"/>
      <c r="AL1088" s="341"/>
      <c r="AM1088" s="332"/>
      <c r="AN1088" s="332"/>
      <c r="AO1088" s="341"/>
    </row>
    <row r="1089" spans="1:41" ht="23.1" customHeight="1">
      <c r="A1089" s="397"/>
      <c r="B1089" s="672"/>
      <c r="C1089" s="1234"/>
      <c r="D1089" s="396"/>
      <c r="E1089" s="508">
        <f t="shared" si="54"/>
        <v>0</v>
      </c>
      <c r="F1089" s="1235"/>
      <c r="G1089" s="509"/>
      <c r="H1089" s="508">
        <f t="shared" si="55"/>
        <v>0</v>
      </c>
      <c r="I1089" s="1256" t="str">
        <f t="shared" si="56"/>
        <v/>
      </c>
      <c r="J1089" s="398"/>
      <c r="K1089" s="341"/>
      <c r="L1089" s="341"/>
      <c r="M1089" s="342"/>
      <c r="N1089" s="332"/>
      <c r="O1089" s="332"/>
      <c r="P1089" s="343"/>
      <c r="Q1089" s="332"/>
      <c r="R1089" s="343"/>
      <c r="S1089" s="344"/>
      <c r="T1089" s="332"/>
      <c r="U1089" s="332"/>
      <c r="V1089" s="332"/>
      <c r="W1089" s="332"/>
      <c r="X1089" s="332"/>
      <c r="Y1089" s="332"/>
      <c r="Z1089" s="332"/>
      <c r="AA1089" s="332"/>
      <c r="AB1089" s="332"/>
      <c r="AC1089" s="332"/>
      <c r="AD1089" s="332"/>
      <c r="AE1089" s="332"/>
      <c r="AF1089" s="332"/>
      <c r="AG1089" s="332"/>
      <c r="AH1089" s="332"/>
      <c r="AI1089" s="341"/>
      <c r="AJ1089" s="332"/>
      <c r="AK1089" s="332"/>
      <c r="AL1089" s="341"/>
      <c r="AM1089" s="332"/>
      <c r="AN1089" s="332"/>
      <c r="AO1089" s="341"/>
    </row>
    <row r="1090" spans="1:41" ht="23.1" customHeight="1">
      <c r="A1090" s="397"/>
      <c r="B1090" s="672"/>
      <c r="C1090" s="1234"/>
      <c r="D1090" s="396"/>
      <c r="E1090" s="508">
        <f t="shared" si="54"/>
        <v>0</v>
      </c>
      <c r="F1090" s="1235"/>
      <c r="G1090" s="509"/>
      <c r="H1090" s="508">
        <f t="shared" si="55"/>
        <v>0</v>
      </c>
      <c r="I1090" s="1256" t="str">
        <f t="shared" si="56"/>
        <v/>
      </c>
      <c r="J1090" s="398"/>
      <c r="K1090" s="341"/>
      <c r="L1090" s="341"/>
      <c r="M1090" s="342"/>
      <c r="N1090" s="332"/>
      <c r="O1090" s="332"/>
      <c r="P1090" s="343"/>
      <c r="Q1090" s="332"/>
      <c r="R1090" s="343"/>
      <c r="S1090" s="344"/>
      <c r="T1090" s="332"/>
      <c r="U1090" s="332"/>
      <c r="V1090" s="332"/>
      <c r="W1090" s="332"/>
      <c r="X1090" s="332"/>
      <c r="Y1090" s="332"/>
      <c r="Z1090" s="332"/>
      <c r="AA1090" s="332"/>
      <c r="AB1090" s="332"/>
      <c r="AC1090" s="332"/>
      <c r="AD1090" s="332"/>
      <c r="AE1090" s="332"/>
      <c r="AF1090" s="332"/>
      <c r="AG1090" s="332"/>
      <c r="AH1090" s="332"/>
      <c r="AI1090" s="341"/>
      <c r="AJ1090" s="332"/>
      <c r="AK1090" s="332"/>
      <c r="AL1090" s="341"/>
      <c r="AM1090" s="332"/>
      <c r="AN1090" s="332"/>
      <c r="AO1090" s="341"/>
    </row>
    <row r="1091" spans="1:41" ht="23.1" customHeight="1">
      <c r="A1091" s="397"/>
      <c r="B1091" s="672"/>
      <c r="C1091" s="1234"/>
      <c r="D1091" s="396"/>
      <c r="E1091" s="508">
        <f t="shared" si="54"/>
        <v>0</v>
      </c>
      <c r="F1091" s="1235"/>
      <c r="G1091" s="509"/>
      <c r="H1091" s="508">
        <f t="shared" si="55"/>
        <v>0</v>
      </c>
      <c r="I1091" s="1256" t="str">
        <f t="shared" si="56"/>
        <v/>
      </c>
      <c r="J1091" s="398"/>
      <c r="K1091" s="341"/>
      <c r="L1091" s="341"/>
      <c r="M1091" s="342"/>
      <c r="N1091" s="332"/>
      <c r="O1091" s="332"/>
      <c r="P1091" s="343"/>
      <c r="Q1091" s="332"/>
      <c r="R1091" s="343"/>
      <c r="S1091" s="344"/>
      <c r="T1091" s="332"/>
      <c r="U1091" s="332"/>
      <c r="V1091" s="332"/>
      <c r="W1091" s="332"/>
      <c r="X1091" s="332"/>
      <c r="Y1091" s="332"/>
      <c r="Z1091" s="332"/>
      <c r="AA1091" s="332"/>
      <c r="AB1091" s="332"/>
      <c r="AC1091" s="332"/>
      <c r="AD1091" s="332"/>
      <c r="AE1091" s="332"/>
      <c r="AF1091" s="332"/>
      <c r="AG1091" s="332"/>
      <c r="AH1091" s="332"/>
      <c r="AI1091" s="341"/>
      <c r="AJ1091" s="332"/>
      <c r="AK1091" s="332"/>
      <c r="AL1091" s="341"/>
      <c r="AM1091" s="332"/>
      <c r="AN1091" s="332"/>
      <c r="AO1091" s="341"/>
    </row>
    <row r="1092" spans="1:41" ht="23.1" customHeight="1">
      <c r="A1092" s="397"/>
      <c r="B1092" s="672"/>
      <c r="C1092" s="1234"/>
      <c r="D1092" s="396"/>
      <c r="E1092" s="508">
        <f t="shared" si="54"/>
        <v>0</v>
      </c>
      <c r="F1092" s="1235"/>
      <c r="G1092" s="509"/>
      <c r="H1092" s="508">
        <f t="shared" si="55"/>
        <v>0</v>
      </c>
      <c r="I1092" s="1256" t="str">
        <f t="shared" si="56"/>
        <v/>
      </c>
      <c r="J1092" s="398"/>
      <c r="K1092" s="341"/>
      <c r="L1092" s="341"/>
      <c r="M1092" s="342"/>
      <c r="N1092" s="332"/>
      <c r="O1092" s="332"/>
      <c r="P1092" s="343"/>
      <c r="Q1092" s="332"/>
      <c r="R1092" s="343"/>
      <c r="S1092" s="344"/>
      <c r="T1092" s="332"/>
      <c r="U1092" s="332"/>
      <c r="V1092" s="332"/>
      <c r="W1092" s="332"/>
      <c r="X1092" s="332"/>
      <c r="Y1092" s="332"/>
      <c r="Z1092" s="332"/>
      <c r="AA1092" s="332"/>
      <c r="AB1092" s="332"/>
      <c r="AC1092" s="332"/>
      <c r="AD1092" s="332"/>
      <c r="AE1092" s="332"/>
      <c r="AF1092" s="332"/>
      <c r="AG1092" s="332"/>
      <c r="AH1092" s="332"/>
      <c r="AI1092" s="341"/>
      <c r="AJ1092" s="332"/>
      <c r="AK1092" s="332"/>
      <c r="AL1092" s="341"/>
      <c r="AM1092" s="332"/>
      <c r="AN1092" s="332"/>
      <c r="AO1092" s="341"/>
    </row>
    <row r="1093" spans="1:41" ht="23.1" customHeight="1">
      <c r="A1093" s="397"/>
      <c r="B1093" s="672"/>
      <c r="C1093" s="1234"/>
      <c r="D1093" s="396"/>
      <c r="E1093" s="508">
        <f t="shared" si="54"/>
        <v>0</v>
      </c>
      <c r="F1093" s="1235"/>
      <c r="G1093" s="509"/>
      <c r="H1093" s="508">
        <f t="shared" si="55"/>
        <v>0</v>
      </c>
      <c r="I1093" s="1256" t="str">
        <f t="shared" si="56"/>
        <v/>
      </c>
      <c r="J1093" s="398"/>
      <c r="K1093" s="341"/>
      <c r="L1093" s="341"/>
      <c r="M1093" s="342"/>
      <c r="N1093" s="332"/>
      <c r="O1093" s="332"/>
      <c r="P1093" s="343"/>
      <c r="Q1093" s="332"/>
      <c r="R1093" s="343"/>
      <c r="S1093" s="344"/>
      <c r="T1093" s="332"/>
      <c r="U1093" s="332"/>
      <c r="V1093" s="332"/>
      <c r="W1093" s="332"/>
      <c r="X1093" s="332"/>
      <c r="Y1093" s="332"/>
      <c r="Z1093" s="332"/>
      <c r="AA1093" s="332"/>
      <c r="AB1093" s="332"/>
      <c r="AC1093" s="332"/>
      <c r="AD1093" s="332"/>
      <c r="AE1093" s="332"/>
      <c r="AF1093" s="332"/>
      <c r="AG1093" s="332"/>
      <c r="AH1093" s="332"/>
      <c r="AI1093" s="341"/>
      <c r="AJ1093" s="332"/>
      <c r="AK1093" s="332"/>
      <c r="AL1093" s="341"/>
      <c r="AM1093" s="332"/>
      <c r="AN1093" s="332"/>
      <c r="AO1093" s="341"/>
    </row>
    <row r="1094" spans="1:41" ht="23.1" customHeight="1">
      <c r="A1094" s="397"/>
      <c r="B1094" s="672"/>
      <c r="C1094" s="1234"/>
      <c r="D1094" s="396"/>
      <c r="E1094" s="508">
        <f t="shared" si="54"/>
        <v>0</v>
      </c>
      <c r="F1094" s="1235"/>
      <c r="G1094" s="509"/>
      <c r="H1094" s="508">
        <f t="shared" si="55"/>
        <v>0</v>
      </c>
      <c r="I1094" s="1256" t="str">
        <f t="shared" si="56"/>
        <v/>
      </c>
      <c r="J1094" s="398"/>
      <c r="K1094" s="341"/>
      <c r="L1094" s="341"/>
      <c r="M1094" s="342"/>
      <c r="N1094" s="332"/>
      <c r="O1094" s="332"/>
      <c r="P1094" s="343"/>
      <c r="Q1094" s="332"/>
      <c r="R1094" s="343"/>
      <c r="S1094" s="344"/>
      <c r="T1094" s="332"/>
      <c r="U1094" s="332"/>
      <c r="V1094" s="332"/>
      <c r="W1094" s="332"/>
      <c r="X1094" s="332"/>
      <c r="Y1094" s="332"/>
      <c r="Z1094" s="332"/>
      <c r="AA1094" s="332"/>
      <c r="AB1094" s="332"/>
      <c r="AC1094" s="332"/>
      <c r="AD1094" s="332"/>
      <c r="AE1094" s="332"/>
      <c r="AF1094" s="332"/>
      <c r="AG1094" s="332"/>
      <c r="AH1094" s="332"/>
      <c r="AI1094" s="341"/>
      <c r="AJ1094" s="332"/>
      <c r="AK1094" s="332"/>
      <c r="AL1094" s="341"/>
      <c r="AM1094" s="332"/>
      <c r="AN1094" s="332"/>
      <c r="AO1094" s="341"/>
    </row>
    <row r="1095" spans="1:41" ht="23.1" customHeight="1">
      <c r="A1095" s="397"/>
      <c r="B1095" s="672"/>
      <c r="C1095" s="1234"/>
      <c r="D1095" s="396"/>
      <c r="E1095" s="508">
        <f t="shared" si="54"/>
        <v>0</v>
      </c>
      <c r="F1095" s="1235"/>
      <c r="G1095" s="509"/>
      <c r="H1095" s="508">
        <f t="shared" si="55"/>
        <v>0</v>
      </c>
      <c r="I1095" s="1256" t="str">
        <f t="shared" si="56"/>
        <v/>
      </c>
      <c r="J1095" s="398"/>
      <c r="K1095" s="341"/>
      <c r="L1095" s="341"/>
      <c r="M1095" s="342"/>
      <c r="N1095" s="332"/>
      <c r="O1095" s="332"/>
      <c r="P1095" s="343"/>
      <c r="Q1095" s="332"/>
      <c r="R1095" s="343"/>
      <c r="S1095" s="344"/>
      <c r="T1095" s="332"/>
      <c r="U1095" s="332"/>
      <c r="V1095" s="332"/>
      <c r="W1095" s="332"/>
      <c r="X1095" s="332"/>
      <c r="Y1095" s="332"/>
      <c r="Z1095" s="332"/>
      <c r="AA1095" s="332"/>
      <c r="AB1095" s="332"/>
      <c r="AC1095" s="332"/>
      <c r="AD1095" s="332"/>
      <c r="AE1095" s="332"/>
      <c r="AF1095" s="332"/>
      <c r="AG1095" s="332"/>
      <c r="AH1095" s="332"/>
      <c r="AI1095" s="341"/>
      <c r="AJ1095" s="332"/>
      <c r="AK1095" s="332"/>
      <c r="AL1095" s="341"/>
      <c r="AM1095" s="332"/>
      <c r="AN1095" s="332"/>
      <c r="AO1095" s="341"/>
    </row>
    <row r="1096" spans="1:41" ht="23.1" customHeight="1">
      <c r="A1096" s="397"/>
      <c r="B1096" s="672"/>
      <c r="C1096" s="1234"/>
      <c r="D1096" s="396"/>
      <c r="E1096" s="508">
        <f t="shared" si="54"/>
        <v>0</v>
      </c>
      <c r="F1096" s="1235"/>
      <c r="G1096" s="509"/>
      <c r="H1096" s="508">
        <f t="shared" si="55"/>
        <v>0</v>
      </c>
      <c r="I1096" s="1256" t="str">
        <f t="shared" si="56"/>
        <v/>
      </c>
      <c r="J1096" s="398"/>
      <c r="K1096" s="341"/>
      <c r="L1096" s="341"/>
      <c r="M1096" s="342"/>
      <c r="N1096" s="332"/>
      <c r="O1096" s="332"/>
      <c r="P1096" s="343"/>
      <c r="Q1096" s="332"/>
      <c r="R1096" s="343"/>
      <c r="S1096" s="344"/>
      <c r="T1096" s="332"/>
      <c r="U1096" s="332"/>
      <c r="V1096" s="332"/>
      <c r="W1096" s="332"/>
      <c r="X1096" s="332"/>
      <c r="Y1096" s="332"/>
      <c r="Z1096" s="332"/>
      <c r="AA1096" s="332"/>
      <c r="AB1096" s="332"/>
      <c r="AC1096" s="332"/>
      <c r="AD1096" s="332"/>
      <c r="AE1096" s="332"/>
      <c r="AF1096" s="332"/>
      <c r="AG1096" s="332"/>
      <c r="AH1096" s="332"/>
      <c r="AI1096" s="341"/>
      <c r="AJ1096" s="332"/>
      <c r="AK1096" s="332"/>
      <c r="AL1096" s="341"/>
      <c r="AM1096" s="332"/>
      <c r="AN1096" s="332"/>
      <c r="AO1096" s="341"/>
    </row>
    <row r="1097" spans="1:41" ht="23.1" customHeight="1">
      <c r="A1097" s="397"/>
      <c r="B1097" s="672"/>
      <c r="C1097" s="1234"/>
      <c r="D1097" s="396"/>
      <c r="E1097" s="508">
        <f t="shared" si="54"/>
        <v>0</v>
      </c>
      <c r="F1097" s="1235"/>
      <c r="G1097" s="509"/>
      <c r="H1097" s="508">
        <f t="shared" si="55"/>
        <v>0</v>
      </c>
      <c r="I1097" s="1256" t="str">
        <f t="shared" si="56"/>
        <v/>
      </c>
      <c r="J1097" s="398"/>
      <c r="K1097" s="341"/>
      <c r="L1097" s="341"/>
      <c r="M1097" s="342"/>
      <c r="N1097" s="332"/>
      <c r="O1097" s="332"/>
      <c r="P1097" s="343"/>
      <c r="Q1097" s="332"/>
      <c r="R1097" s="343"/>
      <c r="S1097" s="344"/>
      <c r="T1097" s="332"/>
      <c r="U1097" s="332"/>
      <c r="V1097" s="332"/>
      <c r="W1097" s="332"/>
      <c r="X1097" s="332"/>
      <c r="Y1097" s="332"/>
      <c r="Z1097" s="332"/>
      <c r="AA1097" s="332"/>
      <c r="AB1097" s="332"/>
      <c r="AC1097" s="332"/>
      <c r="AD1097" s="332"/>
      <c r="AE1097" s="332"/>
      <c r="AF1097" s="332"/>
      <c r="AG1097" s="332"/>
      <c r="AH1097" s="332"/>
      <c r="AI1097" s="341"/>
      <c r="AJ1097" s="332"/>
      <c r="AK1097" s="332"/>
      <c r="AL1097" s="341"/>
      <c r="AM1097" s="332"/>
      <c r="AN1097" s="332"/>
      <c r="AO1097" s="341"/>
    </row>
    <row r="1098" spans="1:41" ht="23.1" customHeight="1">
      <c r="A1098" s="397"/>
      <c r="B1098" s="672"/>
      <c r="C1098" s="1234"/>
      <c r="D1098" s="396"/>
      <c r="E1098" s="508">
        <f t="shared" si="54"/>
        <v>0</v>
      </c>
      <c r="F1098" s="1235"/>
      <c r="G1098" s="509"/>
      <c r="H1098" s="508">
        <f t="shared" si="55"/>
        <v>0</v>
      </c>
      <c r="I1098" s="1256" t="str">
        <f t="shared" si="56"/>
        <v/>
      </c>
      <c r="J1098" s="398"/>
      <c r="K1098" s="341"/>
      <c r="L1098" s="341"/>
      <c r="M1098" s="342"/>
      <c r="N1098" s="332"/>
      <c r="O1098" s="332"/>
      <c r="P1098" s="343"/>
      <c r="Q1098" s="332"/>
      <c r="R1098" s="343"/>
      <c r="S1098" s="344"/>
      <c r="T1098" s="332"/>
      <c r="U1098" s="332"/>
      <c r="V1098" s="332"/>
      <c r="W1098" s="332"/>
      <c r="X1098" s="332"/>
      <c r="Y1098" s="332"/>
      <c r="Z1098" s="332"/>
      <c r="AA1098" s="332"/>
      <c r="AB1098" s="332"/>
      <c r="AC1098" s="332"/>
      <c r="AD1098" s="332"/>
      <c r="AE1098" s="332"/>
      <c r="AF1098" s="332"/>
      <c r="AG1098" s="332"/>
      <c r="AH1098" s="332"/>
      <c r="AI1098" s="341"/>
      <c r="AJ1098" s="332"/>
      <c r="AK1098" s="332"/>
      <c r="AL1098" s="341"/>
      <c r="AM1098" s="332"/>
      <c r="AN1098" s="332"/>
      <c r="AO1098" s="341"/>
    </row>
    <row r="1099" spans="1:41" ht="23.1" customHeight="1">
      <c r="A1099" s="397"/>
      <c r="B1099" s="672"/>
      <c r="C1099" s="1234"/>
      <c r="D1099" s="396"/>
      <c r="E1099" s="508">
        <f t="shared" si="54"/>
        <v>0</v>
      </c>
      <c r="F1099" s="1235"/>
      <c r="G1099" s="509"/>
      <c r="H1099" s="508">
        <f t="shared" si="55"/>
        <v>0</v>
      </c>
      <c r="I1099" s="1256" t="str">
        <f t="shared" si="56"/>
        <v/>
      </c>
      <c r="J1099" s="398"/>
      <c r="K1099" s="341"/>
      <c r="L1099" s="341"/>
      <c r="M1099" s="342"/>
      <c r="N1099" s="332"/>
      <c r="O1099" s="332"/>
      <c r="P1099" s="343"/>
      <c r="Q1099" s="332"/>
      <c r="R1099" s="343"/>
      <c r="S1099" s="344"/>
      <c r="T1099" s="332"/>
      <c r="U1099" s="332"/>
      <c r="V1099" s="332"/>
      <c r="W1099" s="332"/>
      <c r="X1099" s="332"/>
      <c r="Y1099" s="332"/>
      <c r="Z1099" s="332"/>
      <c r="AA1099" s="332"/>
      <c r="AB1099" s="332"/>
      <c r="AC1099" s="332"/>
      <c r="AD1099" s="332"/>
      <c r="AE1099" s="332"/>
      <c r="AF1099" s="332"/>
      <c r="AG1099" s="332"/>
      <c r="AH1099" s="332"/>
      <c r="AI1099" s="341"/>
      <c r="AJ1099" s="332"/>
      <c r="AK1099" s="332"/>
      <c r="AL1099" s="341"/>
      <c r="AM1099" s="332"/>
      <c r="AN1099" s="332"/>
      <c r="AO1099" s="341"/>
    </row>
    <row r="1100" spans="1:41" ht="23.1" customHeight="1">
      <c r="A1100" s="397"/>
      <c r="B1100" s="672"/>
      <c r="C1100" s="1234"/>
      <c r="D1100" s="396"/>
      <c r="E1100" s="508">
        <f t="shared" si="54"/>
        <v>0</v>
      </c>
      <c r="F1100" s="1235"/>
      <c r="G1100" s="509"/>
      <c r="H1100" s="508">
        <f t="shared" si="55"/>
        <v>0</v>
      </c>
      <c r="I1100" s="1256" t="str">
        <f t="shared" si="56"/>
        <v/>
      </c>
      <c r="J1100" s="398"/>
      <c r="K1100" s="341"/>
      <c r="L1100" s="341"/>
      <c r="M1100" s="342"/>
      <c r="N1100" s="332"/>
      <c r="O1100" s="332"/>
      <c r="P1100" s="343"/>
      <c r="Q1100" s="332"/>
      <c r="R1100" s="343"/>
      <c r="S1100" s="344"/>
      <c r="T1100" s="332"/>
      <c r="U1100" s="332"/>
      <c r="V1100" s="332"/>
      <c r="W1100" s="332"/>
      <c r="X1100" s="332"/>
      <c r="Y1100" s="332"/>
      <c r="Z1100" s="332"/>
      <c r="AA1100" s="332"/>
      <c r="AB1100" s="332"/>
      <c r="AC1100" s="332"/>
      <c r="AD1100" s="332"/>
      <c r="AE1100" s="332"/>
      <c r="AF1100" s="332"/>
      <c r="AG1100" s="332"/>
      <c r="AH1100" s="332"/>
      <c r="AI1100" s="341"/>
      <c r="AJ1100" s="332"/>
      <c r="AK1100" s="332"/>
      <c r="AL1100" s="341"/>
      <c r="AM1100" s="332"/>
      <c r="AN1100" s="332"/>
      <c r="AO1100" s="341"/>
    </row>
    <row r="1101" spans="1:41" ht="23.1" customHeight="1">
      <c r="A1101" s="397"/>
      <c r="B1101" s="672"/>
      <c r="C1101" s="1234"/>
      <c r="D1101" s="396"/>
      <c r="E1101" s="508">
        <f t="shared" si="54"/>
        <v>0</v>
      </c>
      <c r="F1101" s="1235"/>
      <c r="G1101" s="509"/>
      <c r="H1101" s="508">
        <f t="shared" si="55"/>
        <v>0</v>
      </c>
      <c r="I1101" s="1256" t="str">
        <f t="shared" si="56"/>
        <v/>
      </c>
      <c r="J1101" s="398"/>
      <c r="K1101" s="341"/>
      <c r="L1101" s="341"/>
      <c r="M1101" s="342"/>
      <c r="N1101" s="332"/>
      <c r="O1101" s="332"/>
      <c r="P1101" s="343"/>
      <c r="Q1101" s="332"/>
      <c r="R1101" s="343"/>
      <c r="S1101" s="344"/>
      <c r="T1101" s="332"/>
      <c r="U1101" s="332"/>
      <c r="V1101" s="332"/>
      <c r="W1101" s="332"/>
      <c r="X1101" s="332"/>
      <c r="Y1101" s="332"/>
      <c r="Z1101" s="332"/>
      <c r="AA1101" s="332"/>
      <c r="AB1101" s="332"/>
      <c r="AC1101" s="332"/>
      <c r="AD1101" s="332"/>
      <c r="AE1101" s="332"/>
      <c r="AF1101" s="332"/>
      <c r="AG1101" s="332"/>
      <c r="AH1101" s="332"/>
      <c r="AI1101" s="341"/>
      <c r="AJ1101" s="332"/>
      <c r="AK1101" s="332"/>
      <c r="AL1101" s="341"/>
      <c r="AM1101" s="332"/>
      <c r="AN1101" s="332"/>
      <c r="AO1101" s="341"/>
    </row>
    <row r="1102" spans="1:41" ht="23.1" customHeight="1">
      <c r="A1102" s="397"/>
      <c r="B1102" s="672"/>
      <c r="C1102" s="1234"/>
      <c r="D1102" s="396"/>
      <c r="E1102" s="508">
        <f t="shared" si="54"/>
        <v>0</v>
      </c>
      <c r="F1102" s="1235"/>
      <c r="G1102" s="509"/>
      <c r="H1102" s="508">
        <f t="shared" si="55"/>
        <v>0</v>
      </c>
      <c r="I1102" s="1256" t="str">
        <f t="shared" si="56"/>
        <v/>
      </c>
      <c r="J1102" s="398"/>
      <c r="K1102" s="341"/>
      <c r="L1102" s="341"/>
      <c r="M1102" s="342"/>
      <c r="N1102" s="332"/>
      <c r="O1102" s="332"/>
      <c r="P1102" s="343"/>
      <c r="Q1102" s="332"/>
      <c r="R1102" s="343"/>
      <c r="S1102" s="344"/>
      <c r="T1102" s="332"/>
      <c r="U1102" s="332"/>
      <c r="V1102" s="332"/>
      <c r="W1102" s="332"/>
      <c r="X1102" s="332"/>
      <c r="Y1102" s="332"/>
      <c r="Z1102" s="332"/>
      <c r="AA1102" s="332"/>
      <c r="AB1102" s="332"/>
      <c r="AC1102" s="332"/>
      <c r="AD1102" s="332"/>
      <c r="AE1102" s="332"/>
      <c r="AF1102" s="332"/>
      <c r="AG1102" s="332"/>
      <c r="AH1102" s="332"/>
      <c r="AI1102" s="341"/>
      <c r="AJ1102" s="332"/>
      <c r="AK1102" s="332"/>
      <c r="AL1102" s="341"/>
      <c r="AM1102" s="332"/>
      <c r="AN1102" s="332"/>
      <c r="AO1102" s="341"/>
    </row>
    <row r="1103" spans="1:41" ht="23.1" customHeight="1">
      <c r="A1103" s="397"/>
      <c r="B1103" s="672"/>
      <c r="C1103" s="1234"/>
      <c r="D1103" s="396"/>
      <c r="E1103" s="508">
        <f t="shared" si="54"/>
        <v>0</v>
      </c>
      <c r="F1103" s="1235"/>
      <c r="G1103" s="509"/>
      <c r="H1103" s="508">
        <f t="shared" si="55"/>
        <v>0</v>
      </c>
      <c r="I1103" s="1256" t="str">
        <f t="shared" si="56"/>
        <v/>
      </c>
      <c r="J1103" s="398"/>
      <c r="K1103" s="341"/>
      <c r="L1103" s="341"/>
      <c r="M1103" s="342"/>
      <c r="N1103" s="332"/>
      <c r="O1103" s="332"/>
      <c r="P1103" s="343"/>
      <c r="Q1103" s="332"/>
      <c r="R1103" s="343"/>
      <c r="S1103" s="344"/>
      <c r="T1103" s="332"/>
      <c r="U1103" s="332"/>
      <c r="V1103" s="332"/>
      <c r="W1103" s="332"/>
      <c r="X1103" s="332"/>
      <c r="Y1103" s="332"/>
      <c r="Z1103" s="332"/>
      <c r="AA1103" s="332"/>
      <c r="AB1103" s="332"/>
      <c r="AC1103" s="332"/>
      <c r="AD1103" s="332"/>
      <c r="AE1103" s="332"/>
      <c r="AF1103" s="332"/>
      <c r="AG1103" s="332"/>
      <c r="AH1103" s="332"/>
      <c r="AI1103" s="341"/>
      <c r="AJ1103" s="332"/>
      <c r="AK1103" s="332"/>
      <c r="AL1103" s="341"/>
      <c r="AM1103" s="332"/>
      <c r="AN1103" s="332"/>
      <c r="AO1103" s="341"/>
    </row>
    <row r="1104" spans="1:41" ht="23.1" customHeight="1">
      <c r="A1104" s="397"/>
      <c r="B1104" s="672"/>
      <c r="C1104" s="1234"/>
      <c r="D1104" s="396"/>
      <c r="E1104" s="508">
        <f t="shared" si="54"/>
        <v>0</v>
      </c>
      <c r="F1104" s="1235"/>
      <c r="G1104" s="509"/>
      <c r="H1104" s="508">
        <f t="shared" si="55"/>
        <v>0</v>
      </c>
      <c r="I1104" s="1256" t="str">
        <f t="shared" si="56"/>
        <v/>
      </c>
      <c r="J1104" s="398"/>
      <c r="K1104" s="341"/>
      <c r="L1104" s="341"/>
      <c r="M1104" s="342"/>
      <c r="N1104" s="332"/>
      <c r="O1104" s="332"/>
      <c r="P1104" s="343"/>
      <c r="Q1104" s="332"/>
      <c r="R1104" s="343"/>
      <c r="S1104" s="344"/>
      <c r="T1104" s="332"/>
      <c r="U1104" s="332"/>
      <c r="V1104" s="332"/>
      <c r="W1104" s="332"/>
      <c r="X1104" s="332"/>
      <c r="Y1104" s="332"/>
      <c r="Z1104" s="332"/>
      <c r="AA1104" s="332"/>
      <c r="AB1104" s="332"/>
      <c r="AC1104" s="332"/>
      <c r="AD1104" s="332"/>
      <c r="AE1104" s="332"/>
      <c r="AF1104" s="332"/>
      <c r="AG1104" s="332"/>
      <c r="AH1104" s="332"/>
      <c r="AI1104" s="341"/>
      <c r="AJ1104" s="332"/>
      <c r="AK1104" s="332"/>
      <c r="AL1104" s="341"/>
      <c r="AM1104" s="332"/>
      <c r="AN1104" s="332"/>
      <c r="AO1104" s="341"/>
    </row>
    <row r="1105" spans="1:41" ht="23.1" customHeight="1">
      <c r="A1105" s="397"/>
      <c r="B1105" s="672"/>
      <c r="C1105" s="1234"/>
      <c r="D1105" s="396"/>
      <c r="E1105" s="508">
        <f t="shared" si="54"/>
        <v>0</v>
      </c>
      <c r="F1105" s="1235"/>
      <c r="G1105" s="509"/>
      <c r="H1105" s="508">
        <f t="shared" si="55"/>
        <v>0</v>
      </c>
      <c r="I1105" s="1256" t="str">
        <f t="shared" si="56"/>
        <v/>
      </c>
      <c r="J1105" s="398"/>
      <c r="K1105" s="341"/>
      <c r="L1105" s="341"/>
      <c r="M1105" s="342"/>
      <c r="N1105" s="332"/>
      <c r="O1105" s="332"/>
      <c r="P1105" s="343"/>
      <c r="Q1105" s="332"/>
      <c r="R1105" s="343"/>
      <c r="S1105" s="344"/>
      <c r="T1105" s="332"/>
      <c r="U1105" s="332"/>
      <c r="V1105" s="332"/>
      <c r="W1105" s="332"/>
      <c r="X1105" s="332"/>
      <c r="Y1105" s="332"/>
      <c r="Z1105" s="332"/>
      <c r="AA1105" s="332"/>
      <c r="AB1105" s="332"/>
      <c r="AC1105" s="332"/>
      <c r="AD1105" s="332"/>
      <c r="AE1105" s="332"/>
      <c r="AF1105" s="332"/>
      <c r="AG1105" s="332"/>
      <c r="AH1105" s="332"/>
      <c r="AI1105" s="341"/>
      <c r="AJ1105" s="332"/>
      <c r="AK1105" s="332"/>
      <c r="AL1105" s="341"/>
      <c r="AM1105" s="332"/>
      <c r="AN1105" s="332"/>
      <c r="AO1105" s="341"/>
    </row>
    <row r="1106" spans="1:41" ht="23.1" customHeight="1">
      <c r="A1106" s="397"/>
      <c r="B1106" s="672"/>
      <c r="C1106" s="1234"/>
      <c r="D1106" s="396"/>
      <c r="E1106" s="508">
        <f t="shared" si="54"/>
        <v>0</v>
      </c>
      <c r="F1106" s="1235"/>
      <c r="G1106" s="509"/>
      <c r="H1106" s="508">
        <f t="shared" si="55"/>
        <v>0</v>
      </c>
      <c r="I1106" s="1256" t="str">
        <f t="shared" si="56"/>
        <v/>
      </c>
      <c r="J1106" s="398"/>
      <c r="K1106" s="341"/>
      <c r="L1106" s="341"/>
      <c r="M1106" s="342"/>
      <c r="N1106" s="332"/>
      <c r="O1106" s="332"/>
      <c r="P1106" s="343"/>
      <c r="Q1106" s="332"/>
      <c r="R1106" s="343"/>
      <c r="S1106" s="344"/>
      <c r="T1106" s="332"/>
      <c r="U1106" s="332"/>
      <c r="V1106" s="332"/>
      <c r="W1106" s="332"/>
      <c r="X1106" s="332"/>
      <c r="Y1106" s="332"/>
      <c r="Z1106" s="332"/>
      <c r="AA1106" s="332"/>
      <c r="AB1106" s="332"/>
      <c r="AC1106" s="332"/>
      <c r="AD1106" s="332"/>
      <c r="AE1106" s="332"/>
      <c r="AF1106" s="332"/>
      <c r="AG1106" s="332"/>
      <c r="AH1106" s="332"/>
      <c r="AI1106" s="341"/>
      <c r="AJ1106" s="332"/>
      <c r="AK1106" s="332"/>
      <c r="AL1106" s="341"/>
      <c r="AM1106" s="332"/>
      <c r="AN1106" s="332"/>
      <c r="AO1106" s="341"/>
    </row>
    <row r="1107" spans="1:41" ht="23.1" customHeight="1">
      <c r="A1107" s="397"/>
      <c r="B1107" s="672"/>
      <c r="C1107" s="1234"/>
      <c r="D1107" s="396"/>
      <c r="E1107" s="508">
        <f t="shared" si="54"/>
        <v>0</v>
      </c>
      <c r="F1107" s="1235"/>
      <c r="G1107" s="509"/>
      <c r="H1107" s="508">
        <f t="shared" si="55"/>
        <v>0</v>
      </c>
      <c r="I1107" s="1256" t="str">
        <f t="shared" si="56"/>
        <v/>
      </c>
      <c r="J1107" s="398"/>
      <c r="K1107" s="341"/>
      <c r="L1107" s="341"/>
      <c r="M1107" s="342"/>
      <c r="N1107" s="332"/>
      <c r="O1107" s="332"/>
      <c r="P1107" s="343"/>
      <c r="Q1107" s="332"/>
      <c r="R1107" s="343"/>
      <c r="S1107" s="344"/>
      <c r="T1107" s="332"/>
      <c r="U1107" s="332"/>
      <c r="V1107" s="332"/>
      <c r="W1107" s="332"/>
      <c r="X1107" s="332"/>
      <c r="Y1107" s="332"/>
      <c r="Z1107" s="332"/>
      <c r="AA1107" s="332"/>
      <c r="AB1107" s="332"/>
      <c r="AC1107" s="332"/>
      <c r="AD1107" s="332"/>
      <c r="AE1107" s="332"/>
      <c r="AF1107" s="332"/>
      <c r="AG1107" s="332"/>
      <c r="AH1107" s="332"/>
      <c r="AI1107" s="341"/>
      <c r="AJ1107" s="332"/>
      <c r="AK1107" s="332"/>
      <c r="AL1107" s="341"/>
      <c r="AM1107" s="332"/>
      <c r="AN1107" s="332"/>
      <c r="AO1107" s="341"/>
    </row>
    <row r="1108" spans="1:41" ht="23.1" customHeight="1">
      <c r="A1108" s="397"/>
      <c r="B1108" s="672"/>
      <c r="C1108" s="1234"/>
      <c r="D1108" s="396"/>
      <c r="E1108" s="508">
        <f t="shared" si="54"/>
        <v>0</v>
      </c>
      <c r="F1108" s="1235"/>
      <c r="G1108" s="509"/>
      <c r="H1108" s="508">
        <f t="shared" si="55"/>
        <v>0</v>
      </c>
      <c r="I1108" s="1256" t="str">
        <f t="shared" si="56"/>
        <v/>
      </c>
      <c r="J1108" s="398"/>
      <c r="K1108" s="341"/>
      <c r="L1108" s="341"/>
      <c r="M1108" s="342"/>
      <c r="N1108" s="332"/>
      <c r="O1108" s="332"/>
      <c r="P1108" s="343"/>
      <c r="Q1108" s="332"/>
      <c r="R1108" s="343"/>
      <c r="S1108" s="344"/>
      <c r="T1108" s="332"/>
      <c r="U1108" s="332"/>
      <c r="V1108" s="332"/>
      <c r="W1108" s="332"/>
      <c r="X1108" s="332"/>
      <c r="Y1108" s="332"/>
      <c r="Z1108" s="332"/>
      <c r="AA1108" s="332"/>
      <c r="AB1108" s="332"/>
      <c r="AC1108" s="332"/>
      <c r="AD1108" s="332"/>
      <c r="AE1108" s="332"/>
      <c r="AF1108" s="332"/>
      <c r="AG1108" s="332"/>
      <c r="AH1108" s="332"/>
      <c r="AI1108" s="341"/>
      <c r="AJ1108" s="332"/>
      <c r="AK1108" s="332"/>
      <c r="AL1108" s="341"/>
      <c r="AM1108" s="332"/>
      <c r="AN1108" s="332"/>
      <c r="AO1108" s="341"/>
    </row>
    <row r="1109" spans="1:41" ht="23.1" customHeight="1">
      <c r="A1109" s="397"/>
      <c r="B1109" s="672"/>
      <c r="C1109" s="1234"/>
      <c r="D1109" s="396"/>
      <c r="E1109" s="508">
        <f t="shared" si="54"/>
        <v>0</v>
      </c>
      <c r="F1109" s="1235"/>
      <c r="G1109" s="509"/>
      <c r="H1109" s="508">
        <f t="shared" si="55"/>
        <v>0</v>
      </c>
      <c r="I1109" s="1256" t="str">
        <f t="shared" si="56"/>
        <v/>
      </c>
      <c r="J1109" s="398"/>
      <c r="K1109" s="341"/>
      <c r="L1109" s="341"/>
      <c r="M1109" s="342"/>
      <c r="N1109" s="332"/>
      <c r="O1109" s="332"/>
      <c r="P1109" s="343"/>
      <c r="Q1109" s="332"/>
      <c r="R1109" s="343"/>
      <c r="S1109" s="344"/>
      <c r="T1109" s="332"/>
      <c r="U1109" s="332"/>
      <c r="V1109" s="332"/>
      <c r="W1109" s="332"/>
      <c r="X1109" s="332"/>
      <c r="Y1109" s="332"/>
      <c r="Z1109" s="332"/>
      <c r="AA1109" s="332"/>
      <c r="AB1109" s="332"/>
      <c r="AC1109" s="332"/>
      <c r="AD1109" s="332"/>
      <c r="AE1109" s="332"/>
      <c r="AF1109" s="332"/>
      <c r="AG1109" s="332"/>
      <c r="AH1109" s="332"/>
      <c r="AI1109" s="341"/>
      <c r="AJ1109" s="332"/>
      <c r="AK1109" s="332"/>
      <c r="AL1109" s="341"/>
      <c r="AM1109" s="332"/>
      <c r="AN1109" s="332"/>
      <c r="AO1109" s="341"/>
    </row>
    <row r="1110" spans="1:41" ht="23.1" customHeight="1">
      <c r="A1110" s="397"/>
      <c r="B1110" s="672"/>
      <c r="C1110" s="1234"/>
      <c r="D1110" s="396"/>
      <c r="E1110" s="508">
        <f t="shared" si="54"/>
        <v>0</v>
      </c>
      <c r="F1110" s="1235"/>
      <c r="G1110" s="509"/>
      <c r="H1110" s="508">
        <f t="shared" si="55"/>
        <v>0</v>
      </c>
      <c r="I1110" s="1256" t="str">
        <f t="shared" si="56"/>
        <v/>
      </c>
      <c r="J1110" s="398"/>
      <c r="K1110" s="341"/>
      <c r="L1110" s="341"/>
      <c r="M1110" s="342"/>
      <c r="N1110" s="332"/>
      <c r="O1110" s="332"/>
      <c r="P1110" s="343"/>
      <c r="Q1110" s="332"/>
      <c r="R1110" s="343"/>
      <c r="S1110" s="344"/>
      <c r="T1110" s="332"/>
      <c r="U1110" s="332"/>
      <c r="V1110" s="332"/>
      <c r="W1110" s="332"/>
      <c r="X1110" s="332"/>
      <c r="Y1110" s="332"/>
      <c r="Z1110" s="332"/>
      <c r="AA1110" s="332"/>
      <c r="AB1110" s="332"/>
      <c r="AC1110" s="332"/>
      <c r="AD1110" s="332"/>
      <c r="AE1110" s="332"/>
      <c r="AF1110" s="332"/>
      <c r="AG1110" s="332"/>
      <c r="AH1110" s="332"/>
      <c r="AI1110" s="341"/>
      <c r="AJ1110" s="332"/>
      <c r="AK1110" s="332"/>
      <c r="AL1110" s="341"/>
      <c r="AM1110" s="332"/>
      <c r="AN1110" s="332"/>
      <c r="AO1110" s="341"/>
    </row>
    <row r="1111" spans="1:41" ht="23.1" customHeight="1">
      <c r="A1111" s="397"/>
      <c r="B1111" s="672"/>
      <c r="C1111" s="1234"/>
      <c r="D1111" s="396"/>
      <c r="E1111" s="508">
        <f t="shared" si="54"/>
        <v>0</v>
      </c>
      <c r="F1111" s="1235"/>
      <c r="G1111" s="509"/>
      <c r="H1111" s="508">
        <f t="shared" si="55"/>
        <v>0</v>
      </c>
      <c r="I1111" s="1256" t="str">
        <f t="shared" si="56"/>
        <v/>
      </c>
      <c r="J1111" s="398"/>
      <c r="K1111" s="341"/>
      <c r="L1111" s="341"/>
      <c r="M1111" s="342"/>
      <c r="N1111" s="332"/>
      <c r="O1111" s="332"/>
      <c r="P1111" s="343"/>
      <c r="Q1111" s="332"/>
      <c r="R1111" s="343"/>
      <c r="S1111" s="344"/>
      <c r="T1111" s="332"/>
      <c r="U1111" s="332"/>
      <c r="V1111" s="332"/>
      <c r="W1111" s="332"/>
      <c r="X1111" s="332"/>
      <c r="Y1111" s="332"/>
      <c r="Z1111" s="332"/>
      <c r="AA1111" s="332"/>
      <c r="AB1111" s="332"/>
      <c r="AC1111" s="332"/>
      <c r="AD1111" s="332"/>
      <c r="AE1111" s="332"/>
      <c r="AF1111" s="332"/>
      <c r="AG1111" s="332"/>
      <c r="AH1111" s="332"/>
      <c r="AI1111" s="341"/>
      <c r="AJ1111" s="332"/>
      <c r="AK1111" s="332"/>
      <c r="AL1111" s="341"/>
      <c r="AM1111" s="332"/>
      <c r="AN1111" s="332"/>
      <c r="AO1111" s="341"/>
    </row>
    <row r="1112" spans="1:41" ht="23.1" customHeight="1">
      <c r="A1112" s="397"/>
      <c r="B1112" s="672"/>
      <c r="C1112" s="1234"/>
      <c r="D1112" s="396"/>
      <c r="E1112" s="508">
        <f t="shared" si="54"/>
        <v>0</v>
      </c>
      <c r="F1112" s="1235"/>
      <c r="G1112" s="509"/>
      <c r="H1112" s="508">
        <f t="shared" si="55"/>
        <v>0</v>
      </c>
      <c r="I1112" s="1256" t="str">
        <f t="shared" si="56"/>
        <v/>
      </c>
      <c r="J1112" s="398"/>
      <c r="K1112" s="341"/>
      <c r="L1112" s="341"/>
      <c r="M1112" s="342"/>
      <c r="N1112" s="332"/>
      <c r="O1112" s="332"/>
      <c r="P1112" s="343"/>
      <c r="Q1112" s="332"/>
      <c r="R1112" s="343"/>
      <c r="S1112" s="344"/>
      <c r="T1112" s="332"/>
      <c r="U1112" s="332"/>
      <c r="V1112" s="332"/>
      <c r="W1112" s="332"/>
      <c r="X1112" s="332"/>
      <c r="Y1112" s="332"/>
      <c r="Z1112" s="332"/>
      <c r="AA1112" s="332"/>
      <c r="AB1112" s="332"/>
      <c r="AC1112" s="332"/>
      <c r="AD1112" s="332"/>
      <c r="AE1112" s="332"/>
      <c r="AF1112" s="332"/>
      <c r="AG1112" s="332"/>
      <c r="AH1112" s="332"/>
      <c r="AI1112" s="341"/>
      <c r="AJ1112" s="332"/>
      <c r="AK1112" s="332"/>
      <c r="AL1112" s="341"/>
      <c r="AM1112" s="332"/>
      <c r="AN1112" s="332"/>
      <c r="AO1112" s="341"/>
    </row>
    <row r="1113" spans="1:41" ht="23.1" customHeight="1">
      <c r="A1113" s="397"/>
      <c r="B1113" s="672"/>
      <c r="C1113" s="1234"/>
      <c r="D1113" s="396"/>
      <c r="E1113" s="508">
        <f t="shared" si="54"/>
        <v>0</v>
      </c>
      <c r="F1113" s="1235"/>
      <c r="G1113" s="509"/>
      <c r="H1113" s="508">
        <f t="shared" si="55"/>
        <v>0</v>
      </c>
      <c r="I1113" s="1256" t="str">
        <f t="shared" si="56"/>
        <v/>
      </c>
      <c r="J1113" s="398"/>
      <c r="K1113" s="341"/>
      <c r="L1113" s="341"/>
      <c r="M1113" s="342"/>
      <c r="N1113" s="332"/>
      <c r="O1113" s="332"/>
      <c r="P1113" s="343"/>
      <c r="Q1113" s="332"/>
      <c r="R1113" s="343"/>
      <c r="S1113" s="344"/>
      <c r="T1113" s="332"/>
      <c r="U1113" s="332"/>
      <c r="V1113" s="332"/>
      <c r="W1113" s="332"/>
      <c r="X1113" s="332"/>
      <c r="Y1113" s="332"/>
      <c r="Z1113" s="332"/>
      <c r="AA1113" s="332"/>
      <c r="AB1113" s="332"/>
      <c r="AC1113" s="332"/>
      <c r="AD1113" s="332"/>
      <c r="AE1113" s="332"/>
      <c r="AF1113" s="332"/>
      <c r="AG1113" s="332"/>
      <c r="AH1113" s="332"/>
      <c r="AI1113" s="341"/>
      <c r="AJ1113" s="332"/>
      <c r="AK1113" s="332"/>
      <c r="AL1113" s="341"/>
      <c r="AM1113" s="332"/>
      <c r="AN1113" s="332"/>
      <c r="AO1113" s="341"/>
    </row>
    <row r="1114" spans="1:41" ht="23.1" customHeight="1">
      <c r="A1114" s="397"/>
      <c r="B1114" s="672"/>
      <c r="C1114" s="1234"/>
      <c r="D1114" s="396"/>
      <c r="E1114" s="508">
        <f t="shared" si="54"/>
        <v>0</v>
      </c>
      <c r="F1114" s="1235"/>
      <c r="G1114" s="509"/>
      <c r="H1114" s="508">
        <f t="shared" si="55"/>
        <v>0</v>
      </c>
      <c r="I1114" s="1256" t="str">
        <f t="shared" si="56"/>
        <v/>
      </c>
      <c r="J1114" s="398"/>
      <c r="K1114" s="341"/>
      <c r="L1114" s="341"/>
      <c r="M1114" s="342"/>
      <c r="N1114" s="332"/>
      <c r="O1114" s="332"/>
      <c r="P1114" s="343"/>
      <c r="Q1114" s="332"/>
      <c r="R1114" s="343"/>
      <c r="S1114" s="344"/>
      <c r="T1114" s="332"/>
      <c r="U1114" s="332"/>
      <c r="V1114" s="332"/>
      <c r="W1114" s="332"/>
      <c r="X1114" s="332"/>
      <c r="Y1114" s="332"/>
      <c r="Z1114" s="332"/>
      <c r="AA1114" s="332"/>
      <c r="AB1114" s="332"/>
      <c r="AC1114" s="332"/>
      <c r="AD1114" s="332"/>
      <c r="AE1114" s="332"/>
      <c r="AF1114" s="332"/>
      <c r="AG1114" s="332"/>
      <c r="AH1114" s="332"/>
      <c r="AI1114" s="341"/>
      <c r="AJ1114" s="332"/>
      <c r="AK1114" s="332"/>
      <c r="AL1114" s="341"/>
      <c r="AM1114" s="332"/>
      <c r="AN1114" s="332"/>
      <c r="AO1114" s="341"/>
    </row>
    <row r="1115" spans="1:41" ht="23.1" customHeight="1">
      <c r="A1115" s="397"/>
      <c r="B1115" s="672"/>
      <c r="C1115" s="1234"/>
      <c r="D1115" s="396"/>
      <c r="E1115" s="508">
        <f t="shared" si="54"/>
        <v>0</v>
      </c>
      <c r="F1115" s="1235"/>
      <c r="G1115" s="509"/>
      <c r="H1115" s="508">
        <f t="shared" si="55"/>
        <v>0</v>
      </c>
      <c r="I1115" s="1256" t="str">
        <f t="shared" si="56"/>
        <v/>
      </c>
      <c r="J1115" s="398"/>
      <c r="K1115" s="341"/>
      <c r="L1115" s="341"/>
      <c r="M1115" s="342"/>
      <c r="N1115" s="332"/>
      <c r="O1115" s="332"/>
      <c r="P1115" s="343"/>
      <c r="Q1115" s="332"/>
      <c r="R1115" s="343"/>
      <c r="S1115" s="344"/>
      <c r="T1115" s="332"/>
      <c r="U1115" s="332"/>
      <c r="V1115" s="332"/>
      <c r="W1115" s="332"/>
      <c r="X1115" s="332"/>
      <c r="Y1115" s="332"/>
      <c r="Z1115" s="332"/>
      <c r="AA1115" s="332"/>
      <c r="AB1115" s="332"/>
      <c r="AC1115" s="332"/>
      <c r="AD1115" s="332"/>
      <c r="AE1115" s="332"/>
      <c r="AF1115" s="332"/>
      <c r="AG1115" s="332"/>
      <c r="AH1115" s="332"/>
      <c r="AI1115" s="341"/>
      <c r="AJ1115" s="332"/>
      <c r="AK1115" s="332"/>
      <c r="AL1115" s="341"/>
      <c r="AM1115" s="332"/>
      <c r="AN1115" s="332"/>
      <c r="AO1115" s="341"/>
    </row>
    <row r="1116" spans="1:41" ht="23.1" customHeight="1">
      <c r="A1116" s="397"/>
      <c r="B1116" s="672"/>
      <c r="C1116" s="1234"/>
      <c r="D1116" s="396"/>
      <c r="E1116" s="508">
        <f t="shared" si="54"/>
        <v>0</v>
      </c>
      <c r="F1116" s="1235"/>
      <c r="G1116" s="509"/>
      <c r="H1116" s="508">
        <f t="shared" si="55"/>
        <v>0</v>
      </c>
      <c r="I1116" s="1256" t="str">
        <f t="shared" si="56"/>
        <v/>
      </c>
      <c r="J1116" s="398"/>
      <c r="K1116" s="341"/>
      <c r="L1116" s="341"/>
      <c r="M1116" s="342"/>
      <c r="N1116" s="332"/>
      <c r="O1116" s="332"/>
      <c r="P1116" s="343"/>
      <c r="Q1116" s="332"/>
      <c r="R1116" s="343"/>
      <c r="S1116" s="344"/>
      <c r="T1116" s="332"/>
      <c r="U1116" s="332"/>
      <c r="V1116" s="332"/>
      <c r="W1116" s="332"/>
      <c r="X1116" s="332"/>
      <c r="Y1116" s="332"/>
      <c r="Z1116" s="332"/>
      <c r="AA1116" s="332"/>
      <c r="AB1116" s="332"/>
      <c r="AC1116" s="332"/>
      <c r="AD1116" s="332"/>
      <c r="AE1116" s="332"/>
      <c r="AF1116" s="332"/>
      <c r="AG1116" s="332"/>
      <c r="AH1116" s="332"/>
      <c r="AI1116" s="341"/>
      <c r="AJ1116" s="332"/>
      <c r="AK1116" s="332"/>
      <c r="AL1116" s="341"/>
      <c r="AM1116" s="332"/>
      <c r="AN1116" s="332"/>
      <c r="AO1116" s="341"/>
    </row>
    <row r="1117" spans="1:41" ht="23.1" customHeight="1">
      <c r="A1117" s="397"/>
      <c r="B1117" s="672"/>
      <c r="C1117" s="1234"/>
      <c r="D1117" s="396"/>
      <c r="E1117" s="508">
        <f t="shared" si="54"/>
        <v>0</v>
      </c>
      <c r="F1117" s="1235"/>
      <c r="G1117" s="509"/>
      <c r="H1117" s="508">
        <f t="shared" si="55"/>
        <v>0</v>
      </c>
      <c r="I1117" s="1256" t="str">
        <f t="shared" si="56"/>
        <v/>
      </c>
      <c r="J1117" s="398"/>
      <c r="K1117" s="341"/>
      <c r="L1117" s="341"/>
      <c r="M1117" s="342"/>
      <c r="N1117" s="332"/>
      <c r="O1117" s="332"/>
      <c r="P1117" s="343"/>
      <c r="Q1117" s="332"/>
      <c r="R1117" s="343"/>
      <c r="S1117" s="344"/>
      <c r="T1117" s="332"/>
      <c r="U1117" s="332"/>
      <c r="V1117" s="332"/>
      <c r="W1117" s="332"/>
      <c r="X1117" s="332"/>
      <c r="Y1117" s="332"/>
      <c r="Z1117" s="332"/>
      <c r="AA1117" s="332"/>
      <c r="AB1117" s="332"/>
      <c r="AC1117" s="332"/>
      <c r="AD1117" s="332"/>
      <c r="AE1117" s="332"/>
      <c r="AF1117" s="332"/>
      <c r="AG1117" s="332"/>
      <c r="AH1117" s="332"/>
      <c r="AI1117" s="341"/>
      <c r="AJ1117" s="332"/>
      <c r="AK1117" s="332"/>
      <c r="AL1117" s="341"/>
      <c r="AM1117" s="332"/>
      <c r="AN1117" s="332"/>
      <c r="AO1117" s="341"/>
    </row>
    <row r="1118" spans="1:41" ht="23.1" customHeight="1">
      <c r="A1118" s="397"/>
      <c r="B1118" s="672"/>
      <c r="C1118" s="1234"/>
      <c r="D1118" s="396"/>
      <c r="E1118" s="508">
        <f t="shared" si="54"/>
        <v>0</v>
      </c>
      <c r="F1118" s="1235"/>
      <c r="G1118" s="509"/>
      <c r="H1118" s="508">
        <f t="shared" si="55"/>
        <v>0</v>
      </c>
      <c r="I1118" s="1256" t="str">
        <f t="shared" si="56"/>
        <v/>
      </c>
      <c r="J1118" s="398"/>
      <c r="K1118" s="341"/>
      <c r="L1118" s="341"/>
      <c r="M1118" s="342"/>
      <c r="N1118" s="332"/>
      <c r="O1118" s="332"/>
      <c r="P1118" s="343"/>
      <c r="Q1118" s="332"/>
      <c r="R1118" s="343"/>
      <c r="S1118" s="344"/>
      <c r="T1118" s="332"/>
      <c r="U1118" s="332"/>
      <c r="V1118" s="332"/>
      <c r="W1118" s="332"/>
      <c r="X1118" s="332"/>
      <c r="Y1118" s="332"/>
      <c r="Z1118" s="332"/>
      <c r="AA1118" s="332"/>
      <c r="AB1118" s="332"/>
      <c r="AC1118" s="332"/>
      <c r="AD1118" s="332"/>
      <c r="AE1118" s="332"/>
      <c r="AF1118" s="332"/>
      <c r="AG1118" s="332"/>
      <c r="AH1118" s="332"/>
      <c r="AI1118" s="341"/>
      <c r="AJ1118" s="332"/>
      <c r="AK1118" s="332"/>
      <c r="AL1118" s="341"/>
      <c r="AM1118" s="332"/>
      <c r="AN1118" s="332"/>
      <c r="AO1118" s="341"/>
    </row>
    <row r="1119" spans="1:41" ht="23.1" customHeight="1">
      <c r="A1119" s="397"/>
      <c r="B1119" s="672"/>
      <c r="C1119" s="1234"/>
      <c r="D1119" s="396"/>
      <c r="E1119" s="508">
        <f t="shared" si="54"/>
        <v>0</v>
      </c>
      <c r="F1119" s="1235"/>
      <c r="G1119" s="509"/>
      <c r="H1119" s="508">
        <f t="shared" si="55"/>
        <v>0</v>
      </c>
      <c r="I1119" s="1256" t="str">
        <f t="shared" si="56"/>
        <v/>
      </c>
      <c r="J1119" s="398"/>
      <c r="K1119" s="341"/>
      <c r="L1119" s="341"/>
      <c r="M1119" s="342"/>
      <c r="N1119" s="332"/>
      <c r="O1119" s="332"/>
      <c r="P1119" s="343"/>
      <c r="Q1119" s="332"/>
      <c r="R1119" s="343"/>
      <c r="S1119" s="344"/>
      <c r="T1119" s="332"/>
      <c r="U1119" s="332"/>
      <c r="V1119" s="332"/>
      <c r="W1119" s="332"/>
      <c r="X1119" s="332"/>
      <c r="Y1119" s="332"/>
      <c r="Z1119" s="332"/>
      <c r="AA1119" s="332"/>
      <c r="AB1119" s="332"/>
      <c r="AC1119" s="332"/>
      <c r="AD1119" s="332"/>
      <c r="AE1119" s="332"/>
      <c r="AF1119" s="332"/>
      <c r="AG1119" s="332"/>
      <c r="AH1119" s="332"/>
      <c r="AI1119" s="341"/>
      <c r="AJ1119" s="332"/>
      <c r="AK1119" s="332"/>
      <c r="AL1119" s="341"/>
      <c r="AM1119" s="332"/>
      <c r="AN1119" s="332"/>
      <c r="AO1119" s="341"/>
    </row>
    <row r="1120" spans="1:41" ht="23.1" customHeight="1">
      <c r="A1120" s="397"/>
      <c r="B1120" s="672"/>
      <c r="C1120" s="1234"/>
      <c r="D1120" s="396"/>
      <c r="E1120" s="508">
        <f t="shared" si="54"/>
        <v>0</v>
      </c>
      <c r="F1120" s="1235"/>
      <c r="G1120" s="509"/>
      <c r="H1120" s="508">
        <f t="shared" si="55"/>
        <v>0</v>
      </c>
      <c r="I1120" s="1256" t="str">
        <f t="shared" si="56"/>
        <v/>
      </c>
      <c r="J1120" s="398"/>
      <c r="K1120" s="341"/>
      <c r="L1120" s="341"/>
      <c r="M1120" s="342"/>
      <c r="N1120" s="332"/>
      <c r="O1120" s="332"/>
      <c r="P1120" s="343"/>
      <c r="Q1120" s="332"/>
      <c r="R1120" s="343"/>
      <c r="S1120" s="344"/>
      <c r="T1120" s="332"/>
      <c r="U1120" s="332"/>
      <c r="V1120" s="332"/>
      <c r="W1120" s="332"/>
      <c r="X1120" s="332"/>
      <c r="Y1120" s="332"/>
      <c r="Z1120" s="332"/>
      <c r="AA1120" s="332"/>
      <c r="AB1120" s="332"/>
      <c r="AC1120" s="332"/>
      <c r="AD1120" s="332"/>
      <c r="AE1120" s="332"/>
      <c r="AF1120" s="332"/>
      <c r="AG1120" s="332"/>
      <c r="AH1120" s="332"/>
      <c r="AI1120" s="341"/>
      <c r="AJ1120" s="332"/>
      <c r="AK1120" s="332"/>
      <c r="AL1120" s="341"/>
      <c r="AM1120" s="332"/>
      <c r="AN1120" s="332"/>
      <c r="AO1120" s="341"/>
    </row>
    <row r="1121" spans="1:41" ht="23.1" customHeight="1">
      <c r="A1121" s="397"/>
      <c r="B1121" s="672"/>
      <c r="C1121" s="1234"/>
      <c r="D1121" s="396"/>
      <c r="E1121" s="508">
        <f t="shared" si="54"/>
        <v>0</v>
      </c>
      <c r="F1121" s="1235"/>
      <c r="G1121" s="509"/>
      <c r="H1121" s="508">
        <f t="shared" si="55"/>
        <v>0</v>
      </c>
      <c r="I1121" s="1256" t="str">
        <f t="shared" si="56"/>
        <v/>
      </c>
      <c r="J1121" s="398"/>
      <c r="K1121" s="341"/>
      <c r="L1121" s="341"/>
      <c r="M1121" s="342"/>
      <c r="N1121" s="332"/>
      <c r="O1121" s="332"/>
      <c r="P1121" s="343"/>
      <c r="Q1121" s="332"/>
      <c r="R1121" s="343"/>
      <c r="S1121" s="344"/>
      <c r="T1121" s="332"/>
      <c r="U1121" s="332"/>
      <c r="V1121" s="332"/>
      <c r="W1121" s="332"/>
      <c r="X1121" s="332"/>
      <c r="Y1121" s="332"/>
      <c r="Z1121" s="332"/>
      <c r="AA1121" s="332"/>
      <c r="AB1121" s="332"/>
      <c r="AC1121" s="332"/>
      <c r="AD1121" s="332"/>
      <c r="AE1121" s="332"/>
      <c r="AF1121" s="332"/>
      <c r="AG1121" s="332"/>
      <c r="AH1121" s="332"/>
      <c r="AI1121" s="341"/>
      <c r="AJ1121" s="332"/>
      <c r="AK1121" s="332"/>
      <c r="AL1121" s="341"/>
      <c r="AM1121" s="332"/>
      <c r="AN1121" s="332"/>
      <c r="AO1121" s="341"/>
    </row>
    <row r="1122" spans="1:41" ht="23.1" customHeight="1">
      <c r="A1122" s="397"/>
      <c r="B1122" s="672"/>
      <c r="C1122" s="1234"/>
      <c r="D1122" s="396"/>
      <c r="E1122" s="508">
        <f t="shared" si="54"/>
        <v>0</v>
      </c>
      <c r="F1122" s="1235"/>
      <c r="G1122" s="509"/>
      <c r="H1122" s="508">
        <f t="shared" si="55"/>
        <v>0</v>
      </c>
      <c r="I1122" s="1256" t="str">
        <f t="shared" si="56"/>
        <v/>
      </c>
      <c r="J1122" s="398"/>
      <c r="K1122" s="341"/>
      <c r="L1122" s="341"/>
      <c r="M1122" s="342"/>
      <c r="N1122" s="332"/>
      <c r="O1122" s="332"/>
      <c r="P1122" s="343"/>
      <c r="Q1122" s="332"/>
      <c r="R1122" s="343"/>
      <c r="S1122" s="344"/>
      <c r="T1122" s="332"/>
      <c r="U1122" s="332"/>
      <c r="V1122" s="332"/>
      <c r="W1122" s="332"/>
      <c r="X1122" s="332"/>
      <c r="Y1122" s="332"/>
      <c r="Z1122" s="332"/>
      <c r="AA1122" s="332"/>
      <c r="AB1122" s="332"/>
      <c r="AC1122" s="332"/>
      <c r="AD1122" s="332"/>
      <c r="AE1122" s="332"/>
      <c r="AF1122" s="332"/>
      <c r="AG1122" s="332"/>
      <c r="AH1122" s="332"/>
      <c r="AI1122" s="341"/>
      <c r="AJ1122" s="332"/>
      <c r="AK1122" s="332"/>
      <c r="AL1122" s="341"/>
      <c r="AM1122" s="332"/>
      <c r="AN1122" s="332"/>
      <c r="AO1122" s="341"/>
    </row>
    <row r="1123" spans="1:41" ht="23.1" customHeight="1">
      <c r="A1123" s="397"/>
      <c r="B1123" s="672"/>
      <c r="C1123" s="1234"/>
      <c r="D1123" s="396"/>
      <c r="E1123" s="508">
        <f t="shared" si="54"/>
        <v>0</v>
      </c>
      <c r="F1123" s="1235"/>
      <c r="G1123" s="509"/>
      <c r="H1123" s="508">
        <f t="shared" si="55"/>
        <v>0</v>
      </c>
      <c r="I1123" s="1256" t="str">
        <f t="shared" si="56"/>
        <v/>
      </c>
      <c r="J1123" s="398"/>
      <c r="K1123" s="341"/>
      <c r="L1123" s="341"/>
      <c r="M1123" s="342"/>
      <c r="N1123" s="332"/>
      <c r="O1123" s="332"/>
      <c r="P1123" s="343"/>
      <c r="Q1123" s="332"/>
      <c r="R1123" s="343"/>
      <c r="S1123" s="344"/>
      <c r="T1123" s="332"/>
      <c r="U1123" s="332"/>
      <c r="V1123" s="332"/>
      <c r="W1123" s="332"/>
      <c r="X1123" s="332"/>
      <c r="Y1123" s="332"/>
      <c r="Z1123" s="332"/>
      <c r="AA1123" s="332"/>
      <c r="AB1123" s="332"/>
      <c r="AC1123" s="332"/>
      <c r="AD1123" s="332"/>
      <c r="AE1123" s="332"/>
      <c r="AF1123" s="332"/>
      <c r="AG1123" s="332"/>
      <c r="AH1123" s="332"/>
      <c r="AI1123" s="341"/>
      <c r="AJ1123" s="332"/>
      <c r="AK1123" s="332"/>
      <c r="AL1123" s="341"/>
      <c r="AM1123" s="332"/>
      <c r="AN1123" s="332"/>
      <c r="AO1123" s="341"/>
    </row>
    <row r="1124" spans="1:41" ht="23.1" customHeight="1">
      <c r="A1124" s="397"/>
      <c r="B1124" s="672"/>
      <c r="C1124" s="1234"/>
      <c r="D1124" s="396"/>
      <c r="E1124" s="508">
        <f t="shared" si="54"/>
        <v>0</v>
      </c>
      <c r="F1124" s="1235"/>
      <c r="G1124" s="509"/>
      <c r="H1124" s="508">
        <f t="shared" si="55"/>
        <v>0</v>
      </c>
      <c r="I1124" s="1256" t="str">
        <f t="shared" si="56"/>
        <v/>
      </c>
      <c r="J1124" s="398"/>
      <c r="K1124" s="341"/>
      <c r="L1124" s="341"/>
      <c r="M1124" s="342"/>
      <c r="N1124" s="332"/>
      <c r="O1124" s="332"/>
      <c r="P1124" s="343"/>
      <c r="Q1124" s="332"/>
      <c r="R1124" s="343"/>
      <c r="S1124" s="344"/>
      <c r="T1124" s="332"/>
      <c r="U1124" s="332"/>
      <c r="V1124" s="332"/>
      <c r="W1124" s="332"/>
      <c r="X1124" s="332"/>
      <c r="Y1124" s="332"/>
      <c r="Z1124" s="332"/>
      <c r="AA1124" s="332"/>
      <c r="AB1124" s="332"/>
      <c r="AC1124" s="332"/>
      <c r="AD1124" s="332"/>
      <c r="AE1124" s="332"/>
      <c r="AF1124" s="332"/>
      <c r="AG1124" s="332"/>
      <c r="AH1124" s="332"/>
      <c r="AI1124" s="341"/>
      <c r="AJ1124" s="332"/>
      <c r="AK1124" s="332"/>
      <c r="AL1124" s="341"/>
      <c r="AM1124" s="332"/>
      <c r="AN1124" s="332"/>
      <c r="AO1124" s="341"/>
    </row>
    <row r="1125" spans="1:41" ht="23.1" customHeight="1">
      <c r="A1125" s="397"/>
      <c r="B1125" s="672"/>
      <c r="C1125" s="1234"/>
      <c r="D1125" s="396"/>
      <c r="E1125" s="508">
        <f t="shared" ref="E1125:E1183" si="57">C1125*D1125</f>
        <v>0</v>
      </c>
      <c r="F1125" s="1235"/>
      <c r="G1125" s="509"/>
      <c r="H1125" s="508">
        <f t="shared" ref="H1125:H1183" si="58">F1125*G1125</f>
        <v>0</v>
      </c>
      <c r="I1125" s="1256" t="str">
        <f t="shared" ref="I1125:I1183" si="59">IF(OR(E1125&gt;0,H1125&gt;0),H1125-E1125,"")</f>
        <v/>
      </c>
      <c r="J1125" s="398"/>
      <c r="K1125" s="341"/>
      <c r="L1125" s="341"/>
      <c r="M1125" s="342"/>
      <c r="N1125" s="332"/>
      <c r="O1125" s="332"/>
      <c r="P1125" s="343"/>
      <c r="Q1125" s="332"/>
      <c r="R1125" s="343"/>
      <c r="S1125" s="344"/>
      <c r="T1125" s="332"/>
      <c r="U1125" s="332"/>
      <c r="V1125" s="332"/>
      <c r="W1125" s="332"/>
      <c r="X1125" s="332"/>
      <c r="Y1125" s="332"/>
      <c r="Z1125" s="332"/>
      <c r="AA1125" s="332"/>
      <c r="AB1125" s="332"/>
      <c r="AC1125" s="332"/>
      <c r="AD1125" s="332"/>
      <c r="AE1125" s="332"/>
      <c r="AF1125" s="332"/>
      <c r="AG1125" s="332"/>
      <c r="AH1125" s="332"/>
      <c r="AI1125" s="341"/>
      <c r="AJ1125" s="332"/>
      <c r="AK1125" s="332"/>
      <c r="AL1125" s="341"/>
      <c r="AM1125" s="332"/>
      <c r="AN1125" s="332"/>
      <c r="AO1125" s="341"/>
    </row>
    <row r="1126" spans="1:41" ht="23.1" customHeight="1">
      <c r="A1126" s="397"/>
      <c r="B1126" s="672"/>
      <c r="C1126" s="1234"/>
      <c r="D1126" s="396"/>
      <c r="E1126" s="508">
        <f t="shared" si="57"/>
        <v>0</v>
      </c>
      <c r="F1126" s="1235"/>
      <c r="G1126" s="509"/>
      <c r="H1126" s="508">
        <f t="shared" si="58"/>
        <v>0</v>
      </c>
      <c r="I1126" s="1256" t="str">
        <f t="shared" si="59"/>
        <v/>
      </c>
      <c r="J1126" s="398"/>
      <c r="K1126" s="341"/>
      <c r="L1126" s="341"/>
      <c r="M1126" s="342"/>
      <c r="N1126" s="332"/>
      <c r="O1126" s="332"/>
      <c r="P1126" s="343"/>
      <c r="Q1126" s="332"/>
      <c r="R1126" s="343"/>
      <c r="S1126" s="344"/>
      <c r="T1126" s="332"/>
      <c r="U1126" s="332"/>
      <c r="V1126" s="332"/>
      <c r="W1126" s="332"/>
      <c r="X1126" s="332"/>
      <c r="Y1126" s="332"/>
      <c r="Z1126" s="332"/>
      <c r="AA1126" s="332"/>
      <c r="AB1126" s="332"/>
      <c r="AC1126" s="332"/>
      <c r="AD1126" s="332"/>
      <c r="AE1126" s="332"/>
      <c r="AF1126" s="332"/>
      <c r="AG1126" s="332"/>
      <c r="AH1126" s="332"/>
      <c r="AI1126" s="341"/>
      <c r="AJ1126" s="332"/>
      <c r="AK1126" s="332"/>
      <c r="AL1126" s="341"/>
      <c r="AM1126" s="332"/>
      <c r="AN1126" s="332"/>
      <c r="AO1126" s="341"/>
    </row>
    <row r="1127" spans="1:41" ht="23.1" customHeight="1">
      <c r="A1127" s="397"/>
      <c r="B1127" s="672"/>
      <c r="C1127" s="1234"/>
      <c r="D1127" s="396"/>
      <c r="E1127" s="508">
        <f t="shared" si="57"/>
        <v>0</v>
      </c>
      <c r="F1127" s="1235"/>
      <c r="G1127" s="509"/>
      <c r="H1127" s="508">
        <f t="shared" si="58"/>
        <v>0</v>
      </c>
      <c r="I1127" s="1256" t="str">
        <f t="shared" si="59"/>
        <v/>
      </c>
      <c r="J1127" s="398"/>
      <c r="K1127" s="341"/>
      <c r="L1127" s="341"/>
      <c r="M1127" s="342"/>
      <c r="N1127" s="332"/>
      <c r="O1127" s="332"/>
      <c r="P1127" s="343"/>
      <c r="Q1127" s="332"/>
      <c r="R1127" s="343"/>
      <c r="S1127" s="344"/>
      <c r="T1127" s="332"/>
      <c r="U1127" s="332"/>
      <c r="V1127" s="332"/>
      <c r="W1127" s="332"/>
      <c r="X1127" s="332"/>
      <c r="Y1127" s="332"/>
      <c r="Z1127" s="332"/>
      <c r="AA1127" s="332"/>
      <c r="AB1127" s="332"/>
      <c r="AC1127" s="332"/>
      <c r="AD1127" s="332"/>
      <c r="AE1127" s="332"/>
      <c r="AF1127" s="332"/>
      <c r="AG1127" s="332"/>
      <c r="AH1127" s="332"/>
      <c r="AI1127" s="341"/>
      <c r="AJ1127" s="332"/>
      <c r="AK1127" s="332"/>
      <c r="AL1127" s="341"/>
      <c r="AM1127" s="332"/>
      <c r="AN1127" s="332"/>
      <c r="AO1127" s="341"/>
    </row>
    <row r="1128" spans="1:41" ht="23.1" customHeight="1">
      <c r="A1128" s="397"/>
      <c r="B1128" s="672"/>
      <c r="C1128" s="1234"/>
      <c r="D1128" s="396"/>
      <c r="E1128" s="508">
        <f t="shared" si="57"/>
        <v>0</v>
      </c>
      <c r="F1128" s="1235"/>
      <c r="G1128" s="509"/>
      <c r="H1128" s="508">
        <f t="shared" si="58"/>
        <v>0</v>
      </c>
      <c r="I1128" s="1256" t="str">
        <f t="shared" si="59"/>
        <v/>
      </c>
      <c r="J1128" s="398"/>
      <c r="K1128" s="341"/>
      <c r="L1128" s="341"/>
      <c r="M1128" s="342"/>
      <c r="N1128" s="332"/>
      <c r="O1128" s="332"/>
      <c r="P1128" s="343"/>
      <c r="Q1128" s="332"/>
      <c r="R1128" s="343"/>
      <c r="S1128" s="344"/>
      <c r="T1128" s="332"/>
      <c r="U1128" s="332"/>
      <c r="V1128" s="332"/>
      <c r="W1128" s="332"/>
      <c r="X1128" s="332"/>
      <c r="Y1128" s="332"/>
      <c r="Z1128" s="332"/>
      <c r="AA1128" s="332"/>
      <c r="AB1128" s="332"/>
      <c r="AC1128" s="332"/>
      <c r="AD1128" s="332"/>
      <c r="AE1128" s="332"/>
      <c r="AF1128" s="332"/>
      <c r="AG1128" s="332"/>
      <c r="AH1128" s="332"/>
      <c r="AI1128" s="341"/>
      <c r="AJ1128" s="332"/>
      <c r="AK1128" s="332"/>
      <c r="AL1128" s="341"/>
      <c r="AM1128" s="332"/>
      <c r="AN1128" s="332"/>
      <c r="AO1128" s="341"/>
    </row>
    <row r="1129" spans="1:41" ht="23.1" customHeight="1">
      <c r="A1129" s="397"/>
      <c r="B1129" s="672"/>
      <c r="C1129" s="1234"/>
      <c r="D1129" s="396"/>
      <c r="E1129" s="508">
        <f t="shared" si="57"/>
        <v>0</v>
      </c>
      <c r="F1129" s="1235"/>
      <c r="G1129" s="509"/>
      <c r="H1129" s="508">
        <f t="shared" si="58"/>
        <v>0</v>
      </c>
      <c r="I1129" s="1256" t="str">
        <f t="shared" si="59"/>
        <v/>
      </c>
      <c r="J1129" s="398"/>
      <c r="K1129" s="341"/>
      <c r="L1129" s="341"/>
      <c r="M1129" s="342"/>
      <c r="N1129" s="332"/>
      <c r="O1129" s="332"/>
      <c r="P1129" s="343"/>
      <c r="Q1129" s="332"/>
      <c r="R1129" s="343"/>
      <c r="S1129" s="344"/>
      <c r="T1129" s="332"/>
      <c r="U1129" s="332"/>
      <c r="V1129" s="332"/>
      <c r="W1129" s="332"/>
      <c r="X1129" s="332"/>
      <c r="Y1129" s="332"/>
      <c r="Z1129" s="332"/>
      <c r="AA1129" s="332"/>
      <c r="AB1129" s="332"/>
      <c r="AC1129" s="332"/>
      <c r="AD1129" s="332"/>
      <c r="AE1129" s="332"/>
      <c r="AF1129" s="332"/>
      <c r="AG1129" s="332"/>
      <c r="AH1129" s="332"/>
      <c r="AI1129" s="341"/>
      <c r="AJ1129" s="332"/>
      <c r="AK1129" s="332"/>
      <c r="AL1129" s="341"/>
      <c r="AM1129" s="332"/>
      <c r="AN1129" s="332"/>
      <c r="AO1129" s="341"/>
    </row>
    <row r="1130" spans="1:41" ht="23.1" customHeight="1">
      <c r="A1130" s="397"/>
      <c r="B1130" s="672"/>
      <c r="C1130" s="1234"/>
      <c r="D1130" s="396"/>
      <c r="E1130" s="508">
        <f t="shared" si="57"/>
        <v>0</v>
      </c>
      <c r="F1130" s="1235"/>
      <c r="G1130" s="509"/>
      <c r="H1130" s="508">
        <f t="shared" si="58"/>
        <v>0</v>
      </c>
      <c r="I1130" s="1256" t="str">
        <f t="shared" si="59"/>
        <v/>
      </c>
      <c r="J1130" s="398"/>
      <c r="K1130" s="341"/>
      <c r="L1130" s="341"/>
      <c r="M1130" s="342"/>
      <c r="N1130" s="332"/>
      <c r="O1130" s="332"/>
      <c r="P1130" s="343"/>
      <c r="Q1130" s="332"/>
      <c r="R1130" s="343"/>
      <c r="S1130" s="344"/>
      <c r="T1130" s="332"/>
      <c r="U1130" s="332"/>
      <c r="V1130" s="332"/>
      <c r="W1130" s="332"/>
      <c r="X1130" s="332"/>
      <c r="Y1130" s="332"/>
      <c r="Z1130" s="332"/>
      <c r="AA1130" s="332"/>
      <c r="AB1130" s="332"/>
      <c r="AC1130" s="332"/>
      <c r="AD1130" s="332"/>
      <c r="AE1130" s="332"/>
      <c r="AF1130" s="332"/>
      <c r="AG1130" s="332"/>
      <c r="AH1130" s="332"/>
      <c r="AI1130" s="341"/>
      <c r="AJ1130" s="332"/>
      <c r="AK1130" s="332"/>
      <c r="AL1130" s="341"/>
      <c r="AM1130" s="332"/>
      <c r="AN1130" s="332"/>
      <c r="AO1130" s="341"/>
    </row>
    <row r="1131" spans="1:41" ht="23.1" customHeight="1">
      <c r="A1131" s="397"/>
      <c r="B1131" s="672"/>
      <c r="C1131" s="1234"/>
      <c r="D1131" s="396"/>
      <c r="E1131" s="508">
        <f t="shared" si="57"/>
        <v>0</v>
      </c>
      <c r="F1131" s="1235"/>
      <c r="G1131" s="509"/>
      <c r="H1131" s="508">
        <f t="shared" si="58"/>
        <v>0</v>
      </c>
      <c r="I1131" s="1256" t="str">
        <f t="shared" si="59"/>
        <v/>
      </c>
      <c r="J1131" s="398"/>
      <c r="K1131" s="341"/>
      <c r="L1131" s="341"/>
      <c r="M1131" s="342"/>
      <c r="N1131" s="332"/>
      <c r="O1131" s="332"/>
      <c r="P1131" s="343"/>
      <c r="Q1131" s="332"/>
      <c r="R1131" s="343"/>
      <c r="S1131" s="344"/>
      <c r="T1131" s="332"/>
      <c r="U1131" s="332"/>
      <c r="V1131" s="332"/>
      <c r="W1131" s="332"/>
      <c r="X1131" s="332"/>
      <c r="Y1131" s="332"/>
      <c r="Z1131" s="332"/>
      <c r="AA1131" s="332"/>
      <c r="AB1131" s="332"/>
      <c r="AC1131" s="332"/>
      <c r="AD1131" s="332"/>
      <c r="AE1131" s="332"/>
      <c r="AF1131" s="332"/>
      <c r="AG1131" s="332"/>
      <c r="AH1131" s="332"/>
      <c r="AI1131" s="341"/>
      <c r="AJ1131" s="332"/>
      <c r="AK1131" s="332"/>
      <c r="AL1131" s="341"/>
      <c r="AM1131" s="332"/>
      <c r="AN1131" s="332"/>
      <c r="AO1131" s="341"/>
    </row>
    <row r="1132" spans="1:41" ht="23.1" customHeight="1">
      <c r="A1132" s="397"/>
      <c r="B1132" s="672"/>
      <c r="C1132" s="1234"/>
      <c r="D1132" s="396"/>
      <c r="E1132" s="508">
        <f t="shared" si="57"/>
        <v>0</v>
      </c>
      <c r="F1132" s="1235"/>
      <c r="G1132" s="509"/>
      <c r="H1132" s="508">
        <f t="shared" si="58"/>
        <v>0</v>
      </c>
      <c r="I1132" s="1256" t="str">
        <f t="shared" si="59"/>
        <v/>
      </c>
      <c r="J1132" s="398"/>
      <c r="K1132" s="341"/>
      <c r="L1132" s="341"/>
      <c r="M1132" s="342"/>
      <c r="N1132" s="332"/>
      <c r="O1132" s="332"/>
      <c r="P1132" s="343"/>
      <c r="Q1132" s="332"/>
      <c r="R1132" s="343"/>
      <c r="S1132" s="344"/>
      <c r="T1132" s="332"/>
      <c r="U1132" s="332"/>
      <c r="V1132" s="332"/>
      <c r="W1132" s="332"/>
      <c r="X1132" s="332"/>
      <c r="Y1132" s="332"/>
      <c r="Z1132" s="332"/>
      <c r="AA1132" s="332"/>
      <c r="AB1132" s="332"/>
      <c r="AC1132" s="332"/>
      <c r="AD1132" s="332"/>
      <c r="AE1132" s="332"/>
      <c r="AF1132" s="332"/>
      <c r="AG1132" s="332"/>
      <c r="AH1132" s="332"/>
      <c r="AI1132" s="341"/>
      <c r="AJ1132" s="332"/>
      <c r="AK1132" s="332"/>
      <c r="AL1132" s="341"/>
      <c r="AM1132" s="332"/>
      <c r="AN1132" s="332"/>
      <c r="AO1132" s="341"/>
    </row>
    <row r="1133" spans="1:41" ht="23.1" customHeight="1">
      <c r="A1133" s="397"/>
      <c r="B1133" s="672"/>
      <c r="C1133" s="1234"/>
      <c r="D1133" s="396"/>
      <c r="E1133" s="508">
        <f t="shared" si="57"/>
        <v>0</v>
      </c>
      <c r="F1133" s="1235"/>
      <c r="G1133" s="509"/>
      <c r="H1133" s="508">
        <f t="shared" si="58"/>
        <v>0</v>
      </c>
      <c r="I1133" s="1256" t="str">
        <f t="shared" si="59"/>
        <v/>
      </c>
      <c r="J1133" s="398"/>
      <c r="K1133" s="341"/>
      <c r="L1133" s="341"/>
      <c r="M1133" s="342"/>
      <c r="N1133" s="332"/>
      <c r="O1133" s="332"/>
      <c r="P1133" s="343"/>
      <c r="Q1133" s="332"/>
      <c r="R1133" s="343"/>
      <c r="S1133" s="344"/>
      <c r="T1133" s="332"/>
      <c r="U1133" s="332"/>
      <c r="V1133" s="332"/>
      <c r="W1133" s="332"/>
      <c r="X1133" s="332"/>
      <c r="Y1133" s="332"/>
      <c r="Z1133" s="332"/>
      <c r="AA1133" s="332"/>
      <c r="AB1133" s="332"/>
      <c r="AC1133" s="332"/>
      <c r="AD1133" s="332"/>
      <c r="AE1133" s="332"/>
      <c r="AF1133" s="332"/>
      <c r="AG1133" s="332"/>
      <c r="AH1133" s="332"/>
      <c r="AI1133" s="341"/>
      <c r="AJ1133" s="332"/>
      <c r="AK1133" s="332"/>
      <c r="AL1133" s="341"/>
      <c r="AM1133" s="332"/>
      <c r="AN1133" s="332"/>
      <c r="AO1133" s="341"/>
    </row>
    <row r="1134" spans="1:41" ht="23.1" customHeight="1">
      <c r="A1134" s="397"/>
      <c r="B1134" s="672"/>
      <c r="C1134" s="1234"/>
      <c r="D1134" s="396"/>
      <c r="E1134" s="508">
        <f t="shared" si="57"/>
        <v>0</v>
      </c>
      <c r="F1134" s="1235"/>
      <c r="G1134" s="509"/>
      <c r="H1134" s="508">
        <f t="shared" si="58"/>
        <v>0</v>
      </c>
      <c r="I1134" s="1256" t="str">
        <f t="shared" si="59"/>
        <v/>
      </c>
      <c r="J1134" s="398"/>
      <c r="K1134" s="341"/>
      <c r="L1134" s="341"/>
      <c r="M1134" s="342"/>
      <c r="N1134" s="332"/>
      <c r="O1134" s="332"/>
      <c r="P1134" s="343"/>
      <c r="Q1134" s="332"/>
      <c r="R1134" s="343"/>
      <c r="S1134" s="344"/>
      <c r="T1134" s="332"/>
      <c r="U1134" s="332"/>
      <c r="V1134" s="332"/>
      <c r="W1134" s="332"/>
      <c r="X1134" s="332"/>
      <c r="Y1134" s="332"/>
      <c r="Z1134" s="332"/>
      <c r="AA1134" s="332"/>
      <c r="AB1134" s="332"/>
      <c r="AC1134" s="332"/>
      <c r="AD1134" s="332"/>
      <c r="AE1134" s="332"/>
      <c r="AF1134" s="332"/>
      <c r="AG1134" s="332"/>
      <c r="AH1134" s="332"/>
      <c r="AI1134" s="341"/>
      <c r="AJ1134" s="332"/>
      <c r="AK1134" s="332"/>
      <c r="AL1134" s="341"/>
      <c r="AM1134" s="332"/>
      <c r="AN1134" s="332"/>
      <c r="AO1134" s="341"/>
    </row>
    <row r="1135" spans="1:41" ht="23.1" customHeight="1">
      <c r="A1135" s="397"/>
      <c r="B1135" s="672"/>
      <c r="C1135" s="1234"/>
      <c r="D1135" s="396"/>
      <c r="E1135" s="508">
        <f t="shared" si="57"/>
        <v>0</v>
      </c>
      <c r="F1135" s="1235"/>
      <c r="G1135" s="509"/>
      <c r="H1135" s="508">
        <f t="shared" si="58"/>
        <v>0</v>
      </c>
      <c r="I1135" s="1256" t="str">
        <f t="shared" si="59"/>
        <v/>
      </c>
      <c r="J1135" s="398"/>
      <c r="K1135" s="341"/>
      <c r="L1135" s="341"/>
      <c r="M1135" s="342"/>
      <c r="N1135" s="332"/>
      <c r="O1135" s="332"/>
      <c r="P1135" s="343"/>
      <c r="Q1135" s="332"/>
      <c r="R1135" s="343"/>
      <c r="S1135" s="344"/>
      <c r="T1135" s="332"/>
      <c r="U1135" s="332"/>
      <c r="V1135" s="332"/>
      <c r="W1135" s="332"/>
      <c r="X1135" s="332"/>
      <c r="Y1135" s="332"/>
      <c r="Z1135" s="332"/>
      <c r="AA1135" s="332"/>
      <c r="AB1135" s="332"/>
      <c r="AC1135" s="332"/>
      <c r="AD1135" s="332"/>
      <c r="AE1135" s="332"/>
      <c r="AF1135" s="332"/>
      <c r="AG1135" s="332"/>
      <c r="AH1135" s="332"/>
      <c r="AI1135" s="341"/>
      <c r="AJ1135" s="332"/>
      <c r="AK1135" s="332"/>
      <c r="AL1135" s="341"/>
      <c r="AM1135" s="332"/>
      <c r="AN1135" s="332"/>
      <c r="AO1135" s="341"/>
    </row>
    <row r="1136" spans="1:41" ht="23.1" customHeight="1">
      <c r="A1136" s="397"/>
      <c r="B1136" s="672"/>
      <c r="C1136" s="1234"/>
      <c r="D1136" s="396"/>
      <c r="E1136" s="508">
        <f t="shared" si="57"/>
        <v>0</v>
      </c>
      <c r="F1136" s="1235"/>
      <c r="G1136" s="509"/>
      <c r="H1136" s="508">
        <f t="shared" si="58"/>
        <v>0</v>
      </c>
      <c r="I1136" s="1256" t="str">
        <f t="shared" si="59"/>
        <v/>
      </c>
      <c r="J1136" s="398"/>
      <c r="K1136" s="341"/>
      <c r="L1136" s="341"/>
      <c r="M1136" s="342"/>
      <c r="N1136" s="332"/>
      <c r="O1136" s="332"/>
      <c r="P1136" s="343"/>
      <c r="Q1136" s="332"/>
      <c r="R1136" s="343"/>
      <c r="S1136" s="344"/>
      <c r="T1136" s="332"/>
      <c r="U1136" s="332"/>
      <c r="V1136" s="332"/>
      <c r="W1136" s="332"/>
      <c r="X1136" s="332"/>
      <c r="Y1136" s="332"/>
      <c r="Z1136" s="332"/>
      <c r="AA1136" s="332"/>
      <c r="AB1136" s="332"/>
      <c r="AC1136" s="332"/>
      <c r="AD1136" s="332"/>
      <c r="AE1136" s="332"/>
      <c r="AF1136" s="332"/>
      <c r="AG1136" s="332"/>
      <c r="AH1136" s="332"/>
      <c r="AI1136" s="341"/>
      <c r="AJ1136" s="332"/>
      <c r="AK1136" s="332"/>
      <c r="AL1136" s="341"/>
      <c r="AM1136" s="332"/>
      <c r="AN1136" s="332"/>
      <c r="AO1136" s="341"/>
    </row>
    <row r="1137" spans="1:41" ht="23.1" customHeight="1">
      <c r="A1137" s="397"/>
      <c r="B1137" s="672"/>
      <c r="C1137" s="1234"/>
      <c r="D1137" s="396"/>
      <c r="E1137" s="508">
        <f t="shared" si="57"/>
        <v>0</v>
      </c>
      <c r="F1137" s="1235"/>
      <c r="G1137" s="509"/>
      <c r="H1137" s="508">
        <f t="shared" si="58"/>
        <v>0</v>
      </c>
      <c r="I1137" s="1256" t="str">
        <f t="shared" si="59"/>
        <v/>
      </c>
      <c r="J1137" s="398"/>
      <c r="K1137" s="341"/>
      <c r="L1137" s="341"/>
      <c r="M1137" s="342"/>
      <c r="N1137" s="332"/>
      <c r="O1137" s="332"/>
      <c r="P1137" s="343"/>
      <c r="Q1137" s="332"/>
      <c r="R1137" s="343"/>
      <c r="S1137" s="344"/>
      <c r="T1137" s="332"/>
      <c r="U1137" s="332"/>
      <c r="V1137" s="332"/>
      <c r="W1137" s="332"/>
      <c r="X1137" s="332"/>
      <c r="Y1137" s="332"/>
      <c r="Z1137" s="332"/>
      <c r="AA1137" s="332"/>
      <c r="AB1137" s="332"/>
      <c r="AC1137" s="332"/>
      <c r="AD1137" s="332"/>
      <c r="AE1137" s="332"/>
      <c r="AF1137" s="332"/>
      <c r="AG1137" s="332"/>
      <c r="AH1137" s="332"/>
      <c r="AI1137" s="341"/>
      <c r="AJ1137" s="332"/>
      <c r="AK1137" s="332"/>
      <c r="AL1137" s="341"/>
      <c r="AM1137" s="332"/>
      <c r="AN1137" s="332"/>
      <c r="AO1137" s="341"/>
    </row>
    <row r="1138" spans="1:41" ht="23.1" customHeight="1">
      <c r="A1138" s="397"/>
      <c r="B1138" s="672"/>
      <c r="C1138" s="1234"/>
      <c r="D1138" s="396"/>
      <c r="E1138" s="508">
        <f t="shared" si="57"/>
        <v>0</v>
      </c>
      <c r="F1138" s="1235"/>
      <c r="G1138" s="509"/>
      <c r="H1138" s="508">
        <f t="shared" si="58"/>
        <v>0</v>
      </c>
      <c r="I1138" s="1256" t="str">
        <f t="shared" si="59"/>
        <v/>
      </c>
      <c r="J1138" s="398"/>
      <c r="K1138" s="341"/>
      <c r="L1138" s="341"/>
      <c r="M1138" s="342"/>
      <c r="N1138" s="332"/>
      <c r="O1138" s="332"/>
      <c r="P1138" s="343"/>
      <c r="Q1138" s="332"/>
      <c r="R1138" s="343"/>
      <c r="S1138" s="344"/>
      <c r="T1138" s="332"/>
      <c r="U1138" s="332"/>
      <c r="V1138" s="332"/>
      <c r="W1138" s="332"/>
      <c r="X1138" s="332"/>
      <c r="Y1138" s="332"/>
      <c r="Z1138" s="332"/>
      <c r="AA1138" s="332"/>
      <c r="AB1138" s="332"/>
      <c r="AC1138" s="332"/>
      <c r="AD1138" s="332"/>
      <c r="AE1138" s="332"/>
      <c r="AF1138" s="332"/>
      <c r="AG1138" s="332"/>
      <c r="AH1138" s="332"/>
      <c r="AI1138" s="341"/>
      <c r="AJ1138" s="332"/>
      <c r="AK1138" s="332"/>
      <c r="AL1138" s="341"/>
      <c r="AM1138" s="332"/>
      <c r="AN1138" s="332"/>
      <c r="AO1138" s="341"/>
    </row>
    <row r="1139" spans="1:41" ht="23.1" customHeight="1">
      <c r="A1139" s="397"/>
      <c r="B1139" s="672"/>
      <c r="C1139" s="1234"/>
      <c r="D1139" s="396"/>
      <c r="E1139" s="508">
        <f t="shared" si="57"/>
        <v>0</v>
      </c>
      <c r="F1139" s="1235"/>
      <c r="G1139" s="509"/>
      <c r="H1139" s="508">
        <f t="shared" si="58"/>
        <v>0</v>
      </c>
      <c r="I1139" s="1256" t="str">
        <f t="shared" si="59"/>
        <v/>
      </c>
      <c r="J1139" s="398"/>
      <c r="K1139" s="341"/>
      <c r="L1139" s="341"/>
      <c r="M1139" s="342"/>
      <c r="N1139" s="332"/>
      <c r="O1139" s="332"/>
      <c r="P1139" s="343"/>
      <c r="Q1139" s="332"/>
      <c r="R1139" s="343"/>
      <c r="S1139" s="344"/>
      <c r="T1139" s="332"/>
      <c r="U1139" s="332"/>
      <c r="V1139" s="332"/>
      <c r="W1139" s="332"/>
      <c r="X1139" s="332"/>
      <c r="Y1139" s="332"/>
      <c r="Z1139" s="332"/>
      <c r="AA1139" s="332"/>
      <c r="AB1139" s="332"/>
      <c r="AC1139" s="332"/>
      <c r="AD1139" s="332"/>
      <c r="AE1139" s="332"/>
      <c r="AF1139" s="332"/>
      <c r="AG1139" s="332"/>
      <c r="AH1139" s="332"/>
      <c r="AI1139" s="341"/>
      <c r="AJ1139" s="332"/>
      <c r="AK1139" s="332"/>
      <c r="AL1139" s="341"/>
      <c r="AM1139" s="332"/>
      <c r="AN1139" s="332"/>
      <c r="AO1139" s="341"/>
    </row>
    <row r="1140" spans="1:41" ht="23.1" customHeight="1">
      <c r="A1140" s="397"/>
      <c r="B1140" s="672"/>
      <c r="C1140" s="1234"/>
      <c r="D1140" s="396"/>
      <c r="E1140" s="508">
        <f t="shared" si="57"/>
        <v>0</v>
      </c>
      <c r="F1140" s="1235"/>
      <c r="G1140" s="509"/>
      <c r="H1140" s="508">
        <f t="shared" si="58"/>
        <v>0</v>
      </c>
      <c r="I1140" s="1256" t="str">
        <f t="shared" si="59"/>
        <v/>
      </c>
      <c r="J1140" s="398"/>
      <c r="K1140" s="341"/>
      <c r="L1140" s="341"/>
      <c r="M1140" s="342"/>
      <c r="N1140" s="332"/>
      <c r="O1140" s="332"/>
      <c r="P1140" s="343"/>
      <c r="Q1140" s="332"/>
      <c r="R1140" s="343"/>
      <c r="S1140" s="344"/>
      <c r="T1140" s="332"/>
      <c r="U1140" s="332"/>
      <c r="V1140" s="332"/>
      <c r="W1140" s="332"/>
      <c r="X1140" s="332"/>
      <c r="Y1140" s="332"/>
      <c r="Z1140" s="332"/>
      <c r="AA1140" s="332"/>
      <c r="AB1140" s="332"/>
      <c r="AC1140" s="332"/>
      <c r="AD1140" s="332"/>
      <c r="AE1140" s="332"/>
      <c r="AF1140" s="332"/>
      <c r="AG1140" s="332"/>
      <c r="AH1140" s="332"/>
      <c r="AI1140" s="341"/>
      <c r="AJ1140" s="332"/>
      <c r="AK1140" s="332"/>
      <c r="AL1140" s="341"/>
      <c r="AM1140" s="332"/>
      <c r="AN1140" s="332"/>
      <c r="AO1140" s="341"/>
    </row>
    <row r="1141" spans="1:41" ht="23.1" customHeight="1">
      <c r="A1141" s="397"/>
      <c r="B1141" s="672"/>
      <c r="C1141" s="1234"/>
      <c r="D1141" s="396"/>
      <c r="E1141" s="508">
        <f t="shared" si="57"/>
        <v>0</v>
      </c>
      <c r="F1141" s="1235"/>
      <c r="G1141" s="509"/>
      <c r="H1141" s="508">
        <f t="shared" si="58"/>
        <v>0</v>
      </c>
      <c r="I1141" s="1256" t="str">
        <f t="shared" si="59"/>
        <v/>
      </c>
      <c r="J1141" s="398"/>
      <c r="K1141" s="341"/>
      <c r="L1141" s="341"/>
      <c r="M1141" s="342"/>
      <c r="N1141" s="332"/>
      <c r="O1141" s="332"/>
      <c r="P1141" s="343"/>
      <c r="Q1141" s="332"/>
      <c r="R1141" s="343"/>
      <c r="S1141" s="344"/>
      <c r="T1141" s="332"/>
      <c r="U1141" s="332"/>
      <c r="V1141" s="332"/>
      <c r="W1141" s="332"/>
      <c r="X1141" s="332"/>
      <c r="Y1141" s="332"/>
      <c r="Z1141" s="332"/>
      <c r="AA1141" s="332"/>
      <c r="AB1141" s="332"/>
      <c r="AC1141" s="332"/>
      <c r="AD1141" s="332"/>
      <c r="AE1141" s="332"/>
      <c r="AF1141" s="332"/>
      <c r="AG1141" s="332"/>
      <c r="AH1141" s="332"/>
      <c r="AI1141" s="341"/>
      <c r="AJ1141" s="332"/>
      <c r="AK1141" s="332"/>
      <c r="AL1141" s="341"/>
      <c r="AM1141" s="332"/>
      <c r="AN1141" s="332"/>
      <c r="AO1141" s="341"/>
    </row>
    <row r="1142" spans="1:41" ht="23.1" customHeight="1">
      <c r="A1142" s="397"/>
      <c r="B1142" s="672"/>
      <c r="C1142" s="1234"/>
      <c r="D1142" s="396"/>
      <c r="E1142" s="508">
        <f t="shared" si="57"/>
        <v>0</v>
      </c>
      <c r="F1142" s="1235"/>
      <c r="G1142" s="509"/>
      <c r="H1142" s="508">
        <f t="shared" si="58"/>
        <v>0</v>
      </c>
      <c r="I1142" s="1256" t="str">
        <f t="shared" si="59"/>
        <v/>
      </c>
      <c r="J1142" s="398"/>
      <c r="K1142" s="341"/>
      <c r="L1142" s="341"/>
      <c r="M1142" s="342"/>
      <c r="N1142" s="332"/>
      <c r="O1142" s="332"/>
      <c r="P1142" s="343"/>
      <c r="Q1142" s="332"/>
      <c r="R1142" s="343"/>
      <c r="S1142" s="344"/>
      <c r="T1142" s="332"/>
      <c r="U1142" s="332"/>
      <c r="V1142" s="332"/>
      <c r="W1142" s="332"/>
      <c r="X1142" s="332"/>
      <c r="Y1142" s="332"/>
      <c r="Z1142" s="332"/>
      <c r="AA1142" s="332"/>
      <c r="AB1142" s="332"/>
      <c r="AC1142" s="332"/>
      <c r="AD1142" s="332"/>
      <c r="AE1142" s="332"/>
      <c r="AF1142" s="332"/>
      <c r="AG1142" s="332"/>
      <c r="AH1142" s="332"/>
      <c r="AI1142" s="341"/>
      <c r="AJ1142" s="332"/>
      <c r="AK1142" s="332"/>
      <c r="AL1142" s="341"/>
      <c r="AM1142" s="332"/>
      <c r="AN1142" s="332"/>
      <c r="AO1142" s="341"/>
    </row>
    <row r="1143" spans="1:41" ht="23.1" customHeight="1">
      <c r="A1143" s="397"/>
      <c r="B1143" s="672"/>
      <c r="C1143" s="1234"/>
      <c r="D1143" s="396"/>
      <c r="E1143" s="508">
        <f t="shared" si="57"/>
        <v>0</v>
      </c>
      <c r="F1143" s="1235"/>
      <c r="G1143" s="509"/>
      <c r="H1143" s="508">
        <f t="shared" si="58"/>
        <v>0</v>
      </c>
      <c r="I1143" s="1256" t="str">
        <f t="shared" si="59"/>
        <v/>
      </c>
      <c r="J1143" s="398"/>
      <c r="K1143" s="341"/>
      <c r="L1143" s="341"/>
      <c r="M1143" s="342"/>
      <c r="N1143" s="332"/>
      <c r="O1143" s="332"/>
      <c r="P1143" s="343"/>
      <c r="Q1143" s="332"/>
      <c r="R1143" s="343"/>
      <c r="S1143" s="344"/>
      <c r="T1143" s="332"/>
      <c r="U1143" s="332"/>
      <c r="V1143" s="332"/>
      <c r="W1143" s="332"/>
      <c r="X1143" s="332"/>
      <c r="Y1143" s="332"/>
      <c r="Z1143" s="332"/>
      <c r="AA1143" s="332"/>
      <c r="AB1143" s="332"/>
      <c r="AC1143" s="332"/>
      <c r="AD1143" s="332"/>
      <c r="AE1143" s="332"/>
      <c r="AF1143" s="332"/>
      <c r="AG1143" s="332"/>
      <c r="AH1143" s="332"/>
      <c r="AI1143" s="341"/>
      <c r="AJ1143" s="332"/>
      <c r="AK1143" s="332"/>
      <c r="AL1143" s="341"/>
      <c r="AM1143" s="332"/>
      <c r="AN1143" s="332"/>
      <c r="AO1143" s="341"/>
    </row>
    <row r="1144" spans="1:41" ht="23.1" customHeight="1">
      <c r="A1144" s="397"/>
      <c r="B1144" s="672"/>
      <c r="C1144" s="1234"/>
      <c r="D1144" s="396"/>
      <c r="E1144" s="508">
        <f t="shared" si="57"/>
        <v>0</v>
      </c>
      <c r="F1144" s="1235"/>
      <c r="G1144" s="509"/>
      <c r="H1144" s="508">
        <f t="shared" si="58"/>
        <v>0</v>
      </c>
      <c r="I1144" s="1256" t="str">
        <f t="shared" si="59"/>
        <v/>
      </c>
      <c r="J1144" s="398"/>
      <c r="K1144" s="341"/>
      <c r="L1144" s="341"/>
      <c r="M1144" s="342"/>
      <c r="N1144" s="332"/>
      <c r="O1144" s="332"/>
      <c r="P1144" s="343"/>
      <c r="Q1144" s="332"/>
      <c r="R1144" s="343"/>
      <c r="S1144" s="344"/>
      <c r="T1144" s="332"/>
      <c r="U1144" s="332"/>
      <c r="V1144" s="332"/>
      <c r="W1144" s="332"/>
      <c r="X1144" s="332"/>
      <c r="Y1144" s="332"/>
      <c r="Z1144" s="332"/>
      <c r="AA1144" s="332"/>
      <c r="AB1144" s="332"/>
      <c r="AC1144" s="332"/>
      <c r="AD1144" s="332"/>
      <c r="AE1144" s="332"/>
      <c r="AF1144" s="332"/>
      <c r="AG1144" s="332"/>
      <c r="AH1144" s="332"/>
      <c r="AI1144" s="341"/>
      <c r="AJ1144" s="332"/>
      <c r="AK1144" s="332"/>
      <c r="AL1144" s="341"/>
      <c r="AM1144" s="332"/>
      <c r="AN1144" s="332"/>
      <c r="AO1144" s="341"/>
    </row>
    <row r="1145" spans="1:41" ht="23.1" customHeight="1">
      <c r="A1145" s="397"/>
      <c r="B1145" s="672"/>
      <c r="C1145" s="1234"/>
      <c r="D1145" s="396"/>
      <c r="E1145" s="508">
        <f t="shared" si="57"/>
        <v>0</v>
      </c>
      <c r="F1145" s="1235"/>
      <c r="G1145" s="509"/>
      <c r="H1145" s="508">
        <f t="shared" si="58"/>
        <v>0</v>
      </c>
      <c r="I1145" s="1256" t="str">
        <f t="shared" si="59"/>
        <v/>
      </c>
      <c r="J1145" s="398"/>
      <c r="K1145" s="341"/>
      <c r="L1145" s="341"/>
      <c r="M1145" s="342"/>
      <c r="N1145" s="332"/>
      <c r="O1145" s="332"/>
      <c r="P1145" s="343"/>
      <c r="Q1145" s="332"/>
      <c r="R1145" s="343"/>
      <c r="S1145" s="344"/>
      <c r="T1145" s="332"/>
      <c r="U1145" s="332"/>
      <c r="V1145" s="332"/>
      <c r="W1145" s="332"/>
      <c r="X1145" s="332"/>
      <c r="Y1145" s="332"/>
      <c r="Z1145" s="332"/>
      <c r="AA1145" s="332"/>
      <c r="AB1145" s="332"/>
      <c r="AC1145" s="332"/>
      <c r="AD1145" s="332"/>
      <c r="AE1145" s="332"/>
      <c r="AF1145" s="332"/>
      <c r="AG1145" s="332"/>
      <c r="AH1145" s="332"/>
      <c r="AI1145" s="341"/>
      <c r="AJ1145" s="332"/>
      <c r="AK1145" s="332"/>
      <c r="AL1145" s="341"/>
      <c r="AM1145" s="332"/>
      <c r="AN1145" s="332"/>
      <c r="AO1145" s="341"/>
    </row>
    <row r="1146" spans="1:41" ht="23.1" customHeight="1">
      <c r="A1146" s="397"/>
      <c r="B1146" s="672"/>
      <c r="C1146" s="1234"/>
      <c r="D1146" s="396"/>
      <c r="E1146" s="508">
        <f t="shared" si="57"/>
        <v>0</v>
      </c>
      <c r="F1146" s="1235"/>
      <c r="G1146" s="509"/>
      <c r="H1146" s="508">
        <f t="shared" si="58"/>
        <v>0</v>
      </c>
      <c r="I1146" s="1256" t="str">
        <f t="shared" si="59"/>
        <v/>
      </c>
      <c r="J1146" s="398"/>
      <c r="K1146" s="341"/>
      <c r="L1146" s="341"/>
      <c r="M1146" s="342"/>
      <c r="N1146" s="332"/>
      <c r="O1146" s="332"/>
      <c r="P1146" s="343"/>
      <c r="Q1146" s="332"/>
      <c r="R1146" s="343"/>
      <c r="S1146" s="344"/>
      <c r="T1146" s="332"/>
      <c r="U1146" s="332"/>
      <c r="V1146" s="332"/>
      <c r="W1146" s="332"/>
      <c r="X1146" s="332"/>
      <c r="Y1146" s="332"/>
      <c r="Z1146" s="332"/>
      <c r="AA1146" s="332"/>
      <c r="AB1146" s="332"/>
      <c r="AC1146" s="332"/>
      <c r="AD1146" s="332"/>
      <c r="AE1146" s="332"/>
      <c r="AF1146" s="332"/>
      <c r="AG1146" s="332"/>
      <c r="AH1146" s="332"/>
      <c r="AI1146" s="341"/>
      <c r="AJ1146" s="332"/>
      <c r="AK1146" s="332"/>
      <c r="AL1146" s="341"/>
      <c r="AM1146" s="332"/>
      <c r="AN1146" s="332"/>
      <c r="AO1146" s="341"/>
    </row>
    <row r="1147" spans="1:41" ht="23.1" customHeight="1">
      <c r="A1147" s="397"/>
      <c r="B1147" s="672"/>
      <c r="C1147" s="1234"/>
      <c r="D1147" s="396"/>
      <c r="E1147" s="508">
        <f t="shared" si="57"/>
        <v>0</v>
      </c>
      <c r="F1147" s="1235"/>
      <c r="G1147" s="509"/>
      <c r="H1147" s="508">
        <f t="shared" si="58"/>
        <v>0</v>
      </c>
      <c r="I1147" s="1256" t="str">
        <f t="shared" si="59"/>
        <v/>
      </c>
      <c r="J1147" s="398"/>
      <c r="K1147" s="341"/>
      <c r="L1147" s="341"/>
      <c r="M1147" s="342"/>
      <c r="N1147" s="332"/>
      <c r="O1147" s="332"/>
      <c r="P1147" s="343"/>
      <c r="Q1147" s="332"/>
      <c r="R1147" s="343"/>
      <c r="S1147" s="344"/>
      <c r="T1147" s="332"/>
      <c r="U1147" s="332"/>
      <c r="V1147" s="332"/>
      <c r="W1147" s="332"/>
      <c r="X1147" s="332"/>
      <c r="Y1147" s="332"/>
      <c r="Z1147" s="332"/>
      <c r="AA1147" s="332"/>
      <c r="AB1147" s="332"/>
      <c r="AC1147" s="332"/>
      <c r="AD1147" s="332"/>
      <c r="AE1147" s="332"/>
      <c r="AF1147" s="332"/>
      <c r="AG1147" s="332"/>
      <c r="AH1147" s="332"/>
      <c r="AI1147" s="341"/>
      <c r="AJ1147" s="332"/>
      <c r="AK1147" s="332"/>
      <c r="AL1147" s="341"/>
      <c r="AM1147" s="332"/>
      <c r="AN1147" s="332"/>
      <c r="AO1147" s="341"/>
    </row>
    <row r="1148" spans="1:41" ht="23.1" customHeight="1">
      <c r="A1148" s="397"/>
      <c r="B1148" s="672"/>
      <c r="C1148" s="1234"/>
      <c r="D1148" s="396"/>
      <c r="E1148" s="508">
        <f t="shared" si="57"/>
        <v>0</v>
      </c>
      <c r="F1148" s="1235"/>
      <c r="G1148" s="509"/>
      <c r="H1148" s="508">
        <f t="shared" si="58"/>
        <v>0</v>
      </c>
      <c r="I1148" s="1256" t="str">
        <f t="shared" si="59"/>
        <v/>
      </c>
      <c r="J1148" s="398"/>
      <c r="K1148" s="341"/>
      <c r="L1148" s="341"/>
      <c r="M1148" s="342"/>
      <c r="N1148" s="332"/>
      <c r="O1148" s="332"/>
      <c r="P1148" s="343"/>
      <c r="Q1148" s="332"/>
      <c r="R1148" s="343"/>
      <c r="S1148" s="344"/>
      <c r="T1148" s="332"/>
      <c r="U1148" s="332"/>
      <c r="V1148" s="332"/>
      <c r="W1148" s="332"/>
      <c r="X1148" s="332"/>
      <c r="Y1148" s="332"/>
      <c r="Z1148" s="332"/>
      <c r="AA1148" s="332"/>
      <c r="AB1148" s="332"/>
      <c r="AC1148" s="332"/>
      <c r="AD1148" s="332"/>
      <c r="AE1148" s="332"/>
      <c r="AF1148" s="332"/>
      <c r="AG1148" s="332"/>
      <c r="AH1148" s="332"/>
      <c r="AI1148" s="341"/>
      <c r="AJ1148" s="332"/>
      <c r="AK1148" s="332"/>
      <c r="AL1148" s="341"/>
      <c r="AM1148" s="332"/>
      <c r="AN1148" s="332"/>
      <c r="AO1148" s="341"/>
    </row>
    <row r="1149" spans="1:41" ht="23.1" customHeight="1">
      <c r="A1149" s="397"/>
      <c r="B1149" s="672"/>
      <c r="C1149" s="1234"/>
      <c r="D1149" s="396"/>
      <c r="E1149" s="508">
        <f t="shared" si="57"/>
        <v>0</v>
      </c>
      <c r="F1149" s="1235"/>
      <c r="G1149" s="509"/>
      <c r="H1149" s="508">
        <f t="shared" si="58"/>
        <v>0</v>
      </c>
      <c r="I1149" s="1256" t="str">
        <f t="shared" si="59"/>
        <v/>
      </c>
      <c r="J1149" s="398"/>
      <c r="K1149" s="341"/>
      <c r="L1149" s="341"/>
      <c r="M1149" s="342"/>
      <c r="N1149" s="332"/>
      <c r="O1149" s="332"/>
      <c r="P1149" s="343"/>
      <c r="Q1149" s="332"/>
      <c r="R1149" s="343"/>
      <c r="S1149" s="344"/>
      <c r="T1149" s="332"/>
      <c r="U1149" s="332"/>
      <c r="V1149" s="332"/>
      <c r="W1149" s="332"/>
      <c r="X1149" s="332"/>
      <c r="Y1149" s="332"/>
      <c r="Z1149" s="332"/>
      <c r="AA1149" s="332"/>
      <c r="AB1149" s="332"/>
      <c r="AC1149" s="332"/>
      <c r="AD1149" s="332"/>
      <c r="AE1149" s="332"/>
      <c r="AF1149" s="332"/>
      <c r="AG1149" s="332"/>
      <c r="AH1149" s="332"/>
      <c r="AI1149" s="341"/>
      <c r="AJ1149" s="332"/>
      <c r="AK1149" s="332"/>
      <c r="AL1149" s="341"/>
      <c r="AM1149" s="332"/>
      <c r="AN1149" s="332"/>
      <c r="AO1149" s="341"/>
    </row>
    <row r="1150" spans="1:41" ht="23.1" customHeight="1">
      <c r="A1150" s="397"/>
      <c r="B1150" s="672"/>
      <c r="C1150" s="1234"/>
      <c r="D1150" s="396"/>
      <c r="E1150" s="508">
        <f t="shared" si="57"/>
        <v>0</v>
      </c>
      <c r="F1150" s="1235"/>
      <c r="G1150" s="509"/>
      <c r="H1150" s="508">
        <f t="shared" si="58"/>
        <v>0</v>
      </c>
      <c r="I1150" s="1256" t="str">
        <f t="shared" si="59"/>
        <v/>
      </c>
      <c r="J1150" s="398"/>
      <c r="K1150" s="341"/>
      <c r="L1150" s="341"/>
      <c r="M1150" s="342"/>
      <c r="N1150" s="332"/>
      <c r="O1150" s="332"/>
      <c r="P1150" s="343"/>
      <c r="Q1150" s="332"/>
      <c r="R1150" s="343"/>
      <c r="S1150" s="344"/>
      <c r="T1150" s="332"/>
      <c r="U1150" s="332"/>
      <c r="V1150" s="332"/>
      <c r="W1150" s="332"/>
      <c r="X1150" s="332"/>
      <c r="Y1150" s="332"/>
      <c r="Z1150" s="332"/>
      <c r="AA1150" s="332"/>
      <c r="AB1150" s="332"/>
      <c r="AC1150" s="332"/>
      <c r="AD1150" s="332"/>
      <c r="AE1150" s="332"/>
      <c r="AF1150" s="332"/>
      <c r="AG1150" s="332"/>
      <c r="AH1150" s="332"/>
      <c r="AI1150" s="341"/>
      <c r="AJ1150" s="332"/>
      <c r="AK1150" s="332"/>
      <c r="AL1150" s="341"/>
      <c r="AM1150" s="332"/>
      <c r="AN1150" s="332"/>
      <c r="AO1150" s="341"/>
    </row>
    <row r="1151" spans="1:41" ht="23.1" customHeight="1">
      <c r="A1151" s="397"/>
      <c r="B1151" s="672"/>
      <c r="C1151" s="1234"/>
      <c r="D1151" s="396"/>
      <c r="E1151" s="508">
        <f t="shared" si="57"/>
        <v>0</v>
      </c>
      <c r="F1151" s="1235"/>
      <c r="G1151" s="509"/>
      <c r="H1151" s="508">
        <f t="shared" si="58"/>
        <v>0</v>
      </c>
      <c r="I1151" s="1256" t="str">
        <f t="shared" si="59"/>
        <v/>
      </c>
      <c r="J1151" s="398"/>
      <c r="K1151" s="341"/>
      <c r="L1151" s="341"/>
      <c r="M1151" s="342"/>
      <c r="N1151" s="332"/>
      <c r="O1151" s="332"/>
      <c r="P1151" s="343"/>
      <c r="Q1151" s="332"/>
      <c r="R1151" s="343"/>
      <c r="S1151" s="344"/>
      <c r="T1151" s="332"/>
      <c r="U1151" s="332"/>
      <c r="V1151" s="332"/>
      <c r="W1151" s="332"/>
      <c r="X1151" s="332"/>
      <c r="Y1151" s="332"/>
      <c r="Z1151" s="332"/>
      <c r="AA1151" s="332"/>
      <c r="AB1151" s="332"/>
      <c r="AC1151" s="332"/>
      <c r="AD1151" s="332"/>
      <c r="AE1151" s="332"/>
      <c r="AF1151" s="332"/>
      <c r="AG1151" s="332"/>
      <c r="AH1151" s="332"/>
      <c r="AI1151" s="341"/>
      <c r="AJ1151" s="332"/>
      <c r="AK1151" s="332"/>
      <c r="AL1151" s="341"/>
      <c r="AM1151" s="332"/>
      <c r="AN1151" s="332"/>
      <c r="AO1151" s="341"/>
    </row>
    <row r="1152" spans="1:41" ht="23.1" customHeight="1">
      <c r="A1152" s="397"/>
      <c r="B1152" s="672"/>
      <c r="C1152" s="1234"/>
      <c r="D1152" s="396"/>
      <c r="E1152" s="508">
        <f t="shared" si="57"/>
        <v>0</v>
      </c>
      <c r="F1152" s="1235"/>
      <c r="G1152" s="509"/>
      <c r="H1152" s="508">
        <f t="shared" si="58"/>
        <v>0</v>
      </c>
      <c r="I1152" s="1256" t="str">
        <f t="shared" si="59"/>
        <v/>
      </c>
      <c r="J1152" s="398"/>
      <c r="K1152" s="341"/>
      <c r="L1152" s="341"/>
      <c r="M1152" s="342"/>
      <c r="N1152" s="332"/>
      <c r="O1152" s="332"/>
      <c r="P1152" s="343"/>
      <c r="Q1152" s="332"/>
      <c r="R1152" s="343"/>
      <c r="S1152" s="344"/>
      <c r="T1152" s="332"/>
      <c r="U1152" s="332"/>
      <c r="V1152" s="332"/>
      <c r="W1152" s="332"/>
      <c r="X1152" s="332"/>
      <c r="Y1152" s="332"/>
      <c r="Z1152" s="332"/>
      <c r="AA1152" s="332"/>
      <c r="AB1152" s="332"/>
      <c r="AC1152" s="332"/>
      <c r="AD1152" s="332"/>
      <c r="AE1152" s="332"/>
      <c r="AF1152" s="332"/>
      <c r="AG1152" s="332"/>
      <c r="AH1152" s="332"/>
      <c r="AI1152" s="341"/>
      <c r="AJ1152" s="332"/>
      <c r="AK1152" s="332"/>
      <c r="AL1152" s="341"/>
      <c r="AM1152" s="332"/>
      <c r="AN1152" s="332"/>
      <c r="AO1152" s="341"/>
    </row>
    <row r="1153" spans="1:41" ht="23.1" customHeight="1">
      <c r="A1153" s="397"/>
      <c r="B1153" s="672"/>
      <c r="C1153" s="1234"/>
      <c r="D1153" s="396"/>
      <c r="E1153" s="508">
        <f t="shared" si="57"/>
        <v>0</v>
      </c>
      <c r="F1153" s="1235"/>
      <c r="G1153" s="509"/>
      <c r="H1153" s="508">
        <f t="shared" si="58"/>
        <v>0</v>
      </c>
      <c r="I1153" s="1256" t="str">
        <f t="shared" si="59"/>
        <v/>
      </c>
      <c r="J1153" s="398"/>
      <c r="K1153" s="341"/>
      <c r="L1153" s="341"/>
      <c r="M1153" s="342"/>
      <c r="N1153" s="332"/>
      <c r="O1153" s="332"/>
      <c r="P1153" s="343"/>
      <c r="Q1153" s="332"/>
      <c r="R1153" s="343"/>
      <c r="S1153" s="344"/>
      <c r="T1153" s="332"/>
      <c r="U1153" s="332"/>
      <c r="V1153" s="332"/>
      <c r="W1153" s="332"/>
      <c r="X1153" s="332"/>
      <c r="Y1153" s="332"/>
      <c r="Z1153" s="332"/>
      <c r="AA1153" s="332"/>
      <c r="AB1153" s="332"/>
      <c r="AC1153" s="332"/>
      <c r="AD1153" s="332"/>
      <c r="AE1153" s="332"/>
      <c r="AF1153" s="332"/>
      <c r="AG1153" s="332"/>
      <c r="AH1153" s="332"/>
      <c r="AI1153" s="341"/>
      <c r="AJ1153" s="332"/>
      <c r="AK1153" s="332"/>
      <c r="AL1153" s="341"/>
      <c r="AM1153" s="332"/>
      <c r="AN1153" s="332"/>
      <c r="AO1153" s="341"/>
    </row>
    <row r="1154" spans="1:41" ht="23.1" customHeight="1">
      <c r="A1154" s="397"/>
      <c r="B1154" s="672"/>
      <c r="C1154" s="1234"/>
      <c r="D1154" s="396"/>
      <c r="E1154" s="508">
        <f t="shared" si="57"/>
        <v>0</v>
      </c>
      <c r="F1154" s="1235"/>
      <c r="G1154" s="509"/>
      <c r="H1154" s="508">
        <f t="shared" si="58"/>
        <v>0</v>
      </c>
      <c r="I1154" s="1256" t="str">
        <f t="shared" si="59"/>
        <v/>
      </c>
      <c r="J1154" s="398"/>
      <c r="K1154" s="341"/>
      <c r="L1154" s="341"/>
      <c r="M1154" s="342"/>
      <c r="N1154" s="332"/>
      <c r="O1154" s="332"/>
      <c r="P1154" s="343"/>
      <c r="Q1154" s="332"/>
      <c r="R1154" s="343"/>
      <c r="S1154" s="344"/>
      <c r="T1154" s="332"/>
      <c r="U1154" s="332"/>
      <c r="V1154" s="332"/>
      <c r="W1154" s="332"/>
      <c r="X1154" s="332"/>
      <c r="Y1154" s="332"/>
      <c r="Z1154" s="332"/>
      <c r="AA1154" s="332"/>
      <c r="AB1154" s="332"/>
      <c r="AC1154" s="332"/>
      <c r="AD1154" s="332"/>
      <c r="AE1154" s="332"/>
      <c r="AF1154" s="332"/>
      <c r="AG1154" s="332"/>
      <c r="AH1154" s="332"/>
      <c r="AI1154" s="341"/>
      <c r="AJ1154" s="332"/>
      <c r="AK1154" s="332"/>
      <c r="AL1154" s="341"/>
      <c r="AM1154" s="332"/>
      <c r="AN1154" s="332"/>
      <c r="AO1154" s="341"/>
    </row>
    <row r="1155" spans="1:41" ht="23.1" customHeight="1">
      <c r="A1155" s="397"/>
      <c r="B1155" s="672"/>
      <c r="C1155" s="1234"/>
      <c r="D1155" s="396"/>
      <c r="E1155" s="508">
        <f t="shared" si="57"/>
        <v>0</v>
      </c>
      <c r="F1155" s="1235"/>
      <c r="G1155" s="509"/>
      <c r="H1155" s="508">
        <f t="shared" si="58"/>
        <v>0</v>
      </c>
      <c r="I1155" s="1256" t="str">
        <f t="shared" si="59"/>
        <v/>
      </c>
      <c r="J1155" s="398"/>
      <c r="K1155" s="341"/>
      <c r="L1155" s="341"/>
      <c r="M1155" s="342"/>
      <c r="N1155" s="332"/>
      <c r="O1155" s="332"/>
      <c r="P1155" s="343"/>
      <c r="Q1155" s="332"/>
      <c r="R1155" s="343"/>
      <c r="S1155" s="344"/>
      <c r="T1155" s="332"/>
      <c r="U1155" s="332"/>
      <c r="V1155" s="332"/>
      <c r="W1155" s="332"/>
      <c r="X1155" s="332"/>
      <c r="Y1155" s="332"/>
      <c r="Z1155" s="332"/>
      <c r="AA1155" s="332"/>
      <c r="AB1155" s="332"/>
      <c r="AC1155" s="332"/>
      <c r="AD1155" s="332"/>
      <c r="AE1155" s="332"/>
      <c r="AF1155" s="332"/>
      <c r="AG1155" s="332"/>
      <c r="AH1155" s="332"/>
      <c r="AI1155" s="341"/>
      <c r="AJ1155" s="332"/>
      <c r="AK1155" s="332"/>
      <c r="AL1155" s="341"/>
      <c r="AM1155" s="332"/>
      <c r="AN1155" s="332"/>
      <c r="AO1155" s="341"/>
    </row>
    <row r="1156" spans="1:41" ht="23.1" customHeight="1">
      <c r="A1156" s="397"/>
      <c r="B1156" s="672"/>
      <c r="C1156" s="1234"/>
      <c r="D1156" s="396"/>
      <c r="E1156" s="508">
        <f t="shared" si="57"/>
        <v>0</v>
      </c>
      <c r="F1156" s="1235"/>
      <c r="G1156" s="509"/>
      <c r="H1156" s="508">
        <f t="shared" si="58"/>
        <v>0</v>
      </c>
      <c r="I1156" s="1256" t="str">
        <f t="shared" si="59"/>
        <v/>
      </c>
      <c r="J1156" s="398"/>
      <c r="K1156" s="341"/>
      <c r="L1156" s="341"/>
      <c r="M1156" s="342"/>
      <c r="N1156" s="332"/>
      <c r="O1156" s="332"/>
      <c r="P1156" s="343"/>
      <c r="Q1156" s="332"/>
      <c r="R1156" s="343"/>
      <c r="S1156" s="344"/>
      <c r="T1156" s="332"/>
      <c r="U1156" s="332"/>
      <c r="V1156" s="332"/>
      <c r="W1156" s="332"/>
      <c r="X1156" s="332"/>
      <c r="Y1156" s="332"/>
      <c r="Z1156" s="332"/>
      <c r="AA1156" s="332"/>
      <c r="AB1156" s="332"/>
      <c r="AC1156" s="332"/>
      <c r="AD1156" s="332"/>
      <c r="AE1156" s="332"/>
      <c r="AF1156" s="332"/>
      <c r="AG1156" s="332"/>
      <c r="AH1156" s="332"/>
      <c r="AI1156" s="341"/>
      <c r="AJ1156" s="332"/>
      <c r="AK1156" s="332"/>
      <c r="AL1156" s="341"/>
      <c r="AM1156" s="332"/>
      <c r="AN1156" s="332"/>
      <c r="AO1156" s="341"/>
    </row>
    <row r="1157" spans="1:41" ht="23.1" customHeight="1">
      <c r="A1157" s="397"/>
      <c r="B1157" s="672"/>
      <c r="C1157" s="1234"/>
      <c r="D1157" s="396"/>
      <c r="E1157" s="508">
        <f t="shared" si="57"/>
        <v>0</v>
      </c>
      <c r="F1157" s="1235"/>
      <c r="G1157" s="509"/>
      <c r="H1157" s="508">
        <f t="shared" si="58"/>
        <v>0</v>
      </c>
      <c r="I1157" s="1256" t="str">
        <f t="shared" si="59"/>
        <v/>
      </c>
      <c r="J1157" s="398"/>
      <c r="K1157" s="341"/>
      <c r="L1157" s="341"/>
      <c r="M1157" s="342"/>
      <c r="N1157" s="332"/>
      <c r="O1157" s="332"/>
      <c r="P1157" s="343"/>
      <c r="Q1157" s="332"/>
      <c r="R1157" s="343"/>
      <c r="S1157" s="344"/>
      <c r="T1157" s="332"/>
      <c r="U1157" s="332"/>
      <c r="V1157" s="332"/>
      <c r="W1157" s="332"/>
      <c r="X1157" s="332"/>
      <c r="Y1157" s="332"/>
      <c r="Z1157" s="332"/>
      <c r="AA1157" s="332"/>
      <c r="AB1157" s="332"/>
      <c r="AC1157" s="332"/>
      <c r="AD1157" s="332"/>
      <c r="AE1157" s="332"/>
      <c r="AF1157" s="332"/>
      <c r="AG1157" s="332"/>
      <c r="AH1157" s="332"/>
      <c r="AI1157" s="341"/>
      <c r="AJ1157" s="332"/>
      <c r="AK1157" s="332"/>
      <c r="AL1157" s="341"/>
      <c r="AM1157" s="332"/>
      <c r="AN1157" s="332"/>
      <c r="AO1157" s="341"/>
    </row>
    <row r="1158" spans="1:41" ht="23.1" customHeight="1">
      <c r="A1158" s="397"/>
      <c r="B1158" s="672"/>
      <c r="C1158" s="1234"/>
      <c r="D1158" s="396"/>
      <c r="E1158" s="508">
        <f t="shared" si="57"/>
        <v>0</v>
      </c>
      <c r="F1158" s="1235"/>
      <c r="G1158" s="509"/>
      <c r="H1158" s="508">
        <f t="shared" si="58"/>
        <v>0</v>
      </c>
      <c r="I1158" s="1256" t="str">
        <f t="shared" si="59"/>
        <v/>
      </c>
      <c r="J1158" s="398"/>
      <c r="K1158" s="341"/>
      <c r="L1158" s="341"/>
      <c r="M1158" s="342"/>
      <c r="N1158" s="332"/>
      <c r="O1158" s="332"/>
      <c r="P1158" s="343"/>
      <c r="Q1158" s="332"/>
      <c r="R1158" s="343"/>
      <c r="S1158" s="344"/>
      <c r="T1158" s="332"/>
      <c r="U1158" s="332"/>
      <c r="V1158" s="332"/>
      <c r="W1158" s="332"/>
      <c r="X1158" s="332"/>
      <c r="Y1158" s="332"/>
      <c r="Z1158" s="332"/>
      <c r="AA1158" s="332"/>
      <c r="AB1158" s="332"/>
      <c r="AC1158" s="332"/>
      <c r="AD1158" s="332"/>
      <c r="AE1158" s="332"/>
      <c r="AF1158" s="332"/>
      <c r="AG1158" s="332"/>
      <c r="AH1158" s="332"/>
      <c r="AI1158" s="341"/>
      <c r="AJ1158" s="332"/>
      <c r="AK1158" s="332"/>
      <c r="AL1158" s="341"/>
      <c r="AM1158" s="332"/>
      <c r="AN1158" s="332"/>
      <c r="AO1158" s="341"/>
    </row>
    <row r="1159" spans="1:41" ht="23.1" customHeight="1">
      <c r="A1159" s="397"/>
      <c r="B1159" s="672"/>
      <c r="C1159" s="1234"/>
      <c r="D1159" s="396"/>
      <c r="E1159" s="508">
        <f t="shared" si="57"/>
        <v>0</v>
      </c>
      <c r="F1159" s="1235"/>
      <c r="G1159" s="509"/>
      <c r="H1159" s="508">
        <f t="shared" si="58"/>
        <v>0</v>
      </c>
      <c r="I1159" s="1256" t="str">
        <f t="shared" si="59"/>
        <v/>
      </c>
      <c r="J1159" s="398"/>
      <c r="K1159" s="341"/>
      <c r="L1159" s="341"/>
      <c r="M1159" s="342"/>
      <c r="N1159" s="332"/>
      <c r="O1159" s="332"/>
      <c r="P1159" s="343"/>
      <c r="Q1159" s="332"/>
      <c r="R1159" s="343"/>
      <c r="S1159" s="344"/>
      <c r="T1159" s="332"/>
      <c r="U1159" s="332"/>
      <c r="V1159" s="332"/>
      <c r="W1159" s="332"/>
      <c r="X1159" s="332"/>
      <c r="Y1159" s="332"/>
      <c r="Z1159" s="332"/>
      <c r="AA1159" s="332"/>
      <c r="AB1159" s="332"/>
      <c r="AC1159" s="332"/>
      <c r="AD1159" s="332"/>
      <c r="AE1159" s="332"/>
      <c r="AF1159" s="332"/>
      <c r="AG1159" s="332"/>
      <c r="AH1159" s="332"/>
      <c r="AI1159" s="341"/>
      <c r="AJ1159" s="332"/>
      <c r="AK1159" s="332"/>
      <c r="AL1159" s="341"/>
      <c r="AM1159" s="332"/>
      <c r="AN1159" s="332"/>
      <c r="AO1159" s="341"/>
    </row>
    <row r="1160" spans="1:41" ht="23.1" customHeight="1">
      <c r="A1160" s="397"/>
      <c r="B1160" s="672"/>
      <c r="C1160" s="1234"/>
      <c r="D1160" s="396"/>
      <c r="E1160" s="508">
        <f t="shared" si="57"/>
        <v>0</v>
      </c>
      <c r="F1160" s="1235"/>
      <c r="G1160" s="509"/>
      <c r="H1160" s="508">
        <f t="shared" si="58"/>
        <v>0</v>
      </c>
      <c r="I1160" s="1256" t="str">
        <f t="shared" si="59"/>
        <v/>
      </c>
      <c r="J1160" s="398"/>
      <c r="K1160" s="341"/>
      <c r="L1160" s="341"/>
      <c r="M1160" s="342"/>
      <c r="N1160" s="332"/>
      <c r="O1160" s="332"/>
      <c r="P1160" s="343"/>
      <c r="Q1160" s="332"/>
      <c r="R1160" s="343"/>
      <c r="S1160" s="344"/>
      <c r="T1160" s="332"/>
      <c r="U1160" s="332"/>
      <c r="V1160" s="332"/>
      <c r="W1160" s="332"/>
      <c r="X1160" s="332"/>
      <c r="Y1160" s="332"/>
      <c r="Z1160" s="332"/>
      <c r="AA1160" s="332"/>
      <c r="AB1160" s="332"/>
      <c r="AC1160" s="332"/>
      <c r="AD1160" s="332"/>
      <c r="AE1160" s="332"/>
      <c r="AF1160" s="332"/>
      <c r="AG1160" s="332"/>
      <c r="AH1160" s="332"/>
      <c r="AI1160" s="341"/>
      <c r="AJ1160" s="332"/>
      <c r="AK1160" s="332"/>
      <c r="AL1160" s="341"/>
      <c r="AM1160" s="332"/>
      <c r="AN1160" s="332"/>
      <c r="AO1160" s="341"/>
    </row>
    <row r="1161" spans="1:41" ht="23.1" customHeight="1">
      <c r="A1161" s="397"/>
      <c r="B1161" s="672"/>
      <c r="C1161" s="1234"/>
      <c r="D1161" s="396"/>
      <c r="E1161" s="508">
        <f t="shared" si="57"/>
        <v>0</v>
      </c>
      <c r="F1161" s="1235"/>
      <c r="G1161" s="509"/>
      <c r="H1161" s="508">
        <f t="shared" si="58"/>
        <v>0</v>
      </c>
      <c r="I1161" s="1256" t="str">
        <f t="shared" si="59"/>
        <v/>
      </c>
      <c r="J1161" s="398"/>
      <c r="K1161" s="341"/>
      <c r="L1161" s="341"/>
      <c r="M1161" s="342"/>
      <c r="N1161" s="332"/>
      <c r="O1161" s="332"/>
      <c r="P1161" s="343"/>
      <c r="Q1161" s="332"/>
      <c r="R1161" s="343"/>
      <c r="S1161" s="344"/>
      <c r="T1161" s="332"/>
      <c r="U1161" s="332"/>
      <c r="V1161" s="332"/>
      <c r="W1161" s="332"/>
      <c r="X1161" s="332"/>
      <c r="Y1161" s="332"/>
      <c r="Z1161" s="332"/>
      <c r="AA1161" s="332"/>
      <c r="AB1161" s="332"/>
      <c r="AC1161" s="332"/>
      <c r="AD1161" s="332"/>
      <c r="AE1161" s="332"/>
      <c r="AF1161" s="332"/>
      <c r="AG1161" s="332"/>
      <c r="AH1161" s="332"/>
      <c r="AI1161" s="341"/>
      <c r="AJ1161" s="332"/>
      <c r="AK1161" s="332"/>
      <c r="AL1161" s="341"/>
      <c r="AM1161" s="332"/>
      <c r="AN1161" s="332"/>
      <c r="AO1161" s="341"/>
    </row>
    <row r="1162" spans="1:41" ht="23.1" customHeight="1">
      <c r="A1162" s="397"/>
      <c r="B1162" s="672"/>
      <c r="C1162" s="1234"/>
      <c r="D1162" s="396"/>
      <c r="E1162" s="508">
        <f t="shared" si="57"/>
        <v>0</v>
      </c>
      <c r="F1162" s="1235"/>
      <c r="G1162" s="509"/>
      <c r="H1162" s="508">
        <f t="shared" si="58"/>
        <v>0</v>
      </c>
      <c r="I1162" s="1256" t="str">
        <f t="shared" si="59"/>
        <v/>
      </c>
      <c r="J1162" s="398"/>
      <c r="K1162" s="341"/>
      <c r="L1162" s="341"/>
      <c r="M1162" s="342"/>
      <c r="N1162" s="332"/>
      <c r="O1162" s="332"/>
      <c r="P1162" s="343"/>
      <c r="Q1162" s="332"/>
      <c r="R1162" s="343"/>
      <c r="S1162" s="344"/>
      <c r="T1162" s="332"/>
      <c r="U1162" s="332"/>
      <c r="V1162" s="332"/>
      <c r="W1162" s="332"/>
      <c r="X1162" s="332"/>
      <c r="Y1162" s="332"/>
      <c r="Z1162" s="332"/>
      <c r="AA1162" s="332"/>
      <c r="AB1162" s="332"/>
      <c r="AC1162" s="332"/>
      <c r="AD1162" s="332"/>
      <c r="AE1162" s="332"/>
      <c r="AF1162" s="332"/>
      <c r="AG1162" s="332"/>
      <c r="AH1162" s="332"/>
      <c r="AI1162" s="341"/>
      <c r="AJ1162" s="332"/>
      <c r="AK1162" s="332"/>
      <c r="AL1162" s="341"/>
      <c r="AM1162" s="332"/>
      <c r="AN1162" s="332"/>
      <c r="AO1162" s="341"/>
    </row>
    <row r="1163" spans="1:41" ht="23.1" customHeight="1">
      <c r="A1163" s="397"/>
      <c r="B1163" s="672"/>
      <c r="C1163" s="1234"/>
      <c r="D1163" s="396"/>
      <c r="E1163" s="508">
        <f t="shared" si="57"/>
        <v>0</v>
      </c>
      <c r="F1163" s="1235"/>
      <c r="G1163" s="509"/>
      <c r="H1163" s="508">
        <f t="shared" si="58"/>
        <v>0</v>
      </c>
      <c r="I1163" s="1256" t="str">
        <f t="shared" si="59"/>
        <v/>
      </c>
      <c r="J1163" s="398"/>
      <c r="K1163" s="341"/>
      <c r="L1163" s="341"/>
      <c r="M1163" s="342"/>
      <c r="N1163" s="332"/>
      <c r="O1163" s="332"/>
      <c r="P1163" s="343"/>
      <c r="Q1163" s="332"/>
      <c r="R1163" s="343"/>
      <c r="S1163" s="344"/>
      <c r="T1163" s="332"/>
      <c r="U1163" s="332"/>
      <c r="V1163" s="332"/>
      <c r="W1163" s="332"/>
      <c r="X1163" s="332"/>
      <c r="Y1163" s="332"/>
      <c r="Z1163" s="332"/>
      <c r="AA1163" s="332"/>
      <c r="AB1163" s="332"/>
      <c r="AC1163" s="332"/>
      <c r="AD1163" s="332"/>
      <c r="AE1163" s="332"/>
      <c r="AF1163" s="332"/>
      <c r="AG1163" s="332"/>
      <c r="AH1163" s="332"/>
      <c r="AI1163" s="341"/>
      <c r="AJ1163" s="332"/>
      <c r="AK1163" s="332"/>
      <c r="AL1163" s="341"/>
      <c r="AM1163" s="332"/>
      <c r="AN1163" s="332"/>
      <c r="AO1163" s="341"/>
    </row>
    <row r="1164" spans="1:41" ht="23.1" customHeight="1">
      <c r="A1164" s="397"/>
      <c r="B1164" s="672"/>
      <c r="C1164" s="1234"/>
      <c r="D1164" s="396"/>
      <c r="E1164" s="508">
        <f t="shared" si="57"/>
        <v>0</v>
      </c>
      <c r="F1164" s="1235"/>
      <c r="G1164" s="509"/>
      <c r="H1164" s="508">
        <f t="shared" si="58"/>
        <v>0</v>
      </c>
      <c r="I1164" s="1256" t="str">
        <f t="shared" si="59"/>
        <v/>
      </c>
      <c r="J1164" s="398"/>
      <c r="K1164" s="341"/>
      <c r="L1164" s="341"/>
      <c r="M1164" s="342"/>
      <c r="N1164" s="332"/>
      <c r="O1164" s="332"/>
      <c r="P1164" s="343"/>
      <c r="Q1164" s="332"/>
      <c r="R1164" s="343"/>
      <c r="S1164" s="344"/>
      <c r="T1164" s="332"/>
      <c r="U1164" s="332"/>
      <c r="V1164" s="332"/>
      <c r="W1164" s="332"/>
      <c r="X1164" s="332"/>
      <c r="Y1164" s="332"/>
      <c r="Z1164" s="332"/>
      <c r="AA1164" s="332"/>
      <c r="AB1164" s="332"/>
      <c r="AC1164" s="332"/>
      <c r="AD1164" s="332"/>
      <c r="AE1164" s="332"/>
      <c r="AF1164" s="332"/>
      <c r="AG1164" s="332"/>
      <c r="AH1164" s="332"/>
      <c r="AI1164" s="341"/>
      <c r="AJ1164" s="332"/>
      <c r="AK1164" s="332"/>
      <c r="AL1164" s="341"/>
      <c r="AM1164" s="332"/>
      <c r="AN1164" s="332"/>
      <c r="AO1164" s="341"/>
    </row>
    <row r="1165" spans="1:41" ht="23.1" customHeight="1">
      <c r="A1165" s="397"/>
      <c r="B1165" s="672"/>
      <c r="C1165" s="1234"/>
      <c r="D1165" s="396"/>
      <c r="E1165" s="508">
        <f t="shared" si="57"/>
        <v>0</v>
      </c>
      <c r="F1165" s="1235"/>
      <c r="G1165" s="509"/>
      <c r="H1165" s="508">
        <f t="shared" si="58"/>
        <v>0</v>
      </c>
      <c r="I1165" s="1256" t="str">
        <f t="shared" si="59"/>
        <v/>
      </c>
      <c r="J1165" s="398"/>
      <c r="K1165" s="341"/>
      <c r="L1165" s="341"/>
      <c r="M1165" s="342"/>
      <c r="N1165" s="332"/>
      <c r="O1165" s="332"/>
      <c r="P1165" s="343"/>
      <c r="Q1165" s="332"/>
      <c r="R1165" s="343"/>
      <c r="S1165" s="344"/>
      <c r="T1165" s="332"/>
      <c r="U1165" s="332"/>
      <c r="V1165" s="332"/>
      <c r="W1165" s="332"/>
      <c r="X1165" s="332"/>
      <c r="Y1165" s="332"/>
      <c r="Z1165" s="332"/>
      <c r="AA1165" s="332"/>
      <c r="AB1165" s="332"/>
      <c r="AC1165" s="332"/>
      <c r="AD1165" s="332"/>
      <c r="AE1165" s="332"/>
      <c r="AF1165" s="332"/>
      <c r="AG1165" s="332"/>
      <c r="AH1165" s="332"/>
      <c r="AI1165" s="341"/>
      <c r="AJ1165" s="332"/>
      <c r="AK1165" s="332"/>
      <c r="AL1165" s="341"/>
      <c r="AM1165" s="332"/>
      <c r="AN1165" s="332"/>
      <c r="AO1165" s="341"/>
    </row>
    <row r="1166" spans="1:41" ht="23.1" customHeight="1">
      <c r="A1166" s="397"/>
      <c r="B1166" s="672"/>
      <c r="C1166" s="1234"/>
      <c r="D1166" s="396"/>
      <c r="E1166" s="508">
        <f t="shared" si="57"/>
        <v>0</v>
      </c>
      <c r="F1166" s="1235"/>
      <c r="G1166" s="509"/>
      <c r="H1166" s="508">
        <f t="shared" si="58"/>
        <v>0</v>
      </c>
      <c r="I1166" s="1256" t="str">
        <f t="shared" si="59"/>
        <v/>
      </c>
      <c r="J1166" s="398"/>
      <c r="K1166" s="341"/>
      <c r="L1166" s="341"/>
      <c r="M1166" s="342"/>
      <c r="N1166" s="332"/>
      <c r="O1166" s="332"/>
      <c r="P1166" s="343"/>
      <c r="Q1166" s="332"/>
      <c r="R1166" s="343"/>
      <c r="S1166" s="344"/>
      <c r="T1166" s="332"/>
      <c r="U1166" s="332"/>
      <c r="V1166" s="332"/>
      <c r="W1166" s="332"/>
      <c r="X1166" s="332"/>
      <c r="Y1166" s="332"/>
      <c r="Z1166" s="332"/>
      <c r="AA1166" s="332"/>
      <c r="AB1166" s="332"/>
      <c r="AC1166" s="332"/>
      <c r="AD1166" s="332"/>
      <c r="AE1166" s="332"/>
      <c r="AF1166" s="332"/>
      <c r="AG1166" s="332"/>
      <c r="AH1166" s="332"/>
      <c r="AI1166" s="341"/>
      <c r="AJ1166" s="332"/>
      <c r="AK1166" s="332"/>
      <c r="AL1166" s="341"/>
      <c r="AM1166" s="332"/>
      <c r="AN1166" s="332"/>
      <c r="AO1166" s="341"/>
    </row>
    <row r="1167" spans="1:41" ht="23.1" customHeight="1">
      <c r="A1167" s="397"/>
      <c r="B1167" s="672"/>
      <c r="C1167" s="1234"/>
      <c r="D1167" s="396"/>
      <c r="E1167" s="508">
        <f t="shared" si="57"/>
        <v>0</v>
      </c>
      <c r="F1167" s="1235"/>
      <c r="G1167" s="509"/>
      <c r="H1167" s="508">
        <f t="shared" si="58"/>
        <v>0</v>
      </c>
      <c r="I1167" s="1256" t="str">
        <f t="shared" si="59"/>
        <v/>
      </c>
      <c r="J1167" s="398"/>
      <c r="K1167" s="341"/>
      <c r="L1167" s="341"/>
      <c r="M1167" s="342"/>
      <c r="N1167" s="332"/>
      <c r="O1167" s="332"/>
      <c r="P1167" s="343"/>
      <c r="Q1167" s="332"/>
      <c r="R1167" s="343"/>
      <c r="S1167" s="344"/>
      <c r="T1167" s="332"/>
      <c r="U1167" s="332"/>
      <c r="V1167" s="332"/>
      <c r="W1167" s="332"/>
      <c r="X1167" s="332"/>
      <c r="Y1167" s="332"/>
      <c r="Z1167" s="332"/>
      <c r="AA1167" s="332"/>
      <c r="AB1167" s="332"/>
      <c r="AC1167" s="332"/>
      <c r="AD1167" s="332"/>
      <c r="AE1167" s="332"/>
      <c r="AF1167" s="332"/>
      <c r="AG1167" s="332"/>
      <c r="AH1167" s="332"/>
      <c r="AI1167" s="341"/>
      <c r="AJ1167" s="332"/>
      <c r="AK1167" s="332"/>
      <c r="AL1167" s="341"/>
      <c r="AM1167" s="332"/>
      <c r="AN1167" s="332"/>
      <c r="AO1167" s="341"/>
    </row>
    <row r="1168" spans="1:41" ht="23.1" customHeight="1">
      <c r="A1168" s="397"/>
      <c r="B1168" s="672"/>
      <c r="C1168" s="1234"/>
      <c r="D1168" s="396"/>
      <c r="E1168" s="508">
        <f t="shared" si="57"/>
        <v>0</v>
      </c>
      <c r="F1168" s="1235"/>
      <c r="G1168" s="509"/>
      <c r="H1168" s="508">
        <f t="shared" si="58"/>
        <v>0</v>
      </c>
      <c r="I1168" s="1256" t="str">
        <f t="shared" si="59"/>
        <v/>
      </c>
      <c r="J1168" s="398"/>
      <c r="K1168" s="341"/>
      <c r="L1168" s="341"/>
      <c r="M1168" s="342"/>
      <c r="N1168" s="332"/>
      <c r="O1168" s="332"/>
      <c r="P1168" s="343"/>
      <c r="Q1168" s="332"/>
      <c r="R1168" s="343"/>
      <c r="S1168" s="344"/>
      <c r="T1168" s="332"/>
      <c r="U1168" s="332"/>
      <c r="V1168" s="332"/>
      <c r="W1168" s="332"/>
      <c r="X1168" s="332"/>
      <c r="Y1168" s="332"/>
      <c r="Z1168" s="332"/>
      <c r="AA1168" s="332"/>
      <c r="AB1168" s="332"/>
      <c r="AC1168" s="332"/>
      <c r="AD1168" s="332"/>
      <c r="AE1168" s="332"/>
      <c r="AF1168" s="332"/>
      <c r="AG1168" s="332"/>
      <c r="AH1168" s="332"/>
      <c r="AI1168" s="341"/>
      <c r="AJ1168" s="332"/>
      <c r="AK1168" s="332"/>
      <c r="AL1168" s="341"/>
      <c r="AM1168" s="332"/>
      <c r="AN1168" s="332"/>
      <c r="AO1168" s="341"/>
    </row>
    <row r="1169" spans="1:41" ht="23.1" customHeight="1">
      <c r="A1169" s="397"/>
      <c r="B1169" s="672"/>
      <c r="C1169" s="1234"/>
      <c r="D1169" s="396"/>
      <c r="E1169" s="508">
        <f t="shared" si="57"/>
        <v>0</v>
      </c>
      <c r="F1169" s="1235"/>
      <c r="G1169" s="509"/>
      <c r="H1169" s="508">
        <f t="shared" si="58"/>
        <v>0</v>
      </c>
      <c r="I1169" s="1256" t="str">
        <f t="shared" si="59"/>
        <v/>
      </c>
      <c r="J1169" s="398"/>
      <c r="K1169" s="341"/>
      <c r="L1169" s="341"/>
      <c r="M1169" s="342"/>
      <c r="N1169" s="332"/>
      <c r="O1169" s="332"/>
      <c r="P1169" s="343"/>
      <c r="Q1169" s="332"/>
      <c r="R1169" s="343"/>
      <c r="S1169" s="344"/>
      <c r="T1169" s="332"/>
      <c r="U1169" s="332"/>
      <c r="V1169" s="332"/>
      <c r="W1169" s="332"/>
      <c r="X1169" s="332"/>
      <c r="Y1169" s="332"/>
      <c r="Z1169" s="332"/>
      <c r="AA1169" s="332"/>
      <c r="AB1169" s="332"/>
      <c r="AC1169" s="332"/>
      <c r="AD1169" s="332"/>
      <c r="AE1169" s="332"/>
      <c r="AF1169" s="332"/>
      <c r="AG1169" s="332"/>
      <c r="AH1169" s="332"/>
      <c r="AI1169" s="341"/>
      <c r="AJ1169" s="332"/>
      <c r="AK1169" s="332"/>
      <c r="AL1169" s="341"/>
      <c r="AM1169" s="332"/>
      <c r="AN1169" s="332"/>
      <c r="AO1169" s="341"/>
    </row>
    <row r="1170" spans="1:41" ht="23.1" customHeight="1">
      <c r="A1170" s="397"/>
      <c r="B1170" s="672"/>
      <c r="C1170" s="1234"/>
      <c r="D1170" s="396"/>
      <c r="E1170" s="508">
        <f t="shared" si="57"/>
        <v>0</v>
      </c>
      <c r="F1170" s="1235"/>
      <c r="G1170" s="509"/>
      <c r="H1170" s="508">
        <f t="shared" si="58"/>
        <v>0</v>
      </c>
      <c r="I1170" s="1256" t="str">
        <f t="shared" si="59"/>
        <v/>
      </c>
      <c r="J1170" s="398"/>
      <c r="K1170" s="341"/>
      <c r="L1170" s="341"/>
      <c r="M1170" s="342"/>
      <c r="N1170" s="332"/>
      <c r="O1170" s="332"/>
      <c r="P1170" s="343"/>
      <c r="Q1170" s="332"/>
      <c r="R1170" s="343"/>
      <c r="S1170" s="344"/>
      <c r="T1170" s="332"/>
      <c r="U1170" s="332"/>
      <c r="V1170" s="332"/>
      <c r="W1170" s="332"/>
      <c r="X1170" s="332"/>
      <c r="Y1170" s="332"/>
      <c r="Z1170" s="332"/>
      <c r="AA1170" s="332"/>
      <c r="AB1170" s="332"/>
      <c r="AC1170" s="332"/>
      <c r="AD1170" s="332"/>
      <c r="AE1170" s="332"/>
      <c r="AF1170" s="332"/>
      <c r="AG1170" s="332"/>
      <c r="AH1170" s="332"/>
      <c r="AI1170" s="341"/>
      <c r="AJ1170" s="332"/>
      <c r="AK1170" s="332"/>
      <c r="AL1170" s="341"/>
      <c r="AM1170" s="332"/>
      <c r="AN1170" s="332"/>
      <c r="AO1170" s="341"/>
    </row>
    <row r="1171" spans="1:41" ht="23.1" customHeight="1">
      <c r="A1171" s="397"/>
      <c r="B1171" s="672"/>
      <c r="C1171" s="1234"/>
      <c r="D1171" s="396"/>
      <c r="E1171" s="508">
        <f t="shared" si="57"/>
        <v>0</v>
      </c>
      <c r="F1171" s="1235"/>
      <c r="G1171" s="509"/>
      <c r="H1171" s="508">
        <f t="shared" si="58"/>
        <v>0</v>
      </c>
      <c r="I1171" s="1256" t="str">
        <f t="shared" si="59"/>
        <v/>
      </c>
      <c r="J1171" s="398"/>
      <c r="K1171" s="341"/>
      <c r="L1171" s="341"/>
      <c r="M1171" s="342"/>
      <c r="N1171" s="332"/>
      <c r="O1171" s="332"/>
      <c r="P1171" s="343"/>
      <c r="Q1171" s="332"/>
      <c r="R1171" s="343"/>
      <c r="S1171" s="344"/>
      <c r="T1171" s="332"/>
      <c r="U1171" s="332"/>
      <c r="V1171" s="332"/>
      <c r="W1171" s="332"/>
      <c r="X1171" s="332"/>
      <c r="Y1171" s="332"/>
      <c r="Z1171" s="332"/>
      <c r="AA1171" s="332"/>
      <c r="AB1171" s="332"/>
      <c r="AC1171" s="332"/>
      <c r="AD1171" s="332"/>
      <c r="AE1171" s="332"/>
      <c r="AF1171" s="332"/>
      <c r="AG1171" s="332"/>
      <c r="AH1171" s="332"/>
      <c r="AI1171" s="341"/>
      <c r="AJ1171" s="332"/>
      <c r="AK1171" s="332"/>
      <c r="AL1171" s="341"/>
      <c r="AM1171" s="332"/>
      <c r="AN1171" s="332"/>
      <c r="AO1171" s="341"/>
    </row>
    <row r="1172" spans="1:41" ht="23.1" customHeight="1">
      <c r="A1172" s="397"/>
      <c r="B1172" s="672"/>
      <c r="C1172" s="1234"/>
      <c r="D1172" s="396"/>
      <c r="E1172" s="508">
        <f t="shared" si="57"/>
        <v>0</v>
      </c>
      <c r="F1172" s="1235"/>
      <c r="G1172" s="509"/>
      <c r="H1172" s="508">
        <f t="shared" si="58"/>
        <v>0</v>
      </c>
      <c r="I1172" s="1256" t="str">
        <f t="shared" si="59"/>
        <v/>
      </c>
      <c r="J1172" s="398"/>
      <c r="K1172" s="341"/>
      <c r="L1172" s="341"/>
      <c r="M1172" s="342"/>
      <c r="N1172" s="332"/>
      <c r="O1172" s="332"/>
      <c r="P1172" s="343"/>
      <c r="Q1172" s="332"/>
      <c r="R1172" s="343"/>
      <c r="S1172" s="344"/>
      <c r="T1172" s="332"/>
      <c r="U1172" s="332"/>
      <c r="V1172" s="332"/>
      <c r="W1172" s="332"/>
      <c r="X1172" s="332"/>
      <c r="Y1172" s="332"/>
      <c r="Z1172" s="332"/>
      <c r="AA1172" s="332"/>
      <c r="AB1172" s="332"/>
      <c r="AC1172" s="332"/>
      <c r="AD1172" s="332"/>
      <c r="AE1172" s="332"/>
      <c r="AF1172" s="332"/>
      <c r="AG1172" s="332"/>
      <c r="AH1172" s="332"/>
      <c r="AI1172" s="341"/>
      <c r="AJ1172" s="332"/>
      <c r="AK1172" s="332"/>
      <c r="AL1172" s="341"/>
      <c r="AM1172" s="332"/>
      <c r="AN1172" s="332"/>
      <c r="AO1172" s="341"/>
    </row>
    <row r="1173" spans="1:41" ht="23.1" customHeight="1">
      <c r="A1173" s="397"/>
      <c r="B1173" s="672"/>
      <c r="C1173" s="1234"/>
      <c r="D1173" s="396"/>
      <c r="E1173" s="508">
        <f t="shared" si="57"/>
        <v>0</v>
      </c>
      <c r="F1173" s="1235"/>
      <c r="G1173" s="509"/>
      <c r="H1173" s="508">
        <f t="shared" si="58"/>
        <v>0</v>
      </c>
      <c r="I1173" s="1256" t="str">
        <f t="shared" si="59"/>
        <v/>
      </c>
      <c r="J1173" s="398"/>
      <c r="K1173" s="341"/>
      <c r="L1173" s="341"/>
      <c r="M1173" s="342"/>
      <c r="N1173" s="332"/>
      <c r="O1173" s="332"/>
      <c r="P1173" s="343"/>
      <c r="Q1173" s="332"/>
      <c r="R1173" s="343"/>
      <c r="S1173" s="344"/>
      <c r="T1173" s="332"/>
      <c r="U1173" s="332"/>
      <c r="V1173" s="332"/>
      <c r="W1173" s="332"/>
      <c r="X1173" s="332"/>
      <c r="Y1173" s="332"/>
      <c r="Z1173" s="332"/>
      <c r="AA1173" s="332"/>
      <c r="AB1173" s="332"/>
      <c r="AC1173" s="332"/>
      <c r="AD1173" s="332"/>
      <c r="AE1173" s="332"/>
      <c r="AF1173" s="332"/>
      <c r="AG1173" s="332"/>
      <c r="AH1173" s="332"/>
      <c r="AI1173" s="341"/>
      <c r="AJ1173" s="332"/>
      <c r="AK1173" s="332"/>
      <c r="AL1173" s="341"/>
      <c r="AM1173" s="332"/>
      <c r="AN1173" s="332"/>
      <c r="AO1173" s="341"/>
    </row>
    <row r="1174" spans="1:41" ht="23.1" customHeight="1">
      <c r="A1174" s="397"/>
      <c r="B1174" s="672"/>
      <c r="C1174" s="1234"/>
      <c r="D1174" s="396"/>
      <c r="E1174" s="508">
        <f t="shared" si="57"/>
        <v>0</v>
      </c>
      <c r="F1174" s="1235"/>
      <c r="G1174" s="509"/>
      <c r="H1174" s="508">
        <f t="shared" si="58"/>
        <v>0</v>
      </c>
      <c r="I1174" s="1256" t="str">
        <f t="shared" si="59"/>
        <v/>
      </c>
      <c r="J1174" s="398"/>
      <c r="K1174" s="341"/>
      <c r="L1174" s="341"/>
      <c r="M1174" s="342"/>
      <c r="N1174" s="332"/>
      <c r="O1174" s="332"/>
      <c r="P1174" s="343"/>
      <c r="Q1174" s="332"/>
      <c r="R1174" s="343"/>
      <c r="S1174" s="344"/>
      <c r="T1174" s="332"/>
      <c r="U1174" s="332"/>
      <c r="V1174" s="332"/>
      <c r="W1174" s="332"/>
      <c r="X1174" s="332"/>
      <c r="Y1174" s="332"/>
      <c r="Z1174" s="332"/>
      <c r="AA1174" s="332"/>
      <c r="AB1174" s="332"/>
      <c r="AC1174" s="332"/>
      <c r="AD1174" s="332"/>
      <c r="AE1174" s="332"/>
      <c r="AF1174" s="332"/>
      <c r="AG1174" s="332"/>
      <c r="AH1174" s="332"/>
      <c r="AI1174" s="341"/>
      <c r="AJ1174" s="332"/>
      <c r="AK1174" s="332"/>
      <c r="AL1174" s="341"/>
      <c r="AM1174" s="332"/>
      <c r="AN1174" s="332"/>
      <c r="AO1174" s="341"/>
    </row>
    <row r="1175" spans="1:41" ht="23.1" customHeight="1">
      <c r="A1175" s="397"/>
      <c r="B1175" s="672"/>
      <c r="C1175" s="1234"/>
      <c r="D1175" s="396"/>
      <c r="E1175" s="508">
        <f t="shared" si="57"/>
        <v>0</v>
      </c>
      <c r="F1175" s="1235"/>
      <c r="G1175" s="509"/>
      <c r="H1175" s="508">
        <f t="shared" si="58"/>
        <v>0</v>
      </c>
      <c r="I1175" s="1256" t="str">
        <f t="shared" si="59"/>
        <v/>
      </c>
      <c r="J1175" s="398"/>
      <c r="K1175" s="341"/>
      <c r="L1175" s="341"/>
      <c r="M1175" s="342"/>
      <c r="N1175" s="332"/>
      <c r="O1175" s="332"/>
      <c r="P1175" s="343"/>
      <c r="Q1175" s="332"/>
      <c r="R1175" s="343"/>
      <c r="S1175" s="344"/>
      <c r="T1175" s="332"/>
      <c r="U1175" s="332"/>
      <c r="V1175" s="332"/>
      <c r="W1175" s="332"/>
      <c r="X1175" s="332"/>
      <c r="Y1175" s="332"/>
      <c r="Z1175" s="332"/>
      <c r="AA1175" s="332"/>
      <c r="AB1175" s="332"/>
      <c r="AC1175" s="332"/>
      <c r="AD1175" s="332"/>
      <c r="AE1175" s="332"/>
      <c r="AF1175" s="332"/>
      <c r="AG1175" s="332"/>
      <c r="AH1175" s="332"/>
      <c r="AI1175" s="341"/>
      <c r="AJ1175" s="332"/>
      <c r="AK1175" s="332"/>
      <c r="AL1175" s="341"/>
      <c r="AM1175" s="332"/>
      <c r="AN1175" s="332"/>
      <c r="AO1175" s="341"/>
    </row>
    <row r="1176" spans="1:41" ht="23.1" customHeight="1">
      <c r="A1176" s="397"/>
      <c r="B1176" s="672"/>
      <c r="C1176" s="1234"/>
      <c r="D1176" s="396"/>
      <c r="E1176" s="508">
        <f t="shared" si="57"/>
        <v>0</v>
      </c>
      <c r="F1176" s="1235"/>
      <c r="G1176" s="509"/>
      <c r="H1176" s="508">
        <f t="shared" si="58"/>
        <v>0</v>
      </c>
      <c r="I1176" s="1256" t="str">
        <f t="shared" si="59"/>
        <v/>
      </c>
      <c r="J1176" s="398"/>
      <c r="K1176" s="341"/>
      <c r="L1176" s="341"/>
      <c r="M1176" s="342"/>
      <c r="N1176" s="332"/>
      <c r="O1176" s="332"/>
      <c r="P1176" s="343"/>
      <c r="Q1176" s="332"/>
      <c r="R1176" s="343"/>
      <c r="S1176" s="344"/>
      <c r="T1176" s="332"/>
      <c r="U1176" s="332"/>
      <c r="V1176" s="332"/>
      <c r="W1176" s="332"/>
      <c r="X1176" s="332"/>
      <c r="Y1176" s="332"/>
      <c r="Z1176" s="332"/>
      <c r="AA1176" s="332"/>
      <c r="AB1176" s="332"/>
      <c r="AC1176" s="332"/>
      <c r="AD1176" s="332"/>
      <c r="AE1176" s="332"/>
      <c r="AF1176" s="332"/>
      <c r="AG1176" s="332"/>
      <c r="AH1176" s="332"/>
      <c r="AI1176" s="341"/>
      <c r="AJ1176" s="332"/>
      <c r="AK1176" s="332"/>
      <c r="AL1176" s="341"/>
      <c r="AM1176" s="332"/>
      <c r="AN1176" s="332"/>
      <c r="AO1176" s="341"/>
    </row>
    <row r="1177" spans="1:41" ht="23.1" customHeight="1">
      <c r="A1177" s="397"/>
      <c r="B1177" s="672"/>
      <c r="C1177" s="1234"/>
      <c r="D1177" s="396"/>
      <c r="E1177" s="508">
        <f t="shared" si="57"/>
        <v>0</v>
      </c>
      <c r="F1177" s="1235"/>
      <c r="G1177" s="509"/>
      <c r="H1177" s="508">
        <f t="shared" si="58"/>
        <v>0</v>
      </c>
      <c r="I1177" s="1256" t="str">
        <f t="shared" si="59"/>
        <v/>
      </c>
      <c r="J1177" s="398"/>
      <c r="K1177" s="341"/>
      <c r="L1177" s="341"/>
      <c r="M1177" s="342"/>
      <c r="N1177" s="332"/>
      <c r="O1177" s="332"/>
      <c r="P1177" s="343"/>
      <c r="Q1177" s="332"/>
      <c r="R1177" s="343"/>
      <c r="S1177" s="344"/>
      <c r="T1177" s="332"/>
      <c r="U1177" s="332"/>
      <c r="V1177" s="332"/>
      <c r="W1177" s="332"/>
      <c r="X1177" s="332"/>
      <c r="Y1177" s="332"/>
      <c r="Z1177" s="332"/>
      <c r="AA1177" s="332"/>
      <c r="AB1177" s="332"/>
      <c r="AC1177" s="332"/>
      <c r="AD1177" s="332"/>
      <c r="AE1177" s="332"/>
      <c r="AF1177" s="332"/>
      <c r="AG1177" s="332"/>
      <c r="AH1177" s="332"/>
      <c r="AI1177" s="341"/>
      <c r="AJ1177" s="332"/>
      <c r="AK1177" s="332"/>
      <c r="AL1177" s="341"/>
      <c r="AM1177" s="332"/>
      <c r="AN1177" s="332"/>
      <c r="AO1177" s="341"/>
    </row>
    <row r="1178" spans="1:41" ht="23.1" customHeight="1">
      <c r="A1178" s="397"/>
      <c r="B1178" s="672"/>
      <c r="C1178" s="1234"/>
      <c r="D1178" s="396"/>
      <c r="E1178" s="508">
        <f t="shared" si="57"/>
        <v>0</v>
      </c>
      <c r="F1178" s="1235"/>
      <c r="G1178" s="509"/>
      <c r="H1178" s="508">
        <f t="shared" si="58"/>
        <v>0</v>
      </c>
      <c r="I1178" s="1256" t="str">
        <f t="shared" si="59"/>
        <v/>
      </c>
      <c r="J1178" s="398"/>
      <c r="K1178" s="341"/>
      <c r="L1178" s="341"/>
      <c r="M1178" s="342"/>
      <c r="N1178" s="332"/>
      <c r="O1178" s="332"/>
      <c r="P1178" s="343"/>
      <c r="Q1178" s="332"/>
      <c r="R1178" s="343"/>
      <c r="S1178" s="344"/>
      <c r="T1178" s="332"/>
      <c r="U1178" s="332"/>
      <c r="V1178" s="332"/>
      <c r="W1178" s="332"/>
      <c r="X1178" s="332"/>
      <c r="Y1178" s="332"/>
      <c r="Z1178" s="332"/>
      <c r="AA1178" s="332"/>
      <c r="AB1178" s="332"/>
      <c r="AC1178" s="332"/>
      <c r="AD1178" s="332"/>
      <c r="AE1178" s="332"/>
      <c r="AF1178" s="332"/>
      <c r="AG1178" s="332"/>
      <c r="AH1178" s="332"/>
      <c r="AI1178" s="341"/>
      <c r="AJ1178" s="332"/>
      <c r="AK1178" s="332"/>
      <c r="AL1178" s="341"/>
      <c r="AM1178" s="332"/>
      <c r="AN1178" s="332"/>
      <c r="AO1178" s="341"/>
    </row>
    <row r="1179" spans="1:41" ht="23.1" customHeight="1">
      <c r="A1179" s="397"/>
      <c r="B1179" s="672"/>
      <c r="C1179" s="1234"/>
      <c r="D1179" s="396"/>
      <c r="E1179" s="508">
        <f t="shared" si="57"/>
        <v>0</v>
      </c>
      <c r="F1179" s="1235"/>
      <c r="G1179" s="509"/>
      <c r="H1179" s="508">
        <f t="shared" si="58"/>
        <v>0</v>
      </c>
      <c r="I1179" s="1256" t="str">
        <f t="shared" si="59"/>
        <v/>
      </c>
      <c r="J1179" s="398"/>
      <c r="K1179" s="341"/>
      <c r="L1179" s="341"/>
      <c r="M1179" s="342"/>
      <c r="N1179" s="332"/>
      <c r="O1179" s="332"/>
      <c r="P1179" s="343"/>
      <c r="Q1179" s="332"/>
      <c r="R1179" s="343"/>
      <c r="S1179" s="344"/>
      <c r="T1179" s="332"/>
      <c r="U1179" s="332"/>
      <c r="V1179" s="332"/>
      <c r="W1179" s="332"/>
      <c r="X1179" s="332"/>
      <c r="Y1179" s="332"/>
      <c r="Z1179" s="332"/>
      <c r="AA1179" s="332"/>
      <c r="AB1179" s="332"/>
      <c r="AC1179" s="332"/>
      <c r="AD1179" s="332"/>
      <c r="AE1179" s="332"/>
      <c r="AF1179" s="332"/>
      <c r="AG1179" s="332"/>
      <c r="AH1179" s="332"/>
      <c r="AI1179" s="341"/>
      <c r="AJ1179" s="332"/>
      <c r="AK1179" s="332"/>
      <c r="AL1179" s="341"/>
      <c r="AM1179" s="332"/>
      <c r="AN1179" s="332"/>
      <c r="AO1179" s="341"/>
    </row>
    <row r="1180" spans="1:41" ht="23.1" customHeight="1">
      <c r="A1180" s="397"/>
      <c r="B1180" s="672"/>
      <c r="C1180" s="1234"/>
      <c r="D1180" s="396"/>
      <c r="E1180" s="508">
        <f t="shared" si="57"/>
        <v>0</v>
      </c>
      <c r="F1180" s="1235"/>
      <c r="G1180" s="509"/>
      <c r="H1180" s="508">
        <f t="shared" si="58"/>
        <v>0</v>
      </c>
      <c r="I1180" s="1256" t="str">
        <f t="shared" si="59"/>
        <v/>
      </c>
      <c r="J1180" s="398"/>
      <c r="K1180" s="341"/>
      <c r="L1180" s="341"/>
      <c r="M1180" s="342"/>
      <c r="N1180" s="332"/>
      <c r="O1180" s="332"/>
      <c r="P1180" s="343"/>
      <c r="Q1180" s="332"/>
      <c r="R1180" s="343"/>
      <c r="S1180" s="344"/>
      <c r="T1180" s="332"/>
      <c r="U1180" s="332"/>
      <c r="V1180" s="332"/>
      <c r="W1180" s="332"/>
      <c r="X1180" s="332"/>
      <c r="Y1180" s="332"/>
      <c r="Z1180" s="332"/>
      <c r="AA1180" s="332"/>
      <c r="AB1180" s="332"/>
      <c r="AC1180" s="332"/>
      <c r="AD1180" s="332"/>
      <c r="AE1180" s="332"/>
      <c r="AF1180" s="332"/>
      <c r="AG1180" s="332"/>
      <c r="AH1180" s="332"/>
      <c r="AI1180" s="341"/>
      <c r="AJ1180" s="332"/>
      <c r="AK1180" s="332"/>
      <c r="AL1180" s="341"/>
      <c r="AM1180" s="332"/>
      <c r="AN1180" s="332"/>
      <c r="AO1180" s="341"/>
    </row>
    <row r="1181" spans="1:41" ht="23.1" customHeight="1">
      <c r="A1181" s="397"/>
      <c r="B1181" s="672"/>
      <c r="C1181" s="1234"/>
      <c r="D1181" s="396"/>
      <c r="E1181" s="508">
        <f t="shared" si="57"/>
        <v>0</v>
      </c>
      <c r="F1181" s="1235"/>
      <c r="G1181" s="509"/>
      <c r="H1181" s="508">
        <f t="shared" si="58"/>
        <v>0</v>
      </c>
      <c r="I1181" s="1256" t="str">
        <f t="shared" si="59"/>
        <v/>
      </c>
      <c r="J1181" s="398"/>
      <c r="K1181" s="341"/>
      <c r="L1181" s="341"/>
      <c r="M1181" s="342"/>
      <c r="N1181" s="332"/>
      <c r="O1181" s="332"/>
      <c r="P1181" s="343"/>
      <c r="Q1181" s="332"/>
      <c r="R1181" s="343"/>
      <c r="S1181" s="344"/>
      <c r="T1181" s="332"/>
      <c r="U1181" s="332"/>
      <c r="V1181" s="332"/>
      <c r="W1181" s="332"/>
      <c r="X1181" s="332"/>
      <c r="Y1181" s="332"/>
      <c r="Z1181" s="332"/>
      <c r="AA1181" s="332"/>
      <c r="AB1181" s="332"/>
      <c r="AC1181" s="332"/>
      <c r="AD1181" s="332"/>
      <c r="AE1181" s="332"/>
      <c r="AF1181" s="332"/>
      <c r="AG1181" s="332"/>
      <c r="AH1181" s="332"/>
      <c r="AI1181" s="341"/>
      <c r="AJ1181" s="332"/>
      <c r="AK1181" s="332"/>
      <c r="AL1181" s="341"/>
      <c r="AM1181" s="332"/>
      <c r="AN1181" s="332"/>
      <c r="AO1181" s="341"/>
    </row>
    <row r="1182" spans="1:41" ht="23.1" customHeight="1">
      <c r="A1182" s="397"/>
      <c r="B1182" s="672"/>
      <c r="C1182" s="1234"/>
      <c r="D1182" s="396"/>
      <c r="E1182" s="508">
        <f t="shared" si="57"/>
        <v>0</v>
      </c>
      <c r="F1182" s="1235"/>
      <c r="G1182" s="509"/>
      <c r="H1182" s="508">
        <f t="shared" si="58"/>
        <v>0</v>
      </c>
      <c r="I1182" s="1256" t="str">
        <f t="shared" si="59"/>
        <v/>
      </c>
      <c r="J1182" s="398"/>
      <c r="K1182" s="341"/>
      <c r="L1182" s="341"/>
      <c r="M1182" s="342"/>
      <c r="N1182" s="332"/>
      <c r="O1182" s="332"/>
      <c r="P1182" s="343"/>
      <c r="Q1182" s="332"/>
      <c r="R1182" s="343"/>
      <c r="S1182" s="344"/>
      <c r="T1182" s="332"/>
      <c r="U1182" s="332"/>
      <c r="V1182" s="332"/>
      <c r="W1182" s="332"/>
      <c r="X1182" s="332"/>
      <c r="Y1182" s="332"/>
      <c r="Z1182" s="332"/>
      <c r="AA1182" s="332"/>
      <c r="AB1182" s="332"/>
      <c r="AC1182" s="332"/>
      <c r="AD1182" s="332"/>
      <c r="AE1182" s="332"/>
      <c r="AF1182" s="332"/>
      <c r="AG1182" s="332"/>
      <c r="AH1182" s="332"/>
      <c r="AI1182" s="341"/>
      <c r="AJ1182" s="332"/>
      <c r="AK1182" s="332"/>
      <c r="AL1182" s="341"/>
      <c r="AM1182" s="332"/>
      <c r="AN1182" s="332"/>
      <c r="AO1182" s="341"/>
    </row>
    <row r="1183" spans="1:41" ht="23.1" customHeight="1">
      <c r="A1183" s="397"/>
      <c r="B1183" s="672"/>
      <c r="C1183" s="1234"/>
      <c r="D1183" s="396"/>
      <c r="E1183" s="508">
        <f t="shared" si="57"/>
        <v>0</v>
      </c>
      <c r="F1183" s="1235"/>
      <c r="G1183" s="509"/>
      <c r="H1183" s="508">
        <f t="shared" si="58"/>
        <v>0</v>
      </c>
      <c r="I1183" s="1256" t="str">
        <f t="shared" si="59"/>
        <v/>
      </c>
      <c r="J1183" s="398"/>
      <c r="K1183" s="341"/>
      <c r="L1183" s="341"/>
      <c r="M1183" s="342"/>
      <c r="N1183" s="332"/>
      <c r="O1183" s="332"/>
      <c r="P1183" s="343"/>
      <c r="Q1183" s="332"/>
      <c r="R1183" s="343"/>
      <c r="S1183" s="344"/>
      <c r="T1183" s="332"/>
      <c r="U1183" s="332"/>
      <c r="V1183" s="332"/>
      <c r="W1183" s="332"/>
      <c r="X1183" s="332"/>
      <c r="Y1183" s="332"/>
      <c r="Z1183" s="332"/>
      <c r="AA1183" s="332"/>
      <c r="AB1183" s="332"/>
      <c r="AC1183" s="332"/>
      <c r="AD1183" s="332"/>
      <c r="AE1183" s="332"/>
      <c r="AF1183" s="332"/>
      <c r="AG1183" s="332"/>
      <c r="AH1183" s="332"/>
      <c r="AI1183" s="341"/>
      <c r="AJ1183" s="332"/>
      <c r="AK1183" s="332"/>
      <c r="AL1183" s="341"/>
      <c r="AM1183" s="332"/>
      <c r="AN1183" s="332"/>
      <c r="AO1183" s="341"/>
    </row>
  </sheetData>
  <mergeCells count="4">
    <mergeCell ref="J2:J3"/>
    <mergeCell ref="B1:H1"/>
    <mergeCell ref="A2:A3"/>
    <mergeCell ref="B2:B3"/>
  </mergeCells>
  <phoneticPr fontId="3"/>
  <conditionalFormatting sqref="E4:E1183">
    <cfRule type="expression" dxfId="212" priority="2">
      <formula>E4&lt;&gt;ROUNDDOWN(E4,0)</formula>
    </cfRule>
  </conditionalFormatting>
  <conditionalFormatting sqref="H4:H1183">
    <cfRule type="expression" dxfId="211" priority="1">
      <formula>H4&lt;&gt;ROUNDDOWN(H4,0)</formula>
    </cfRule>
  </conditionalFormatting>
  <dataValidations count="2">
    <dataValidation imeMode="hiragana" allowBlank="1" showInputMessage="1" showErrorMessage="1" sqref="A4:B1183 J4:J1183"/>
    <dataValidation imeMode="off" allowBlank="1" showInputMessage="1" showErrorMessage="1" sqref="C4:I1183"/>
  </dataValidations>
  <printOptions horizontalCentered="1"/>
  <pageMargins left="0.39370078740157483" right="0.39370078740157483" top="0.59055118110236227" bottom="0.39370078740157483" header="0.70866141732283472" footer="0.11811023622047245"/>
  <pageSetup paperSize="9" orientation="landscape" blackAndWhite="1" useFirstPageNumber="1" r:id="rId1"/>
  <headerFooter alignWithMargins="0">
    <oddHeader>&amp;C&amp;"HG丸ｺﾞｼｯｸM-PRO,標準"&amp;14設　計　変　更　内　訳　明　細　書</oddHeader>
    <oddFooter>&amp;C&amp;P</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0"/>
  <sheetViews>
    <sheetView showGridLines="0" view="pageBreakPreview" zoomScale="60" zoomScaleNormal="100" workbookViewId="0">
      <selection activeCell="M55" sqref="M55"/>
    </sheetView>
  </sheetViews>
  <sheetFormatPr defaultRowHeight="13.5" outlineLevelRow="1" outlineLevelCol="1"/>
  <cols>
    <col min="1" max="1" width="5.375" style="582" customWidth="1"/>
    <col min="2" max="2" width="7" style="582" customWidth="1"/>
    <col min="3" max="3" width="7.625" style="582" customWidth="1"/>
    <col min="4" max="4" width="6.25" style="582" customWidth="1"/>
    <col min="5" max="5" width="9" style="582"/>
    <col min="6" max="6" width="20.25" style="582" customWidth="1"/>
    <col min="7" max="7" width="41.375" style="582" customWidth="1"/>
    <col min="8" max="8" width="15.625" style="582" customWidth="1"/>
    <col min="9" max="9" width="7.875" style="582" customWidth="1"/>
    <col min="10" max="10" width="7.625" style="582" customWidth="1"/>
    <col min="11" max="11" width="7" style="582" customWidth="1" outlineLevel="1"/>
    <col min="12" max="12" width="12.625" style="582" customWidth="1"/>
    <col min="13" max="13" width="20.625" style="582" customWidth="1"/>
    <col min="14" max="15" width="9" style="582"/>
    <col min="257" max="257" width="5.375" customWidth="1"/>
    <col min="258" max="258" width="7" customWidth="1"/>
    <col min="259" max="259" width="7.625" customWidth="1"/>
    <col min="260" max="260" width="6.25" customWidth="1"/>
    <col min="262" max="262" width="20.25" customWidth="1"/>
    <col min="263" max="263" width="41.375" customWidth="1"/>
    <col min="264" max="264" width="15.625" customWidth="1"/>
    <col min="265" max="265" width="7.875" customWidth="1"/>
    <col min="266" max="266" width="7.625" customWidth="1"/>
    <col min="267" max="267" width="7" customWidth="1"/>
    <col min="268" max="268" width="12.625" customWidth="1"/>
    <col min="269" max="269" width="20.625" customWidth="1"/>
    <col min="513" max="513" width="5.375" customWidth="1"/>
    <col min="514" max="514" width="7" customWidth="1"/>
    <col min="515" max="515" width="7.625" customWidth="1"/>
    <col min="516" max="516" width="6.25" customWidth="1"/>
    <col min="518" max="518" width="20.25" customWidth="1"/>
    <col min="519" max="519" width="41.375" customWidth="1"/>
    <col min="520" max="520" width="15.625" customWidth="1"/>
    <col min="521" max="521" width="7.875" customWidth="1"/>
    <col min="522" max="522" width="7.625" customWidth="1"/>
    <col min="523" max="523" width="7" customWidth="1"/>
    <col min="524" max="524" width="12.625" customWidth="1"/>
    <col min="525" max="525" width="20.625" customWidth="1"/>
    <col min="769" max="769" width="5.375" customWidth="1"/>
    <col min="770" max="770" width="7" customWidth="1"/>
    <col min="771" max="771" width="7.625" customWidth="1"/>
    <col min="772" max="772" width="6.25" customWidth="1"/>
    <col min="774" max="774" width="20.25" customWidth="1"/>
    <col min="775" max="775" width="41.375" customWidth="1"/>
    <col min="776" max="776" width="15.625" customWidth="1"/>
    <col min="777" max="777" width="7.875" customWidth="1"/>
    <col min="778" max="778" width="7.625" customWidth="1"/>
    <col min="779" max="779" width="7" customWidth="1"/>
    <col min="780" max="780" width="12.625" customWidth="1"/>
    <col min="781" max="781" width="20.625" customWidth="1"/>
    <col min="1025" max="1025" width="5.375" customWidth="1"/>
    <col min="1026" max="1026" width="7" customWidth="1"/>
    <col min="1027" max="1027" width="7.625" customWidth="1"/>
    <col min="1028" max="1028" width="6.25" customWidth="1"/>
    <col min="1030" max="1030" width="20.25" customWidth="1"/>
    <col min="1031" max="1031" width="41.375" customWidth="1"/>
    <col min="1032" max="1032" width="15.625" customWidth="1"/>
    <col min="1033" max="1033" width="7.875" customWidth="1"/>
    <col min="1034" max="1034" width="7.625" customWidth="1"/>
    <col min="1035" max="1035" width="7" customWidth="1"/>
    <col min="1036" max="1036" width="12.625" customWidth="1"/>
    <col min="1037" max="1037" width="20.625" customWidth="1"/>
    <col min="1281" max="1281" width="5.375" customWidth="1"/>
    <col min="1282" max="1282" width="7" customWidth="1"/>
    <col min="1283" max="1283" width="7.625" customWidth="1"/>
    <col min="1284" max="1284" width="6.25" customWidth="1"/>
    <col min="1286" max="1286" width="20.25" customWidth="1"/>
    <col min="1287" max="1287" width="41.375" customWidth="1"/>
    <col min="1288" max="1288" width="15.625" customWidth="1"/>
    <col min="1289" max="1289" width="7.875" customWidth="1"/>
    <col min="1290" max="1290" width="7.625" customWidth="1"/>
    <col min="1291" max="1291" width="7" customWidth="1"/>
    <col min="1292" max="1292" width="12.625" customWidth="1"/>
    <col min="1293" max="1293" width="20.625" customWidth="1"/>
    <col min="1537" max="1537" width="5.375" customWidth="1"/>
    <col min="1538" max="1538" width="7" customWidth="1"/>
    <col min="1539" max="1539" width="7.625" customWidth="1"/>
    <col min="1540" max="1540" width="6.25" customWidth="1"/>
    <col min="1542" max="1542" width="20.25" customWidth="1"/>
    <col min="1543" max="1543" width="41.375" customWidth="1"/>
    <col min="1544" max="1544" width="15.625" customWidth="1"/>
    <col min="1545" max="1545" width="7.875" customWidth="1"/>
    <col min="1546" max="1546" width="7.625" customWidth="1"/>
    <col min="1547" max="1547" width="7" customWidth="1"/>
    <col min="1548" max="1548" width="12.625" customWidth="1"/>
    <col min="1549" max="1549" width="20.625" customWidth="1"/>
    <col min="1793" max="1793" width="5.375" customWidth="1"/>
    <col min="1794" max="1794" width="7" customWidth="1"/>
    <col min="1795" max="1795" width="7.625" customWidth="1"/>
    <col min="1796" max="1796" width="6.25" customWidth="1"/>
    <col min="1798" max="1798" width="20.25" customWidth="1"/>
    <col min="1799" max="1799" width="41.375" customWidth="1"/>
    <col min="1800" max="1800" width="15.625" customWidth="1"/>
    <col min="1801" max="1801" width="7.875" customWidth="1"/>
    <col min="1802" max="1802" width="7.625" customWidth="1"/>
    <col min="1803" max="1803" width="7" customWidth="1"/>
    <col min="1804" max="1804" width="12.625" customWidth="1"/>
    <col min="1805" max="1805" width="20.625" customWidth="1"/>
    <col min="2049" max="2049" width="5.375" customWidth="1"/>
    <col min="2050" max="2050" width="7" customWidth="1"/>
    <col min="2051" max="2051" width="7.625" customWidth="1"/>
    <col min="2052" max="2052" width="6.25" customWidth="1"/>
    <col min="2054" max="2054" width="20.25" customWidth="1"/>
    <col min="2055" max="2055" width="41.375" customWidth="1"/>
    <col min="2056" max="2056" width="15.625" customWidth="1"/>
    <col min="2057" max="2057" width="7.875" customWidth="1"/>
    <col min="2058" max="2058" width="7.625" customWidth="1"/>
    <col min="2059" max="2059" width="7" customWidth="1"/>
    <col min="2060" max="2060" width="12.625" customWidth="1"/>
    <col min="2061" max="2061" width="20.625" customWidth="1"/>
    <col min="2305" max="2305" width="5.375" customWidth="1"/>
    <col min="2306" max="2306" width="7" customWidth="1"/>
    <col min="2307" max="2307" width="7.625" customWidth="1"/>
    <col min="2308" max="2308" width="6.25" customWidth="1"/>
    <col min="2310" max="2310" width="20.25" customWidth="1"/>
    <col min="2311" max="2311" width="41.375" customWidth="1"/>
    <col min="2312" max="2312" width="15.625" customWidth="1"/>
    <col min="2313" max="2313" width="7.875" customWidth="1"/>
    <col min="2314" max="2314" width="7.625" customWidth="1"/>
    <col min="2315" max="2315" width="7" customWidth="1"/>
    <col min="2316" max="2316" width="12.625" customWidth="1"/>
    <col min="2317" max="2317" width="20.625" customWidth="1"/>
    <col min="2561" max="2561" width="5.375" customWidth="1"/>
    <col min="2562" max="2562" width="7" customWidth="1"/>
    <col min="2563" max="2563" width="7.625" customWidth="1"/>
    <col min="2564" max="2564" width="6.25" customWidth="1"/>
    <col min="2566" max="2566" width="20.25" customWidth="1"/>
    <col min="2567" max="2567" width="41.375" customWidth="1"/>
    <col min="2568" max="2568" width="15.625" customWidth="1"/>
    <col min="2569" max="2569" width="7.875" customWidth="1"/>
    <col min="2570" max="2570" width="7.625" customWidth="1"/>
    <col min="2571" max="2571" width="7" customWidth="1"/>
    <col min="2572" max="2572" width="12.625" customWidth="1"/>
    <col min="2573" max="2573" width="20.625" customWidth="1"/>
    <col min="2817" max="2817" width="5.375" customWidth="1"/>
    <col min="2818" max="2818" width="7" customWidth="1"/>
    <col min="2819" max="2819" width="7.625" customWidth="1"/>
    <col min="2820" max="2820" width="6.25" customWidth="1"/>
    <col min="2822" max="2822" width="20.25" customWidth="1"/>
    <col min="2823" max="2823" width="41.375" customWidth="1"/>
    <col min="2824" max="2824" width="15.625" customWidth="1"/>
    <col min="2825" max="2825" width="7.875" customWidth="1"/>
    <col min="2826" max="2826" width="7.625" customWidth="1"/>
    <col min="2827" max="2827" width="7" customWidth="1"/>
    <col min="2828" max="2828" width="12.625" customWidth="1"/>
    <col min="2829" max="2829" width="20.625" customWidth="1"/>
    <col min="3073" max="3073" width="5.375" customWidth="1"/>
    <col min="3074" max="3074" width="7" customWidth="1"/>
    <col min="3075" max="3075" width="7.625" customWidth="1"/>
    <col min="3076" max="3076" width="6.25" customWidth="1"/>
    <col min="3078" max="3078" width="20.25" customWidth="1"/>
    <col min="3079" max="3079" width="41.375" customWidth="1"/>
    <col min="3080" max="3080" width="15.625" customWidth="1"/>
    <col min="3081" max="3081" width="7.875" customWidth="1"/>
    <col min="3082" max="3082" width="7.625" customWidth="1"/>
    <col min="3083" max="3083" width="7" customWidth="1"/>
    <col min="3084" max="3084" width="12.625" customWidth="1"/>
    <col min="3085" max="3085" width="20.625" customWidth="1"/>
    <col min="3329" max="3329" width="5.375" customWidth="1"/>
    <col min="3330" max="3330" width="7" customWidth="1"/>
    <col min="3331" max="3331" width="7.625" customWidth="1"/>
    <col min="3332" max="3332" width="6.25" customWidth="1"/>
    <col min="3334" max="3334" width="20.25" customWidth="1"/>
    <col min="3335" max="3335" width="41.375" customWidth="1"/>
    <col min="3336" max="3336" width="15.625" customWidth="1"/>
    <col min="3337" max="3337" width="7.875" customWidth="1"/>
    <col min="3338" max="3338" width="7.625" customWidth="1"/>
    <col min="3339" max="3339" width="7" customWidth="1"/>
    <col min="3340" max="3340" width="12.625" customWidth="1"/>
    <col min="3341" max="3341" width="20.625" customWidth="1"/>
    <col min="3585" max="3585" width="5.375" customWidth="1"/>
    <col min="3586" max="3586" width="7" customWidth="1"/>
    <col min="3587" max="3587" width="7.625" customWidth="1"/>
    <col min="3588" max="3588" width="6.25" customWidth="1"/>
    <col min="3590" max="3590" width="20.25" customWidth="1"/>
    <col min="3591" max="3591" width="41.375" customWidth="1"/>
    <col min="3592" max="3592" width="15.625" customWidth="1"/>
    <col min="3593" max="3593" width="7.875" customWidth="1"/>
    <col min="3594" max="3594" width="7.625" customWidth="1"/>
    <col min="3595" max="3595" width="7" customWidth="1"/>
    <col min="3596" max="3596" width="12.625" customWidth="1"/>
    <col min="3597" max="3597" width="20.625" customWidth="1"/>
    <col min="3841" max="3841" width="5.375" customWidth="1"/>
    <col min="3842" max="3842" width="7" customWidth="1"/>
    <col min="3843" max="3843" width="7.625" customWidth="1"/>
    <col min="3844" max="3844" width="6.25" customWidth="1"/>
    <col min="3846" max="3846" width="20.25" customWidth="1"/>
    <col min="3847" max="3847" width="41.375" customWidth="1"/>
    <col min="3848" max="3848" width="15.625" customWidth="1"/>
    <col min="3849" max="3849" width="7.875" customWidth="1"/>
    <col min="3850" max="3850" width="7.625" customWidth="1"/>
    <col min="3851" max="3851" width="7" customWidth="1"/>
    <col min="3852" max="3852" width="12.625" customWidth="1"/>
    <col min="3853" max="3853" width="20.625" customWidth="1"/>
    <col min="4097" max="4097" width="5.375" customWidth="1"/>
    <col min="4098" max="4098" width="7" customWidth="1"/>
    <col min="4099" max="4099" width="7.625" customWidth="1"/>
    <col min="4100" max="4100" width="6.25" customWidth="1"/>
    <col min="4102" max="4102" width="20.25" customWidth="1"/>
    <col min="4103" max="4103" width="41.375" customWidth="1"/>
    <col min="4104" max="4104" width="15.625" customWidth="1"/>
    <col min="4105" max="4105" width="7.875" customWidth="1"/>
    <col min="4106" max="4106" width="7.625" customWidth="1"/>
    <col min="4107" max="4107" width="7" customWidth="1"/>
    <col min="4108" max="4108" width="12.625" customWidth="1"/>
    <col min="4109" max="4109" width="20.625" customWidth="1"/>
    <col min="4353" max="4353" width="5.375" customWidth="1"/>
    <col min="4354" max="4354" width="7" customWidth="1"/>
    <col min="4355" max="4355" width="7.625" customWidth="1"/>
    <col min="4356" max="4356" width="6.25" customWidth="1"/>
    <col min="4358" max="4358" width="20.25" customWidth="1"/>
    <col min="4359" max="4359" width="41.375" customWidth="1"/>
    <col min="4360" max="4360" width="15.625" customWidth="1"/>
    <col min="4361" max="4361" width="7.875" customWidth="1"/>
    <col min="4362" max="4362" width="7.625" customWidth="1"/>
    <col min="4363" max="4363" width="7" customWidth="1"/>
    <col min="4364" max="4364" width="12.625" customWidth="1"/>
    <col min="4365" max="4365" width="20.625" customWidth="1"/>
    <col min="4609" max="4609" width="5.375" customWidth="1"/>
    <col min="4610" max="4610" width="7" customWidth="1"/>
    <col min="4611" max="4611" width="7.625" customWidth="1"/>
    <col min="4612" max="4612" width="6.25" customWidth="1"/>
    <col min="4614" max="4614" width="20.25" customWidth="1"/>
    <col min="4615" max="4615" width="41.375" customWidth="1"/>
    <col min="4616" max="4616" width="15.625" customWidth="1"/>
    <col min="4617" max="4617" width="7.875" customWidth="1"/>
    <col min="4618" max="4618" width="7.625" customWidth="1"/>
    <col min="4619" max="4619" width="7" customWidth="1"/>
    <col min="4620" max="4620" width="12.625" customWidth="1"/>
    <col min="4621" max="4621" width="20.625" customWidth="1"/>
    <col min="4865" max="4865" width="5.375" customWidth="1"/>
    <col min="4866" max="4866" width="7" customWidth="1"/>
    <col min="4867" max="4867" width="7.625" customWidth="1"/>
    <col min="4868" max="4868" width="6.25" customWidth="1"/>
    <col min="4870" max="4870" width="20.25" customWidth="1"/>
    <col min="4871" max="4871" width="41.375" customWidth="1"/>
    <col min="4872" max="4872" width="15.625" customWidth="1"/>
    <col min="4873" max="4873" width="7.875" customWidth="1"/>
    <col min="4874" max="4874" width="7.625" customWidth="1"/>
    <col min="4875" max="4875" width="7" customWidth="1"/>
    <col min="4876" max="4876" width="12.625" customWidth="1"/>
    <col min="4877" max="4877" width="20.625" customWidth="1"/>
    <col min="5121" max="5121" width="5.375" customWidth="1"/>
    <col min="5122" max="5122" width="7" customWidth="1"/>
    <col min="5123" max="5123" width="7.625" customWidth="1"/>
    <col min="5124" max="5124" width="6.25" customWidth="1"/>
    <col min="5126" max="5126" width="20.25" customWidth="1"/>
    <col min="5127" max="5127" width="41.375" customWidth="1"/>
    <col min="5128" max="5128" width="15.625" customWidth="1"/>
    <col min="5129" max="5129" width="7.875" customWidth="1"/>
    <col min="5130" max="5130" width="7.625" customWidth="1"/>
    <col min="5131" max="5131" width="7" customWidth="1"/>
    <col min="5132" max="5132" width="12.625" customWidth="1"/>
    <col min="5133" max="5133" width="20.625" customWidth="1"/>
    <col min="5377" max="5377" width="5.375" customWidth="1"/>
    <col min="5378" max="5378" width="7" customWidth="1"/>
    <col min="5379" max="5379" width="7.625" customWidth="1"/>
    <col min="5380" max="5380" width="6.25" customWidth="1"/>
    <col min="5382" max="5382" width="20.25" customWidth="1"/>
    <col min="5383" max="5383" width="41.375" customWidth="1"/>
    <col min="5384" max="5384" width="15.625" customWidth="1"/>
    <col min="5385" max="5385" width="7.875" customWidth="1"/>
    <col min="5386" max="5386" width="7.625" customWidth="1"/>
    <col min="5387" max="5387" width="7" customWidth="1"/>
    <col min="5388" max="5388" width="12.625" customWidth="1"/>
    <col min="5389" max="5389" width="20.625" customWidth="1"/>
    <col min="5633" max="5633" width="5.375" customWidth="1"/>
    <col min="5634" max="5634" width="7" customWidth="1"/>
    <col min="5635" max="5635" width="7.625" customWidth="1"/>
    <col min="5636" max="5636" width="6.25" customWidth="1"/>
    <col min="5638" max="5638" width="20.25" customWidth="1"/>
    <col min="5639" max="5639" width="41.375" customWidth="1"/>
    <col min="5640" max="5640" width="15.625" customWidth="1"/>
    <col min="5641" max="5641" width="7.875" customWidth="1"/>
    <col min="5642" max="5642" width="7.625" customWidth="1"/>
    <col min="5643" max="5643" width="7" customWidth="1"/>
    <col min="5644" max="5644" width="12.625" customWidth="1"/>
    <col min="5645" max="5645" width="20.625" customWidth="1"/>
    <col min="5889" max="5889" width="5.375" customWidth="1"/>
    <col min="5890" max="5890" width="7" customWidth="1"/>
    <col min="5891" max="5891" width="7.625" customWidth="1"/>
    <col min="5892" max="5892" width="6.25" customWidth="1"/>
    <col min="5894" max="5894" width="20.25" customWidth="1"/>
    <col min="5895" max="5895" width="41.375" customWidth="1"/>
    <col min="5896" max="5896" width="15.625" customWidth="1"/>
    <col min="5897" max="5897" width="7.875" customWidth="1"/>
    <col min="5898" max="5898" width="7.625" customWidth="1"/>
    <col min="5899" max="5899" width="7" customWidth="1"/>
    <col min="5900" max="5900" width="12.625" customWidth="1"/>
    <col min="5901" max="5901" width="20.625" customWidth="1"/>
    <col min="6145" max="6145" width="5.375" customWidth="1"/>
    <col min="6146" max="6146" width="7" customWidth="1"/>
    <col min="6147" max="6147" width="7.625" customWidth="1"/>
    <col min="6148" max="6148" width="6.25" customWidth="1"/>
    <col min="6150" max="6150" width="20.25" customWidth="1"/>
    <col min="6151" max="6151" width="41.375" customWidth="1"/>
    <col min="6152" max="6152" width="15.625" customWidth="1"/>
    <col min="6153" max="6153" width="7.875" customWidth="1"/>
    <col min="6154" max="6154" width="7.625" customWidth="1"/>
    <col min="6155" max="6155" width="7" customWidth="1"/>
    <col min="6156" max="6156" width="12.625" customWidth="1"/>
    <col min="6157" max="6157" width="20.625" customWidth="1"/>
    <col min="6401" max="6401" width="5.375" customWidth="1"/>
    <col min="6402" max="6402" width="7" customWidth="1"/>
    <col min="6403" max="6403" width="7.625" customWidth="1"/>
    <col min="6404" max="6404" width="6.25" customWidth="1"/>
    <col min="6406" max="6406" width="20.25" customWidth="1"/>
    <col min="6407" max="6407" width="41.375" customWidth="1"/>
    <col min="6408" max="6408" width="15.625" customWidth="1"/>
    <col min="6409" max="6409" width="7.875" customWidth="1"/>
    <col min="6410" max="6410" width="7.625" customWidth="1"/>
    <col min="6411" max="6411" width="7" customWidth="1"/>
    <col min="6412" max="6412" width="12.625" customWidth="1"/>
    <col min="6413" max="6413" width="20.625" customWidth="1"/>
    <col min="6657" max="6657" width="5.375" customWidth="1"/>
    <col min="6658" max="6658" width="7" customWidth="1"/>
    <col min="6659" max="6659" width="7.625" customWidth="1"/>
    <col min="6660" max="6660" width="6.25" customWidth="1"/>
    <col min="6662" max="6662" width="20.25" customWidth="1"/>
    <col min="6663" max="6663" width="41.375" customWidth="1"/>
    <col min="6664" max="6664" width="15.625" customWidth="1"/>
    <col min="6665" max="6665" width="7.875" customWidth="1"/>
    <col min="6666" max="6666" width="7.625" customWidth="1"/>
    <col min="6667" max="6667" width="7" customWidth="1"/>
    <col min="6668" max="6668" width="12.625" customWidth="1"/>
    <col min="6669" max="6669" width="20.625" customWidth="1"/>
    <col min="6913" max="6913" width="5.375" customWidth="1"/>
    <col min="6914" max="6914" width="7" customWidth="1"/>
    <col min="6915" max="6915" width="7.625" customWidth="1"/>
    <col min="6916" max="6916" width="6.25" customWidth="1"/>
    <col min="6918" max="6918" width="20.25" customWidth="1"/>
    <col min="6919" max="6919" width="41.375" customWidth="1"/>
    <col min="6920" max="6920" width="15.625" customWidth="1"/>
    <col min="6921" max="6921" width="7.875" customWidth="1"/>
    <col min="6922" max="6922" width="7.625" customWidth="1"/>
    <col min="6923" max="6923" width="7" customWidth="1"/>
    <col min="6924" max="6924" width="12.625" customWidth="1"/>
    <col min="6925" max="6925" width="20.625" customWidth="1"/>
    <col min="7169" max="7169" width="5.375" customWidth="1"/>
    <col min="7170" max="7170" width="7" customWidth="1"/>
    <col min="7171" max="7171" width="7.625" customWidth="1"/>
    <col min="7172" max="7172" width="6.25" customWidth="1"/>
    <col min="7174" max="7174" width="20.25" customWidth="1"/>
    <col min="7175" max="7175" width="41.375" customWidth="1"/>
    <col min="7176" max="7176" width="15.625" customWidth="1"/>
    <col min="7177" max="7177" width="7.875" customWidth="1"/>
    <col min="7178" max="7178" width="7.625" customWidth="1"/>
    <col min="7179" max="7179" width="7" customWidth="1"/>
    <col min="7180" max="7180" width="12.625" customWidth="1"/>
    <col min="7181" max="7181" width="20.625" customWidth="1"/>
    <col min="7425" max="7425" width="5.375" customWidth="1"/>
    <col min="7426" max="7426" width="7" customWidth="1"/>
    <col min="7427" max="7427" width="7.625" customWidth="1"/>
    <col min="7428" max="7428" width="6.25" customWidth="1"/>
    <col min="7430" max="7430" width="20.25" customWidth="1"/>
    <col min="7431" max="7431" width="41.375" customWidth="1"/>
    <col min="7432" max="7432" width="15.625" customWidth="1"/>
    <col min="7433" max="7433" width="7.875" customWidth="1"/>
    <col min="7434" max="7434" width="7.625" customWidth="1"/>
    <col min="7435" max="7435" width="7" customWidth="1"/>
    <col min="7436" max="7436" width="12.625" customWidth="1"/>
    <col min="7437" max="7437" width="20.625" customWidth="1"/>
    <col min="7681" max="7681" width="5.375" customWidth="1"/>
    <col min="7682" max="7682" width="7" customWidth="1"/>
    <col min="7683" max="7683" width="7.625" customWidth="1"/>
    <col min="7684" max="7684" width="6.25" customWidth="1"/>
    <col min="7686" max="7686" width="20.25" customWidth="1"/>
    <col min="7687" max="7687" width="41.375" customWidth="1"/>
    <col min="7688" max="7688" width="15.625" customWidth="1"/>
    <col min="7689" max="7689" width="7.875" customWidth="1"/>
    <col min="7690" max="7690" width="7.625" customWidth="1"/>
    <col min="7691" max="7691" width="7" customWidth="1"/>
    <col min="7692" max="7692" width="12.625" customWidth="1"/>
    <col min="7693" max="7693" width="20.625" customWidth="1"/>
    <col min="7937" max="7937" width="5.375" customWidth="1"/>
    <col min="7938" max="7938" width="7" customWidth="1"/>
    <col min="7939" max="7939" width="7.625" customWidth="1"/>
    <col min="7940" max="7940" width="6.25" customWidth="1"/>
    <col min="7942" max="7942" width="20.25" customWidth="1"/>
    <col min="7943" max="7943" width="41.375" customWidth="1"/>
    <col min="7944" max="7944" width="15.625" customWidth="1"/>
    <col min="7945" max="7945" width="7.875" customWidth="1"/>
    <col min="7946" max="7946" width="7.625" customWidth="1"/>
    <col min="7947" max="7947" width="7" customWidth="1"/>
    <col min="7948" max="7948" width="12.625" customWidth="1"/>
    <col min="7949" max="7949" width="20.625" customWidth="1"/>
    <col min="8193" max="8193" width="5.375" customWidth="1"/>
    <col min="8194" max="8194" width="7" customWidth="1"/>
    <col min="8195" max="8195" width="7.625" customWidth="1"/>
    <col min="8196" max="8196" width="6.25" customWidth="1"/>
    <col min="8198" max="8198" width="20.25" customWidth="1"/>
    <col min="8199" max="8199" width="41.375" customWidth="1"/>
    <col min="8200" max="8200" width="15.625" customWidth="1"/>
    <col min="8201" max="8201" width="7.875" customWidth="1"/>
    <col min="8202" max="8202" width="7.625" customWidth="1"/>
    <col min="8203" max="8203" width="7" customWidth="1"/>
    <col min="8204" max="8204" width="12.625" customWidth="1"/>
    <col min="8205" max="8205" width="20.625" customWidth="1"/>
    <col min="8449" max="8449" width="5.375" customWidth="1"/>
    <col min="8450" max="8450" width="7" customWidth="1"/>
    <col min="8451" max="8451" width="7.625" customWidth="1"/>
    <col min="8452" max="8452" width="6.25" customWidth="1"/>
    <col min="8454" max="8454" width="20.25" customWidth="1"/>
    <col min="8455" max="8455" width="41.375" customWidth="1"/>
    <col min="8456" max="8456" width="15.625" customWidth="1"/>
    <col min="8457" max="8457" width="7.875" customWidth="1"/>
    <col min="8458" max="8458" width="7.625" customWidth="1"/>
    <col min="8459" max="8459" width="7" customWidth="1"/>
    <col min="8460" max="8460" width="12.625" customWidth="1"/>
    <col min="8461" max="8461" width="20.625" customWidth="1"/>
    <col min="8705" max="8705" width="5.375" customWidth="1"/>
    <col min="8706" max="8706" width="7" customWidth="1"/>
    <col min="8707" max="8707" width="7.625" customWidth="1"/>
    <col min="8708" max="8708" width="6.25" customWidth="1"/>
    <col min="8710" max="8710" width="20.25" customWidth="1"/>
    <col min="8711" max="8711" width="41.375" customWidth="1"/>
    <col min="8712" max="8712" width="15.625" customWidth="1"/>
    <col min="8713" max="8713" width="7.875" customWidth="1"/>
    <col min="8714" max="8714" width="7.625" customWidth="1"/>
    <col min="8715" max="8715" width="7" customWidth="1"/>
    <col min="8716" max="8716" width="12.625" customWidth="1"/>
    <col min="8717" max="8717" width="20.625" customWidth="1"/>
    <col min="8961" max="8961" width="5.375" customWidth="1"/>
    <col min="8962" max="8962" width="7" customWidth="1"/>
    <col min="8963" max="8963" width="7.625" customWidth="1"/>
    <col min="8964" max="8964" width="6.25" customWidth="1"/>
    <col min="8966" max="8966" width="20.25" customWidth="1"/>
    <col min="8967" max="8967" width="41.375" customWidth="1"/>
    <col min="8968" max="8968" width="15.625" customWidth="1"/>
    <col min="8969" max="8969" width="7.875" customWidth="1"/>
    <col min="8970" max="8970" width="7.625" customWidth="1"/>
    <col min="8971" max="8971" width="7" customWidth="1"/>
    <col min="8972" max="8972" width="12.625" customWidth="1"/>
    <col min="8973" max="8973" width="20.625" customWidth="1"/>
    <col min="9217" max="9217" width="5.375" customWidth="1"/>
    <col min="9218" max="9218" width="7" customWidth="1"/>
    <col min="9219" max="9219" width="7.625" customWidth="1"/>
    <col min="9220" max="9220" width="6.25" customWidth="1"/>
    <col min="9222" max="9222" width="20.25" customWidth="1"/>
    <col min="9223" max="9223" width="41.375" customWidth="1"/>
    <col min="9224" max="9224" width="15.625" customWidth="1"/>
    <col min="9225" max="9225" width="7.875" customWidth="1"/>
    <col min="9226" max="9226" width="7.625" customWidth="1"/>
    <col min="9227" max="9227" width="7" customWidth="1"/>
    <col min="9228" max="9228" width="12.625" customWidth="1"/>
    <col min="9229" max="9229" width="20.625" customWidth="1"/>
    <col min="9473" max="9473" width="5.375" customWidth="1"/>
    <col min="9474" max="9474" width="7" customWidth="1"/>
    <col min="9475" max="9475" width="7.625" customWidth="1"/>
    <col min="9476" max="9476" width="6.25" customWidth="1"/>
    <col min="9478" max="9478" width="20.25" customWidth="1"/>
    <col min="9479" max="9479" width="41.375" customWidth="1"/>
    <col min="9480" max="9480" width="15.625" customWidth="1"/>
    <col min="9481" max="9481" width="7.875" customWidth="1"/>
    <col min="9482" max="9482" width="7.625" customWidth="1"/>
    <col min="9483" max="9483" width="7" customWidth="1"/>
    <col min="9484" max="9484" width="12.625" customWidth="1"/>
    <col min="9485" max="9485" width="20.625" customWidth="1"/>
    <col min="9729" max="9729" width="5.375" customWidth="1"/>
    <col min="9730" max="9730" width="7" customWidth="1"/>
    <col min="9731" max="9731" width="7.625" customWidth="1"/>
    <col min="9732" max="9732" width="6.25" customWidth="1"/>
    <col min="9734" max="9734" width="20.25" customWidth="1"/>
    <col min="9735" max="9735" width="41.375" customWidth="1"/>
    <col min="9736" max="9736" width="15.625" customWidth="1"/>
    <col min="9737" max="9737" width="7.875" customWidth="1"/>
    <col min="9738" max="9738" width="7.625" customWidth="1"/>
    <col min="9739" max="9739" width="7" customWidth="1"/>
    <col min="9740" max="9740" width="12.625" customWidth="1"/>
    <col min="9741" max="9741" width="20.625" customWidth="1"/>
    <col min="9985" max="9985" width="5.375" customWidth="1"/>
    <col min="9986" max="9986" width="7" customWidth="1"/>
    <col min="9987" max="9987" width="7.625" customWidth="1"/>
    <col min="9988" max="9988" width="6.25" customWidth="1"/>
    <col min="9990" max="9990" width="20.25" customWidth="1"/>
    <col min="9991" max="9991" width="41.375" customWidth="1"/>
    <col min="9992" max="9992" width="15.625" customWidth="1"/>
    <col min="9993" max="9993" width="7.875" customWidth="1"/>
    <col min="9994" max="9994" width="7.625" customWidth="1"/>
    <col min="9995" max="9995" width="7" customWidth="1"/>
    <col min="9996" max="9996" width="12.625" customWidth="1"/>
    <col min="9997" max="9997" width="20.625" customWidth="1"/>
    <col min="10241" max="10241" width="5.375" customWidth="1"/>
    <col min="10242" max="10242" width="7" customWidth="1"/>
    <col min="10243" max="10243" width="7.625" customWidth="1"/>
    <col min="10244" max="10244" width="6.25" customWidth="1"/>
    <col min="10246" max="10246" width="20.25" customWidth="1"/>
    <col min="10247" max="10247" width="41.375" customWidth="1"/>
    <col min="10248" max="10248" width="15.625" customWidth="1"/>
    <col min="10249" max="10249" width="7.875" customWidth="1"/>
    <col min="10250" max="10250" width="7.625" customWidth="1"/>
    <col min="10251" max="10251" width="7" customWidth="1"/>
    <col min="10252" max="10252" width="12.625" customWidth="1"/>
    <col min="10253" max="10253" width="20.625" customWidth="1"/>
    <col min="10497" max="10497" width="5.375" customWidth="1"/>
    <col min="10498" max="10498" width="7" customWidth="1"/>
    <col min="10499" max="10499" width="7.625" customWidth="1"/>
    <col min="10500" max="10500" width="6.25" customWidth="1"/>
    <col min="10502" max="10502" width="20.25" customWidth="1"/>
    <col min="10503" max="10503" width="41.375" customWidth="1"/>
    <col min="10504" max="10504" width="15.625" customWidth="1"/>
    <col min="10505" max="10505" width="7.875" customWidth="1"/>
    <col min="10506" max="10506" width="7.625" customWidth="1"/>
    <col min="10507" max="10507" width="7" customWidth="1"/>
    <col min="10508" max="10508" width="12.625" customWidth="1"/>
    <col min="10509" max="10509" width="20.625" customWidth="1"/>
    <col min="10753" max="10753" width="5.375" customWidth="1"/>
    <col min="10754" max="10754" width="7" customWidth="1"/>
    <col min="10755" max="10755" width="7.625" customWidth="1"/>
    <col min="10756" max="10756" width="6.25" customWidth="1"/>
    <col min="10758" max="10758" width="20.25" customWidth="1"/>
    <col min="10759" max="10759" width="41.375" customWidth="1"/>
    <col min="10760" max="10760" width="15.625" customWidth="1"/>
    <col min="10761" max="10761" width="7.875" customWidth="1"/>
    <col min="10762" max="10762" width="7.625" customWidth="1"/>
    <col min="10763" max="10763" width="7" customWidth="1"/>
    <col min="10764" max="10764" width="12.625" customWidth="1"/>
    <col min="10765" max="10765" width="20.625" customWidth="1"/>
    <col min="11009" max="11009" width="5.375" customWidth="1"/>
    <col min="11010" max="11010" width="7" customWidth="1"/>
    <col min="11011" max="11011" width="7.625" customWidth="1"/>
    <col min="11012" max="11012" width="6.25" customWidth="1"/>
    <col min="11014" max="11014" width="20.25" customWidth="1"/>
    <col min="11015" max="11015" width="41.375" customWidth="1"/>
    <col min="11016" max="11016" width="15.625" customWidth="1"/>
    <col min="11017" max="11017" width="7.875" customWidth="1"/>
    <col min="11018" max="11018" width="7.625" customWidth="1"/>
    <col min="11019" max="11019" width="7" customWidth="1"/>
    <col min="11020" max="11020" width="12.625" customWidth="1"/>
    <col min="11021" max="11021" width="20.625" customWidth="1"/>
    <col min="11265" max="11265" width="5.375" customWidth="1"/>
    <col min="11266" max="11266" width="7" customWidth="1"/>
    <col min="11267" max="11267" width="7.625" customWidth="1"/>
    <col min="11268" max="11268" width="6.25" customWidth="1"/>
    <col min="11270" max="11270" width="20.25" customWidth="1"/>
    <col min="11271" max="11271" width="41.375" customWidth="1"/>
    <col min="11272" max="11272" width="15.625" customWidth="1"/>
    <col min="11273" max="11273" width="7.875" customWidth="1"/>
    <col min="11274" max="11274" width="7.625" customWidth="1"/>
    <col min="11275" max="11275" width="7" customWidth="1"/>
    <col min="11276" max="11276" width="12.625" customWidth="1"/>
    <col min="11277" max="11277" width="20.625" customWidth="1"/>
    <col min="11521" max="11521" width="5.375" customWidth="1"/>
    <col min="11522" max="11522" width="7" customWidth="1"/>
    <col min="11523" max="11523" width="7.625" customWidth="1"/>
    <col min="11524" max="11524" width="6.25" customWidth="1"/>
    <col min="11526" max="11526" width="20.25" customWidth="1"/>
    <col min="11527" max="11527" width="41.375" customWidth="1"/>
    <col min="11528" max="11528" width="15.625" customWidth="1"/>
    <col min="11529" max="11529" width="7.875" customWidth="1"/>
    <col min="11530" max="11530" width="7.625" customWidth="1"/>
    <col min="11531" max="11531" width="7" customWidth="1"/>
    <col min="11532" max="11532" width="12.625" customWidth="1"/>
    <col min="11533" max="11533" width="20.625" customWidth="1"/>
    <col min="11777" max="11777" width="5.375" customWidth="1"/>
    <col min="11778" max="11778" width="7" customWidth="1"/>
    <col min="11779" max="11779" width="7.625" customWidth="1"/>
    <col min="11780" max="11780" width="6.25" customWidth="1"/>
    <col min="11782" max="11782" width="20.25" customWidth="1"/>
    <col min="11783" max="11783" width="41.375" customWidth="1"/>
    <col min="11784" max="11784" width="15.625" customWidth="1"/>
    <col min="11785" max="11785" width="7.875" customWidth="1"/>
    <col min="11786" max="11786" width="7.625" customWidth="1"/>
    <col min="11787" max="11787" width="7" customWidth="1"/>
    <col min="11788" max="11788" width="12.625" customWidth="1"/>
    <col min="11789" max="11789" width="20.625" customWidth="1"/>
    <col min="12033" max="12033" width="5.375" customWidth="1"/>
    <col min="12034" max="12034" width="7" customWidth="1"/>
    <col min="12035" max="12035" width="7.625" customWidth="1"/>
    <col min="12036" max="12036" width="6.25" customWidth="1"/>
    <col min="12038" max="12038" width="20.25" customWidth="1"/>
    <col min="12039" max="12039" width="41.375" customWidth="1"/>
    <col min="12040" max="12040" width="15.625" customWidth="1"/>
    <col min="12041" max="12041" width="7.875" customWidth="1"/>
    <col min="12042" max="12042" width="7.625" customWidth="1"/>
    <col min="12043" max="12043" width="7" customWidth="1"/>
    <col min="12044" max="12044" width="12.625" customWidth="1"/>
    <col min="12045" max="12045" width="20.625" customWidth="1"/>
    <col min="12289" max="12289" width="5.375" customWidth="1"/>
    <col min="12290" max="12290" width="7" customWidth="1"/>
    <col min="12291" max="12291" width="7.625" customWidth="1"/>
    <col min="12292" max="12292" width="6.25" customWidth="1"/>
    <col min="12294" max="12294" width="20.25" customWidth="1"/>
    <col min="12295" max="12295" width="41.375" customWidth="1"/>
    <col min="12296" max="12296" width="15.625" customWidth="1"/>
    <col min="12297" max="12297" width="7.875" customWidth="1"/>
    <col min="12298" max="12298" width="7.625" customWidth="1"/>
    <col min="12299" max="12299" width="7" customWidth="1"/>
    <col min="12300" max="12300" width="12.625" customWidth="1"/>
    <col min="12301" max="12301" width="20.625" customWidth="1"/>
    <col min="12545" max="12545" width="5.375" customWidth="1"/>
    <col min="12546" max="12546" width="7" customWidth="1"/>
    <col min="12547" max="12547" width="7.625" customWidth="1"/>
    <col min="12548" max="12548" width="6.25" customWidth="1"/>
    <col min="12550" max="12550" width="20.25" customWidth="1"/>
    <col min="12551" max="12551" width="41.375" customWidth="1"/>
    <col min="12552" max="12552" width="15.625" customWidth="1"/>
    <col min="12553" max="12553" width="7.875" customWidth="1"/>
    <col min="12554" max="12554" width="7.625" customWidth="1"/>
    <col min="12555" max="12555" width="7" customWidth="1"/>
    <col min="12556" max="12556" width="12.625" customWidth="1"/>
    <col min="12557" max="12557" width="20.625" customWidth="1"/>
    <col min="12801" max="12801" width="5.375" customWidth="1"/>
    <col min="12802" max="12802" width="7" customWidth="1"/>
    <col min="12803" max="12803" width="7.625" customWidth="1"/>
    <col min="12804" max="12804" width="6.25" customWidth="1"/>
    <col min="12806" max="12806" width="20.25" customWidth="1"/>
    <col min="12807" max="12807" width="41.375" customWidth="1"/>
    <col min="12808" max="12808" width="15.625" customWidth="1"/>
    <col min="12809" max="12809" width="7.875" customWidth="1"/>
    <col min="12810" max="12810" width="7.625" customWidth="1"/>
    <col min="12811" max="12811" width="7" customWidth="1"/>
    <col min="12812" max="12812" width="12.625" customWidth="1"/>
    <col min="12813" max="12813" width="20.625" customWidth="1"/>
    <col min="13057" max="13057" width="5.375" customWidth="1"/>
    <col min="13058" max="13058" width="7" customWidth="1"/>
    <col min="13059" max="13059" width="7.625" customWidth="1"/>
    <col min="13060" max="13060" width="6.25" customWidth="1"/>
    <col min="13062" max="13062" width="20.25" customWidth="1"/>
    <col min="13063" max="13063" width="41.375" customWidth="1"/>
    <col min="13064" max="13064" width="15.625" customWidth="1"/>
    <col min="13065" max="13065" width="7.875" customWidth="1"/>
    <col min="13066" max="13066" width="7.625" customWidth="1"/>
    <col min="13067" max="13067" width="7" customWidth="1"/>
    <col min="13068" max="13068" width="12.625" customWidth="1"/>
    <col min="13069" max="13069" width="20.625" customWidth="1"/>
    <col min="13313" max="13313" width="5.375" customWidth="1"/>
    <col min="13314" max="13314" width="7" customWidth="1"/>
    <col min="13315" max="13315" width="7.625" customWidth="1"/>
    <col min="13316" max="13316" width="6.25" customWidth="1"/>
    <col min="13318" max="13318" width="20.25" customWidth="1"/>
    <col min="13319" max="13319" width="41.375" customWidth="1"/>
    <col min="13320" max="13320" width="15.625" customWidth="1"/>
    <col min="13321" max="13321" width="7.875" customWidth="1"/>
    <col min="13322" max="13322" width="7.625" customWidth="1"/>
    <col min="13323" max="13323" width="7" customWidth="1"/>
    <col min="13324" max="13324" width="12.625" customWidth="1"/>
    <col min="13325" max="13325" width="20.625" customWidth="1"/>
    <col min="13569" max="13569" width="5.375" customWidth="1"/>
    <col min="13570" max="13570" width="7" customWidth="1"/>
    <col min="13571" max="13571" width="7.625" customWidth="1"/>
    <col min="13572" max="13572" width="6.25" customWidth="1"/>
    <col min="13574" max="13574" width="20.25" customWidth="1"/>
    <col min="13575" max="13575" width="41.375" customWidth="1"/>
    <col min="13576" max="13576" width="15.625" customWidth="1"/>
    <col min="13577" max="13577" width="7.875" customWidth="1"/>
    <col min="13578" max="13578" width="7.625" customWidth="1"/>
    <col min="13579" max="13579" width="7" customWidth="1"/>
    <col min="13580" max="13580" width="12.625" customWidth="1"/>
    <col min="13581" max="13581" width="20.625" customWidth="1"/>
    <col min="13825" max="13825" width="5.375" customWidth="1"/>
    <col min="13826" max="13826" width="7" customWidth="1"/>
    <col min="13827" max="13827" width="7.625" customWidth="1"/>
    <col min="13828" max="13828" width="6.25" customWidth="1"/>
    <col min="13830" max="13830" width="20.25" customWidth="1"/>
    <col min="13831" max="13831" width="41.375" customWidth="1"/>
    <col min="13832" max="13832" width="15.625" customWidth="1"/>
    <col min="13833" max="13833" width="7.875" customWidth="1"/>
    <col min="13834" max="13834" width="7.625" customWidth="1"/>
    <col min="13835" max="13835" width="7" customWidth="1"/>
    <col min="13836" max="13836" width="12.625" customWidth="1"/>
    <col min="13837" max="13837" width="20.625" customWidth="1"/>
    <col min="14081" max="14081" width="5.375" customWidth="1"/>
    <col min="14082" max="14082" width="7" customWidth="1"/>
    <col min="14083" max="14083" width="7.625" customWidth="1"/>
    <col min="14084" max="14084" width="6.25" customWidth="1"/>
    <col min="14086" max="14086" width="20.25" customWidth="1"/>
    <col min="14087" max="14087" width="41.375" customWidth="1"/>
    <col min="14088" max="14088" width="15.625" customWidth="1"/>
    <col min="14089" max="14089" width="7.875" customWidth="1"/>
    <col min="14090" max="14090" width="7.625" customWidth="1"/>
    <col min="14091" max="14091" width="7" customWidth="1"/>
    <col min="14092" max="14092" width="12.625" customWidth="1"/>
    <col min="14093" max="14093" width="20.625" customWidth="1"/>
    <col min="14337" max="14337" width="5.375" customWidth="1"/>
    <col min="14338" max="14338" width="7" customWidth="1"/>
    <col min="14339" max="14339" width="7.625" customWidth="1"/>
    <col min="14340" max="14340" width="6.25" customWidth="1"/>
    <col min="14342" max="14342" width="20.25" customWidth="1"/>
    <col min="14343" max="14343" width="41.375" customWidth="1"/>
    <col min="14344" max="14344" width="15.625" customWidth="1"/>
    <col min="14345" max="14345" width="7.875" customWidth="1"/>
    <col min="14346" max="14346" width="7.625" customWidth="1"/>
    <col min="14347" max="14347" width="7" customWidth="1"/>
    <col min="14348" max="14348" width="12.625" customWidth="1"/>
    <col min="14349" max="14349" width="20.625" customWidth="1"/>
    <col min="14593" max="14593" width="5.375" customWidth="1"/>
    <col min="14594" max="14594" width="7" customWidth="1"/>
    <col min="14595" max="14595" width="7.625" customWidth="1"/>
    <col min="14596" max="14596" width="6.25" customWidth="1"/>
    <col min="14598" max="14598" width="20.25" customWidth="1"/>
    <col min="14599" max="14599" width="41.375" customWidth="1"/>
    <col min="14600" max="14600" width="15.625" customWidth="1"/>
    <col min="14601" max="14601" width="7.875" customWidth="1"/>
    <col min="14602" max="14602" width="7.625" customWidth="1"/>
    <col min="14603" max="14603" width="7" customWidth="1"/>
    <col min="14604" max="14604" width="12.625" customWidth="1"/>
    <col min="14605" max="14605" width="20.625" customWidth="1"/>
    <col min="14849" max="14849" width="5.375" customWidth="1"/>
    <col min="14850" max="14850" width="7" customWidth="1"/>
    <col min="14851" max="14851" width="7.625" customWidth="1"/>
    <col min="14852" max="14852" width="6.25" customWidth="1"/>
    <col min="14854" max="14854" width="20.25" customWidth="1"/>
    <col min="14855" max="14855" width="41.375" customWidth="1"/>
    <col min="14856" max="14856" width="15.625" customWidth="1"/>
    <col min="14857" max="14857" width="7.875" customWidth="1"/>
    <col min="14858" max="14858" width="7.625" customWidth="1"/>
    <col min="14859" max="14859" width="7" customWidth="1"/>
    <col min="14860" max="14860" width="12.625" customWidth="1"/>
    <col min="14861" max="14861" width="20.625" customWidth="1"/>
    <col min="15105" max="15105" width="5.375" customWidth="1"/>
    <col min="15106" max="15106" width="7" customWidth="1"/>
    <col min="15107" max="15107" width="7.625" customWidth="1"/>
    <col min="15108" max="15108" width="6.25" customWidth="1"/>
    <col min="15110" max="15110" width="20.25" customWidth="1"/>
    <col min="15111" max="15111" width="41.375" customWidth="1"/>
    <col min="15112" max="15112" width="15.625" customWidth="1"/>
    <col min="15113" max="15113" width="7.875" customWidth="1"/>
    <col min="15114" max="15114" width="7.625" customWidth="1"/>
    <col min="15115" max="15115" width="7" customWidth="1"/>
    <col min="15116" max="15116" width="12.625" customWidth="1"/>
    <col min="15117" max="15117" width="20.625" customWidth="1"/>
    <col min="15361" max="15361" width="5.375" customWidth="1"/>
    <col min="15362" max="15362" width="7" customWidth="1"/>
    <col min="15363" max="15363" width="7.625" customWidth="1"/>
    <col min="15364" max="15364" width="6.25" customWidth="1"/>
    <col min="15366" max="15366" width="20.25" customWidth="1"/>
    <col min="15367" max="15367" width="41.375" customWidth="1"/>
    <col min="15368" max="15368" width="15.625" customWidth="1"/>
    <col min="15369" max="15369" width="7.875" customWidth="1"/>
    <col min="15370" max="15370" width="7.625" customWidth="1"/>
    <col min="15371" max="15371" width="7" customWidth="1"/>
    <col min="15372" max="15372" width="12.625" customWidth="1"/>
    <col min="15373" max="15373" width="20.625" customWidth="1"/>
    <col min="15617" max="15617" width="5.375" customWidth="1"/>
    <col min="15618" max="15618" width="7" customWidth="1"/>
    <col min="15619" max="15619" width="7.625" customWidth="1"/>
    <col min="15620" max="15620" width="6.25" customWidth="1"/>
    <col min="15622" max="15622" width="20.25" customWidth="1"/>
    <col min="15623" max="15623" width="41.375" customWidth="1"/>
    <col min="15624" max="15624" width="15.625" customWidth="1"/>
    <col min="15625" max="15625" width="7.875" customWidth="1"/>
    <col min="15626" max="15626" width="7.625" customWidth="1"/>
    <col min="15627" max="15627" width="7" customWidth="1"/>
    <col min="15628" max="15628" width="12.625" customWidth="1"/>
    <col min="15629" max="15629" width="20.625" customWidth="1"/>
    <col min="15873" max="15873" width="5.375" customWidth="1"/>
    <col min="15874" max="15874" width="7" customWidth="1"/>
    <col min="15875" max="15875" width="7.625" customWidth="1"/>
    <col min="15876" max="15876" width="6.25" customWidth="1"/>
    <col min="15878" max="15878" width="20.25" customWidth="1"/>
    <col min="15879" max="15879" width="41.375" customWidth="1"/>
    <col min="15880" max="15880" width="15.625" customWidth="1"/>
    <col min="15881" max="15881" width="7.875" customWidth="1"/>
    <col min="15882" max="15882" width="7.625" customWidth="1"/>
    <col min="15883" max="15883" width="7" customWidth="1"/>
    <col min="15884" max="15884" width="12.625" customWidth="1"/>
    <col min="15885" max="15885" width="20.625" customWidth="1"/>
    <col min="16129" max="16129" width="5.375" customWidth="1"/>
    <col min="16130" max="16130" width="7" customWidth="1"/>
    <col min="16131" max="16131" width="7.625" customWidth="1"/>
    <col min="16132" max="16132" width="6.25" customWidth="1"/>
    <col min="16134" max="16134" width="20.25" customWidth="1"/>
    <col min="16135" max="16135" width="41.375" customWidth="1"/>
    <col min="16136" max="16136" width="15.625" customWidth="1"/>
    <col min="16137" max="16137" width="7.875" customWidth="1"/>
    <col min="16138" max="16138" width="7.625" customWidth="1"/>
    <col min="16139" max="16139" width="7" customWidth="1"/>
    <col min="16140" max="16140" width="12.625" customWidth="1"/>
    <col min="16141" max="16141" width="20.625" customWidth="1"/>
  </cols>
  <sheetData>
    <row r="1" spans="1:14" ht="18" customHeight="1">
      <c r="A1" s="430" t="s">
        <v>811</v>
      </c>
      <c r="B1" s="430"/>
    </row>
    <row r="2" spans="1:14" ht="20.25" customHeight="1">
      <c r="A2" s="582" t="s">
        <v>728</v>
      </c>
      <c r="C2" s="582" t="str">
        <f>'1'!$C$25&amp;'1'!$C$26</f>
        <v>独立行政法人国立病院機構○○病院○○整備工事</v>
      </c>
      <c r="H2" s="583"/>
      <c r="I2" s="583"/>
      <c r="J2" s="583"/>
      <c r="K2" s="583"/>
      <c r="L2" s="584"/>
      <c r="M2"/>
    </row>
    <row r="3" spans="1:14" ht="15" customHeight="1">
      <c r="A3" s="585" t="s">
        <v>812</v>
      </c>
      <c r="H3" s="583"/>
      <c r="I3" s="583"/>
      <c r="J3" s="583"/>
      <c r="K3" s="583"/>
      <c r="L3" s="584"/>
      <c r="M3" s="586" t="s">
        <v>911</v>
      </c>
    </row>
    <row r="4" spans="1:14" ht="27" customHeight="1">
      <c r="A4" s="587" t="s">
        <v>630</v>
      </c>
      <c r="B4" s="588" t="s">
        <v>813</v>
      </c>
      <c r="C4" s="589" t="s">
        <v>632</v>
      </c>
      <c r="D4" s="589" t="s">
        <v>633</v>
      </c>
      <c r="E4" s="588" t="s">
        <v>631</v>
      </c>
      <c r="F4" s="589" t="s">
        <v>814</v>
      </c>
      <c r="G4" s="589" t="s">
        <v>815</v>
      </c>
      <c r="H4" s="589" t="s">
        <v>816</v>
      </c>
      <c r="I4" s="588" t="s">
        <v>634</v>
      </c>
      <c r="J4" s="588" t="s">
        <v>817</v>
      </c>
      <c r="K4" s="590" t="s">
        <v>818</v>
      </c>
      <c r="L4" s="591" t="s">
        <v>819</v>
      </c>
      <c r="M4" s="592" t="s">
        <v>820</v>
      </c>
      <c r="N4" s="593"/>
    </row>
    <row r="5" spans="1:14" ht="14.1" customHeight="1">
      <c r="A5" s="594">
        <f>ROW()-4</f>
        <v>1</v>
      </c>
      <c r="B5" s="595"/>
      <c r="C5" s="596"/>
      <c r="D5" s="595"/>
      <c r="E5" s="595"/>
      <c r="F5" s="597"/>
      <c r="G5" s="597"/>
      <c r="H5" s="597"/>
      <c r="I5" s="598"/>
      <c r="J5" s="596"/>
      <c r="K5" s="598"/>
      <c r="L5" s="599"/>
      <c r="M5" s="600"/>
      <c r="N5" s="601"/>
    </row>
    <row r="6" spans="1:14" ht="14.1" customHeight="1">
      <c r="A6" s="602">
        <f t="shared" ref="A6:A43" si="0">ROW()-4</f>
        <v>2</v>
      </c>
      <c r="B6" s="603"/>
      <c r="C6" s="604"/>
      <c r="D6" s="603"/>
      <c r="E6" s="603"/>
      <c r="F6" s="605"/>
      <c r="G6" s="605"/>
      <c r="H6" s="605"/>
      <c r="I6" s="606"/>
      <c r="J6" s="604"/>
      <c r="K6" s="606"/>
      <c r="L6" s="607"/>
      <c r="M6" s="608"/>
      <c r="N6" s="601"/>
    </row>
    <row r="7" spans="1:14" ht="14.1" customHeight="1">
      <c r="A7" s="602">
        <f t="shared" si="0"/>
        <v>3</v>
      </c>
      <c r="B7" s="603"/>
      <c r="C7" s="604"/>
      <c r="D7" s="603"/>
      <c r="E7" s="603"/>
      <c r="F7" s="605"/>
      <c r="G7" s="605"/>
      <c r="H7" s="605"/>
      <c r="I7" s="606"/>
      <c r="J7" s="604"/>
      <c r="K7" s="606"/>
      <c r="L7" s="609"/>
      <c r="M7" s="608"/>
      <c r="N7" s="601"/>
    </row>
    <row r="8" spans="1:14" ht="14.1" customHeight="1">
      <c r="A8" s="602">
        <f t="shared" si="0"/>
        <v>4</v>
      </c>
      <c r="B8" s="603"/>
      <c r="C8" s="604"/>
      <c r="D8" s="603"/>
      <c r="E8" s="603"/>
      <c r="F8" s="605"/>
      <c r="G8" s="605"/>
      <c r="H8" s="605"/>
      <c r="I8" s="606"/>
      <c r="J8" s="604"/>
      <c r="K8" s="606"/>
      <c r="L8" s="609"/>
      <c r="M8" s="608"/>
      <c r="N8" s="601"/>
    </row>
    <row r="9" spans="1:14" ht="14.1" customHeight="1">
      <c r="A9" s="602">
        <f t="shared" si="0"/>
        <v>5</v>
      </c>
      <c r="B9" s="603"/>
      <c r="C9" s="604"/>
      <c r="D9" s="603"/>
      <c r="E9" s="603"/>
      <c r="F9" s="605"/>
      <c r="G9" s="605"/>
      <c r="H9" s="605"/>
      <c r="I9" s="606"/>
      <c r="J9" s="604"/>
      <c r="K9" s="606"/>
      <c r="L9" s="607"/>
      <c r="M9" s="608"/>
      <c r="N9" s="601"/>
    </row>
    <row r="10" spans="1:14" ht="14.1" customHeight="1">
      <c r="A10" s="602">
        <f t="shared" si="0"/>
        <v>6</v>
      </c>
      <c r="B10" s="603"/>
      <c r="C10" s="604"/>
      <c r="D10" s="603"/>
      <c r="E10" s="603"/>
      <c r="F10" s="605"/>
      <c r="G10" s="605"/>
      <c r="H10" s="605"/>
      <c r="I10" s="606"/>
      <c r="J10" s="604"/>
      <c r="K10" s="606"/>
      <c r="L10" s="609"/>
      <c r="M10" s="608"/>
      <c r="N10" s="601"/>
    </row>
    <row r="11" spans="1:14" ht="14.1" customHeight="1">
      <c r="A11" s="602">
        <f t="shared" si="0"/>
        <v>7</v>
      </c>
      <c r="B11" s="603"/>
      <c r="C11" s="604"/>
      <c r="D11" s="603"/>
      <c r="E11" s="603"/>
      <c r="F11" s="605"/>
      <c r="G11" s="605"/>
      <c r="H11" s="605"/>
      <c r="I11" s="606"/>
      <c r="J11" s="604"/>
      <c r="K11" s="606"/>
      <c r="L11" s="609"/>
      <c r="M11" s="608"/>
      <c r="N11" s="601"/>
    </row>
    <row r="12" spans="1:14" ht="14.1" customHeight="1">
      <c r="A12" s="602">
        <f t="shared" si="0"/>
        <v>8</v>
      </c>
      <c r="B12" s="603"/>
      <c r="C12" s="604"/>
      <c r="D12" s="603"/>
      <c r="E12" s="603"/>
      <c r="F12" s="605"/>
      <c r="G12" s="605"/>
      <c r="H12" s="605"/>
      <c r="I12" s="606"/>
      <c r="J12" s="604"/>
      <c r="K12" s="606"/>
      <c r="L12" s="609"/>
      <c r="M12" s="608"/>
      <c r="N12" s="601"/>
    </row>
    <row r="13" spans="1:14" ht="14.1" customHeight="1">
      <c r="A13" s="602">
        <f t="shared" si="0"/>
        <v>9</v>
      </c>
      <c r="B13" s="603"/>
      <c r="C13" s="604"/>
      <c r="D13" s="603"/>
      <c r="E13" s="603"/>
      <c r="F13" s="605"/>
      <c r="G13" s="605"/>
      <c r="H13" s="605"/>
      <c r="I13" s="606"/>
      <c r="J13" s="604"/>
      <c r="K13" s="606"/>
      <c r="L13" s="609"/>
      <c r="M13" s="610"/>
      <c r="N13" s="601"/>
    </row>
    <row r="14" spans="1:14" ht="14.1" customHeight="1">
      <c r="A14" s="602">
        <f t="shared" si="0"/>
        <v>10</v>
      </c>
      <c r="B14" s="603"/>
      <c r="C14" s="604"/>
      <c r="D14" s="603"/>
      <c r="E14" s="603"/>
      <c r="F14" s="605"/>
      <c r="G14" s="605"/>
      <c r="H14" s="605"/>
      <c r="I14" s="606"/>
      <c r="J14" s="604"/>
      <c r="K14" s="606"/>
      <c r="L14" s="609"/>
      <c r="M14" s="608"/>
      <c r="N14" s="601"/>
    </row>
    <row r="15" spans="1:14" ht="14.1" customHeight="1">
      <c r="A15" s="602">
        <f t="shared" si="0"/>
        <v>11</v>
      </c>
      <c r="B15" s="603"/>
      <c r="C15" s="604"/>
      <c r="D15" s="603"/>
      <c r="E15" s="603"/>
      <c r="F15" s="605"/>
      <c r="G15" s="605"/>
      <c r="H15" s="605"/>
      <c r="I15" s="606"/>
      <c r="J15" s="604"/>
      <c r="K15" s="606"/>
      <c r="L15" s="609"/>
      <c r="M15" s="608"/>
      <c r="N15" s="601"/>
    </row>
    <row r="16" spans="1:14" ht="14.1" customHeight="1">
      <c r="A16" s="602">
        <f t="shared" si="0"/>
        <v>12</v>
      </c>
      <c r="B16" s="603"/>
      <c r="C16" s="604"/>
      <c r="D16" s="603"/>
      <c r="E16" s="603"/>
      <c r="F16" s="605"/>
      <c r="G16" s="605"/>
      <c r="H16" s="605"/>
      <c r="I16" s="606"/>
      <c r="J16" s="604"/>
      <c r="K16" s="606"/>
      <c r="L16" s="609"/>
      <c r="M16" s="608"/>
      <c r="N16" s="601"/>
    </row>
    <row r="17" spans="1:14" ht="14.1" customHeight="1">
      <c r="A17" s="602">
        <f t="shared" si="0"/>
        <v>13</v>
      </c>
      <c r="B17" s="603"/>
      <c r="C17" s="604"/>
      <c r="D17" s="603"/>
      <c r="E17" s="603"/>
      <c r="F17" s="605"/>
      <c r="G17" s="605"/>
      <c r="H17" s="605"/>
      <c r="I17" s="606"/>
      <c r="J17" s="604"/>
      <c r="K17" s="606"/>
      <c r="L17" s="609"/>
      <c r="M17" s="608"/>
      <c r="N17" s="601"/>
    </row>
    <row r="18" spans="1:14" ht="14.1" customHeight="1">
      <c r="A18" s="602">
        <f t="shared" si="0"/>
        <v>14</v>
      </c>
      <c r="B18" s="603"/>
      <c r="C18" s="604"/>
      <c r="D18" s="603"/>
      <c r="E18" s="603"/>
      <c r="F18" s="605"/>
      <c r="G18" s="605"/>
      <c r="H18" s="605"/>
      <c r="I18" s="606"/>
      <c r="J18" s="604"/>
      <c r="K18" s="606"/>
      <c r="L18" s="609"/>
      <c r="M18" s="608"/>
      <c r="N18" s="601"/>
    </row>
    <row r="19" spans="1:14" ht="14.1" customHeight="1">
      <c r="A19" s="602">
        <f t="shared" si="0"/>
        <v>15</v>
      </c>
      <c r="B19" s="603"/>
      <c r="C19" s="604"/>
      <c r="D19" s="603"/>
      <c r="E19" s="603"/>
      <c r="F19" s="605"/>
      <c r="G19" s="605"/>
      <c r="H19" s="605"/>
      <c r="I19" s="606"/>
      <c r="J19" s="604"/>
      <c r="K19" s="606"/>
      <c r="L19" s="609"/>
      <c r="M19" s="608"/>
      <c r="N19" s="601"/>
    </row>
    <row r="20" spans="1:14" ht="14.1" customHeight="1">
      <c r="A20" s="602">
        <f t="shared" si="0"/>
        <v>16</v>
      </c>
      <c r="B20" s="603"/>
      <c r="C20" s="604"/>
      <c r="D20" s="603"/>
      <c r="E20" s="603"/>
      <c r="F20" s="605"/>
      <c r="G20" s="605"/>
      <c r="H20" s="605"/>
      <c r="I20" s="606"/>
      <c r="J20" s="604"/>
      <c r="K20" s="606"/>
      <c r="L20" s="609"/>
      <c r="M20" s="608"/>
      <c r="N20" s="601"/>
    </row>
    <row r="21" spans="1:14" ht="14.1" customHeight="1">
      <c r="A21" s="602">
        <f t="shared" si="0"/>
        <v>17</v>
      </c>
      <c r="B21" s="603"/>
      <c r="C21" s="604"/>
      <c r="D21" s="603"/>
      <c r="E21" s="603"/>
      <c r="F21" s="605"/>
      <c r="G21" s="605"/>
      <c r="H21" s="605"/>
      <c r="I21" s="606"/>
      <c r="J21" s="604"/>
      <c r="K21" s="606"/>
      <c r="L21" s="609"/>
      <c r="M21" s="608"/>
      <c r="N21" s="601"/>
    </row>
    <row r="22" spans="1:14" ht="14.1" customHeight="1">
      <c r="A22" s="602">
        <f t="shared" si="0"/>
        <v>18</v>
      </c>
      <c r="B22" s="603"/>
      <c r="C22" s="604"/>
      <c r="D22" s="603"/>
      <c r="E22" s="603"/>
      <c r="F22" s="605"/>
      <c r="G22" s="605"/>
      <c r="H22" s="605"/>
      <c r="I22" s="606"/>
      <c r="J22" s="604"/>
      <c r="K22" s="606"/>
      <c r="L22" s="609"/>
      <c r="M22" s="608"/>
      <c r="N22" s="601"/>
    </row>
    <row r="23" spans="1:14" ht="14.1" customHeight="1">
      <c r="A23" s="602">
        <f t="shared" si="0"/>
        <v>19</v>
      </c>
      <c r="B23" s="603"/>
      <c r="C23" s="604"/>
      <c r="D23" s="603"/>
      <c r="E23" s="603"/>
      <c r="F23" s="605"/>
      <c r="G23" s="605"/>
      <c r="H23" s="605"/>
      <c r="I23" s="606"/>
      <c r="J23" s="604"/>
      <c r="K23" s="606"/>
      <c r="L23" s="609"/>
      <c r="M23" s="608"/>
      <c r="N23" s="601"/>
    </row>
    <row r="24" spans="1:14" ht="14.1" customHeight="1">
      <c r="A24" s="602">
        <f t="shared" si="0"/>
        <v>20</v>
      </c>
      <c r="B24" s="603"/>
      <c r="C24" s="604"/>
      <c r="D24" s="603"/>
      <c r="E24" s="603"/>
      <c r="F24" s="605"/>
      <c r="G24" s="605"/>
      <c r="H24" s="605"/>
      <c r="I24" s="606"/>
      <c r="J24" s="604"/>
      <c r="K24" s="606"/>
      <c r="L24" s="609"/>
      <c r="M24" s="608"/>
      <c r="N24" s="601"/>
    </row>
    <row r="25" spans="1:14" ht="14.1" customHeight="1">
      <c r="A25" s="602">
        <f t="shared" si="0"/>
        <v>21</v>
      </c>
      <c r="B25" s="603"/>
      <c r="C25" s="604"/>
      <c r="D25" s="603"/>
      <c r="E25" s="603"/>
      <c r="F25" s="605"/>
      <c r="G25" s="605"/>
      <c r="H25" s="605"/>
      <c r="I25" s="606"/>
      <c r="J25" s="604"/>
      <c r="K25" s="606"/>
      <c r="L25" s="609"/>
      <c r="M25" s="608"/>
      <c r="N25" s="601"/>
    </row>
    <row r="26" spans="1:14" ht="14.1" customHeight="1">
      <c r="A26" s="602">
        <f t="shared" si="0"/>
        <v>22</v>
      </c>
      <c r="B26" s="603"/>
      <c r="C26" s="604"/>
      <c r="D26" s="603"/>
      <c r="E26" s="603"/>
      <c r="F26" s="605"/>
      <c r="G26" s="605"/>
      <c r="H26" s="605"/>
      <c r="I26" s="606"/>
      <c r="J26" s="604"/>
      <c r="K26" s="606"/>
      <c r="L26" s="609"/>
      <c r="M26" s="608"/>
      <c r="N26" s="601"/>
    </row>
    <row r="27" spans="1:14" ht="14.1" customHeight="1">
      <c r="A27" s="602">
        <f t="shared" si="0"/>
        <v>23</v>
      </c>
      <c r="B27" s="603"/>
      <c r="C27" s="604"/>
      <c r="D27" s="603"/>
      <c r="E27" s="603"/>
      <c r="F27" s="605"/>
      <c r="G27" s="605"/>
      <c r="H27" s="605"/>
      <c r="I27" s="606"/>
      <c r="J27" s="604"/>
      <c r="K27" s="606"/>
      <c r="L27" s="609"/>
      <c r="M27" s="608"/>
      <c r="N27" s="601"/>
    </row>
    <row r="28" spans="1:14" ht="14.1" customHeight="1">
      <c r="A28" s="602">
        <f t="shared" si="0"/>
        <v>24</v>
      </c>
      <c r="B28" s="603"/>
      <c r="C28" s="604"/>
      <c r="D28" s="603"/>
      <c r="E28" s="603"/>
      <c r="F28" s="605"/>
      <c r="G28" s="605"/>
      <c r="H28" s="605"/>
      <c r="I28" s="606"/>
      <c r="J28" s="604"/>
      <c r="K28" s="606"/>
      <c r="L28" s="609"/>
      <c r="M28" s="608"/>
      <c r="N28" s="601"/>
    </row>
    <row r="29" spans="1:14" ht="14.1" customHeight="1">
      <c r="A29" s="602">
        <f t="shared" si="0"/>
        <v>25</v>
      </c>
      <c r="B29" s="603"/>
      <c r="C29" s="604"/>
      <c r="D29" s="603"/>
      <c r="E29" s="603"/>
      <c r="F29" s="605"/>
      <c r="G29" s="605"/>
      <c r="H29" s="605"/>
      <c r="I29" s="606"/>
      <c r="J29" s="604"/>
      <c r="K29" s="606"/>
      <c r="L29" s="609"/>
      <c r="M29" s="608"/>
      <c r="N29" s="601"/>
    </row>
    <row r="30" spans="1:14" ht="14.1" customHeight="1" outlineLevel="1">
      <c r="A30" s="602">
        <f t="shared" si="0"/>
        <v>26</v>
      </c>
      <c r="B30" s="603"/>
      <c r="C30" s="604"/>
      <c r="D30" s="603"/>
      <c r="E30" s="603"/>
      <c r="F30" s="605"/>
      <c r="G30" s="605"/>
      <c r="H30" s="605"/>
      <c r="I30" s="606"/>
      <c r="J30" s="604"/>
      <c r="K30" s="606"/>
      <c r="L30" s="609"/>
      <c r="M30" s="608"/>
      <c r="N30" s="601"/>
    </row>
    <row r="31" spans="1:14" ht="14.1" customHeight="1" outlineLevel="1">
      <c r="A31" s="602">
        <f t="shared" si="0"/>
        <v>27</v>
      </c>
      <c r="B31" s="603"/>
      <c r="C31" s="604"/>
      <c r="D31" s="603"/>
      <c r="E31" s="603"/>
      <c r="F31" s="605"/>
      <c r="G31" s="605"/>
      <c r="H31" s="605"/>
      <c r="I31" s="606"/>
      <c r="J31" s="604"/>
      <c r="K31" s="606"/>
      <c r="L31" s="609"/>
      <c r="M31" s="608"/>
      <c r="N31" s="601"/>
    </row>
    <row r="32" spans="1:14" ht="14.1" customHeight="1" outlineLevel="1">
      <c r="A32" s="602">
        <f t="shared" si="0"/>
        <v>28</v>
      </c>
      <c r="B32" s="603"/>
      <c r="C32" s="604"/>
      <c r="D32" s="603"/>
      <c r="E32" s="603"/>
      <c r="F32" s="605"/>
      <c r="G32" s="605"/>
      <c r="H32" s="605"/>
      <c r="I32" s="606"/>
      <c r="J32" s="604"/>
      <c r="K32" s="606"/>
      <c r="L32" s="609"/>
      <c r="M32" s="608"/>
      <c r="N32" s="601"/>
    </row>
    <row r="33" spans="1:14" ht="14.1" customHeight="1" outlineLevel="1">
      <c r="A33" s="602">
        <f t="shared" si="0"/>
        <v>29</v>
      </c>
      <c r="B33" s="603"/>
      <c r="C33" s="604"/>
      <c r="D33" s="603"/>
      <c r="E33" s="603"/>
      <c r="F33" s="605"/>
      <c r="G33" s="605"/>
      <c r="H33" s="605"/>
      <c r="I33" s="606"/>
      <c r="J33" s="604"/>
      <c r="K33" s="606"/>
      <c r="L33" s="609"/>
      <c r="M33" s="608"/>
      <c r="N33" s="601"/>
    </row>
    <row r="34" spans="1:14" ht="14.1" customHeight="1" outlineLevel="1">
      <c r="A34" s="602">
        <f t="shared" si="0"/>
        <v>30</v>
      </c>
      <c r="B34" s="603"/>
      <c r="C34" s="604"/>
      <c r="D34" s="603"/>
      <c r="E34" s="603"/>
      <c r="F34" s="605"/>
      <c r="G34" s="605"/>
      <c r="H34" s="605"/>
      <c r="I34" s="606"/>
      <c r="J34" s="604"/>
      <c r="K34" s="606"/>
      <c r="L34" s="609"/>
      <c r="M34" s="608"/>
      <c r="N34" s="601"/>
    </row>
    <row r="35" spans="1:14" ht="14.1" customHeight="1" outlineLevel="1">
      <c r="A35" s="602">
        <f t="shared" si="0"/>
        <v>31</v>
      </c>
      <c r="B35" s="603"/>
      <c r="C35" s="604"/>
      <c r="D35" s="603"/>
      <c r="E35" s="603"/>
      <c r="F35" s="605"/>
      <c r="G35" s="605"/>
      <c r="H35" s="605"/>
      <c r="I35" s="606"/>
      <c r="J35" s="604"/>
      <c r="K35" s="606"/>
      <c r="L35" s="609"/>
      <c r="M35" s="608"/>
      <c r="N35" s="601"/>
    </row>
    <row r="36" spans="1:14" ht="14.1" customHeight="1" outlineLevel="1">
      <c r="A36" s="602">
        <f t="shared" si="0"/>
        <v>32</v>
      </c>
      <c r="B36" s="603"/>
      <c r="C36" s="604"/>
      <c r="D36" s="603"/>
      <c r="E36" s="603"/>
      <c r="F36" s="605"/>
      <c r="G36" s="605"/>
      <c r="H36" s="605"/>
      <c r="I36" s="606"/>
      <c r="J36" s="604"/>
      <c r="K36" s="606"/>
      <c r="L36" s="609"/>
      <c r="M36" s="608"/>
      <c r="N36" s="601"/>
    </row>
    <row r="37" spans="1:14" ht="14.1" customHeight="1" outlineLevel="1">
      <c r="A37" s="602">
        <f t="shared" si="0"/>
        <v>33</v>
      </c>
      <c r="B37" s="603"/>
      <c r="C37" s="604"/>
      <c r="D37" s="603"/>
      <c r="E37" s="603"/>
      <c r="F37" s="605"/>
      <c r="G37" s="605"/>
      <c r="H37" s="605"/>
      <c r="I37" s="606"/>
      <c r="J37" s="604"/>
      <c r="K37" s="606"/>
      <c r="L37" s="609"/>
      <c r="M37" s="608"/>
      <c r="N37" s="601"/>
    </row>
    <row r="38" spans="1:14" ht="14.1" customHeight="1" outlineLevel="1">
      <c r="A38" s="602">
        <f t="shared" si="0"/>
        <v>34</v>
      </c>
      <c r="B38" s="603"/>
      <c r="C38" s="604"/>
      <c r="D38" s="603"/>
      <c r="E38" s="603"/>
      <c r="F38" s="605"/>
      <c r="G38" s="605"/>
      <c r="H38" s="605"/>
      <c r="I38" s="606"/>
      <c r="J38" s="604"/>
      <c r="K38" s="606"/>
      <c r="L38" s="609"/>
      <c r="M38" s="608"/>
      <c r="N38" s="601"/>
    </row>
    <row r="39" spans="1:14" ht="14.1" customHeight="1" outlineLevel="1">
      <c r="A39" s="602">
        <f t="shared" si="0"/>
        <v>35</v>
      </c>
      <c r="B39" s="603"/>
      <c r="C39" s="604"/>
      <c r="D39" s="603"/>
      <c r="E39" s="603"/>
      <c r="F39" s="605"/>
      <c r="G39" s="605"/>
      <c r="H39" s="605"/>
      <c r="I39" s="606"/>
      <c r="J39" s="604"/>
      <c r="K39" s="606"/>
      <c r="L39" s="609"/>
      <c r="M39" s="608"/>
      <c r="N39" s="601"/>
    </row>
    <row r="40" spans="1:14" ht="14.1" customHeight="1" outlineLevel="1">
      <c r="A40" s="602">
        <f t="shared" si="0"/>
        <v>36</v>
      </c>
      <c r="B40" s="603"/>
      <c r="C40" s="604"/>
      <c r="D40" s="603"/>
      <c r="E40" s="603"/>
      <c r="F40" s="605"/>
      <c r="G40" s="605"/>
      <c r="H40" s="605"/>
      <c r="I40" s="606"/>
      <c r="J40" s="604"/>
      <c r="K40" s="606"/>
      <c r="L40" s="609"/>
      <c r="M40" s="605"/>
      <c r="N40" s="601"/>
    </row>
    <row r="41" spans="1:14" ht="14.1" customHeight="1" outlineLevel="1">
      <c r="A41" s="602">
        <f t="shared" si="0"/>
        <v>37</v>
      </c>
      <c r="B41" s="603"/>
      <c r="C41" s="604"/>
      <c r="D41" s="603"/>
      <c r="E41" s="603"/>
      <c r="F41" s="605"/>
      <c r="G41" s="605"/>
      <c r="H41" s="605"/>
      <c r="I41" s="606"/>
      <c r="J41" s="604"/>
      <c r="K41" s="606"/>
      <c r="L41" s="609"/>
      <c r="M41" s="605"/>
      <c r="N41" s="601"/>
    </row>
    <row r="42" spans="1:14" ht="14.1" customHeight="1" outlineLevel="1">
      <c r="A42" s="602">
        <f t="shared" si="0"/>
        <v>38</v>
      </c>
      <c r="B42" s="603"/>
      <c r="C42" s="604"/>
      <c r="D42" s="603"/>
      <c r="E42" s="603"/>
      <c r="F42" s="605"/>
      <c r="G42" s="605"/>
      <c r="H42" s="605"/>
      <c r="I42" s="606"/>
      <c r="J42" s="604"/>
      <c r="K42" s="606"/>
      <c r="L42" s="609"/>
      <c r="M42" s="605"/>
      <c r="N42" s="601"/>
    </row>
    <row r="43" spans="1:14" ht="14.1" customHeight="1" outlineLevel="1">
      <c r="A43" s="602">
        <f t="shared" si="0"/>
        <v>39</v>
      </c>
      <c r="B43" s="611"/>
      <c r="C43" s="612"/>
      <c r="D43" s="611"/>
      <c r="E43" s="611"/>
      <c r="F43" s="613"/>
      <c r="G43" s="613"/>
      <c r="H43" s="613"/>
      <c r="I43" s="614"/>
      <c r="J43" s="612"/>
      <c r="K43" s="614"/>
      <c r="L43" s="615"/>
      <c r="M43" s="613"/>
      <c r="N43" s="601"/>
    </row>
    <row r="44" spans="1:14" ht="20.100000000000001" customHeight="1">
      <c r="A44" s="1223" t="s">
        <v>821</v>
      </c>
      <c r="B44" s="1223"/>
      <c r="C44" s="1223"/>
      <c r="D44" s="1223"/>
      <c r="E44" s="1223"/>
      <c r="F44" s="1223"/>
      <c r="G44" s="1223"/>
      <c r="H44" s="1223"/>
      <c r="I44" s="1223"/>
      <c r="J44" s="1223"/>
      <c r="K44" s="1223"/>
      <c r="L44" s="616">
        <f>SUBTOTAL(9,L5:L43)</f>
        <v>0</v>
      </c>
      <c r="M44" s="617"/>
    </row>
    <row r="45" spans="1:14">
      <c r="I45" s="582" t="s">
        <v>822</v>
      </c>
    </row>
    <row r="46" spans="1:14" outlineLevel="1">
      <c r="A46" s="585" t="s">
        <v>823</v>
      </c>
    </row>
    <row r="47" spans="1:14" ht="27" customHeight="1" outlineLevel="1">
      <c r="A47" s="587" t="s">
        <v>630</v>
      </c>
      <c r="B47" s="588" t="s">
        <v>813</v>
      </c>
      <c r="C47" s="589" t="s">
        <v>632</v>
      </c>
      <c r="D47" s="589" t="s">
        <v>633</v>
      </c>
      <c r="E47" s="588" t="s">
        <v>631</v>
      </c>
      <c r="F47" s="589" t="s">
        <v>814</v>
      </c>
      <c r="G47" s="589" t="s">
        <v>815</v>
      </c>
      <c r="H47" s="589" t="s">
        <v>816</v>
      </c>
      <c r="I47" s="588" t="s">
        <v>634</v>
      </c>
      <c r="J47" s="588" t="s">
        <v>817</v>
      </c>
      <c r="K47" s="590" t="s">
        <v>818</v>
      </c>
      <c r="L47" s="591" t="s">
        <v>824</v>
      </c>
      <c r="M47" s="592" t="s">
        <v>820</v>
      </c>
      <c r="N47" s="593"/>
    </row>
    <row r="48" spans="1:14" ht="14.1" customHeight="1" outlineLevel="1">
      <c r="A48" s="594">
        <f>ROW()-47</f>
        <v>1</v>
      </c>
      <c r="B48" s="595"/>
      <c r="C48" s="596"/>
      <c r="D48" s="595"/>
      <c r="E48" s="595"/>
      <c r="F48" s="597"/>
      <c r="G48" s="597"/>
      <c r="H48" s="597"/>
      <c r="I48" s="595"/>
      <c r="J48" s="596"/>
      <c r="K48" s="595">
        <v>1</v>
      </c>
      <c r="L48" s="618"/>
      <c r="M48" s="600"/>
      <c r="N48" s="601"/>
    </row>
    <row r="49" spans="1:14" ht="14.1" customHeight="1" outlineLevel="1">
      <c r="A49" s="602">
        <f t="shared" ref="A49:A50" si="1">ROW()-47</f>
        <v>2</v>
      </c>
      <c r="B49" s="603"/>
      <c r="C49" s="604"/>
      <c r="D49" s="603"/>
      <c r="E49" s="603"/>
      <c r="F49" s="605"/>
      <c r="G49" s="605"/>
      <c r="H49" s="605"/>
      <c r="I49" s="603"/>
      <c r="J49" s="604"/>
      <c r="K49" s="603"/>
      <c r="L49" s="619"/>
      <c r="M49" s="608"/>
      <c r="N49" s="601"/>
    </row>
    <row r="50" spans="1:14" ht="14.1" customHeight="1" outlineLevel="1">
      <c r="A50" s="602">
        <f t="shared" si="1"/>
        <v>3</v>
      </c>
      <c r="B50" s="603"/>
      <c r="C50" s="604"/>
      <c r="D50" s="603"/>
      <c r="E50" s="603"/>
      <c r="F50" s="605"/>
      <c r="G50" s="605"/>
      <c r="H50" s="605"/>
      <c r="I50" s="603"/>
      <c r="J50" s="604"/>
      <c r="K50" s="603"/>
      <c r="L50" s="620"/>
      <c r="M50" s="608"/>
      <c r="N50" s="601"/>
    </row>
    <row r="51" spans="1:14" ht="20.100000000000001" customHeight="1" outlineLevel="1" collapsed="1">
      <c r="A51" s="1223" t="s">
        <v>821</v>
      </c>
      <c r="B51" s="1223"/>
      <c r="C51" s="1223"/>
      <c r="D51" s="1223"/>
      <c r="E51" s="1223"/>
      <c r="F51" s="1223"/>
      <c r="G51" s="1223"/>
      <c r="H51" s="1223"/>
      <c r="I51" s="1223"/>
      <c r="J51" s="1223"/>
      <c r="K51" s="1223"/>
      <c r="L51" s="616">
        <f>SUBTOTAL(9,L48:L50)</f>
        <v>0</v>
      </c>
      <c r="M51" s="617"/>
    </row>
    <row r="53" spans="1:14">
      <c r="A53" s="582" t="s">
        <v>825</v>
      </c>
      <c r="F53" s="621" t="s">
        <v>373</v>
      </c>
      <c r="H53" s="582" t="s">
        <v>826</v>
      </c>
      <c r="L53" s="621" t="s">
        <v>373</v>
      </c>
    </row>
    <row r="54" spans="1:14">
      <c r="A54" s="1161" t="s">
        <v>827</v>
      </c>
      <c r="B54" s="1162"/>
      <c r="C54" s="1164"/>
      <c r="D54" s="2140" t="s">
        <v>828</v>
      </c>
      <c r="E54" s="2140"/>
      <c r="F54" s="622">
        <f>SUMIF($I5:$I43,"×",$L5:$L43)</f>
        <v>0</v>
      </c>
      <c r="H54" s="623" t="s">
        <v>829</v>
      </c>
      <c r="I54" s="1227" t="s">
        <v>812</v>
      </c>
      <c r="J54" s="1227"/>
      <c r="K54" s="2143">
        <f>SUMIF($I5:$I43,"〇",$L5:$L43)</f>
        <v>0</v>
      </c>
      <c r="L54" s="2143"/>
    </row>
    <row r="55" spans="1:14">
      <c r="A55" s="1161" t="s">
        <v>830</v>
      </c>
      <c r="B55" s="1162"/>
      <c r="C55" s="1164"/>
      <c r="D55" s="2140" t="s">
        <v>828</v>
      </c>
      <c r="E55" s="2140"/>
      <c r="F55" s="622">
        <f>SUMIF($I6:$I44,"検討中",$L6:$L44)</f>
        <v>0</v>
      </c>
      <c r="H55" s="623" t="s">
        <v>829</v>
      </c>
      <c r="I55" s="1227" t="s">
        <v>831</v>
      </c>
      <c r="J55" s="1227"/>
      <c r="K55" s="2143">
        <f>ROUND(K54*M55,0)</f>
        <v>0</v>
      </c>
      <c r="L55" s="2143"/>
      <c r="M55" s="1310">
        <v>0.15</v>
      </c>
    </row>
    <row r="56" spans="1:14">
      <c r="H56" s="623" t="s">
        <v>829</v>
      </c>
      <c r="I56" s="1227" t="s">
        <v>832</v>
      </c>
      <c r="J56" s="1227"/>
      <c r="K56" s="2143">
        <f>SUMIF(I48:I50,"採",L48:L50)</f>
        <v>0</v>
      </c>
      <c r="L56" s="2143"/>
    </row>
    <row r="57" spans="1:14">
      <c r="A57" s="582" t="s">
        <v>833</v>
      </c>
      <c r="F57" s="621" t="s">
        <v>373</v>
      </c>
      <c r="H57" s="1224" t="s">
        <v>834</v>
      </c>
      <c r="I57" s="1225"/>
      <c r="J57" s="1226"/>
      <c r="K57" s="2143">
        <f>SUM(K54:L56)</f>
        <v>0</v>
      </c>
      <c r="L57" s="2143"/>
    </row>
    <row r="58" spans="1:14" ht="14.25" thickBot="1">
      <c r="A58" s="1162" t="s">
        <v>835</v>
      </c>
      <c r="B58" s="1163"/>
      <c r="C58" s="1164"/>
      <c r="D58" s="2140" t="s">
        <v>652</v>
      </c>
      <c r="E58" s="2140"/>
      <c r="F58" s="622"/>
      <c r="H58" s="624" t="s">
        <v>836</v>
      </c>
      <c r="I58" s="2144">
        <v>0.1</v>
      </c>
      <c r="J58" s="2145"/>
      <c r="K58" s="2146">
        <f>ROUNDDOWN(K57*0.1,0)</f>
        <v>0</v>
      </c>
      <c r="L58" s="2146"/>
    </row>
    <row r="59" spans="1:14" ht="14.25" thickBot="1">
      <c r="A59" s="1162" t="s">
        <v>837</v>
      </c>
      <c r="B59" s="1163"/>
      <c r="C59" s="1164"/>
      <c r="D59" s="2140" t="s">
        <v>652</v>
      </c>
      <c r="E59" s="2140"/>
      <c r="F59" s="622">
        <f>F58+K59</f>
        <v>0</v>
      </c>
      <c r="H59" s="1228" t="s">
        <v>838</v>
      </c>
      <c r="I59" s="1229"/>
      <c r="J59" s="1230"/>
      <c r="K59" s="2141">
        <f>K57+K58</f>
        <v>0</v>
      </c>
      <c r="L59" s="2142"/>
    </row>
    <row r="60" spans="1:14">
      <c r="A60" s="625" t="str">
        <f>IF($M$3="令和　年　月　日現在","36-5","")</f>
        <v>36-5</v>
      </c>
      <c r="B60" s="625"/>
      <c r="C60" s="625"/>
      <c r="D60" s="625"/>
      <c r="E60" s="625"/>
      <c r="F60" s="625"/>
      <c r="G60" s="625"/>
      <c r="H60" s="625"/>
      <c r="I60" s="625"/>
      <c r="J60" s="625"/>
      <c r="K60" s="625"/>
      <c r="L60" s="625"/>
      <c r="M60" s="625"/>
    </row>
  </sheetData>
  <autoFilter ref="A4:O4"/>
  <mergeCells count="11">
    <mergeCell ref="D54:E54"/>
    <mergeCell ref="K54:L54"/>
    <mergeCell ref="D55:E55"/>
    <mergeCell ref="K55:L55"/>
    <mergeCell ref="K56:L56"/>
    <mergeCell ref="D59:E59"/>
    <mergeCell ref="K59:L59"/>
    <mergeCell ref="K57:L57"/>
    <mergeCell ref="D58:E58"/>
    <mergeCell ref="I58:J58"/>
    <mergeCell ref="K58:L58"/>
  </mergeCells>
  <phoneticPr fontId="3"/>
  <dataValidations count="18">
    <dataValidation imeMode="hiragana" allowBlank="1" showInputMessage="1" showErrorMessage="1" sqref="M5:M43 H48:H50 M48:M50 C2"/>
    <dataValidation imeMode="off" allowBlank="1" showInputMessage="1" showErrorMessage="1" prompt="採用決定後、設計変更調書のNoを記入_x000a_総合発注の場合は、A-1、E-1、M-1と記載してください。" sqref="K5:K43 K48:K50"/>
    <dataValidation imeMode="off" allowBlank="1" showInputMessage="1" showErrorMessage="1" sqref="J5:J43 L5:L43 M3 J48:J50 L48:L50 A5:A43 A48:A50"/>
    <dataValidation imeMode="hiragana" allowBlank="1" showInputMessage="1" showErrorMessage="1" prompt="採否欄にて検討中のものは、その状況を記載して下さい。" sqref="H5:H43"/>
    <dataValidation imeMode="hiragana" allowBlank="1" showInputMessage="1" showErrorMessage="1" prompt="変更理由を簡潔に記載してください。_x000a_例：建築予定地に予期せぬ埋設配管があったため。等" sqref="G5:G43 G48:G50"/>
    <dataValidation imeMode="hiragana" allowBlank="1" showInputMessage="1" showErrorMessage="1" prompt="設計変更内容が類推できるような名称を記載してください。_x000a_例：A棟新築予定地埋設物撤去、自動扉へ変更4床室電灯追加、１床室手洗い追加　等" sqref="F5:F43 F48:F50"/>
    <dataValidation imeMode="hiragana" allowBlank="1" showInputMessage="1" showErrorMessage="1" prompt="工事種別を入力してください。_x000a_例：土工事、内装、受電、幹線、ナースコール、空調、衛生、医療ガス等" sqref="E5:E43 E48:E50"/>
    <dataValidation imeMode="off" allowBlank="1" showInputMessage="1" showErrorMessage="1" prompt="設計変更項目の発議日を入力してください。" sqref="C5:C43 C48:C50"/>
    <dataValidation allowBlank="1" showInputMessage="1" showErrorMessage="1" prompt="採否欄にて検討中のものは、その状況を記載して下さい。" sqref="WVP983045:WVP983083 JD5:JD43 SZ5:SZ43 ACV5:ACV43 AMR5:AMR43 AWN5:AWN43 BGJ5:BGJ43 BQF5:BQF43 CAB5:CAB43 CJX5:CJX43 CTT5:CTT43 DDP5:DDP43 DNL5:DNL43 DXH5:DXH43 EHD5:EHD43 EQZ5:EQZ43 FAV5:FAV43 FKR5:FKR43 FUN5:FUN43 GEJ5:GEJ43 GOF5:GOF43 GYB5:GYB43 HHX5:HHX43 HRT5:HRT43 IBP5:IBP43 ILL5:ILL43 IVH5:IVH43 JFD5:JFD43 JOZ5:JOZ43 JYV5:JYV43 KIR5:KIR43 KSN5:KSN43 LCJ5:LCJ43 LMF5:LMF43 LWB5:LWB43 MFX5:MFX43 MPT5:MPT43 MZP5:MZP43 NJL5:NJL43 NTH5:NTH43 ODD5:ODD43 OMZ5:OMZ43 OWV5:OWV43 PGR5:PGR43 PQN5:PQN43 QAJ5:QAJ43 QKF5:QKF43 QUB5:QUB43 RDX5:RDX43 RNT5:RNT43 RXP5:RXP43 SHL5:SHL43 SRH5:SRH43 TBD5:TBD43 TKZ5:TKZ43 TUV5:TUV43 UER5:UER43 UON5:UON43 UYJ5:UYJ43 VIF5:VIF43 VSB5:VSB43 WBX5:WBX43 WLT5:WLT43 WVP5:WVP43 H65541:H65579 JD65541:JD65579 SZ65541:SZ65579 ACV65541:ACV65579 AMR65541:AMR65579 AWN65541:AWN65579 BGJ65541:BGJ65579 BQF65541:BQF65579 CAB65541:CAB65579 CJX65541:CJX65579 CTT65541:CTT65579 DDP65541:DDP65579 DNL65541:DNL65579 DXH65541:DXH65579 EHD65541:EHD65579 EQZ65541:EQZ65579 FAV65541:FAV65579 FKR65541:FKR65579 FUN65541:FUN65579 GEJ65541:GEJ65579 GOF65541:GOF65579 GYB65541:GYB65579 HHX65541:HHX65579 HRT65541:HRT65579 IBP65541:IBP65579 ILL65541:ILL65579 IVH65541:IVH65579 JFD65541:JFD65579 JOZ65541:JOZ65579 JYV65541:JYV65579 KIR65541:KIR65579 KSN65541:KSN65579 LCJ65541:LCJ65579 LMF65541:LMF65579 LWB65541:LWB65579 MFX65541:MFX65579 MPT65541:MPT65579 MZP65541:MZP65579 NJL65541:NJL65579 NTH65541:NTH65579 ODD65541:ODD65579 OMZ65541:OMZ65579 OWV65541:OWV65579 PGR65541:PGR65579 PQN65541:PQN65579 QAJ65541:QAJ65579 QKF65541:QKF65579 QUB65541:QUB65579 RDX65541:RDX65579 RNT65541:RNT65579 RXP65541:RXP65579 SHL65541:SHL65579 SRH65541:SRH65579 TBD65541:TBD65579 TKZ65541:TKZ65579 TUV65541:TUV65579 UER65541:UER65579 UON65541:UON65579 UYJ65541:UYJ65579 VIF65541:VIF65579 VSB65541:VSB65579 WBX65541:WBX65579 WLT65541:WLT65579 WVP65541:WVP65579 H131077:H131115 JD131077:JD131115 SZ131077:SZ131115 ACV131077:ACV131115 AMR131077:AMR131115 AWN131077:AWN131115 BGJ131077:BGJ131115 BQF131077:BQF131115 CAB131077:CAB131115 CJX131077:CJX131115 CTT131077:CTT131115 DDP131077:DDP131115 DNL131077:DNL131115 DXH131077:DXH131115 EHD131077:EHD131115 EQZ131077:EQZ131115 FAV131077:FAV131115 FKR131077:FKR131115 FUN131077:FUN131115 GEJ131077:GEJ131115 GOF131077:GOF131115 GYB131077:GYB131115 HHX131077:HHX131115 HRT131077:HRT131115 IBP131077:IBP131115 ILL131077:ILL131115 IVH131077:IVH131115 JFD131077:JFD131115 JOZ131077:JOZ131115 JYV131077:JYV131115 KIR131077:KIR131115 KSN131077:KSN131115 LCJ131077:LCJ131115 LMF131077:LMF131115 LWB131077:LWB131115 MFX131077:MFX131115 MPT131077:MPT131115 MZP131077:MZP131115 NJL131077:NJL131115 NTH131077:NTH131115 ODD131077:ODD131115 OMZ131077:OMZ131115 OWV131077:OWV131115 PGR131077:PGR131115 PQN131077:PQN131115 QAJ131077:QAJ131115 QKF131077:QKF131115 QUB131077:QUB131115 RDX131077:RDX131115 RNT131077:RNT131115 RXP131077:RXP131115 SHL131077:SHL131115 SRH131077:SRH131115 TBD131077:TBD131115 TKZ131077:TKZ131115 TUV131077:TUV131115 UER131077:UER131115 UON131077:UON131115 UYJ131077:UYJ131115 VIF131077:VIF131115 VSB131077:VSB131115 WBX131077:WBX131115 WLT131077:WLT131115 WVP131077:WVP131115 H196613:H196651 JD196613:JD196651 SZ196613:SZ196651 ACV196613:ACV196651 AMR196613:AMR196651 AWN196613:AWN196651 BGJ196613:BGJ196651 BQF196613:BQF196651 CAB196613:CAB196651 CJX196613:CJX196651 CTT196613:CTT196651 DDP196613:DDP196651 DNL196613:DNL196651 DXH196613:DXH196651 EHD196613:EHD196651 EQZ196613:EQZ196651 FAV196613:FAV196651 FKR196613:FKR196651 FUN196613:FUN196651 GEJ196613:GEJ196651 GOF196613:GOF196651 GYB196613:GYB196651 HHX196613:HHX196651 HRT196613:HRT196651 IBP196613:IBP196651 ILL196613:ILL196651 IVH196613:IVH196651 JFD196613:JFD196651 JOZ196613:JOZ196651 JYV196613:JYV196651 KIR196613:KIR196651 KSN196613:KSN196651 LCJ196613:LCJ196651 LMF196613:LMF196651 LWB196613:LWB196651 MFX196613:MFX196651 MPT196613:MPT196651 MZP196613:MZP196651 NJL196613:NJL196651 NTH196613:NTH196651 ODD196613:ODD196651 OMZ196613:OMZ196651 OWV196613:OWV196651 PGR196613:PGR196651 PQN196613:PQN196651 QAJ196613:QAJ196651 QKF196613:QKF196651 QUB196613:QUB196651 RDX196613:RDX196651 RNT196613:RNT196651 RXP196613:RXP196651 SHL196613:SHL196651 SRH196613:SRH196651 TBD196613:TBD196651 TKZ196613:TKZ196651 TUV196613:TUV196651 UER196613:UER196651 UON196613:UON196651 UYJ196613:UYJ196651 VIF196613:VIF196651 VSB196613:VSB196651 WBX196613:WBX196651 WLT196613:WLT196651 WVP196613:WVP196651 H262149:H262187 JD262149:JD262187 SZ262149:SZ262187 ACV262149:ACV262187 AMR262149:AMR262187 AWN262149:AWN262187 BGJ262149:BGJ262187 BQF262149:BQF262187 CAB262149:CAB262187 CJX262149:CJX262187 CTT262149:CTT262187 DDP262149:DDP262187 DNL262149:DNL262187 DXH262149:DXH262187 EHD262149:EHD262187 EQZ262149:EQZ262187 FAV262149:FAV262187 FKR262149:FKR262187 FUN262149:FUN262187 GEJ262149:GEJ262187 GOF262149:GOF262187 GYB262149:GYB262187 HHX262149:HHX262187 HRT262149:HRT262187 IBP262149:IBP262187 ILL262149:ILL262187 IVH262149:IVH262187 JFD262149:JFD262187 JOZ262149:JOZ262187 JYV262149:JYV262187 KIR262149:KIR262187 KSN262149:KSN262187 LCJ262149:LCJ262187 LMF262149:LMF262187 LWB262149:LWB262187 MFX262149:MFX262187 MPT262149:MPT262187 MZP262149:MZP262187 NJL262149:NJL262187 NTH262149:NTH262187 ODD262149:ODD262187 OMZ262149:OMZ262187 OWV262149:OWV262187 PGR262149:PGR262187 PQN262149:PQN262187 QAJ262149:QAJ262187 QKF262149:QKF262187 QUB262149:QUB262187 RDX262149:RDX262187 RNT262149:RNT262187 RXP262149:RXP262187 SHL262149:SHL262187 SRH262149:SRH262187 TBD262149:TBD262187 TKZ262149:TKZ262187 TUV262149:TUV262187 UER262149:UER262187 UON262149:UON262187 UYJ262149:UYJ262187 VIF262149:VIF262187 VSB262149:VSB262187 WBX262149:WBX262187 WLT262149:WLT262187 WVP262149:WVP262187 H327685:H327723 JD327685:JD327723 SZ327685:SZ327723 ACV327685:ACV327723 AMR327685:AMR327723 AWN327685:AWN327723 BGJ327685:BGJ327723 BQF327685:BQF327723 CAB327685:CAB327723 CJX327685:CJX327723 CTT327685:CTT327723 DDP327685:DDP327723 DNL327685:DNL327723 DXH327685:DXH327723 EHD327685:EHD327723 EQZ327685:EQZ327723 FAV327685:FAV327723 FKR327685:FKR327723 FUN327685:FUN327723 GEJ327685:GEJ327723 GOF327685:GOF327723 GYB327685:GYB327723 HHX327685:HHX327723 HRT327685:HRT327723 IBP327685:IBP327723 ILL327685:ILL327723 IVH327685:IVH327723 JFD327685:JFD327723 JOZ327685:JOZ327723 JYV327685:JYV327723 KIR327685:KIR327723 KSN327685:KSN327723 LCJ327685:LCJ327723 LMF327685:LMF327723 LWB327685:LWB327723 MFX327685:MFX327723 MPT327685:MPT327723 MZP327685:MZP327723 NJL327685:NJL327723 NTH327685:NTH327723 ODD327685:ODD327723 OMZ327685:OMZ327723 OWV327685:OWV327723 PGR327685:PGR327723 PQN327685:PQN327723 QAJ327685:QAJ327723 QKF327685:QKF327723 QUB327685:QUB327723 RDX327685:RDX327723 RNT327685:RNT327723 RXP327685:RXP327723 SHL327685:SHL327723 SRH327685:SRH327723 TBD327685:TBD327723 TKZ327685:TKZ327723 TUV327685:TUV327723 UER327685:UER327723 UON327685:UON327723 UYJ327685:UYJ327723 VIF327685:VIF327723 VSB327685:VSB327723 WBX327685:WBX327723 WLT327685:WLT327723 WVP327685:WVP327723 H393221:H393259 JD393221:JD393259 SZ393221:SZ393259 ACV393221:ACV393259 AMR393221:AMR393259 AWN393221:AWN393259 BGJ393221:BGJ393259 BQF393221:BQF393259 CAB393221:CAB393259 CJX393221:CJX393259 CTT393221:CTT393259 DDP393221:DDP393259 DNL393221:DNL393259 DXH393221:DXH393259 EHD393221:EHD393259 EQZ393221:EQZ393259 FAV393221:FAV393259 FKR393221:FKR393259 FUN393221:FUN393259 GEJ393221:GEJ393259 GOF393221:GOF393259 GYB393221:GYB393259 HHX393221:HHX393259 HRT393221:HRT393259 IBP393221:IBP393259 ILL393221:ILL393259 IVH393221:IVH393259 JFD393221:JFD393259 JOZ393221:JOZ393259 JYV393221:JYV393259 KIR393221:KIR393259 KSN393221:KSN393259 LCJ393221:LCJ393259 LMF393221:LMF393259 LWB393221:LWB393259 MFX393221:MFX393259 MPT393221:MPT393259 MZP393221:MZP393259 NJL393221:NJL393259 NTH393221:NTH393259 ODD393221:ODD393259 OMZ393221:OMZ393259 OWV393221:OWV393259 PGR393221:PGR393259 PQN393221:PQN393259 QAJ393221:QAJ393259 QKF393221:QKF393259 QUB393221:QUB393259 RDX393221:RDX393259 RNT393221:RNT393259 RXP393221:RXP393259 SHL393221:SHL393259 SRH393221:SRH393259 TBD393221:TBD393259 TKZ393221:TKZ393259 TUV393221:TUV393259 UER393221:UER393259 UON393221:UON393259 UYJ393221:UYJ393259 VIF393221:VIF393259 VSB393221:VSB393259 WBX393221:WBX393259 WLT393221:WLT393259 WVP393221:WVP393259 H458757:H458795 JD458757:JD458795 SZ458757:SZ458795 ACV458757:ACV458795 AMR458757:AMR458795 AWN458757:AWN458795 BGJ458757:BGJ458795 BQF458757:BQF458795 CAB458757:CAB458795 CJX458757:CJX458795 CTT458757:CTT458795 DDP458757:DDP458795 DNL458757:DNL458795 DXH458757:DXH458795 EHD458757:EHD458795 EQZ458757:EQZ458795 FAV458757:FAV458795 FKR458757:FKR458795 FUN458757:FUN458795 GEJ458757:GEJ458795 GOF458757:GOF458795 GYB458757:GYB458795 HHX458757:HHX458795 HRT458757:HRT458795 IBP458757:IBP458795 ILL458757:ILL458795 IVH458757:IVH458795 JFD458757:JFD458795 JOZ458757:JOZ458795 JYV458757:JYV458795 KIR458757:KIR458795 KSN458757:KSN458795 LCJ458757:LCJ458795 LMF458757:LMF458795 LWB458757:LWB458795 MFX458757:MFX458795 MPT458757:MPT458795 MZP458757:MZP458795 NJL458757:NJL458795 NTH458757:NTH458795 ODD458757:ODD458795 OMZ458757:OMZ458795 OWV458757:OWV458795 PGR458757:PGR458795 PQN458757:PQN458795 QAJ458757:QAJ458795 QKF458757:QKF458795 QUB458757:QUB458795 RDX458757:RDX458795 RNT458757:RNT458795 RXP458757:RXP458795 SHL458757:SHL458795 SRH458757:SRH458795 TBD458757:TBD458795 TKZ458757:TKZ458795 TUV458757:TUV458795 UER458757:UER458795 UON458757:UON458795 UYJ458757:UYJ458795 VIF458757:VIF458795 VSB458757:VSB458795 WBX458757:WBX458795 WLT458757:WLT458795 WVP458757:WVP458795 H524293:H524331 JD524293:JD524331 SZ524293:SZ524331 ACV524293:ACV524331 AMR524293:AMR524331 AWN524293:AWN524331 BGJ524293:BGJ524331 BQF524293:BQF524331 CAB524293:CAB524331 CJX524293:CJX524331 CTT524293:CTT524331 DDP524293:DDP524331 DNL524293:DNL524331 DXH524293:DXH524331 EHD524293:EHD524331 EQZ524293:EQZ524331 FAV524293:FAV524331 FKR524293:FKR524331 FUN524293:FUN524331 GEJ524293:GEJ524331 GOF524293:GOF524331 GYB524293:GYB524331 HHX524293:HHX524331 HRT524293:HRT524331 IBP524293:IBP524331 ILL524293:ILL524331 IVH524293:IVH524331 JFD524293:JFD524331 JOZ524293:JOZ524331 JYV524293:JYV524331 KIR524293:KIR524331 KSN524293:KSN524331 LCJ524293:LCJ524331 LMF524293:LMF524331 LWB524293:LWB524331 MFX524293:MFX524331 MPT524293:MPT524331 MZP524293:MZP524331 NJL524293:NJL524331 NTH524293:NTH524331 ODD524293:ODD524331 OMZ524293:OMZ524331 OWV524293:OWV524331 PGR524293:PGR524331 PQN524293:PQN524331 QAJ524293:QAJ524331 QKF524293:QKF524331 QUB524293:QUB524331 RDX524293:RDX524331 RNT524293:RNT524331 RXP524293:RXP524331 SHL524293:SHL524331 SRH524293:SRH524331 TBD524293:TBD524331 TKZ524293:TKZ524331 TUV524293:TUV524331 UER524293:UER524331 UON524293:UON524331 UYJ524293:UYJ524331 VIF524293:VIF524331 VSB524293:VSB524331 WBX524293:WBX524331 WLT524293:WLT524331 WVP524293:WVP524331 H589829:H589867 JD589829:JD589867 SZ589829:SZ589867 ACV589829:ACV589867 AMR589829:AMR589867 AWN589829:AWN589867 BGJ589829:BGJ589867 BQF589829:BQF589867 CAB589829:CAB589867 CJX589829:CJX589867 CTT589829:CTT589867 DDP589829:DDP589867 DNL589829:DNL589867 DXH589829:DXH589867 EHD589829:EHD589867 EQZ589829:EQZ589867 FAV589829:FAV589867 FKR589829:FKR589867 FUN589829:FUN589867 GEJ589829:GEJ589867 GOF589829:GOF589867 GYB589829:GYB589867 HHX589829:HHX589867 HRT589829:HRT589867 IBP589829:IBP589867 ILL589829:ILL589867 IVH589829:IVH589867 JFD589829:JFD589867 JOZ589829:JOZ589867 JYV589829:JYV589867 KIR589829:KIR589867 KSN589829:KSN589867 LCJ589829:LCJ589867 LMF589829:LMF589867 LWB589829:LWB589867 MFX589829:MFX589867 MPT589829:MPT589867 MZP589829:MZP589867 NJL589829:NJL589867 NTH589829:NTH589867 ODD589829:ODD589867 OMZ589829:OMZ589867 OWV589829:OWV589867 PGR589829:PGR589867 PQN589829:PQN589867 QAJ589829:QAJ589867 QKF589829:QKF589867 QUB589829:QUB589867 RDX589829:RDX589867 RNT589829:RNT589867 RXP589829:RXP589867 SHL589829:SHL589867 SRH589829:SRH589867 TBD589829:TBD589867 TKZ589829:TKZ589867 TUV589829:TUV589867 UER589829:UER589867 UON589829:UON589867 UYJ589829:UYJ589867 VIF589829:VIF589867 VSB589829:VSB589867 WBX589829:WBX589867 WLT589829:WLT589867 WVP589829:WVP589867 H655365:H655403 JD655365:JD655403 SZ655365:SZ655403 ACV655365:ACV655403 AMR655365:AMR655403 AWN655365:AWN655403 BGJ655365:BGJ655403 BQF655365:BQF655403 CAB655365:CAB655403 CJX655365:CJX655403 CTT655365:CTT655403 DDP655365:DDP655403 DNL655365:DNL655403 DXH655365:DXH655403 EHD655365:EHD655403 EQZ655365:EQZ655403 FAV655365:FAV655403 FKR655365:FKR655403 FUN655365:FUN655403 GEJ655365:GEJ655403 GOF655365:GOF655403 GYB655365:GYB655403 HHX655365:HHX655403 HRT655365:HRT655403 IBP655365:IBP655403 ILL655365:ILL655403 IVH655365:IVH655403 JFD655365:JFD655403 JOZ655365:JOZ655403 JYV655365:JYV655403 KIR655365:KIR655403 KSN655365:KSN655403 LCJ655365:LCJ655403 LMF655365:LMF655403 LWB655365:LWB655403 MFX655365:MFX655403 MPT655365:MPT655403 MZP655365:MZP655403 NJL655365:NJL655403 NTH655365:NTH655403 ODD655365:ODD655403 OMZ655365:OMZ655403 OWV655365:OWV655403 PGR655365:PGR655403 PQN655365:PQN655403 QAJ655365:QAJ655403 QKF655365:QKF655403 QUB655365:QUB655403 RDX655365:RDX655403 RNT655365:RNT655403 RXP655365:RXP655403 SHL655365:SHL655403 SRH655365:SRH655403 TBD655365:TBD655403 TKZ655365:TKZ655403 TUV655365:TUV655403 UER655365:UER655403 UON655365:UON655403 UYJ655365:UYJ655403 VIF655365:VIF655403 VSB655365:VSB655403 WBX655365:WBX655403 WLT655365:WLT655403 WVP655365:WVP655403 H720901:H720939 JD720901:JD720939 SZ720901:SZ720939 ACV720901:ACV720939 AMR720901:AMR720939 AWN720901:AWN720939 BGJ720901:BGJ720939 BQF720901:BQF720939 CAB720901:CAB720939 CJX720901:CJX720939 CTT720901:CTT720939 DDP720901:DDP720939 DNL720901:DNL720939 DXH720901:DXH720939 EHD720901:EHD720939 EQZ720901:EQZ720939 FAV720901:FAV720939 FKR720901:FKR720939 FUN720901:FUN720939 GEJ720901:GEJ720939 GOF720901:GOF720939 GYB720901:GYB720939 HHX720901:HHX720939 HRT720901:HRT720939 IBP720901:IBP720939 ILL720901:ILL720939 IVH720901:IVH720939 JFD720901:JFD720939 JOZ720901:JOZ720939 JYV720901:JYV720939 KIR720901:KIR720939 KSN720901:KSN720939 LCJ720901:LCJ720939 LMF720901:LMF720939 LWB720901:LWB720939 MFX720901:MFX720939 MPT720901:MPT720939 MZP720901:MZP720939 NJL720901:NJL720939 NTH720901:NTH720939 ODD720901:ODD720939 OMZ720901:OMZ720939 OWV720901:OWV720939 PGR720901:PGR720939 PQN720901:PQN720939 QAJ720901:QAJ720939 QKF720901:QKF720939 QUB720901:QUB720939 RDX720901:RDX720939 RNT720901:RNT720939 RXP720901:RXP720939 SHL720901:SHL720939 SRH720901:SRH720939 TBD720901:TBD720939 TKZ720901:TKZ720939 TUV720901:TUV720939 UER720901:UER720939 UON720901:UON720939 UYJ720901:UYJ720939 VIF720901:VIF720939 VSB720901:VSB720939 WBX720901:WBX720939 WLT720901:WLT720939 WVP720901:WVP720939 H786437:H786475 JD786437:JD786475 SZ786437:SZ786475 ACV786437:ACV786475 AMR786437:AMR786475 AWN786437:AWN786475 BGJ786437:BGJ786475 BQF786437:BQF786475 CAB786437:CAB786475 CJX786437:CJX786475 CTT786437:CTT786475 DDP786437:DDP786475 DNL786437:DNL786475 DXH786437:DXH786475 EHD786437:EHD786475 EQZ786437:EQZ786475 FAV786437:FAV786475 FKR786437:FKR786475 FUN786437:FUN786475 GEJ786437:GEJ786475 GOF786437:GOF786475 GYB786437:GYB786475 HHX786437:HHX786475 HRT786437:HRT786475 IBP786437:IBP786475 ILL786437:ILL786475 IVH786437:IVH786475 JFD786437:JFD786475 JOZ786437:JOZ786475 JYV786437:JYV786475 KIR786437:KIR786475 KSN786437:KSN786475 LCJ786437:LCJ786475 LMF786437:LMF786475 LWB786437:LWB786475 MFX786437:MFX786475 MPT786437:MPT786475 MZP786437:MZP786475 NJL786437:NJL786475 NTH786437:NTH786475 ODD786437:ODD786475 OMZ786437:OMZ786475 OWV786437:OWV786475 PGR786437:PGR786475 PQN786437:PQN786475 QAJ786437:QAJ786475 QKF786437:QKF786475 QUB786437:QUB786475 RDX786437:RDX786475 RNT786437:RNT786475 RXP786437:RXP786475 SHL786437:SHL786475 SRH786437:SRH786475 TBD786437:TBD786475 TKZ786437:TKZ786475 TUV786437:TUV786475 UER786437:UER786475 UON786437:UON786475 UYJ786437:UYJ786475 VIF786437:VIF786475 VSB786437:VSB786475 WBX786437:WBX786475 WLT786437:WLT786475 WVP786437:WVP786475 H851973:H852011 JD851973:JD852011 SZ851973:SZ852011 ACV851973:ACV852011 AMR851973:AMR852011 AWN851973:AWN852011 BGJ851973:BGJ852011 BQF851973:BQF852011 CAB851973:CAB852011 CJX851973:CJX852011 CTT851973:CTT852011 DDP851973:DDP852011 DNL851973:DNL852011 DXH851973:DXH852011 EHD851973:EHD852011 EQZ851973:EQZ852011 FAV851973:FAV852011 FKR851973:FKR852011 FUN851973:FUN852011 GEJ851973:GEJ852011 GOF851973:GOF852011 GYB851973:GYB852011 HHX851973:HHX852011 HRT851973:HRT852011 IBP851973:IBP852011 ILL851973:ILL852011 IVH851973:IVH852011 JFD851973:JFD852011 JOZ851973:JOZ852011 JYV851973:JYV852011 KIR851973:KIR852011 KSN851973:KSN852011 LCJ851973:LCJ852011 LMF851973:LMF852011 LWB851973:LWB852011 MFX851973:MFX852011 MPT851973:MPT852011 MZP851973:MZP852011 NJL851973:NJL852011 NTH851973:NTH852011 ODD851973:ODD852011 OMZ851973:OMZ852011 OWV851973:OWV852011 PGR851973:PGR852011 PQN851973:PQN852011 QAJ851973:QAJ852011 QKF851973:QKF852011 QUB851973:QUB852011 RDX851973:RDX852011 RNT851973:RNT852011 RXP851973:RXP852011 SHL851973:SHL852011 SRH851973:SRH852011 TBD851973:TBD852011 TKZ851973:TKZ852011 TUV851973:TUV852011 UER851973:UER852011 UON851973:UON852011 UYJ851973:UYJ852011 VIF851973:VIF852011 VSB851973:VSB852011 WBX851973:WBX852011 WLT851973:WLT852011 WVP851973:WVP852011 H917509:H917547 JD917509:JD917547 SZ917509:SZ917547 ACV917509:ACV917547 AMR917509:AMR917547 AWN917509:AWN917547 BGJ917509:BGJ917547 BQF917509:BQF917547 CAB917509:CAB917547 CJX917509:CJX917547 CTT917509:CTT917547 DDP917509:DDP917547 DNL917509:DNL917547 DXH917509:DXH917547 EHD917509:EHD917547 EQZ917509:EQZ917547 FAV917509:FAV917547 FKR917509:FKR917547 FUN917509:FUN917547 GEJ917509:GEJ917547 GOF917509:GOF917547 GYB917509:GYB917547 HHX917509:HHX917547 HRT917509:HRT917547 IBP917509:IBP917547 ILL917509:ILL917547 IVH917509:IVH917547 JFD917509:JFD917547 JOZ917509:JOZ917547 JYV917509:JYV917547 KIR917509:KIR917547 KSN917509:KSN917547 LCJ917509:LCJ917547 LMF917509:LMF917547 LWB917509:LWB917547 MFX917509:MFX917547 MPT917509:MPT917547 MZP917509:MZP917547 NJL917509:NJL917547 NTH917509:NTH917547 ODD917509:ODD917547 OMZ917509:OMZ917547 OWV917509:OWV917547 PGR917509:PGR917547 PQN917509:PQN917547 QAJ917509:QAJ917547 QKF917509:QKF917547 QUB917509:QUB917547 RDX917509:RDX917547 RNT917509:RNT917547 RXP917509:RXP917547 SHL917509:SHL917547 SRH917509:SRH917547 TBD917509:TBD917547 TKZ917509:TKZ917547 TUV917509:TUV917547 UER917509:UER917547 UON917509:UON917547 UYJ917509:UYJ917547 VIF917509:VIF917547 VSB917509:VSB917547 WBX917509:WBX917547 WLT917509:WLT917547 WVP917509:WVP917547 H983045:H983083 JD983045:JD983083 SZ983045:SZ983083 ACV983045:ACV983083 AMR983045:AMR983083 AWN983045:AWN983083 BGJ983045:BGJ983083 BQF983045:BQF983083 CAB983045:CAB983083 CJX983045:CJX983083 CTT983045:CTT983083 DDP983045:DDP983083 DNL983045:DNL983083 DXH983045:DXH983083 EHD983045:EHD983083 EQZ983045:EQZ983083 FAV983045:FAV983083 FKR983045:FKR983083 FUN983045:FUN983083 GEJ983045:GEJ983083 GOF983045:GOF983083 GYB983045:GYB983083 HHX983045:HHX983083 HRT983045:HRT983083 IBP983045:IBP983083 ILL983045:ILL983083 IVH983045:IVH983083 JFD983045:JFD983083 JOZ983045:JOZ983083 JYV983045:JYV983083 KIR983045:KIR983083 KSN983045:KSN983083 LCJ983045:LCJ983083 LMF983045:LMF983083 LWB983045:LWB983083 MFX983045:MFX983083 MPT983045:MPT983083 MZP983045:MZP983083 NJL983045:NJL983083 NTH983045:NTH983083 ODD983045:ODD983083 OMZ983045:OMZ983083 OWV983045:OWV983083 PGR983045:PGR983083 PQN983045:PQN983083 QAJ983045:QAJ983083 QKF983045:QKF983083 QUB983045:QUB983083 RDX983045:RDX983083 RNT983045:RNT983083 RXP983045:RXP983083 SHL983045:SHL983083 SRH983045:SRH983083 TBD983045:TBD983083 TKZ983045:TKZ983083 TUV983045:TUV983083 UER983045:UER983083 UON983045:UON983083 UYJ983045:UYJ983083 VIF983045:VIF983083 VSB983045:VSB983083 WBX983045:WBX983083 WLT983045:WLT983083"/>
    <dataValidation type="list" showInputMessage="1" showErrorMessage="1" prompt="リストより、選択してください。_x000a_〇：採用となったもの_x000a_×：不採用となったもの_x000a_検討中：現在案として検討中のもの" sqref="WVQ983045:WVQ983083 JE5:JE43 TA5:TA43 ACW5:ACW43 AMS5:AMS43 AWO5:AWO43 BGK5:BGK43 BQG5:BQG43 CAC5:CAC43 CJY5:CJY43 CTU5:CTU43 DDQ5:DDQ43 DNM5:DNM43 DXI5:DXI43 EHE5:EHE43 ERA5:ERA43 FAW5:FAW43 FKS5:FKS43 FUO5:FUO43 GEK5:GEK43 GOG5:GOG43 GYC5:GYC43 HHY5:HHY43 HRU5:HRU43 IBQ5:IBQ43 ILM5:ILM43 IVI5:IVI43 JFE5:JFE43 JPA5:JPA43 JYW5:JYW43 KIS5:KIS43 KSO5:KSO43 LCK5:LCK43 LMG5:LMG43 LWC5:LWC43 MFY5:MFY43 MPU5:MPU43 MZQ5:MZQ43 NJM5:NJM43 NTI5:NTI43 ODE5:ODE43 ONA5:ONA43 OWW5:OWW43 PGS5:PGS43 PQO5:PQO43 QAK5:QAK43 QKG5:QKG43 QUC5:QUC43 RDY5:RDY43 RNU5:RNU43 RXQ5:RXQ43 SHM5:SHM43 SRI5:SRI43 TBE5:TBE43 TLA5:TLA43 TUW5:TUW43 UES5:UES43 UOO5:UOO43 UYK5:UYK43 VIG5:VIG43 VSC5:VSC43 WBY5:WBY43 WLU5:WLU43 WVQ5:WVQ43 I65541:I65579 JE65541:JE65579 TA65541:TA65579 ACW65541:ACW65579 AMS65541:AMS65579 AWO65541:AWO65579 BGK65541:BGK65579 BQG65541:BQG65579 CAC65541:CAC65579 CJY65541:CJY65579 CTU65541:CTU65579 DDQ65541:DDQ65579 DNM65541:DNM65579 DXI65541:DXI65579 EHE65541:EHE65579 ERA65541:ERA65579 FAW65541:FAW65579 FKS65541:FKS65579 FUO65541:FUO65579 GEK65541:GEK65579 GOG65541:GOG65579 GYC65541:GYC65579 HHY65541:HHY65579 HRU65541:HRU65579 IBQ65541:IBQ65579 ILM65541:ILM65579 IVI65541:IVI65579 JFE65541:JFE65579 JPA65541:JPA65579 JYW65541:JYW65579 KIS65541:KIS65579 KSO65541:KSO65579 LCK65541:LCK65579 LMG65541:LMG65579 LWC65541:LWC65579 MFY65541:MFY65579 MPU65541:MPU65579 MZQ65541:MZQ65579 NJM65541:NJM65579 NTI65541:NTI65579 ODE65541:ODE65579 ONA65541:ONA65579 OWW65541:OWW65579 PGS65541:PGS65579 PQO65541:PQO65579 QAK65541:QAK65579 QKG65541:QKG65579 QUC65541:QUC65579 RDY65541:RDY65579 RNU65541:RNU65579 RXQ65541:RXQ65579 SHM65541:SHM65579 SRI65541:SRI65579 TBE65541:TBE65579 TLA65541:TLA65579 TUW65541:TUW65579 UES65541:UES65579 UOO65541:UOO65579 UYK65541:UYK65579 VIG65541:VIG65579 VSC65541:VSC65579 WBY65541:WBY65579 WLU65541:WLU65579 WVQ65541:WVQ65579 I131077:I131115 JE131077:JE131115 TA131077:TA131115 ACW131077:ACW131115 AMS131077:AMS131115 AWO131077:AWO131115 BGK131077:BGK131115 BQG131077:BQG131115 CAC131077:CAC131115 CJY131077:CJY131115 CTU131077:CTU131115 DDQ131077:DDQ131115 DNM131077:DNM131115 DXI131077:DXI131115 EHE131077:EHE131115 ERA131077:ERA131115 FAW131077:FAW131115 FKS131077:FKS131115 FUO131077:FUO131115 GEK131077:GEK131115 GOG131077:GOG131115 GYC131077:GYC131115 HHY131077:HHY131115 HRU131077:HRU131115 IBQ131077:IBQ131115 ILM131077:ILM131115 IVI131077:IVI131115 JFE131077:JFE131115 JPA131077:JPA131115 JYW131077:JYW131115 KIS131077:KIS131115 KSO131077:KSO131115 LCK131077:LCK131115 LMG131077:LMG131115 LWC131077:LWC131115 MFY131077:MFY131115 MPU131077:MPU131115 MZQ131077:MZQ131115 NJM131077:NJM131115 NTI131077:NTI131115 ODE131077:ODE131115 ONA131077:ONA131115 OWW131077:OWW131115 PGS131077:PGS131115 PQO131077:PQO131115 QAK131077:QAK131115 QKG131077:QKG131115 QUC131077:QUC131115 RDY131077:RDY131115 RNU131077:RNU131115 RXQ131077:RXQ131115 SHM131077:SHM131115 SRI131077:SRI131115 TBE131077:TBE131115 TLA131077:TLA131115 TUW131077:TUW131115 UES131077:UES131115 UOO131077:UOO131115 UYK131077:UYK131115 VIG131077:VIG131115 VSC131077:VSC131115 WBY131077:WBY131115 WLU131077:WLU131115 WVQ131077:WVQ131115 I196613:I196651 JE196613:JE196651 TA196613:TA196651 ACW196613:ACW196651 AMS196613:AMS196651 AWO196613:AWO196651 BGK196613:BGK196651 BQG196613:BQG196651 CAC196613:CAC196651 CJY196613:CJY196651 CTU196613:CTU196651 DDQ196613:DDQ196651 DNM196613:DNM196651 DXI196613:DXI196651 EHE196613:EHE196651 ERA196613:ERA196651 FAW196613:FAW196651 FKS196613:FKS196651 FUO196613:FUO196651 GEK196613:GEK196651 GOG196613:GOG196651 GYC196613:GYC196651 HHY196613:HHY196651 HRU196613:HRU196651 IBQ196613:IBQ196651 ILM196613:ILM196651 IVI196613:IVI196651 JFE196613:JFE196651 JPA196613:JPA196651 JYW196613:JYW196651 KIS196613:KIS196651 KSO196613:KSO196651 LCK196613:LCK196651 LMG196613:LMG196651 LWC196613:LWC196651 MFY196613:MFY196651 MPU196613:MPU196651 MZQ196613:MZQ196651 NJM196613:NJM196651 NTI196613:NTI196651 ODE196613:ODE196651 ONA196613:ONA196651 OWW196613:OWW196651 PGS196613:PGS196651 PQO196613:PQO196651 QAK196613:QAK196651 QKG196613:QKG196651 QUC196613:QUC196651 RDY196613:RDY196651 RNU196613:RNU196651 RXQ196613:RXQ196651 SHM196613:SHM196651 SRI196613:SRI196651 TBE196613:TBE196651 TLA196613:TLA196651 TUW196613:TUW196651 UES196613:UES196651 UOO196613:UOO196651 UYK196613:UYK196651 VIG196613:VIG196651 VSC196613:VSC196651 WBY196613:WBY196651 WLU196613:WLU196651 WVQ196613:WVQ196651 I262149:I262187 JE262149:JE262187 TA262149:TA262187 ACW262149:ACW262187 AMS262149:AMS262187 AWO262149:AWO262187 BGK262149:BGK262187 BQG262149:BQG262187 CAC262149:CAC262187 CJY262149:CJY262187 CTU262149:CTU262187 DDQ262149:DDQ262187 DNM262149:DNM262187 DXI262149:DXI262187 EHE262149:EHE262187 ERA262149:ERA262187 FAW262149:FAW262187 FKS262149:FKS262187 FUO262149:FUO262187 GEK262149:GEK262187 GOG262149:GOG262187 GYC262149:GYC262187 HHY262149:HHY262187 HRU262149:HRU262187 IBQ262149:IBQ262187 ILM262149:ILM262187 IVI262149:IVI262187 JFE262149:JFE262187 JPA262149:JPA262187 JYW262149:JYW262187 KIS262149:KIS262187 KSO262149:KSO262187 LCK262149:LCK262187 LMG262149:LMG262187 LWC262149:LWC262187 MFY262149:MFY262187 MPU262149:MPU262187 MZQ262149:MZQ262187 NJM262149:NJM262187 NTI262149:NTI262187 ODE262149:ODE262187 ONA262149:ONA262187 OWW262149:OWW262187 PGS262149:PGS262187 PQO262149:PQO262187 QAK262149:QAK262187 QKG262149:QKG262187 QUC262149:QUC262187 RDY262149:RDY262187 RNU262149:RNU262187 RXQ262149:RXQ262187 SHM262149:SHM262187 SRI262149:SRI262187 TBE262149:TBE262187 TLA262149:TLA262187 TUW262149:TUW262187 UES262149:UES262187 UOO262149:UOO262187 UYK262149:UYK262187 VIG262149:VIG262187 VSC262149:VSC262187 WBY262149:WBY262187 WLU262149:WLU262187 WVQ262149:WVQ262187 I327685:I327723 JE327685:JE327723 TA327685:TA327723 ACW327685:ACW327723 AMS327685:AMS327723 AWO327685:AWO327723 BGK327685:BGK327723 BQG327685:BQG327723 CAC327685:CAC327723 CJY327685:CJY327723 CTU327685:CTU327723 DDQ327685:DDQ327723 DNM327685:DNM327723 DXI327685:DXI327723 EHE327685:EHE327723 ERA327685:ERA327723 FAW327685:FAW327723 FKS327685:FKS327723 FUO327685:FUO327723 GEK327685:GEK327723 GOG327685:GOG327723 GYC327685:GYC327723 HHY327685:HHY327723 HRU327685:HRU327723 IBQ327685:IBQ327723 ILM327685:ILM327723 IVI327685:IVI327723 JFE327685:JFE327723 JPA327685:JPA327723 JYW327685:JYW327723 KIS327685:KIS327723 KSO327685:KSO327723 LCK327685:LCK327723 LMG327685:LMG327723 LWC327685:LWC327723 MFY327685:MFY327723 MPU327685:MPU327723 MZQ327685:MZQ327723 NJM327685:NJM327723 NTI327685:NTI327723 ODE327685:ODE327723 ONA327685:ONA327723 OWW327685:OWW327723 PGS327685:PGS327723 PQO327685:PQO327723 QAK327685:QAK327723 QKG327685:QKG327723 QUC327685:QUC327723 RDY327685:RDY327723 RNU327685:RNU327723 RXQ327685:RXQ327723 SHM327685:SHM327723 SRI327685:SRI327723 TBE327685:TBE327723 TLA327685:TLA327723 TUW327685:TUW327723 UES327685:UES327723 UOO327685:UOO327723 UYK327685:UYK327723 VIG327685:VIG327723 VSC327685:VSC327723 WBY327685:WBY327723 WLU327685:WLU327723 WVQ327685:WVQ327723 I393221:I393259 JE393221:JE393259 TA393221:TA393259 ACW393221:ACW393259 AMS393221:AMS393259 AWO393221:AWO393259 BGK393221:BGK393259 BQG393221:BQG393259 CAC393221:CAC393259 CJY393221:CJY393259 CTU393221:CTU393259 DDQ393221:DDQ393259 DNM393221:DNM393259 DXI393221:DXI393259 EHE393221:EHE393259 ERA393221:ERA393259 FAW393221:FAW393259 FKS393221:FKS393259 FUO393221:FUO393259 GEK393221:GEK393259 GOG393221:GOG393259 GYC393221:GYC393259 HHY393221:HHY393259 HRU393221:HRU393259 IBQ393221:IBQ393259 ILM393221:ILM393259 IVI393221:IVI393259 JFE393221:JFE393259 JPA393221:JPA393259 JYW393221:JYW393259 KIS393221:KIS393259 KSO393221:KSO393259 LCK393221:LCK393259 LMG393221:LMG393259 LWC393221:LWC393259 MFY393221:MFY393259 MPU393221:MPU393259 MZQ393221:MZQ393259 NJM393221:NJM393259 NTI393221:NTI393259 ODE393221:ODE393259 ONA393221:ONA393259 OWW393221:OWW393259 PGS393221:PGS393259 PQO393221:PQO393259 QAK393221:QAK393259 QKG393221:QKG393259 QUC393221:QUC393259 RDY393221:RDY393259 RNU393221:RNU393259 RXQ393221:RXQ393259 SHM393221:SHM393259 SRI393221:SRI393259 TBE393221:TBE393259 TLA393221:TLA393259 TUW393221:TUW393259 UES393221:UES393259 UOO393221:UOO393259 UYK393221:UYK393259 VIG393221:VIG393259 VSC393221:VSC393259 WBY393221:WBY393259 WLU393221:WLU393259 WVQ393221:WVQ393259 I458757:I458795 JE458757:JE458795 TA458757:TA458795 ACW458757:ACW458795 AMS458757:AMS458795 AWO458757:AWO458795 BGK458757:BGK458795 BQG458757:BQG458795 CAC458757:CAC458795 CJY458757:CJY458795 CTU458757:CTU458795 DDQ458757:DDQ458795 DNM458757:DNM458795 DXI458757:DXI458795 EHE458757:EHE458795 ERA458757:ERA458795 FAW458757:FAW458795 FKS458757:FKS458795 FUO458757:FUO458795 GEK458757:GEK458795 GOG458757:GOG458795 GYC458757:GYC458795 HHY458757:HHY458795 HRU458757:HRU458795 IBQ458757:IBQ458795 ILM458757:ILM458795 IVI458757:IVI458795 JFE458757:JFE458795 JPA458757:JPA458795 JYW458757:JYW458795 KIS458757:KIS458795 KSO458757:KSO458795 LCK458757:LCK458795 LMG458757:LMG458795 LWC458757:LWC458795 MFY458757:MFY458795 MPU458757:MPU458795 MZQ458757:MZQ458795 NJM458757:NJM458795 NTI458757:NTI458795 ODE458757:ODE458795 ONA458757:ONA458795 OWW458757:OWW458795 PGS458757:PGS458795 PQO458757:PQO458795 QAK458757:QAK458795 QKG458757:QKG458795 QUC458757:QUC458795 RDY458757:RDY458795 RNU458757:RNU458795 RXQ458757:RXQ458795 SHM458757:SHM458795 SRI458757:SRI458795 TBE458757:TBE458795 TLA458757:TLA458795 TUW458757:TUW458795 UES458757:UES458795 UOO458757:UOO458795 UYK458757:UYK458795 VIG458757:VIG458795 VSC458757:VSC458795 WBY458757:WBY458795 WLU458757:WLU458795 WVQ458757:WVQ458795 I524293:I524331 JE524293:JE524331 TA524293:TA524331 ACW524293:ACW524331 AMS524293:AMS524331 AWO524293:AWO524331 BGK524293:BGK524331 BQG524293:BQG524331 CAC524293:CAC524331 CJY524293:CJY524331 CTU524293:CTU524331 DDQ524293:DDQ524331 DNM524293:DNM524331 DXI524293:DXI524331 EHE524293:EHE524331 ERA524293:ERA524331 FAW524293:FAW524331 FKS524293:FKS524331 FUO524293:FUO524331 GEK524293:GEK524331 GOG524293:GOG524331 GYC524293:GYC524331 HHY524293:HHY524331 HRU524293:HRU524331 IBQ524293:IBQ524331 ILM524293:ILM524331 IVI524293:IVI524331 JFE524293:JFE524331 JPA524293:JPA524331 JYW524293:JYW524331 KIS524293:KIS524331 KSO524293:KSO524331 LCK524293:LCK524331 LMG524293:LMG524331 LWC524293:LWC524331 MFY524293:MFY524331 MPU524293:MPU524331 MZQ524293:MZQ524331 NJM524293:NJM524331 NTI524293:NTI524331 ODE524293:ODE524331 ONA524293:ONA524331 OWW524293:OWW524331 PGS524293:PGS524331 PQO524293:PQO524331 QAK524293:QAK524331 QKG524293:QKG524331 QUC524293:QUC524331 RDY524293:RDY524331 RNU524293:RNU524331 RXQ524293:RXQ524331 SHM524293:SHM524331 SRI524293:SRI524331 TBE524293:TBE524331 TLA524293:TLA524331 TUW524293:TUW524331 UES524293:UES524331 UOO524293:UOO524331 UYK524293:UYK524331 VIG524293:VIG524331 VSC524293:VSC524331 WBY524293:WBY524331 WLU524293:WLU524331 WVQ524293:WVQ524331 I589829:I589867 JE589829:JE589867 TA589829:TA589867 ACW589829:ACW589867 AMS589829:AMS589867 AWO589829:AWO589867 BGK589829:BGK589867 BQG589829:BQG589867 CAC589829:CAC589867 CJY589829:CJY589867 CTU589829:CTU589867 DDQ589829:DDQ589867 DNM589829:DNM589867 DXI589829:DXI589867 EHE589829:EHE589867 ERA589829:ERA589867 FAW589829:FAW589867 FKS589829:FKS589867 FUO589829:FUO589867 GEK589829:GEK589867 GOG589829:GOG589867 GYC589829:GYC589867 HHY589829:HHY589867 HRU589829:HRU589867 IBQ589829:IBQ589867 ILM589829:ILM589867 IVI589829:IVI589867 JFE589829:JFE589867 JPA589829:JPA589867 JYW589829:JYW589867 KIS589829:KIS589867 KSO589829:KSO589867 LCK589829:LCK589867 LMG589829:LMG589867 LWC589829:LWC589867 MFY589829:MFY589867 MPU589829:MPU589867 MZQ589829:MZQ589867 NJM589829:NJM589867 NTI589829:NTI589867 ODE589829:ODE589867 ONA589829:ONA589867 OWW589829:OWW589867 PGS589829:PGS589867 PQO589829:PQO589867 QAK589829:QAK589867 QKG589829:QKG589867 QUC589829:QUC589867 RDY589829:RDY589867 RNU589829:RNU589867 RXQ589829:RXQ589867 SHM589829:SHM589867 SRI589829:SRI589867 TBE589829:TBE589867 TLA589829:TLA589867 TUW589829:TUW589867 UES589829:UES589867 UOO589829:UOO589867 UYK589829:UYK589867 VIG589829:VIG589867 VSC589829:VSC589867 WBY589829:WBY589867 WLU589829:WLU589867 WVQ589829:WVQ589867 I655365:I655403 JE655365:JE655403 TA655365:TA655403 ACW655365:ACW655403 AMS655365:AMS655403 AWO655365:AWO655403 BGK655365:BGK655403 BQG655365:BQG655403 CAC655365:CAC655403 CJY655365:CJY655403 CTU655365:CTU655403 DDQ655365:DDQ655403 DNM655365:DNM655403 DXI655365:DXI655403 EHE655365:EHE655403 ERA655365:ERA655403 FAW655365:FAW655403 FKS655365:FKS655403 FUO655365:FUO655403 GEK655365:GEK655403 GOG655365:GOG655403 GYC655365:GYC655403 HHY655365:HHY655403 HRU655365:HRU655403 IBQ655365:IBQ655403 ILM655365:ILM655403 IVI655365:IVI655403 JFE655365:JFE655403 JPA655365:JPA655403 JYW655365:JYW655403 KIS655365:KIS655403 KSO655365:KSO655403 LCK655365:LCK655403 LMG655365:LMG655403 LWC655365:LWC655403 MFY655365:MFY655403 MPU655365:MPU655403 MZQ655365:MZQ655403 NJM655365:NJM655403 NTI655365:NTI655403 ODE655365:ODE655403 ONA655365:ONA655403 OWW655365:OWW655403 PGS655365:PGS655403 PQO655365:PQO655403 QAK655365:QAK655403 QKG655365:QKG655403 QUC655365:QUC655403 RDY655365:RDY655403 RNU655365:RNU655403 RXQ655365:RXQ655403 SHM655365:SHM655403 SRI655365:SRI655403 TBE655365:TBE655403 TLA655365:TLA655403 TUW655365:TUW655403 UES655365:UES655403 UOO655365:UOO655403 UYK655365:UYK655403 VIG655365:VIG655403 VSC655365:VSC655403 WBY655365:WBY655403 WLU655365:WLU655403 WVQ655365:WVQ655403 I720901:I720939 JE720901:JE720939 TA720901:TA720939 ACW720901:ACW720939 AMS720901:AMS720939 AWO720901:AWO720939 BGK720901:BGK720939 BQG720901:BQG720939 CAC720901:CAC720939 CJY720901:CJY720939 CTU720901:CTU720939 DDQ720901:DDQ720939 DNM720901:DNM720939 DXI720901:DXI720939 EHE720901:EHE720939 ERA720901:ERA720939 FAW720901:FAW720939 FKS720901:FKS720939 FUO720901:FUO720939 GEK720901:GEK720939 GOG720901:GOG720939 GYC720901:GYC720939 HHY720901:HHY720939 HRU720901:HRU720939 IBQ720901:IBQ720939 ILM720901:ILM720939 IVI720901:IVI720939 JFE720901:JFE720939 JPA720901:JPA720939 JYW720901:JYW720939 KIS720901:KIS720939 KSO720901:KSO720939 LCK720901:LCK720939 LMG720901:LMG720939 LWC720901:LWC720939 MFY720901:MFY720939 MPU720901:MPU720939 MZQ720901:MZQ720939 NJM720901:NJM720939 NTI720901:NTI720939 ODE720901:ODE720939 ONA720901:ONA720939 OWW720901:OWW720939 PGS720901:PGS720939 PQO720901:PQO720939 QAK720901:QAK720939 QKG720901:QKG720939 QUC720901:QUC720939 RDY720901:RDY720939 RNU720901:RNU720939 RXQ720901:RXQ720939 SHM720901:SHM720939 SRI720901:SRI720939 TBE720901:TBE720939 TLA720901:TLA720939 TUW720901:TUW720939 UES720901:UES720939 UOO720901:UOO720939 UYK720901:UYK720939 VIG720901:VIG720939 VSC720901:VSC720939 WBY720901:WBY720939 WLU720901:WLU720939 WVQ720901:WVQ720939 I786437:I786475 JE786437:JE786475 TA786437:TA786475 ACW786437:ACW786475 AMS786437:AMS786475 AWO786437:AWO786475 BGK786437:BGK786475 BQG786437:BQG786475 CAC786437:CAC786475 CJY786437:CJY786475 CTU786437:CTU786475 DDQ786437:DDQ786475 DNM786437:DNM786475 DXI786437:DXI786475 EHE786437:EHE786475 ERA786437:ERA786475 FAW786437:FAW786475 FKS786437:FKS786475 FUO786437:FUO786475 GEK786437:GEK786475 GOG786437:GOG786475 GYC786437:GYC786475 HHY786437:HHY786475 HRU786437:HRU786475 IBQ786437:IBQ786475 ILM786437:ILM786475 IVI786437:IVI786475 JFE786437:JFE786475 JPA786437:JPA786475 JYW786437:JYW786475 KIS786437:KIS786475 KSO786437:KSO786475 LCK786437:LCK786475 LMG786437:LMG786475 LWC786437:LWC786475 MFY786437:MFY786475 MPU786437:MPU786475 MZQ786437:MZQ786475 NJM786437:NJM786475 NTI786437:NTI786475 ODE786437:ODE786475 ONA786437:ONA786475 OWW786437:OWW786475 PGS786437:PGS786475 PQO786437:PQO786475 QAK786437:QAK786475 QKG786437:QKG786475 QUC786437:QUC786475 RDY786437:RDY786475 RNU786437:RNU786475 RXQ786437:RXQ786475 SHM786437:SHM786475 SRI786437:SRI786475 TBE786437:TBE786475 TLA786437:TLA786475 TUW786437:TUW786475 UES786437:UES786475 UOO786437:UOO786475 UYK786437:UYK786475 VIG786437:VIG786475 VSC786437:VSC786475 WBY786437:WBY786475 WLU786437:WLU786475 WVQ786437:WVQ786475 I851973:I852011 JE851973:JE852011 TA851973:TA852011 ACW851973:ACW852011 AMS851973:AMS852011 AWO851973:AWO852011 BGK851973:BGK852011 BQG851973:BQG852011 CAC851973:CAC852011 CJY851973:CJY852011 CTU851973:CTU852011 DDQ851973:DDQ852011 DNM851973:DNM852011 DXI851973:DXI852011 EHE851973:EHE852011 ERA851973:ERA852011 FAW851973:FAW852011 FKS851973:FKS852011 FUO851973:FUO852011 GEK851973:GEK852011 GOG851973:GOG852011 GYC851973:GYC852011 HHY851973:HHY852011 HRU851973:HRU852011 IBQ851973:IBQ852011 ILM851973:ILM852011 IVI851973:IVI852011 JFE851973:JFE852011 JPA851973:JPA852011 JYW851973:JYW852011 KIS851973:KIS852011 KSO851973:KSO852011 LCK851973:LCK852011 LMG851973:LMG852011 LWC851973:LWC852011 MFY851973:MFY852011 MPU851973:MPU852011 MZQ851973:MZQ852011 NJM851973:NJM852011 NTI851973:NTI852011 ODE851973:ODE852011 ONA851973:ONA852011 OWW851973:OWW852011 PGS851973:PGS852011 PQO851973:PQO852011 QAK851973:QAK852011 QKG851973:QKG852011 QUC851973:QUC852011 RDY851973:RDY852011 RNU851973:RNU852011 RXQ851973:RXQ852011 SHM851973:SHM852011 SRI851973:SRI852011 TBE851973:TBE852011 TLA851973:TLA852011 TUW851973:TUW852011 UES851973:UES852011 UOO851973:UOO852011 UYK851973:UYK852011 VIG851973:VIG852011 VSC851973:VSC852011 WBY851973:WBY852011 WLU851973:WLU852011 WVQ851973:WVQ852011 I917509:I917547 JE917509:JE917547 TA917509:TA917547 ACW917509:ACW917547 AMS917509:AMS917547 AWO917509:AWO917547 BGK917509:BGK917547 BQG917509:BQG917547 CAC917509:CAC917547 CJY917509:CJY917547 CTU917509:CTU917547 DDQ917509:DDQ917547 DNM917509:DNM917547 DXI917509:DXI917547 EHE917509:EHE917547 ERA917509:ERA917547 FAW917509:FAW917547 FKS917509:FKS917547 FUO917509:FUO917547 GEK917509:GEK917547 GOG917509:GOG917547 GYC917509:GYC917547 HHY917509:HHY917547 HRU917509:HRU917547 IBQ917509:IBQ917547 ILM917509:ILM917547 IVI917509:IVI917547 JFE917509:JFE917547 JPA917509:JPA917547 JYW917509:JYW917547 KIS917509:KIS917547 KSO917509:KSO917547 LCK917509:LCK917547 LMG917509:LMG917547 LWC917509:LWC917547 MFY917509:MFY917547 MPU917509:MPU917547 MZQ917509:MZQ917547 NJM917509:NJM917547 NTI917509:NTI917547 ODE917509:ODE917547 ONA917509:ONA917547 OWW917509:OWW917547 PGS917509:PGS917547 PQO917509:PQO917547 QAK917509:QAK917547 QKG917509:QKG917547 QUC917509:QUC917547 RDY917509:RDY917547 RNU917509:RNU917547 RXQ917509:RXQ917547 SHM917509:SHM917547 SRI917509:SRI917547 TBE917509:TBE917547 TLA917509:TLA917547 TUW917509:TUW917547 UES917509:UES917547 UOO917509:UOO917547 UYK917509:UYK917547 VIG917509:VIG917547 VSC917509:VSC917547 WBY917509:WBY917547 WLU917509:WLU917547 WVQ917509:WVQ917547 I983045:I983083 JE983045:JE983083 TA983045:TA983083 ACW983045:ACW983083 AMS983045:AMS983083 AWO983045:AWO983083 BGK983045:BGK983083 BQG983045:BQG983083 CAC983045:CAC983083 CJY983045:CJY983083 CTU983045:CTU983083 DDQ983045:DDQ983083 DNM983045:DNM983083 DXI983045:DXI983083 EHE983045:EHE983083 ERA983045:ERA983083 FAW983045:FAW983083 FKS983045:FKS983083 FUO983045:FUO983083 GEK983045:GEK983083 GOG983045:GOG983083 GYC983045:GYC983083 HHY983045:HHY983083 HRU983045:HRU983083 IBQ983045:IBQ983083 ILM983045:ILM983083 IVI983045:IVI983083 JFE983045:JFE983083 JPA983045:JPA983083 JYW983045:JYW983083 KIS983045:KIS983083 KSO983045:KSO983083 LCK983045:LCK983083 LMG983045:LMG983083 LWC983045:LWC983083 MFY983045:MFY983083 MPU983045:MPU983083 MZQ983045:MZQ983083 NJM983045:NJM983083 NTI983045:NTI983083 ODE983045:ODE983083 ONA983045:ONA983083 OWW983045:OWW983083 PGS983045:PGS983083 PQO983045:PQO983083 QAK983045:QAK983083 QKG983045:QKG983083 QUC983045:QUC983083 RDY983045:RDY983083 RNU983045:RNU983083 RXQ983045:RXQ983083 SHM983045:SHM983083 SRI983045:SRI983083 TBE983045:TBE983083 TLA983045:TLA983083 TUW983045:TUW983083 UES983045:UES983083 UOO983045:UOO983083 UYK983045:UYK983083 VIG983045:VIG983083 VSC983045:VSC983083 WBY983045:WBY983083 WLU983045:WLU983083 I5:I43">
      <formula1>"〇,×,検討中,　"</formula1>
    </dataValidation>
    <dataValidation allowBlank="1" showInputMessage="1" showErrorMessage="1" prompt="設計変更内容が類推できるような名称を記載してください。_x000a_例：A棟新築予定地埋設物撤去、自動扉へ変更4床室電灯追加、１床室手洗い追加　等" sqref="WVN983088:WVN983090 JB5:JB43 SX5:SX43 ACT5:ACT43 AMP5:AMP43 AWL5:AWL43 BGH5:BGH43 BQD5:BQD43 BZZ5:BZZ43 CJV5:CJV43 CTR5:CTR43 DDN5:DDN43 DNJ5:DNJ43 DXF5:DXF43 EHB5:EHB43 EQX5:EQX43 FAT5:FAT43 FKP5:FKP43 FUL5:FUL43 GEH5:GEH43 GOD5:GOD43 GXZ5:GXZ43 HHV5:HHV43 HRR5:HRR43 IBN5:IBN43 ILJ5:ILJ43 IVF5:IVF43 JFB5:JFB43 JOX5:JOX43 JYT5:JYT43 KIP5:KIP43 KSL5:KSL43 LCH5:LCH43 LMD5:LMD43 LVZ5:LVZ43 MFV5:MFV43 MPR5:MPR43 MZN5:MZN43 NJJ5:NJJ43 NTF5:NTF43 ODB5:ODB43 OMX5:OMX43 OWT5:OWT43 PGP5:PGP43 PQL5:PQL43 QAH5:QAH43 QKD5:QKD43 QTZ5:QTZ43 RDV5:RDV43 RNR5:RNR43 RXN5:RXN43 SHJ5:SHJ43 SRF5:SRF43 TBB5:TBB43 TKX5:TKX43 TUT5:TUT43 UEP5:UEP43 UOL5:UOL43 UYH5:UYH43 VID5:VID43 VRZ5:VRZ43 WBV5:WBV43 WLR5:WLR43 WVN5:WVN43 F65541:F65579 JB65541:JB65579 SX65541:SX65579 ACT65541:ACT65579 AMP65541:AMP65579 AWL65541:AWL65579 BGH65541:BGH65579 BQD65541:BQD65579 BZZ65541:BZZ65579 CJV65541:CJV65579 CTR65541:CTR65579 DDN65541:DDN65579 DNJ65541:DNJ65579 DXF65541:DXF65579 EHB65541:EHB65579 EQX65541:EQX65579 FAT65541:FAT65579 FKP65541:FKP65579 FUL65541:FUL65579 GEH65541:GEH65579 GOD65541:GOD65579 GXZ65541:GXZ65579 HHV65541:HHV65579 HRR65541:HRR65579 IBN65541:IBN65579 ILJ65541:ILJ65579 IVF65541:IVF65579 JFB65541:JFB65579 JOX65541:JOX65579 JYT65541:JYT65579 KIP65541:KIP65579 KSL65541:KSL65579 LCH65541:LCH65579 LMD65541:LMD65579 LVZ65541:LVZ65579 MFV65541:MFV65579 MPR65541:MPR65579 MZN65541:MZN65579 NJJ65541:NJJ65579 NTF65541:NTF65579 ODB65541:ODB65579 OMX65541:OMX65579 OWT65541:OWT65579 PGP65541:PGP65579 PQL65541:PQL65579 QAH65541:QAH65579 QKD65541:QKD65579 QTZ65541:QTZ65579 RDV65541:RDV65579 RNR65541:RNR65579 RXN65541:RXN65579 SHJ65541:SHJ65579 SRF65541:SRF65579 TBB65541:TBB65579 TKX65541:TKX65579 TUT65541:TUT65579 UEP65541:UEP65579 UOL65541:UOL65579 UYH65541:UYH65579 VID65541:VID65579 VRZ65541:VRZ65579 WBV65541:WBV65579 WLR65541:WLR65579 WVN65541:WVN65579 F131077:F131115 JB131077:JB131115 SX131077:SX131115 ACT131077:ACT131115 AMP131077:AMP131115 AWL131077:AWL131115 BGH131077:BGH131115 BQD131077:BQD131115 BZZ131077:BZZ131115 CJV131077:CJV131115 CTR131077:CTR131115 DDN131077:DDN131115 DNJ131077:DNJ131115 DXF131077:DXF131115 EHB131077:EHB131115 EQX131077:EQX131115 FAT131077:FAT131115 FKP131077:FKP131115 FUL131077:FUL131115 GEH131077:GEH131115 GOD131077:GOD131115 GXZ131077:GXZ131115 HHV131077:HHV131115 HRR131077:HRR131115 IBN131077:IBN131115 ILJ131077:ILJ131115 IVF131077:IVF131115 JFB131077:JFB131115 JOX131077:JOX131115 JYT131077:JYT131115 KIP131077:KIP131115 KSL131077:KSL131115 LCH131077:LCH131115 LMD131077:LMD131115 LVZ131077:LVZ131115 MFV131077:MFV131115 MPR131077:MPR131115 MZN131077:MZN131115 NJJ131077:NJJ131115 NTF131077:NTF131115 ODB131077:ODB131115 OMX131077:OMX131115 OWT131077:OWT131115 PGP131077:PGP131115 PQL131077:PQL131115 QAH131077:QAH131115 QKD131077:QKD131115 QTZ131077:QTZ131115 RDV131077:RDV131115 RNR131077:RNR131115 RXN131077:RXN131115 SHJ131077:SHJ131115 SRF131077:SRF131115 TBB131077:TBB131115 TKX131077:TKX131115 TUT131077:TUT131115 UEP131077:UEP131115 UOL131077:UOL131115 UYH131077:UYH131115 VID131077:VID131115 VRZ131077:VRZ131115 WBV131077:WBV131115 WLR131077:WLR131115 WVN131077:WVN131115 F196613:F196651 JB196613:JB196651 SX196613:SX196651 ACT196613:ACT196651 AMP196613:AMP196651 AWL196613:AWL196651 BGH196613:BGH196651 BQD196613:BQD196651 BZZ196613:BZZ196651 CJV196613:CJV196651 CTR196613:CTR196651 DDN196613:DDN196651 DNJ196613:DNJ196651 DXF196613:DXF196651 EHB196613:EHB196651 EQX196613:EQX196651 FAT196613:FAT196651 FKP196613:FKP196651 FUL196613:FUL196651 GEH196613:GEH196651 GOD196613:GOD196651 GXZ196613:GXZ196651 HHV196613:HHV196651 HRR196613:HRR196651 IBN196613:IBN196651 ILJ196613:ILJ196651 IVF196613:IVF196651 JFB196613:JFB196651 JOX196613:JOX196651 JYT196613:JYT196651 KIP196613:KIP196651 KSL196613:KSL196651 LCH196613:LCH196651 LMD196613:LMD196651 LVZ196613:LVZ196651 MFV196613:MFV196651 MPR196613:MPR196651 MZN196613:MZN196651 NJJ196613:NJJ196651 NTF196613:NTF196651 ODB196613:ODB196651 OMX196613:OMX196651 OWT196613:OWT196651 PGP196613:PGP196651 PQL196613:PQL196651 QAH196613:QAH196651 QKD196613:QKD196651 QTZ196613:QTZ196651 RDV196613:RDV196651 RNR196613:RNR196651 RXN196613:RXN196651 SHJ196613:SHJ196651 SRF196613:SRF196651 TBB196613:TBB196651 TKX196613:TKX196651 TUT196613:TUT196651 UEP196613:UEP196651 UOL196613:UOL196651 UYH196613:UYH196651 VID196613:VID196651 VRZ196613:VRZ196651 WBV196613:WBV196651 WLR196613:WLR196651 WVN196613:WVN196651 F262149:F262187 JB262149:JB262187 SX262149:SX262187 ACT262149:ACT262187 AMP262149:AMP262187 AWL262149:AWL262187 BGH262149:BGH262187 BQD262149:BQD262187 BZZ262149:BZZ262187 CJV262149:CJV262187 CTR262149:CTR262187 DDN262149:DDN262187 DNJ262149:DNJ262187 DXF262149:DXF262187 EHB262149:EHB262187 EQX262149:EQX262187 FAT262149:FAT262187 FKP262149:FKP262187 FUL262149:FUL262187 GEH262149:GEH262187 GOD262149:GOD262187 GXZ262149:GXZ262187 HHV262149:HHV262187 HRR262149:HRR262187 IBN262149:IBN262187 ILJ262149:ILJ262187 IVF262149:IVF262187 JFB262149:JFB262187 JOX262149:JOX262187 JYT262149:JYT262187 KIP262149:KIP262187 KSL262149:KSL262187 LCH262149:LCH262187 LMD262149:LMD262187 LVZ262149:LVZ262187 MFV262149:MFV262187 MPR262149:MPR262187 MZN262149:MZN262187 NJJ262149:NJJ262187 NTF262149:NTF262187 ODB262149:ODB262187 OMX262149:OMX262187 OWT262149:OWT262187 PGP262149:PGP262187 PQL262149:PQL262187 QAH262149:QAH262187 QKD262149:QKD262187 QTZ262149:QTZ262187 RDV262149:RDV262187 RNR262149:RNR262187 RXN262149:RXN262187 SHJ262149:SHJ262187 SRF262149:SRF262187 TBB262149:TBB262187 TKX262149:TKX262187 TUT262149:TUT262187 UEP262149:UEP262187 UOL262149:UOL262187 UYH262149:UYH262187 VID262149:VID262187 VRZ262149:VRZ262187 WBV262149:WBV262187 WLR262149:WLR262187 WVN262149:WVN262187 F327685:F327723 JB327685:JB327723 SX327685:SX327723 ACT327685:ACT327723 AMP327685:AMP327723 AWL327685:AWL327723 BGH327685:BGH327723 BQD327685:BQD327723 BZZ327685:BZZ327723 CJV327685:CJV327723 CTR327685:CTR327723 DDN327685:DDN327723 DNJ327685:DNJ327723 DXF327685:DXF327723 EHB327685:EHB327723 EQX327685:EQX327723 FAT327685:FAT327723 FKP327685:FKP327723 FUL327685:FUL327723 GEH327685:GEH327723 GOD327685:GOD327723 GXZ327685:GXZ327723 HHV327685:HHV327723 HRR327685:HRR327723 IBN327685:IBN327723 ILJ327685:ILJ327723 IVF327685:IVF327723 JFB327685:JFB327723 JOX327685:JOX327723 JYT327685:JYT327723 KIP327685:KIP327723 KSL327685:KSL327723 LCH327685:LCH327723 LMD327685:LMD327723 LVZ327685:LVZ327723 MFV327685:MFV327723 MPR327685:MPR327723 MZN327685:MZN327723 NJJ327685:NJJ327723 NTF327685:NTF327723 ODB327685:ODB327723 OMX327685:OMX327723 OWT327685:OWT327723 PGP327685:PGP327723 PQL327685:PQL327723 QAH327685:QAH327723 QKD327685:QKD327723 QTZ327685:QTZ327723 RDV327685:RDV327723 RNR327685:RNR327723 RXN327685:RXN327723 SHJ327685:SHJ327723 SRF327685:SRF327723 TBB327685:TBB327723 TKX327685:TKX327723 TUT327685:TUT327723 UEP327685:UEP327723 UOL327685:UOL327723 UYH327685:UYH327723 VID327685:VID327723 VRZ327685:VRZ327723 WBV327685:WBV327723 WLR327685:WLR327723 WVN327685:WVN327723 F393221:F393259 JB393221:JB393259 SX393221:SX393259 ACT393221:ACT393259 AMP393221:AMP393259 AWL393221:AWL393259 BGH393221:BGH393259 BQD393221:BQD393259 BZZ393221:BZZ393259 CJV393221:CJV393259 CTR393221:CTR393259 DDN393221:DDN393259 DNJ393221:DNJ393259 DXF393221:DXF393259 EHB393221:EHB393259 EQX393221:EQX393259 FAT393221:FAT393259 FKP393221:FKP393259 FUL393221:FUL393259 GEH393221:GEH393259 GOD393221:GOD393259 GXZ393221:GXZ393259 HHV393221:HHV393259 HRR393221:HRR393259 IBN393221:IBN393259 ILJ393221:ILJ393259 IVF393221:IVF393259 JFB393221:JFB393259 JOX393221:JOX393259 JYT393221:JYT393259 KIP393221:KIP393259 KSL393221:KSL393259 LCH393221:LCH393259 LMD393221:LMD393259 LVZ393221:LVZ393259 MFV393221:MFV393259 MPR393221:MPR393259 MZN393221:MZN393259 NJJ393221:NJJ393259 NTF393221:NTF393259 ODB393221:ODB393259 OMX393221:OMX393259 OWT393221:OWT393259 PGP393221:PGP393259 PQL393221:PQL393259 QAH393221:QAH393259 QKD393221:QKD393259 QTZ393221:QTZ393259 RDV393221:RDV393259 RNR393221:RNR393259 RXN393221:RXN393259 SHJ393221:SHJ393259 SRF393221:SRF393259 TBB393221:TBB393259 TKX393221:TKX393259 TUT393221:TUT393259 UEP393221:UEP393259 UOL393221:UOL393259 UYH393221:UYH393259 VID393221:VID393259 VRZ393221:VRZ393259 WBV393221:WBV393259 WLR393221:WLR393259 WVN393221:WVN393259 F458757:F458795 JB458757:JB458795 SX458757:SX458795 ACT458757:ACT458795 AMP458757:AMP458795 AWL458757:AWL458795 BGH458757:BGH458795 BQD458757:BQD458795 BZZ458757:BZZ458795 CJV458757:CJV458795 CTR458757:CTR458795 DDN458757:DDN458795 DNJ458757:DNJ458795 DXF458757:DXF458795 EHB458757:EHB458795 EQX458757:EQX458795 FAT458757:FAT458795 FKP458757:FKP458795 FUL458757:FUL458795 GEH458757:GEH458795 GOD458757:GOD458795 GXZ458757:GXZ458795 HHV458757:HHV458795 HRR458757:HRR458795 IBN458757:IBN458795 ILJ458757:ILJ458795 IVF458757:IVF458795 JFB458757:JFB458795 JOX458757:JOX458795 JYT458757:JYT458795 KIP458757:KIP458795 KSL458757:KSL458795 LCH458757:LCH458795 LMD458757:LMD458795 LVZ458757:LVZ458795 MFV458757:MFV458795 MPR458757:MPR458795 MZN458757:MZN458795 NJJ458757:NJJ458795 NTF458757:NTF458795 ODB458757:ODB458795 OMX458757:OMX458795 OWT458757:OWT458795 PGP458757:PGP458795 PQL458757:PQL458795 QAH458757:QAH458795 QKD458757:QKD458795 QTZ458757:QTZ458795 RDV458757:RDV458795 RNR458757:RNR458795 RXN458757:RXN458795 SHJ458757:SHJ458795 SRF458757:SRF458795 TBB458757:TBB458795 TKX458757:TKX458795 TUT458757:TUT458795 UEP458757:UEP458795 UOL458757:UOL458795 UYH458757:UYH458795 VID458757:VID458795 VRZ458757:VRZ458795 WBV458757:WBV458795 WLR458757:WLR458795 WVN458757:WVN458795 F524293:F524331 JB524293:JB524331 SX524293:SX524331 ACT524293:ACT524331 AMP524293:AMP524331 AWL524293:AWL524331 BGH524293:BGH524331 BQD524293:BQD524331 BZZ524293:BZZ524331 CJV524293:CJV524331 CTR524293:CTR524331 DDN524293:DDN524331 DNJ524293:DNJ524331 DXF524293:DXF524331 EHB524293:EHB524331 EQX524293:EQX524331 FAT524293:FAT524331 FKP524293:FKP524331 FUL524293:FUL524331 GEH524293:GEH524331 GOD524293:GOD524331 GXZ524293:GXZ524331 HHV524293:HHV524331 HRR524293:HRR524331 IBN524293:IBN524331 ILJ524293:ILJ524331 IVF524293:IVF524331 JFB524293:JFB524331 JOX524293:JOX524331 JYT524293:JYT524331 KIP524293:KIP524331 KSL524293:KSL524331 LCH524293:LCH524331 LMD524293:LMD524331 LVZ524293:LVZ524331 MFV524293:MFV524331 MPR524293:MPR524331 MZN524293:MZN524331 NJJ524293:NJJ524331 NTF524293:NTF524331 ODB524293:ODB524331 OMX524293:OMX524331 OWT524293:OWT524331 PGP524293:PGP524331 PQL524293:PQL524331 QAH524293:QAH524331 QKD524293:QKD524331 QTZ524293:QTZ524331 RDV524293:RDV524331 RNR524293:RNR524331 RXN524293:RXN524331 SHJ524293:SHJ524331 SRF524293:SRF524331 TBB524293:TBB524331 TKX524293:TKX524331 TUT524293:TUT524331 UEP524293:UEP524331 UOL524293:UOL524331 UYH524293:UYH524331 VID524293:VID524331 VRZ524293:VRZ524331 WBV524293:WBV524331 WLR524293:WLR524331 WVN524293:WVN524331 F589829:F589867 JB589829:JB589867 SX589829:SX589867 ACT589829:ACT589867 AMP589829:AMP589867 AWL589829:AWL589867 BGH589829:BGH589867 BQD589829:BQD589867 BZZ589829:BZZ589867 CJV589829:CJV589867 CTR589829:CTR589867 DDN589829:DDN589867 DNJ589829:DNJ589867 DXF589829:DXF589867 EHB589829:EHB589867 EQX589829:EQX589867 FAT589829:FAT589867 FKP589829:FKP589867 FUL589829:FUL589867 GEH589829:GEH589867 GOD589829:GOD589867 GXZ589829:GXZ589867 HHV589829:HHV589867 HRR589829:HRR589867 IBN589829:IBN589867 ILJ589829:ILJ589867 IVF589829:IVF589867 JFB589829:JFB589867 JOX589829:JOX589867 JYT589829:JYT589867 KIP589829:KIP589867 KSL589829:KSL589867 LCH589829:LCH589867 LMD589829:LMD589867 LVZ589829:LVZ589867 MFV589829:MFV589867 MPR589829:MPR589867 MZN589829:MZN589867 NJJ589829:NJJ589867 NTF589829:NTF589867 ODB589829:ODB589867 OMX589829:OMX589867 OWT589829:OWT589867 PGP589829:PGP589867 PQL589829:PQL589867 QAH589829:QAH589867 QKD589829:QKD589867 QTZ589829:QTZ589867 RDV589829:RDV589867 RNR589829:RNR589867 RXN589829:RXN589867 SHJ589829:SHJ589867 SRF589829:SRF589867 TBB589829:TBB589867 TKX589829:TKX589867 TUT589829:TUT589867 UEP589829:UEP589867 UOL589829:UOL589867 UYH589829:UYH589867 VID589829:VID589867 VRZ589829:VRZ589867 WBV589829:WBV589867 WLR589829:WLR589867 WVN589829:WVN589867 F655365:F655403 JB655365:JB655403 SX655365:SX655403 ACT655365:ACT655403 AMP655365:AMP655403 AWL655365:AWL655403 BGH655365:BGH655403 BQD655365:BQD655403 BZZ655365:BZZ655403 CJV655365:CJV655403 CTR655365:CTR655403 DDN655365:DDN655403 DNJ655365:DNJ655403 DXF655365:DXF655403 EHB655365:EHB655403 EQX655365:EQX655403 FAT655365:FAT655403 FKP655365:FKP655403 FUL655365:FUL655403 GEH655365:GEH655403 GOD655365:GOD655403 GXZ655365:GXZ655403 HHV655365:HHV655403 HRR655365:HRR655403 IBN655365:IBN655403 ILJ655365:ILJ655403 IVF655365:IVF655403 JFB655365:JFB655403 JOX655365:JOX655403 JYT655365:JYT655403 KIP655365:KIP655403 KSL655365:KSL655403 LCH655365:LCH655403 LMD655365:LMD655403 LVZ655365:LVZ655403 MFV655365:MFV655403 MPR655365:MPR655403 MZN655365:MZN655403 NJJ655365:NJJ655403 NTF655365:NTF655403 ODB655365:ODB655403 OMX655365:OMX655403 OWT655365:OWT655403 PGP655365:PGP655403 PQL655365:PQL655403 QAH655365:QAH655403 QKD655365:QKD655403 QTZ655365:QTZ655403 RDV655365:RDV655403 RNR655365:RNR655403 RXN655365:RXN655403 SHJ655365:SHJ655403 SRF655365:SRF655403 TBB655365:TBB655403 TKX655365:TKX655403 TUT655365:TUT655403 UEP655365:UEP655403 UOL655365:UOL655403 UYH655365:UYH655403 VID655365:VID655403 VRZ655365:VRZ655403 WBV655365:WBV655403 WLR655365:WLR655403 WVN655365:WVN655403 F720901:F720939 JB720901:JB720939 SX720901:SX720939 ACT720901:ACT720939 AMP720901:AMP720939 AWL720901:AWL720939 BGH720901:BGH720939 BQD720901:BQD720939 BZZ720901:BZZ720939 CJV720901:CJV720939 CTR720901:CTR720939 DDN720901:DDN720939 DNJ720901:DNJ720939 DXF720901:DXF720939 EHB720901:EHB720939 EQX720901:EQX720939 FAT720901:FAT720939 FKP720901:FKP720939 FUL720901:FUL720939 GEH720901:GEH720939 GOD720901:GOD720939 GXZ720901:GXZ720939 HHV720901:HHV720939 HRR720901:HRR720939 IBN720901:IBN720939 ILJ720901:ILJ720939 IVF720901:IVF720939 JFB720901:JFB720939 JOX720901:JOX720939 JYT720901:JYT720939 KIP720901:KIP720939 KSL720901:KSL720939 LCH720901:LCH720939 LMD720901:LMD720939 LVZ720901:LVZ720939 MFV720901:MFV720939 MPR720901:MPR720939 MZN720901:MZN720939 NJJ720901:NJJ720939 NTF720901:NTF720939 ODB720901:ODB720939 OMX720901:OMX720939 OWT720901:OWT720939 PGP720901:PGP720939 PQL720901:PQL720939 QAH720901:QAH720939 QKD720901:QKD720939 QTZ720901:QTZ720939 RDV720901:RDV720939 RNR720901:RNR720939 RXN720901:RXN720939 SHJ720901:SHJ720939 SRF720901:SRF720939 TBB720901:TBB720939 TKX720901:TKX720939 TUT720901:TUT720939 UEP720901:UEP720939 UOL720901:UOL720939 UYH720901:UYH720939 VID720901:VID720939 VRZ720901:VRZ720939 WBV720901:WBV720939 WLR720901:WLR720939 WVN720901:WVN720939 F786437:F786475 JB786437:JB786475 SX786437:SX786475 ACT786437:ACT786475 AMP786437:AMP786475 AWL786437:AWL786475 BGH786437:BGH786475 BQD786437:BQD786475 BZZ786437:BZZ786475 CJV786437:CJV786475 CTR786437:CTR786475 DDN786437:DDN786475 DNJ786437:DNJ786475 DXF786437:DXF786475 EHB786437:EHB786475 EQX786437:EQX786475 FAT786437:FAT786475 FKP786437:FKP786475 FUL786437:FUL786475 GEH786437:GEH786475 GOD786437:GOD786475 GXZ786437:GXZ786475 HHV786437:HHV786475 HRR786437:HRR786475 IBN786437:IBN786475 ILJ786437:ILJ786475 IVF786437:IVF786475 JFB786437:JFB786475 JOX786437:JOX786475 JYT786437:JYT786475 KIP786437:KIP786475 KSL786437:KSL786475 LCH786437:LCH786475 LMD786437:LMD786475 LVZ786437:LVZ786475 MFV786437:MFV786475 MPR786437:MPR786475 MZN786437:MZN786475 NJJ786437:NJJ786475 NTF786437:NTF786475 ODB786437:ODB786475 OMX786437:OMX786475 OWT786437:OWT786475 PGP786437:PGP786475 PQL786437:PQL786475 QAH786437:QAH786475 QKD786437:QKD786475 QTZ786437:QTZ786475 RDV786437:RDV786475 RNR786437:RNR786475 RXN786437:RXN786475 SHJ786437:SHJ786475 SRF786437:SRF786475 TBB786437:TBB786475 TKX786437:TKX786475 TUT786437:TUT786475 UEP786437:UEP786475 UOL786437:UOL786475 UYH786437:UYH786475 VID786437:VID786475 VRZ786437:VRZ786475 WBV786437:WBV786475 WLR786437:WLR786475 WVN786437:WVN786475 F851973:F852011 JB851973:JB852011 SX851973:SX852011 ACT851973:ACT852011 AMP851973:AMP852011 AWL851973:AWL852011 BGH851973:BGH852011 BQD851973:BQD852011 BZZ851973:BZZ852011 CJV851973:CJV852011 CTR851973:CTR852011 DDN851973:DDN852011 DNJ851973:DNJ852011 DXF851973:DXF852011 EHB851973:EHB852011 EQX851973:EQX852011 FAT851973:FAT852011 FKP851973:FKP852011 FUL851973:FUL852011 GEH851973:GEH852011 GOD851973:GOD852011 GXZ851973:GXZ852011 HHV851973:HHV852011 HRR851973:HRR852011 IBN851973:IBN852011 ILJ851973:ILJ852011 IVF851973:IVF852011 JFB851973:JFB852011 JOX851973:JOX852011 JYT851973:JYT852011 KIP851973:KIP852011 KSL851973:KSL852011 LCH851973:LCH852011 LMD851973:LMD852011 LVZ851973:LVZ852011 MFV851973:MFV852011 MPR851973:MPR852011 MZN851973:MZN852011 NJJ851973:NJJ852011 NTF851973:NTF852011 ODB851973:ODB852011 OMX851973:OMX852011 OWT851973:OWT852011 PGP851973:PGP852011 PQL851973:PQL852011 QAH851973:QAH852011 QKD851973:QKD852011 QTZ851973:QTZ852011 RDV851973:RDV852011 RNR851973:RNR852011 RXN851973:RXN852011 SHJ851973:SHJ852011 SRF851973:SRF852011 TBB851973:TBB852011 TKX851973:TKX852011 TUT851973:TUT852011 UEP851973:UEP852011 UOL851973:UOL852011 UYH851973:UYH852011 VID851973:VID852011 VRZ851973:VRZ852011 WBV851973:WBV852011 WLR851973:WLR852011 WVN851973:WVN852011 F917509:F917547 JB917509:JB917547 SX917509:SX917547 ACT917509:ACT917547 AMP917509:AMP917547 AWL917509:AWL917547 BGH917509:BGH917547 BQD917509:BQD917547 BZZ917509:BZZ917547 CJV917509:CJV917547 CTR917509:CTR917547 DDN917509:DDN917547 DNJ917509:DNJ917547 DXF917509:DXF917547 EHB917509:EHB917547 EQX917509:EQX917547 FAT917509:FAT917547 FKP917509:FKP917547 FUL917509:FUL917547 GEH917509:GEH917547 GOD917509:GOD917547 GXZ917509:GXZ917547 HHV917509:HHV917547 HRR917509:HRR917547 IBN917509:IBN917547 ILJ917509:ILJ917547 IVF917509:IVF917547 JFB917509:JFB917547 JOX917509:JOX917547 JYT917509:JYT917547 KIP917509:KIP917547 KSL917509:KSL917547 LCH917509:LCH917547 LMD917509:LMD917547 LVZ917509:LVZ917547 MFV917509:MFV917547 MPR917509:MPR917547 MZN917509:MZN917547 NJJ917509:NJJ917547 NTF917509:NTF917547 ODB917509:ODB917547 OMX917509:OMX917547 OWT917509:OWT917547 PGP917509:PGP917547 PQL917509:PQL917547 QAH917509:QAH917547 QKD917509:QKD917547 QTZ917509:QTZ917547 RDV917509:RDV917547 RNR917509:RNR917547 RXN917509:RXN917547 SHJ917509:SHJ917547 SRF917509:SRF917547 TBB917509:TBB917547 TKX917509:TKX917547 TUT917509:TUT917547 UEP917509:UEP917547 UOL917509:UOL917547 UYH917509:UYH917547 VID917509:VID917547 VRZ917509:VRZ917547 WBV917509:WBV917547 WLR917509:WLR917547 WVN917509:WVN917547 F983045:F983083 JB983045:JB983083 SX983045:SX983083 ACT983045:ACT983083 AMP983045:AMP983083 AWL983045:AWL983083 BGH983045:BGH983083 BQD983045:BQD983083 BZZ983045:BZZ983083 CJV983045:CJV983083 CTR983045:CTR983083 DDN983045:DDN983083 DNJ983045:DNJ983083 DXF983045:DXF983083 EHB983045:EHB983083 EQX983045:EQX983083 FAT983045:FAT983083 FKP983045:FKP983083 FUL983045:FUL983083 GEH983045:GEH983083 GOD983045:GOD983083 GXZ983045:GXZ983083 HHV983045:HHV983083 HRR983045:HRR983083 IBN983045:IBN983083 ILJ983045:ILJ983083 IVF983045:IVF983083 JFB983045:JFB983083 JOX983045:JOX983083 JYT983045:JYT983083 KIP983045:KIP983083 KSL983045:KSL983083 LCH983045:LCH983083 LMD983045:LMD983083 LVZ983045:LVZ983083 MFV983045:MFV983083 MPR983045:MPR983083 MZN983045:MZN983083 NJJ983045:NJJ983083 NTF983045:NTF983083 ODB983045:ODB983083 OMX983045:OMX983083 OWT983045:OWT983083 PGP983045:PGP983083 PQL983045:PQL983083 QAH983045:QAH983083 QKD983045:QKD983083 QTZ983045:QTZ983083 RDV983045:RDV983083 RNR983045:RNR983083 RXN983045:RXN983083 SHJ983045:SHJ983083 SRF983045:SRF983083 TBB983045:TBB983083 TKX983045:TKX983083 TUT983045:TUT983083 UEP983045:UEP983083 UOL983045:UOL983083 UYH983045:UYH983083 VID983045:VID983083 VRZ983045:VRZ983083 WBV983045:WBV983083 WLR983045:WLR983083 WVN983045:WVN983083 WLR983088:WLR983090 JB48:JB50 SX48:SX50 ACT48:ACT50 AMP48:AMP50 AWL48:AWL50 BGH48:BGH50 BQD48:BQD50 BZZ48:BZZ50 CJV48:CJV50 CTR48:CTR50 DDN48:DDN50 DNJ48:DNJ50 DXF48:DXF50 EHB48:EHB50 EQX48:EQX50 FAT48:FAT50 FKP48:FKP50 FUL48:FUL50 GEH48:GEH50 GOD48:GOD50 GXZ48:GXZ50 HHV48:HHV50 HRR48:HRR50 IBN48:IBN50 ILJ48:ILJ50 IVF48:IVF50 JFB48:JFB50 JOX48:JOX50 JYT48:JYT50 KIP48:KIP50 KSL48:KSL50 LCH48:LCH50 LMD48:LMD50 LVZ48:LVZ50 MFV48:MFV50 MPR48:MPR50 MZN48:MZN50 NJJ48:NJJ50 NTF48:NTF50 ODB48:ODB50 OMX48:OMX50 OWT48:OWT50 PGP48:PGP50 PQL48:PQL50 QAH48:QAH50 QKD48:QKD50 QTZ48:QTZ50 RDV48:RDV50 RNR48:RNR50 RXN48:RXN50 SHJ48:SHJ50 SRF48:SRF50 TBB48:TBB50 TKX48:TKX50 TUT48:TUT50 UEP48:UEP50 UOL48:UOL50 UYH48:UYH50 VID48:VID50 VRZ48:VRZ50 WBV48:WBV50 WLR48:WLR50 WVN48:WVN50 F65584:F65586 JB65584:JB65586 SX65584:SX65586 ACT65584:ACT65586 AMP65584:AMP65586 AWL65584:AWL65586 BGH65584:BGH65586 BQD65584:BQD65586 BZZ65584:BZZ65586 CJV65584:CJV65586 CTR65584:CTR65586 DDN65584:DDN65586 DNJ65584:DNJ65586 DXF65584:DXF65586 EHB65584:EHB65586 EQX65584:EQX65586 FAT65584:FAT65586 FKP65584:FKP65586 FUL65584:FUL65586 GEH65584:GEH65586 GOD65584:GOD65586 GXZ65584:GXZ65586 HHV65584:HHV65586 HRR65584:HRR65586 IBN65584:IBN65586 ILJ65584:ILJ65586 IVF65584:IVF65586 JFB65584:JFB65586 JOX65584:JOX65586 JYT65584:JYT65586 KIP65584:KIP65586 KSL65584:KSL65586 LCH65584:LCH65586 LMD65584:LMD65586 LVZ65584:LVZ65586 MFV65584:MFV65586 MPR65584:MPR65586 MZN65584:MZN65586 NJJ65584:NJJ65586 NTF65584:NTF65586 ODB65584:ODB65586 OMX65584:OMX65586 OWT65584:OWT65586 PGP65584:PGP65586 PQL65584:PQL65586 QAH65584:QAH65586 QKD65584:QKD65586 QTZ65584:QTZ65586 RDV65584:RDV65586 RNR65584:RNR65586 RXN65584:RXN65586 SHJ65584:SHJ65586 SRF65584:SRF65586 TBB65584:TBB65586 TKX65584:TKX65586 TUT65584:TUT65586 UEP65584:UEP65586 UOL65584:UOL65586 UYH65584:UYH65586 VID65584:VID65586 VRZ65584:VRZ65586 WBV65584:WBV65586 WLR65584:WLR65586 WVN65584:WVN65586 F131120:F131122 JB131120:JB131122 SX131120:SX131122 ACT131120:ACT131122 AMP131120:AMP131122 AWL131120:AWL131122 BGH131120:BGH131122 BQD131120:BQD131122 BZZ131120:BZZ131122 CJV131120:CJV131122 CTR131120:CTR131122 DDN131120:DDN131122 DNJ131120:DNJ131122 DXF131120:DXF131122 EHB131120:EHB131122 EQX131120:EQX131122 FAT131120:FAT131122 FKP131120:FKP131122 FUL131120:FUL131122 GEH131120:GEH131122 GOD131120:GOD131122 GXZ131120:GXZ131122 HHV131120:HHV131122 HRR131120:HRR131122 IBN131120:IBN131122 ILJ131120:ILJ131122 IVF131120:IVF131122 JFB131120:JFB131122 JOX131120:JOX131122 JYT131120:JYT131122 KIP131120:KIP131122 KSL131120:KSL131122 LCH131120:LCH131122 LMD131120:LMD131122 LVZ131120:LVZ131122 MFV131120:MFV131122 MPR131120:MPR131122 MZN131120:MZN131122 NJJ131120:NJJ131122 NTF131120:NTF131122 ODB131120:ODB131122 OMX131120:OMX131122 OWT131120:OWT131122 PGP131120:PGP131122 PQL131120:PQL131122 QAH131120:QAH131122 QKD131120:QKD131122 QTZ131120:QTZ131122 RDV131120:RDV131122 RNR131120:RNR131122 RXN131120:RXN131122 SHJ131120:SHJ131122 SRF131120:SRF131122 TBB131120:TBB131122 TKX131120:TKX131122 TUT131120:TUT131122 UEP131120:UEP131122 UOL131120:UOL131122 UYH131120:UYH131122 VID131120:VID131122 VRZ131120:VRZ131122 WBV131120:WBV131122 WLR131120:WLR131122 WVN131120:WVN131122 F196656:F196658 JB196656:JB196658 SX196656:SX196658 ACT196656:ACT196658 AMP196656:AMP196658 AWL196656:AWL196658 BGH196656:BGH196658 BQD196656:BQD196658 BZZ196656:BZZ196658 CJV196656:CJV196658 CTR196656:CTR196658 DDN196656:DDN196658 DNJ196656:DNJ196658 DXF196656:DXF196658 EHB196656:EHB196658 EQX196656:EQX196658 FAT196656:FAT196658 FKP196656:FKP196658 FUL196656:FUL196658 GEH196656:GEH196658 GOD196656:GOD196658 GXZ196656:GXZ196658 HHV196656:HHV196658 HRR196656:HRR196658 IBN196656:IBN196658 ILJ196656:ILJ196658 IVF196656:IVF196658 JFB196656:JFB196658 JOX196656:JOX196658 JYT196656:JYT196658 KIP196656:KIP196658 KSL196656:KSL196658 LCH196656:LCH196658 LMD196656:LMD196658 LVZ196656:LVZ196658 MFV196656:MFV196658 MPR196656:MPR196658 MZN196656:MZN196658 NJJ196656:NJJ196658 NTF196656:NTF196658 ODB196656:ODB196658 OMX196656:OMX196658 OWT196656:OWT196658 PGP196656:PGP196658 PQL196656:PQL196658 QAH196656:QAH196658 QKD196656:QKD196658 QTZ196656:QTZ196658 RDV196656:RDV196658 RNR196656:RNR196658 RXN196656:RXN196658 SHJ196656:SHJ196658 SRF196656:SRF196658 TBB196656:TBB196658 TKX196656:TKX196658 TUT196656:TUT196658 UEP196656:UEP196658 UOL196656:UOL196658 UYH196656:UYH196658 VID196656:VID196658 VRZ196656:VRZ196658 WBV196656:WBV196658 WLR196656:WLR196658 WVN196656:WVN196658 F262192:F262194 JB262192:JB262194 SX262192:SX262194 ACT262192:ACT262194 AMP262192:AMP262194 AWL262192:AWL262194 BGH262192:BGH262194 BQD262192:BQD262194 BZZ262192:BZZ262194 CJV262192:CJV262194 CTR262192:CTR262194 DDN262192:DDN262194 DNJ262192:DNJ262194 DXF262192:DXF262194 EHB262192:EHB262194 EQX262192:EQX262194 FAT262192:FAT262194 FKP262192:FKP262194 FUL262192:FUL262194 GEH262192:GEH262194 GOD262192:GOD262194 GXZ262192:GXZ262194 HHV262192:HHV262194 HRR262192:HRR262194 IBN262192:IBN262194 ILJ262192:ILJ262194 IVF262192:IVF262194 JFB262192:JFB262194 JOX262192:JOX262194 JYT262192:JYT262194 KIP262192:KIP262194 KSL262192:KSL262194 LCH262192:LCH262194 LMD262192:LMD262194 LVZ262192:LVZ262194 MFV262192:MFV262194 MPR262192:MPR262194 MZN262192:MZN262194 NJJ262192:NJJ262194 NTF262192:NTF262194 ODB262192:ODB262194 OMX262192:OMX262194 OWT262192:OWT262194 PGP262192:PGP262194 PQL262192:PQL262194 QAH262192:QAH262194 QKD262192:QKD262194 QTZ262192:QTZ262194 RDV262192:RDV262194 RNR262192:RNR262194 RXN262192:RXN262194 SHJ262192:SHJ262194 SRF262192:SRF262194 TBB262192:TBB262194 TKX262192:TKX262194 TUT262192:TUT262194 UEP262192:UEP262194 UOL262192:UOL262194 UYH262192:UYH262194 VID262192:VID262194 VRZ262192:VRZ262194 WBV262192:WBV262194 WLR262192:WLR262194 WVN262192:WVN262194 F327728:F327730 JB327728:JB327730 SX327728:SX327730 ACT327728:ACT327730 AMP327728:AMP327730 AWL327728:AWL327730 BGH327728:BGH327730 BQD327728:BQD327730 BZZ327728:BZZ327730 CJV327728:CJV327730 CTR327728:CTR327730 DDN327728:DDN327730 DNJ327728:DNJ327730 DXF327728:DXF327730 EHB327728:EHB327730 EQX327728:EQX327730 FAT327728:FAT327730 FKP327728:FKP327730 FUL327728:FUL327730 GEH327728:GEH327730 GOD327728:GOD327730 GXZ327728:GXZ327730 HHV327728:HHV327730 HRR327728:HRR327730 IBN327728:IBN327730 ILJ327728:ILJ327730 IVF327728:IVF327730 JFB327728:JFB327730 JOX327728:JOX327730 JYT327728:JYT327730 KIP327728:KIP327730 KSL327728:KSL327730 LCH327728:LCH327730 LMD327728:LMD327730 LVZ327728:LVZ327730 MFV327728:MFV327730 MPR327728:MPR327730 MZN327728:MZN327730 NJJ327728:NJJ327730 NTF327728:NTF327730 ODB327728:ODB327730 OMX327728:OMX327730 OWT327728:OWT327730 PGP327728:PGP327730 PQL327728:PQL327730 QAH327728:QAH327730 QKD327728:QKD327730 QTZ327728:QTZ327730 RDV327728:RDV327730 RNR327728:RNR327730 RXN327728:RXN327730 SHJ327728:SHJ327730 SRF327728:SRF327730 TBB327728:TBB327730 TKX327728:TKX327730 TUT327728:TUT327730 UEP327728:UEP327730 UOL327728:UOL327730 UYH327728:UYH327730 VID327728:VID327730 VRZ327728:VRZ327730 WBV327728:WBV327730 WLR327728:WLR327730 WVN327728:WVN327730 F393264:F393266 JB393264:JB393266 SX393264:SX393266 ACT393264:ACT393266 AMP393264:AMP393266 AWL393264:AWL393266 BGH393264:BGH393266 BQD393264:BQD393266 BZZ393264:BZZ393266 CJV393264:CJV393266 CTR393264:CTR393266 DDN393264:DDN393266 DNJ393264:DNJ393266 DXF393264:DXF393266 EHB393264:EHB393266 EQX393264:EQX393266 FAT393264:FAT393266 FKP393264:FKP393266 FUL393264:FUL393266 GEH393264:GEH393266 GOD393264:GOD393266 GXZ393264:GXZ393266 HHV393264:HHV393266 HRR393264:HRR393266 IBN393264:IBN393266 ILJ393264:ILJ393266 IVF393264:IVF393266 JFB393264:JFB393266 JOX393264:JOX393266 JYT393264:JYT393266 KIP393264:KIP393266 KSL393264:KSL393266 LCH393264:LCH393266 LMD393264:LMD393266 LVZ393264:LVZ393266 MFV393264:MFV393266 MPR393264:MPR393266 MZN393264:MZN393266 NJJ393264:NJJ393266 NTF393264:NTF393266 ODB393264:ODB393266 OMX393264:OMX393266 OWT393264:OWT393266 PGP393264:PGP393266 PQL393264:PQL393266 QAH393264:QAH393266 QKD393264:QKD393266 QTZ393264:QTZ393266 RDV393264:RDV393266 RNR393264:RNR393266 RXN393264:RXN393266 SHJ393264:SHJ393266 SRF393264:SRF393266 TBB393264:TBB393266 TKX393264:TKX393266 TUT393264:TUT393266 UEP393264:UEP393266 UOL393264:UOL393266 UYH393264:UYH393266 VID393264:VID393266 VRZ393264:VRZ393266 WBV393264:WBV393266 WLR393264:WLR393266 WVN393264:WVN393266 F458800:F458802 JB458800:JB458802 SX458800:SX458802 ACT458800:ACT458802 AMP458800:AMP458802 AWL458800:AWL458802 BGH458800:BGH458802 BQD458800:BQD458802 BZZ458800:BZZ458802 CJV458800:CJV458802 CTR458800:CTR458802 DDN458800:DDN458802 DNJ458800:DNJ458802 DXF458800:DXF458802 EHB458800:EHB458802 EQX458800:EQX458802 FAT458800:FAT458802 FKP458800:FKP458802 FUL458800:FUL458802 GEH458800:GEH458802 GOD458800:GOD458802 GXZ458800:GXZ458802 HHV458800:HHV458802 HRR458800:HRR458802 IBN458800:IBN458802 ILJ458800:ILJ458802 IVF458800:IVF458802 JFB458800:JFB458802 JOX458800:JOX458802 JYT458800:JYT458802 KIP458800:KIP458802 KSL458800:KSL458802 LCH458800:LCH458802 LMD458800:LMD458802 LVZ458800:LVZ458802 MFV458800:MFV458802 MPR458800:MPR458802 MZN458800:MZN458802 NJJ458800:NJJ458802 NTF458800:NTF458802 ODB458800:ODB458802 OMX458800:OMX458802 OWT458800:OWT458802 PGP458800:PGP458802 PQL458800:PQL458802 QAH458800:QAH458802 QKD458800:QKD458802 QTZ458800:QTZ458802 RDV458800:RDV458802 RNR458800:RNR458802 RXN458800:RXN458802 SHJ458800:SHJ458802 SRF458800:SRF458802 TBB458800:TBB458802 TKX458800:TKX458802 TUT458800:TUT458802 UEP458800:UEP458802 UOL458800:UOL458802 UYH458800:UYH458802 VID458800:VID458802 VRZ458800:VRZ458802 WBV458800:WBV458802 WLR458800:WLR458802 WVN458800:WVN458802 F524336:F524338 JB524336:JB524338 SX524336:SX524338 ACT524336:ACT524338 AMP524336:AMP524338 AWL524336:AWL524338 BGH524336:BGH524338 BQD524336:BQD524338 BZZ524336:BZZ524338 CJV524336:CJV524338 CTR524336:CTR524338 DDN524336:DDN524338 DNJ524336:DNJ524338 DXF524336:DXF524338 EHB524336:EHB524338 EQX524336:EQX524338 FAT524336:FAT524338 FKP524336:FKP524338 FUL524336:FUL524338 GEH524336:GEH524338 GOD524336:GOD524338 GXZ524336:GXZ524338 HHV524336:HHV524338 HRR524336:HRR524338 IBN524336:IBN524338 ILJ524336:ILJ524338 IVF524336:IVF524338 JFB524336:JFB524338 JOX524336:JOX524338 JYT524336:JYT524338 KIP524336:KIP524338 KSL524336:KSL524338 LCH524336:LCH524338 LMD524336:LMD524338 LVZ524336:LVZ524338 MFV524336:MFV524338 MPR524336:MPR524338 MZN524336:MZN524338 NJJ524336:NJJ524338 NTF524336:NTF524338 ODB524336:ODB524338 OMX524336:OMX524338 OWT524336:OWT524338 PGP524336:PGP524338 PQL524336:PQL524338 QAH524336:QAH524338 QKD524336:QKD524338 QTZ524336:QTZ524338 RDV524336:RDV524338 RNR524336:RNR524338 RXN524336:RXN524338 SHJ524336:SHJ524338 SRF524336:SRF524338 TBB524336:TBB524338 TKX524336:TKX524338 TUT524336:TUT524338 UEP524336:UEP524338 UOL524336:UOL524338 UYH524336:UYH524338 VID524336:VID524338 VRZ524336:VRZ524338 WBV524336:WBV524338 WLR524336:WLR524338 WVN524336:WVN524338 F589872:F589874 JB589872:JB589874 SX589872:SX589874 ACT589872:ACT589874 AMP589872:AMP589874 AWL589872:AWL589874 BGH589872:BGH589874 BQD589872:BQD589874 BZZ589872:BZZ589874 CJV589872:CJV589874 CTR589872:CTR589874 DDN589872:DDN589874 DNJ589872:DNJ589874 DXF589872:DXF589874 EHB589872:EHB589874 EQX589872:EQX589874 FAT589872:FAT589874 FKP589872:FKP589874 FUL589872:FUL589874 GEH589872:GEH589874 GOD589872:GOD589874 GXZ589872:GXZ589874 HHV589872:HHV589874 HRR589872:HRR589874 IBN589872:IBN589874 ILJ589872:ILJ589874 IVF589872:IVF589874 JFB589872:JFB589874 JOX589872:JOX589874 JYT589872:JYT589874 KIP589872:KIP589874 KSL589872:KSL589874 LCH589872:LCH589874 LMD589872:LMD589874 LVZ589872:LVZ589874 MFV589872:MFV589874 MPR589872:MPR589874 MZN589872:MZN589874 NJJ589872:NJJ589874 NTF589872:NTF589874 ODB589872:ODB589874 OMX589872:OMX589874 OWT589872:OWT589874 PGP589872:PGP589874 PQL589872:PQL589874 QAH589872:QAH589874 QKD589872:QKD589874 QTZ589872:QTZ589874 RDV589872:RDV589874 RNR589872:RNR589874 RXN589872:RXN589874 SHJ589872:SHJ589874 SRF589872:SRF589874 TBB589872:TBB589874 TKX589872:TKX589874 TUT589872:TUT589874 UEP589872:UEP589874 UOL589872:UOL589874 UYH589872:UYH589874 VID589872:VID589874 VRZ589872:VRZ589874 WBV589872:WBV589874 WLR589872:WLR589874 WVN589872:WVN589874 F655408:F655410 JB655408:JB655410 SX655408:SX655410 ACT655408:ACT655410 AMP655408:AMP655410 AWL655408:AWL655410 BGH655408:BGH655410 BQD655408:BQD655410 BZZ655408:BZZ655410 CJV655408:CJV655410 CTR655408:CTR655410 DDN655408:DDN655410 DNJ655408:DNJ655410 DXF655408:DXF655410 EHB655408:EHB655410 EQX655408:EQX655410 FAT655408:FAT655410 FKP655408:FKP655410 FUL655408:FUL655410 GEH655408:GEH655410 GOD655408:GOD655410 GXZ655408:GXZ655410 HHV655408:HHV655410 HRR655408:HRR655410 IBN655408:IBN655410 ILJ655408:ILJ655410 IVF655408:IVF655410 JFB655408:JFB655410 JOX655408:JOX655410 JYT655408:JYT655410 KIP655408:KIP655410 KSL655408:KSL655410 LCH655408:LCH655410 LMD655408:LMD655410 LVZ655408:LVZ655410 MFV655408:MFV655410 MPR655408:MPR655410 MZN655408:MZN655410 NJJ655408:NJJ655410 NTF655408:NTF655410 ODB655408:ODB655410 OMX655408:OMX655410 OWT655408:OWT655410 PGP655408:PGP655410 PQL655408:PQL655410 QAH655408:QAH655410 QKD655408:QKD655410 QTZ655408:QTZ655410 RDV655408:RDV655410 RNR655408:RNR655410 RXN655408:RXN655410 SHJ655408:SHJ655410 SRF655408:SRF655410 TBB655408:TBB655410 TKX655408:TKX655410 TUT655408:TUT655410 UEP655408:UEP655410 UOL655408:UOL655410 UYH655408:UYH655410 VID655408:VID655410 VRZ655408:VRZ655410 WBV655408:WBV655410 WLR655408:WLR655410 WVN655408:WVN655410 F720944:F720946 JB720944:JB720946 SX720944:SX720946 ACT720944:ACT720946 AMP720944:AMP720946 AWL720944:AWL720946 BGH720944:BGH720946 BQD720944:BQD720946 BZZ720944:BZZ720946 CJV720944:CJV720946 CTR720944:CTR720946 DDN720944:DDN720946 DNJ720944:DNJ720946 DXF720944:DXF720946 EHB720944:EHB720946 EQX720944:EQX720946 FAT720944:FAT720946 FKP720944:FKP720946 FUL720944:FUL720946 GEH720944:GEH720946 GOD720944:GOD720946 GXZ720944:GXZ720946 HHV720944:HHV720946 HRR720944:HRR720946 IBN720944:IBN720946 ILJ720944:ILJ720946 IVF720944:IVF720946 JFB720944:JFB720946 JOX720944:JOX720946 JYT720944:JYT720946 KIP720944:KIP720946 KSL720944:KSL720946 LCH720944:LCH720946 LMD720944:LMD720946 LVZ720944:LVZ720946 MFV720944:MFV720946 MPR720944:MPR720946 MZN720944:MZN720946 NJJ720944:NJJ720946 NTF720944:NTF720946 ODB720944:ODB720946 OMX720944:OMX720946 OWT720944:OWT720946 PGP720944:PGP720946 PQL720944:PQL720946 QAH720944:QAH720946 QKD720944:QKD720946 QTZ720944:QTZ720946 RDV720944:RDV720946 RNR720944:RNR720946 RXN720944:RXN720946 SHJ720944:SHJ720946 SRF720944:SRF720946 TBB720944:TBB720946 TKX720944:TKX720946 TUT720944:TUT720946 UEP720944:UEP720946 UOL720944:UOL720946 UYH720944:UYH720946 VID720944:VID720946 VRZ720944:VRZ720946 WBV720944:WBV720946 WLR720944:WLR720946 WVN720944:WVN720946 F786480:F786482 JB786480:JB786482 SX786480:SX786482 ACT786480:ACT786482 AMP786480:AMP786482 AWL786480:AWL786482 BGH786480:BGH786482 BQD786480:BQD786482 BZZ786480:BZZ786482 CJV786480:CJV786482 CTR786480:CTR786482 DDN786480:DDN786482 DNJ786480:DNJ786482 DXF786480:DXF786482 EHB786480:EHB786482 EQX786480:EQX786482 FAT786480:FAT786482 FKP786480:FKP786482 FUL786480:FUL786482 GEH786480:GEH786482 GOD786480:GOD786482 GXZ786480:GXZ786482 HHV786480:HHV786482 HRR786480:HRR786482 IBN786480:IBN786482 ILJ786480:ILJ786482 IVF786480:IVF786482 JFB786480:JFB786482 JOX786480:JOX786482 JYT786480:JYT786482 KIP786480:KIP786482 KSL786480:KSL786482 LCH786480:LCH786482 LMD786480:LMD786482 LVZ786480:LVZ786482 MFV786480:MFV786482 MPR786480:MPR786482 MZN786480:MZN786482 NJJ786480:NJJ786482 NTF786480:NTF786482 ODB786480:ODB786482 OMX786480:OMX786482 OWT786480:OWT786482 PGP786480:PGP786482 PQL786480:PQL786482 QAH786480:QAH786482 QKD786480:QKD786482 QTZ786480:QTZ786482 RDV786480:RDV786482 RNR786480:RNR786482 RXN786480:RXN786482 SHJ786480:SHJ786482 SRF786480:SRF786482 TBB786480:TBB786482 TKX786480:TKX786482 TUT786480:TUT786482 UEP786480:UEP786482 UOL786480:UOL786482 UYH786480:UYH786482 VID786480:VID786482 VRZ786480:VRZ786482 WBV786480:WBV786482 WLR786480:WLR786482 WVN786480:WVN786482 F852016:F852018 JB852016:JB852018 SX852016:SX852018 ACT852016:ACT852018 AMP852016:AMP852018 AWL852016:AWL852018 BGH852016:BGH852018 BQD852016:BQD852018 BZZ852016:BZZ852018 CJV852016:CJV852018 CTR852016:CTR852018 DDN852016:DDN852018 DNJ852016:DNJ852018 DXF852016:DXF852018 EHB852016:EHB852018 EQX852016:EQX852018 FAT852016:FAT852018 FKP852016:FKP852018 FUL852016:FUL852018 GEH852016:GEH852018 GOD852016:GOD852018 GXZ852016:GXZ852018 HHV852016:HHV852018 HRR852016:HRR852018 IBN852016:IBN852018 ILJ852016:ILJ852018 IVF852016:IVF852018 JFB852016:JFB852018 JOX852016:JOX852018 JYT852016:JYT852018 KIP852016:KIP852018 KSL852016:KSL852018 LCH852016:LCH852018 LMD852016:LMD852018 LVZ852016:LVZ852018 MFV852016:MFV852018 MPR852016:MPR852018 MZN852016:MZN852018 NJJ852016:NJJ852018 NTF852016:NTF852018 ODB852016:ODB852018 OMX852016:OMX852018 OWT852016:OWT852018 PGP852016:PGP852018 PQL852016:PQL852018 QAH852016:QAH852018 QKD852016:QKD852018 QTZ852016:QTZ852018 RDV852016:RDV852018 RNR852016:RNR852018 RXN852016:RXN852018 SHJ852016:SHJ852018 SRF852016:SRF852018 TBB852016:TBB852018 TKX852016:TKX852018 TUT852016:TUT852018 UEP852016:UEP852018 UOL852016:UOL852018 UYH852016:UYH852018 VID852016:VID852018 VRZ852016:VRZ852018 WBV852016:WBV852018 WLR852016:WLR852018 WVN852016:WVN852018 F917552:F917554 JB917552:JB917554 SX917552:SX917554 ACT917552:ACT917554 AMP917552:AMP917554 AWL917552:AWL917554 BGH917552:BGH917554 BQD917552:BQD917554 BZZ917552:BZZ917554 CJV917552:CJV917554 CTR917552:CTR917554 DDN917552:DDN917554 DNJ917552:DNJ917554 DXF917552:DXF917554 EHB917552:EHB917554 EQX917552:EQX917554 FAT917552:FAT917554 FKP917552:FKP917554 FUL917552:FUL917554 GEH917552:GEH917554 GOD917552:GOD917554 GXZ917552:GXZ917554 HHV917552:HHV917554 HRR917552:HRR917554 IBN917552:IBN917554 ILJ917552:ILJ917554 IVF917552:IVF917554 JFB917552:JFB917554 JOX917552:JOX917554 JYT917552:JYT917554 KIP917552:KIP917554 KSL917552:KSL917554 LCH917552:LCH917554 LMD917552:LMD917554 LVZ917552:LVZ917554 MFV917552:MFV917554 MPR917552:MPR917554 MZN917552:MZN917554 NJJ917552:NJJ917554 NTF917552:NTF917554 ODB917552:ODB917554 OMX917552:OMX917554 OWT917552:OWT917554 PGP917552:PGP917554 PQL917552:PQL917554 QAH917552:QAH917554 QKD917552:QKD917554 QTZ917552:QTZ917554 RDV917552:RDV917554 RNR917552:RNR917554 RXN917552:RXN917554 SHJ917552:SHJ917554 SRF917552:SRF917554 TBB917552:TBB917554 TKX917552:TKX917554 TUT917552:TUT917554 UEP917552:UEP917554 UOL917552:UOL917554 UYH917552:UYH917554 VID917552:VID917554 VRZ917552:VRZ917554 WBV917552:WBV917554 WLR917552:WLR917554 WVN917552:WVN917554 F983088:F983090 JB983088:JB983090 SX983088:SX983090 ACT983088:ACT983090 AMP983088:AMP983090 AWL983088:AWL983090 BGH983088:BGH983090 BQD983088:BQD983090 BZZ983088:BZZ983090 CJV983088:CJV983090 CTR983088:CTR983090 DDN983088:DDN983090 DNJ983088:DNJ983090 DXF983088:DXF983090 EHB983088:EHB983090 EQX983088:EQX983090 FAT983088:FAT983090 FKP983088:FKP983090 FUL983088:FUL983090 GEH983088:GEH983090 GOD983088:GOD983090 GXZ983088:GXZ983090 HHV983088:HHV983090 HRR983088:HRR983090 IBN983088:IBN983090 ILJ983088:ILJ983090 IVF983088:IVF983090 JFB983088:JFB983090 JOX983088:JOX983090 JYT983088:JYT983090 KIP983088:KIP983090 KSL983088:KSL983090 LCH983088:LCH983090 LMD983088:LMD983090 LVZ983088:LVZ983090 MFV983088:MFV983090 MPR983088:MPR983090 MZN983088:MZN983090 NJJ983088:NJJ983090 NTF983088:NTF983090 ODB983088:ODB983090 OMX983088:OMX983090 OWT983088:OWT983090 PGP983088:PGP983090 PQL983088:PQL983090 QAH983088:QAH983090 QKD983088:QKD983090 QTZ983088:QTZ983090 RDV983088:RDV983090 RNR983088:RNR983090 RXN983088:RXN983090 SHJ983088:SHJ983090 SRF983088:SRF983090 TBB983088:TBB983090 TKX983088:TKX983090 TUT983088:TUT983090 UEP983088:UEP983090 UOL983088:UOL983090 UYH983088:UYH983090 VID983088:VID983090 VRZ983088:VRZ983090 WBV983088:WBV983090"/>
    <dataValidation allowBlank="1" showInputMessage="1" showErrorMessage="1" prompt="変更理由を簡潔に記載してください。_x000a_例：建築予定地に予期せぬ埋設配管があったため。等" sqref="WVO983088:WVO983090 JC5:JC43 SY5:SY43 ACU5:ACU43 AMQ5:AMQ43 AWM5:AWM43 BGI5:BGI43 BQE5:BQE43 CAA5:CAA43 CJW5:CJW43 CTS5:CTS43 DDO5:DDO43 DNK5:DNK43 DXG5:DXG43 EHC5:EHC43 EQY5:EQY43 FAU5:FAU43 FKQ5:FKQ43 FUM5:FUM43 GEI5:GEI43 GOE5:GOE43 GYA5:GYA43 HHW5:HHW43 HRS5:HRS43 IBO5:IBO43 ILK5:ILK43 IVG5:IVG43 JFC5:JFC43 JOY5:JOY43 JYU5:JYU43 KIQ5:KIQ43 KSM5:KSM43 LCI5:LCI43 LME5:LME43 LWA5:LWA43 MFW5:MFW43 MPS5:MPS43 MZO5:MZO43 NJK5:NJK43 NTG5:NTG43 ODC5:ODC43 OMY5:OMY43 OWU5:OWU43 PGQ5:PGQ43 PQM5:PQM43 QAI5:QAI43 QKE5:QKE43 QUA5:QUA43 RDW5:RDW43 RNS5:RNS43 RXO5:RXO43 SHK5:SHK43 SRG5:SRG43 TBC5:TBC43 TKY5:TKY43 TUU5:TUU43 UEQ5:UEQ43 UOM5:UOM43 UYI5:UYI43 VIE5:VIE43 VSA5:VSA43 WBW5:WBW43 WLS5:WLS43 WVO5:WVO43 G65541:G65579 JC65541:JC65579 SY65541:SY65579 ACU65541:ACU65579 AMQ65541:AMQ65579 AWM65541:AWM65579 BGI65541:BGI65579 BQE65541:BQE65579 CAA65541:CAA65579 CJW65541:CJW65579 CTS65541:CTS65579 DDO65541:DDO65579 DNK65541:DNK65579 DXG65541:DXG65579 EHC65541:EHC65579 EQY65541:EQY65579 FAU65541:FAU65579 FKQ65541:FKQ65579 FUM65541:FUM65579 GEI65541:GEI65579 GOE65541:GOE65579 GYA65541:GYA65579 HHW65541:HHW65579 HRS65541:HRS65579 IBO65541:IBO65579 ILK65541:ILK65579 IVG65541:IVG65579 JFC65541:JFC65579 JOY65541:JOY65579 JYU65541:JYU65579 KIQ65541:KIQ65579 KSM65541:KSM65579 LCI65541:LCI65579 LME65541:LME65579 LWA65541:LWA65579 MFW65541:MFW65579 MPS65541:MPS65579 MZO65541:MZO65579 NJK65541:NJK65579 NTG65541:NTG65579 ODC65541:ODC65579 OMY65541:OMY65579 OWU65541:OWU65579 PGQ65541:PGQ65579 PQM65541:PQM65579 QAI65541:QAI65579 QKE65541:QKE65579 QUA65541:QUA65579 RDW65541:RDW65579 RNS65541:RNS65579 RXO65541:RXO65579 SHK65541:SHK65579 SRG65541:SRG65579 TBC65541:TBC65579 TKY65541:TKY65579 TUU65541:TUU65579 UEQ65541:UEQ65579 UOM65541:UOM65579 UYI65541:UYI65579 VIE65541:VIE65579 VSA65541:VSA65579 WBW65541:WBW65579 WLS65541:WLS65579 WVO65541:WVO65579 G131077:G131115 JC131077:JC131115 SY131077:SY131115 ACU131077:ACU131115 AMQ131077:AMQ131115 AWM131077:AWM131115 BGI131077:BGI131115 BQE131077:BQE131115 CAA131077:CAA131115 CJW131077:CJW131115 CTS131077:CTS131115 DDO131077:DDO131115 DNK131077:DNK131115 DXG131077:DXG131115 EHC131077:EHC131115 EQY131077:EQY131115 FAU131077:FAU131115 FKQ131077:FKQ131115 FUM131077:FUM131115 GEI131077:GEI131115 GOE131077:GOE131115 GYA131077:GYA131115 HHW131077:HHW131115 HRS131077:HRS131115 IBO131077:IBO131115 ILK131077:ILK131115 IVG131077:IVG131115 JFC131077:JFC131115 JOY131077:JOY131115 JYU131077:JYU131115 KIQ131077:KIQ131115 KSM131077:KSM131115 LCI131077:LCI131115 LME131077:LME131115 LWA131077:LWA131115 MFW131077:MFW131115 MPS131077:MPS131115 MZO131077:MZO131115 NJK131077:NJK131115 NTG131077:NTG131115 ODC131077:ODC131115 OMY131077:OMY131115 OWU131077:OWU131115 PGQ131077:PGQ131115 PQM131077:PQM131115 QAI131077:QAI131115 QKE131077:QKE131115 QUA131077:QUA131115 RDW131077:RDW131115 RNS131077:RNS131115 RXO131077:RXO131115 SHK131077:SHK131115 SRG131077:SRG131115 TBC131077:TBC131115 TKY131077:TKY131115 TUU131077:TUU131115 UEQ131077:UEQ131115 UOM131077:UOM131115 UYI131077:UYI131115 VIE131077:VIE131115 VSA131077:VSA131115 WBW131077:WBW131115 WLS131077:WLS131115 WVO131077:WVO131115 G196613:G196651 JC196613:JC196651 SY196613:SY196651 ACU196613:ACU196651 AMQ196613:AMQ196651 AWM196613:AWM196651 BGI196613:BGI196651 BQE196613:BQE196651 CAA196613:CAA196651 CJW196613:CJW196651 CTS196613:CTS196651 DDO196613:DDO196651 DNK196613:DNK196651 DXG196613:DXG196651 EHC196613:EHC196651 EQY196613:EQY196651 FAU196613:FAU196651 FKQ196613:FKQ196651 FUM196613:FUM196651 GEI196613:GEI196651 GOE196613:GOE196651 GYA196613:GYA196651 HHW196613:HHW196651 HRS196613:HRS196651 IBO196613:IBO196651 ILK196613:ILK196651 IVG196613:IVG196651 JFC196613:JFC196651 JOY196613:JOY196651 JYU196613:JYU196651 KIQ196613:KIQ196651 KSM196613:KSM196651 LCI196613:LCI196651 LME196613:LME196651 LWA196613:LWA196651 MFW196613:MFW196651 MPS196613:MPS196651 MZO196613:MZO196651 NJK196613:NJK196651 NTG196613:NTG196651 ODC196613:ODC196651 OMY196613:OMY196651 OWU196613:OWU196651 PGQ196613:PGQ196651 PQM196613:PQM196651 QAI196613:QAI196651 QKE196613:QKE196651 QUA196613:QUA196651 RDW196613:RDW196651 RNS196613:RNS196651 RXO196613:RXO196651 SHK196613:SHK196651 SRG196613:SRG196651 TBC196613:TBC196651 TKY196613:TKY196651 TUU196613:TUU196651 UEQ196613:UEQ196651 UOM196613:UOM196651 UYI196613:UYI196651 VIE196613:VIE196651 VSA196613:VSA196651 WBW196613:WBW196651 WLS196613:WLS196651 WVO196613:WVO196651 G262149:G262187 JC262149:JC262187 SY262149:SY262187 ACU262149:ACU262187 AMQ262149:AMQ262187 AWM262149:AWM262187 BGI262149:BGI262187 BQE262149:BQE262187 CAA262149:CAA262187 CJW262149:CJW262187 CTS262149:CTS262187 DDO262149:DDO262187 DNK262149:DNK262187 DXG262149:DXG262187 EHC262149:EHC262187 EQY262149:EQY262187 FAU262149:FAU262187 FKQ262149:FKQ262187 FUM262149:FUM262187 GEI262149:GEI262187 GOE262149:GOE262187 GYA262149:GYA262187 HHW262149:HHW262187 HRS262149:HRS262187 IBO262149:IBO262187 ILK262149:ILK262187 IVG262149:IVG262187 JFC262149:JFC262187 JOY262149:JOY262187 JYU262149:JYU262187 KIQ262149:KIQ262187 KSM262149:KSM262187 LCI262149:LCI262187 LME262149:LME262187 LWA262149:LWA262187 MFW262149:MFW262187 MPS262149:MPS262187 MZO262149:MZO262187 NJK262149:NJK262187 NTG262149:NTG262187 ODC262149:ODC262187 OMY262149:OMY262187 OWU262149:OWU262187 PGQ262149:PGQ262187 PQM262149:PQM262187 QAI262149:QAI262187 QKE262149:QKE262187 QUA262149:QUA262187 RDW262149:RDW262187 RNS262149:RNS262187 RXO262149:RXO262187 SHK262149:SHK262187 SRG262149:SRG262187 TBC262149:TBC262187 TKY262149:TKY262187 TUU262149:TUU262187 UEQ262149:UEQ262187 UOM262149:UOM262187 UYI262149:UYI262187 VIE262149:VIE262187 VSA262149:VSA262187 WBW262149:WBW262187 WLS262149:WLS262187 WVO262149:WVO262187 G327685:G327723 JC327685:JC327723 SY327685:SY327723 ACU327685:ACU327723 AMQ327685:AMQ327723 AWM327685:AWM327723 BGI327685:BGI327723 BQE327685:BQE327723 CAA327685:CAA327723 CJW327685:CJW327723 CTS327685:CTS327723 DDO327685:DDO327723 DNK327685:DNK327723 DXG327685:DXG327723 EHC327685:EHC327723 EQY327685:EQY327723 FAU327685:FAU327723 FKQ327685:FKQ327723 FUM327685:FUM327723 GEI327685:GEI327723 GOE327685:GOE327723 GYA327685:GYA327723 HHW327685:HHW327723 HRS327685:HRS327723 IBO327685:IBO327723 ILK327685:ILK327723 IVG327685:IVG327723 JFC327685:JFC327723 JOY327685:JOY327723 JYU327685:JYU327723 KIQ327685:KIQ327723 KSM327685:KSM327723 LCI327685:LCI327723 LME327685:LME327723 LWA327685:LWA327723 MFW327685:MFW327723 MPS327685:MPS327723 MZO327685:MZO327723 NJK327685:NJK327723 NTG327685:NTG327723 ODC327685:ODC327723 OMY327685:OMY327723 OWU327685:OWU327723 PGQ327685:PGQ327723 PQM327685:PQM327723 QAI327685:QAI327723 QKE327685:QKE327723 QUA327685:QUA327723 RDW327685:RDW327723 RNS327685:RNS327723 RXO327685:RXO327723 SHK327685:SHK327723 SRG327685:SRG327723 TBC327685:TBC327723 TKY327685:TKY327723 TUU327685:TUU327723 UEQ327685:UEQ327723 UOM327685:UOM327723 UYI327685:UYI327723 VIE327685:VIE327723 VSA327685:VSA327723 WBW327685:WBW327723 WLS327685:WLS327723 WVO327685:WVO327723 G393221:G393259 JC393221:JC393259 SY393221:SY393259 ACU393221:ACU393259 AMQ393221:AMQ393259 AWM393221:AWM393259 BGI393221:BGI393259 BQE393221:BQE393259 CAA393221:CAA393259 CJW393221:CJW393259 CTS393221:CTS393259 DDO393221:DDO393259 DNK393221:DNK393259 DXG393221:DXG393259 EHC393221:EHC393259 EQY393221:EQY393259 FAU393221:FAU393259 FKQ393221:FKQ393259 FUM393221:FUM393259 GEI393221:GEI393259 GOE393221:GOE393259 GYA393221:GYA393259 HHW393221:HHW393259 HRS393221:HRS393259 IBO393221:IBO393259 ILK393221:ILK393259 IVG393221:IVG393259 JFC393221:JFC393259 JOY393221:JOY393259 JYU393221:JYU393259 KIQ393221:KIQ393259 KSM393221:KSM393259 LCI393221:LCI393259 LME393221:LME393259 LWA393221:LWA393259 MFW393221:MFW393259 MPS393221:MPS393259 MZO393221:MZO393259 NJK393221:NJK393259 NTG393221:NTG393259 ODC393221:ODC393259 OMY393221:OMY393259 OWU393221:OWU393259 PGQ393221:PGQ393259 PQM393221:PQM393259 QAI393221:QAI393259 QKE393221:QKE393259 QUA393221:QUA393259 RDW393221:RDW393259 RNS393221:RNS393259 RXO393221:RXO393259 SHK393221:SHK393259 SRG393221:SRG393259 TBC393221:TBC393259 TKY393221:TKY393259 TUU393221:TUU393259 UEQ393221:UEQ393259 UOM393221:UOM393259 UYI393221:UYI393259 VIE393221:VIE393259 VSA393221:VSA393259 WBW393221:WBW393259 WLS393221:WLS393259 WVO393221:WVO393259 G458757:G458795 JC458757:JC458795 SY458757:SY458795 ACU458757:ACU458795 AMQ458757:AMQ458795 AWM458757:AWM458795 BGI458757:BGI458795 BQE458757:BQE458795 CAA458757:CAA458795 CJW458757:CJW458795 CTS458757:CTS458795 DDO458757:DDO458795 DNK458757:DNK458795 DXG458757:DXG458795 EHC458757:EHC458795 EQY458757:EQY458795 FAU458757:FAU458795 FKQ458757:FKQ458795 FUM458757:FUM458795 GEI458757:GEI458795 GOE458757:GOE458795 GYA458757:GYA458795 HHW458757:HHW458795 HRS458757:HRS458795 IBO458757:IBO458795 ILK458757:ILK458795 IVG458757:IVG458795 JFC458757:JFC458795 JOY458757:JOY458795 JYU458757:JYU458795 KIQ458757:KIQ458795 KSM458757:KSM458795 LCI458757:LCI458795 LME458757:LME458795 LWA458757:LWA458795 MFW458757:MFW458795 MPS458757:MPS458795 MZO458757:MZO458795 NJK458757:NJK458795 NTG458757:NTG458795 ODC458757:ODC458795 OMY458757:OMY458795 OWU458757:OWU458795 PGQ458757:PGQ458795 PQM458757:PQM458795 QAI458757:QAI458795 QKE458757:QKE458795 QUA458757:QUA458795 RDW458757:RDW458795 RNS458757:RNS458795 RXO458757:RXO458795 SHK458757:SHK458795 SRG458757:SRG458795 TBC458757:TBC458795 TKY458757:TKY458795 TUU458757:TUU458795 UEQ458757:UEQ458795 UOM458757:UOM458795 UYI458757:UYI458795 VIE458757:VIE458795 VSA458757:VSA458795 WBW458757:WBW458795 WLS458757:WLS458795 WVO458757:WVO458795 G524293:G524331 JC524293:JC524331 SY524293:SY524331 ACU524293:ACU524331 AMQ524293:AMQ524331 AWM524293:AWM524331 BGI524293:BGI524331 BQE524293:BQE524331 CAA524293:CAA524331 CJW524293:CJW524331 CTS524293:CTS524331 DDO524293:DDO524331 DNK524293:DNK524331 DXG524293:DXG524331 EHC524293:EHC524331 EQY524293:EQY524331 FAU524293:FAU524331 FKQ524293:FKQ524331 FUM524293:FUM524331 GEI524293:GEI524331 GOE524293:GOE524331 GYA524293:GYA524331 HHW524293:HHW524331 HRS524293:HRS524331 IBO524293:IBO524331 ILK524293:ILK524331 IVG524293:IVG524331 JFC524293:JFC524331 JOY524293:JOY524331 JYU524293:JYU524331 KIQ524293:KIQ524331 KSM524293:KSM524331 LCI524293:LCI524331 LME524293:LME524331 LWA524293:LWA524331 MFW524293:MFW524331 MPS524293:MPS524331 MZO524293:MZO524331 NJK524293:NJK524331 NTG524293:NTG524331 ODC524293:ODC524331 OMY524293:OMY524331 OWU524293:OWU524331 PGQ524293:PGQ524331 PQM524293:PQM524331 QAI524293:QAI524331 QKE524293:QKE524331 QUA524293:QUA524331 RDW524293:RDW524331 RNS524293:RNS524331 RXO524293:RXO524331 SHK524293:SHK524331 SRG524293:SRG524331 TBC524293:TBC524331 TKY524293:TKY524331 TUU524293:TUU524331 UEQ524293:UEQ524331 UOM524293:UOM524331 UYI524293:UYI524331 VIE524293:VIE524331 VSA524293:VSA524331 WBW524293:WBW524331 WLS524293:WLS524331 WVO524293:WVO524331 G589829:G589867 JC589829:JC589867 SY589829:SY589867 ACU589829:ACU589867 AMQ589829:AMQ589867 AWM589829:AWM589867 BGI589829:BGI589867 BQE589829:BQE589867 CAA589829:CAA589867 CJW589829:CJW589867 CTS589829:CTS589867 DDO589829:DDO589867 DNK589829:DNK589867 DXG589829:DXG589867 EHC589829:EHC589867 EQY589829:EQY589867 FAU589829:FAU589867 FKQ589829:FKQ589867 FUM589829:FUM589867 GEI589829:GEI589867 GOE589829:GOE589867 GYA589829:GYA589867 HHW589829:HHW589867 HRS589829:HRS589867 IBO589829:IBO589867 ILK589829:ILK589867 IVG589829:IVG589867 JFC589829:JFC589867 JOY589829:JOY589867 JYU589829:JYU589867 KIQ589829:KIQ589867 KSM589829:KSM589867 LCI589829:LCI589867 LME589829:LME589867 LWA589829:LWA589867 MFW589829:MFW589867 MPS589829:MPS589867 MZO589829:MZO589867 NJK589829:NJK589867 NTG589829:NTG589867 ODC589829:ODC589867 OMY589829:OMY589867 OWU589829:OWU589867 PGQ589829:PGQ589867 PQM589829:PQM589867 QAI589829:QAI589867 QKE589829:QKE589867 QUA589829:QUA589867 RDW589829:RDW589867 RNS589829:RNS589867 RXO589829:RXO589867 SHK589829:SHK589867 SRG589829:SRG589867 TBC589829:TBC589867 TKY589829:TKY589867 TUU589829:TUU589867 UEQ589829:UEQ589867 UOM589829:UOM589867 UYI589829:UYI589867 VIE589829:VIE589867 VSA589829:VSA589867 WBW589829:WBW589867 WLS589829:WLS589867 WVO589829:WVO589867 G655365:G655403 JC655365:JC655403 SY655365:SY655403 ACU655365:ACU655403 AMQ655365:AMQ655403 AWM655365:AWM655403 BGI655365:BGI655403 BQE655365:BQE655403 CAA655365:CAA655403 CJW655365:CJW655403 CTS655365:CTS655403 DDO655365:DDO655403 DNK655365:DNK655403 DXG655365:DXG655403 EHC655365:EHC655403 EQY655365:EQY655403 FAU655365:FAU655403 FKQ655365:FKQ655403 FUM655365:FUM655403 GEI655365:GEI655403 GOE655365:GOE655403 GYA655365:GYA655403 HHW655365:HHW655403 HRS655365:HRS655403 IBO655365:IBO655403 ILK655365:ILK655403 IVG655365:IVG655403 JFC655365:JFC655403 JOY655365:JOY655403 JYU655365:JYU655403 KIQ655365:KIQ655403 KSM655365:KSM655403 LCI655365:LCI655403 LME655365:LME655403 LWA655365:LWA655403 MFW655365:MFW655403 MPS655365:MPS655403 MZO655365:MZO655403 NJK655365:NJK655403 NTG655365:NTG655403 ODC655365:ODC655403 OMY655365:OMY655403 OWU655365:OWU655403 PGQ655365:PGQ655403 PQM655365:PQM655403 QAI655365:QAI655403 QKE655365:QKE655403 QUA655365:QUA655403 RDW655365:RDW655403 RNS655365:RNS655403 RXO655365:RXO655403 SHK655365:SHK655403 SRG655365:SRG655403 TBC655365:TBC655403 TKY655365:TKY655403 TUU655365:TUU655403 UEQ655365:UEQ655403 UOM655365:UOM655403 UYI655365:UYI655403 VIE655365:VIE655403 VSA655365:VSA655403 WBW655365:WBW655403 WLS655365:WLS655403 WVO655365:WVO655403 G720901:G720939 JC720901:JC720939 SY720901:SY720939 ACU720901:ACU720939 AMQ720901:AMQ720939 AWM720901:AWM720939 BGI720901:BGI720939 BQE720901:BQE720939 CAA720901:CAA720939 CJW720901:CJW720939 CTS720901:CTS720939 DDO720901:DDO720939 DNK720901:DNK720939 DXG720901:DXG720939 EHC720901:EHC720939 EQY720901:EQY720939 FAU720901:FAU720939 FKQ720901:FKQ720939 FUM720901:FUM720939 GEI720901:GEI720939 GOE720901:GOE720939 GYA720901:GYA720939 HHW720901:HHW720939 HRS720901:HRS720939 IBO720901:IBO720939 ILK720901:ILK720939 IVG720901:IVG720939 JFC720901:JFC720939 JOY720901:JOY720939 JYU720901:JYU720939 KIQ720901:KIQ720939 KSM720901:KSM720939 LCI720901:LCI720939 LME720901:LME720939 LWA720901:LWA720939 MFW720901:MFW720939 MPS720901:MPS720939 MZO720901:MZO720939 NJK720901:NJK720939 NTG720901:NTG720939 ODC720901:ODC720939 OMY720901:OMY720939 OWU720901:OWU720939 PGQ720901:PGQ720939 PQM720901:PQM720939 QAI720901:QAI720939 QKE720901:QKE720939 QUA720901:QUA720939 RDW720901:RDW720939 RNS720901:RNS720939 RXO720901:RXO720939 SHK720901:SHK720939 SRG720901:SRG720939 TBC720901:TBC720939 TKY720901:TKY720939 TUU720901:TUU720939 UEQ720901:UEQ720939 UOM720901:UOM720939 UYI720901:UYI720939 VIE720901:VIE720939 VSA720901:VSA720939 WBW720901:WBW720939 WLS720901:WLS720939 WVO720901:WVO720939 G786437:G786475 JC786437:JC786475 SY786437:SY786475 ACU786437:ACU786475 AMQ786437:AMQ786475 AWM786437:AWM786475 BGI786437:BGI786475 BQE786437:BQE786475 CAA786437:CAA786475 CJW786437:CJW786475 CTS786437:CTS786475 DDO786437:DDO786475 DNK786437:DNK786475 DXG786437:DXG786475 EHC786437:EHC786475 EQY786437:EQY786475 FAU786437:FAU786475 FKQ786437:FKQ786475 FUM786437:FUM786475 GEI786437:GEI786475 GOE786437:GOE786475 GYA786437:GYA786475 HHW786437:HHW786475 HRS786437:HRS786475 IBO786437:IBO786475 ILK786437:ILK786475 IVG786437:IVG786475 JFC786437:JFC786475 JOY786437:JOY786475 JYU786437:JYU786475 KIQ786437:KIQ786475 KSM786437:KSM786475 LCI786437:LCI786475 LME786437:LME786475 LWA786437:LWA786475 MFW786437:MFW786475 MPS786437:MPS786475 MZO786437:MZO786475 NJK786437:NJK786475 NTG786437:NTG786475 ODC786437:ODC786475 OMY786437:OMY786475 OWU786437:OWU786475 PGQ786437:PGQ786475 PQM786437:PQM786475 QAI786437:QAI786475 QKE786437:QKE786475 QUA786437:QUA786475 RDW786437:RDW786475 RNS786437:RNS786475 RXO786437:RXO786475 SHK786437:SHK786475 SRG786437:SRG786475 TBC786437:TBC786475 TKY786437:TKY786475 TUU786437:TUU786475 UEQ786437:UEQ786475 UOM786437:UOM786475 UYI786437:UYI786475 VIE786437:VIE786475 VSA786437:VSA786475 WBW786437:WBW786475 WLS786437:WLS786475 WVO786437:WVO786475 G851973:G852011 JC851973:JC852011 SY851973:SY852011 ACU851973:ACU852011 AMQ851973:AMQ852011 AWM851973:AWM852011 BGI851973:BGI852011 BQE851973:BQE852011 CAA851973:CAA852011 CJW851973:CJW852011 CTS851973:CTS852011 DDO851973:DDO852011 DNK851973:DNK852011 DXG851973:DXG852011 EHC851973:EHC852011 EQY851973:EQY852011 FAU851973:FAU852011 FKQ851973:FKQ852011 FUM851973:FUM852011 GEI851973:GEI852011 GOE851973:GOE852011 GYA851973:GYA852011 HHW851973:HHW852011 HRS851973:HRS852011 IBO851973:IBO852011 ILK851973:ILK852011 IVG851973:IVG852011 JFC851973:JFC852011 JOY851973:JOY852011 JYU851973:JYU852011 KIQ851973:KIQ852011 KSM851973:KSM852011 LCI851973:LCI852011 LME851973:LME852011 LWA851973:LWA852011 MFW851973:MFW852011 MPS851973:MPS852011 MZO851973:MZO852011 NJK851973:NJK852011 NTG851973:NTG852011 ODC851973:ODC852011 OMY851973:OMY852011 OWU851973:OWU852011 PGQ851973:PGQ852011 PQM851973:PQM852011 QAI851973:QAI852011 QKE851973:QKE852011 QUA851973:QUA852011 RDW851973:RDW852011 RNS851973:RNS852011 RXO851973:RXO852011 SHK851973:SHK852011 SRG851973:SRG852011 TBC851973:TBC852011 TKY851973:TKY852011 TUU851973:TUU852011 UEQ851973:UEQ852011 UOM851973:UOM852011 UYI851973:UYI852011 VIE851973:VIE852011 VSA851973:VSA852011 WBW851973:WBW852011 WLS851973:WLS852011 WVO851973:WVO852011 G917509:G917547 JC917509:JC917547 SY917509:SY917547 ACU917509:ACU917547 AMQ917509:AMQ917547 AWM917509:AWM917547 BGI917509:BGI917547 BQE917509:BQE917547 CAA917509:CAA917547 CJW917509:CJW917547 CTS917509:CTS917547 DDO917509:DDO917547 DNK917509:DNK917547 DXG917509:DXG917547 EHC917509:EHC917547 EQY917509:EQY917547 FAU917509:FAU917547 FKQ917509:FKQ917547 FUM917509:FUM917547 GEI917509:GEI917547 GOE917509:GOE917547 GYA917509:GYA917547 HHW917509:HHW917547 HRS917509:HRS917547 IBO917509:IBO917547 ILK917509:ILK917547 IVG917509:IVG917547 JFC917509:JFC917547 JOY917509:JOY917547 JYU917509:JYU917547 KIQ917509:KIQ917547 KSM917509:KSM917547 LCI917509:LCI917547 LME917509:LME917547 LWA917509:LWA917547 MFW917509:MFW917547 MPS917509:MPS917547 MZO917509:MZO917547 NJK917509:NJK917547 NTG917509:NTG917547 ODC917509:ODC917547 OMY917509:OMY917547 OWU917509:OWU917547 PGQ917509:PGQ917547 PQM917509:PQM917547 QAI917509:QAI917547 QKE917509:QKE917547 QUA917509:QUA917547 RDW917509:RDW917547 RNS917509:RNS917547 RXO917509:RXO917547 SHK917509:SHK917547 SRG917509:SRG917547 TBC917509:TBC917547 TKY917509:TKY917547 TUU917509:TUU917547 UEQ917509:UEQ917547 UOM917509:UOM917547 UYI917509:UYI917547 VIE917509:VIE917547 VSA917509:VSA917547 WBW917509:WBW917547 WLS917509:WLS917547 WVO917509:WVO917547 G983045:G983083 JC983045:JC983083 SY983045:SY983083 ACU983045:ACU983083 AMQ983045:AMQ983083 AWM983045:AWM983083 BGI983045:BGI983083 BQE983045:BQE983083 CAA983045:CAA983083 CJW983045:CJW983083 CTS983045:CTS983083 DDO983045:DDO983083 DNK983045:DNK983083 DXG983045:DXG983083 EHC983045:EHC983083 EQY983045:EQY983083 FAU983045:FAU983083 FKQ983045:FKQ983083 FUM983045:FUM983083 GEI983045:GEI983083 GOE983045:GOE983083 GYA983045:GYA983083 HHW983045:HHW983083 HRS983045:HRS983083 IBO983045:IBO983083 ILK983045:ILK983083 IVG983045:IVG983083 JFC983045:JFC983083 JOY983045:JOY983083 JYU983045:JYU983083 KIQ983045:KIQ983083 KSM983045:KSM983083 LCI983045:LCI983083 LME983045:LME983083 LWA983045:LWA983083 MFW983045:MFW983083 MPS983045:MPS983083 MZO983045:MZO983083 NJK983045:NJK983083 NTG983045:NTG983083 ODC983045:ODC983083 OMY983045:OMY983083 OWU983045:OWU983083 PGQ983045:PGQ983083 PQM983045:PQM983083 QAI983045:QAI983083 QKE983045:QKE983083 QUA983045:QUA983083 RDW983045:RDW983083 RNS983045:RNS983083 RXO983045:RXO983083 SHK983045:SHK983083 SRG983045:SRG983083 TBC983045:TBC983083 TKY983045:TKY983083 TUU983045:TUU983083 UEQ983045:UEQ983083 UOM983045:UOM983083 UYI983045:UYI983083 VIE983045:VIE983083 VSA983045:VSA983083 WBW983045:WBW983083 WLS983045:WLS983083 WVO983045:WVO983083 WLS983088:WLS983090 JC48:JC50 SY48:SY50 ACU48:ACU50 AMQ48:AMQ50 AWM48:AWM50 BGI48:BGI50 BQE48:BQE50 CAA48:CAA50 CJW48:CJW50 CTS48:CTS50 DDO48:DDO50 DNK48:DNK50 DXG48:DXG50 EHC48:EHC50 EQY48:EQY50 FAU48:FAU50 FKQ48:FKQ50 FUM48:FUM50 GEI48:GEI50 GOE48:GOE50 GYA48:GYA50 HHW48:HHW50 HRS48:HRS50 IBO48:IBO50 ILK48:ILK50 IVG48:IVG50 JFC48:JFC50 JOY48:JOY50 JYU48:JYU50 KIQ48:KIQ50 KSM48:KSM50 LCI48:LCI50 LME48:LME50 LWA48:LWA50 MFW48:MFW50 MPS48:MPS50 MZO48:MZO50 NJK48:NJK50 NTG48:NTG50 ODC48:ODC50 OMY48:OMY50 OWU48:OWU50 PGQ48:PGQ50 PQM48:PQM50 QAI48:QAI50 QKE48:QKE50 QUA48:QUA50 RDW48:RDW50 RNS48:RNS50 RXO48:RXO50 SHK48:SHK50 SRG48:SRG50 TBC48:TBC50 TKY48:TKY50 TUU48:TUU50 UEQ48:UEQ50 UOM48:UOM50 UYI48:UYI50 VIE48:VIE50 VSA48:VSA50 WBW48:WBW50 WLS48:WLS50 WVO48:WVO50 G65584:G65586 JC65584:JC65586 SY65584:SY65586 ACU65584:ACU65586 AMQ65584:AMQ65586 AWM65584:AWM65586 BGI65584:BGI65586 BQE65584:BQE65586 CAA65584:CAA65586 CJW65584:CJW65586 CTS65584:CTS65586 DDO65584:DDO65586 DNK65584:DNK65586 DXG65584:DXG65586 EHC65584:EHC65586 EQY65584:EQY65586 FAU65584:FAU65586 FKQ65584:FKQ65586 FUM65584:FUM65586 GEI65584:GEI65586 GOE65584:GOE65586 GYA65584:GYA65586 HHW65584:HHW65586 HRS65584:HRS65586 IBO65584:IBO65586 ILK65584:ILK65586 IVG65584:IVG65586 JFC65584:JFC65586 JOY65584:JOY65586 JYU65584:JYU65586 KIQ65584:KIQ65586 KSM65584:KSM65586 LCI65584:LCI65586 LME65584:LME65586 LWA65584:LWA65586 MFW65584:MFW65586 MPS65584:MPS65586 MZO65584:MZO65586 NJK65584:NJK65586 NTG65584:NTG65586 ODC65584:ODC65586 OMY65584:OMY65586 OWU65584:OWU65586 PGQ65584:PGQ65586 PQM65584:PQM65586 QAI65584:QAI65586 QKE65584:QKE65586 QUA65584:QUA65586 RDW65584:RDW65586 RNS65584:RNS65586 RXO65584:RXO65586 SHK65584:SHK65586 SRG65584:SRG65586 TBC65584:TBC65586 TKY65584:TKY65586 TUU65584:TUU65586 UEQ65584:UEQ65586 UOM65584:UOM65586 UYI65584:UYI65586 VIE65584:VIE65586 VSA65584:VSA65586 WBW65584:WBW65586 WLS65584:WLS65586 WVO65584:WVO65586 G131120:G131122 JC131120:JC131122 SY131120:SY131122 ACU131120:ACU131122 AMQ131120:AMQ131122 AWM131120:AWM131122 BGI131120:BGI131122 BQE131120:BQE131122 CAA131120:CAA131122 CJW131120:CJW131122 CTS131120:CTS131122 DDO131120:DDO131122 DNK131120:DNK131122 DXG131120:DXG131122 EHC131120:EHC131122 EQY131120:EQY131122 FAU131120:FAU131122 FKQ131120:FKQ131122 FUM131120:FUM131122 GEI131120:GEI131122 GOE131120:GOE131122 GYA131120:GYA131122 HHW131120:HHW131122 HRS131120:HRS131122 IBO131120:IBO131122 ILK131120:ILK131122 IVG131120:IVG131122 JFC131120:JFC131122 JOY131120:JOY131122 JYU131120:JYU131122 KIQ131120:KIQ131122 KSM131120:KSM131122 LCI131120:LCI131122 LME131120:LME131122 LWA131120:LWA131122 MFW131120:MFW131122 MPS131120:MPS131122 MZO131120:MZO131122 NJK131120:NJK131122 NTG131120:NTG131122 ODC131120:ODC131122 OMY131120:OMY131122 OWU131120:OWU131122 PGQ131120:PGQ131122 PQM131120:PQM131122 QAI131120:QAI131122 QKE131120:QKE131122 QUA131120:QUA131122 RDW131120:RDW131122 RNS131120:RNS131122 RXO131120:RXO131122 SHK131120:SHK131122 SRG131120:SRG131122 TBC131120:TBC131122 TKY131120:TKY131122 TUU131120:TUU131122 UEQ131120:UEQ131122 UOM131120:UOM131122 UYI131120:UYI131122 VIE131120:VIE131122 VSA131120:VSA131122 WBW131120:WBW131122 WLS131120:WLS131122 WVO131120:WVO131122 G196656:G196658 JC196656:JC196658 SY196656:SY196658 ACU196656:ACU196658 AMQ196656:AMQ196658 AWM196656:AWM196658 BGI196656:BGI196658 BQE196656:BQE196658 CAA196656:CAA196658 CJW196656:CJW196658 CTS196656:CTS196658 DDO196656:DDO196658 DNK196656:DNK196658 DXG196656:DXG196658 EHC196656:EHC196658 EQY196656:EQY196658 FAU196656:FAU196658 FKQ196656:FKQ196658 FUM196656:FUM196658 GEI196656:GEI196658 GOE196656:GOE196658 GYA196656:GYA196658 HHW196656:HHW196658 HRS196656:HRS196658 IBO196656:IBO196658 ILK196656:ILK196658 IVG196656:IVG196658 JFC196656:JFC196658 JOY196656:JOY196658 JYU196656:JYU196658 KIQ196656:KIQ196658 KSM196656:KSM196658 LCI196656:LCI196658 LME196656:LME196658 LWA196656:LWA196658 MFW196656:MFW196658 MPS196656:MPS196658 MZO196656:MZO196658 NJK196656:NJK196658 NTG196656:NTG196658 ODC196656:ODC196658 OMY196656:OMY196658 OWU196656:OWU196658 PGQ196656:PGQ196658 PQM196656:PQM196658 QAI196656:QAI196658 QKE196656:QKE196658 QUA196656:QUA196658 RDW196656:RDW196658 RNS196656:RNS196658 RXO196656:RXO196658 SHK196656:SHK196658 SRG196656:SRG196658 TBC196656:TBC196658 TKY196656:TKY196658 TUU196656:TUU196658 UEQ196656:UEQ196658 UOM196656:UOM196658 UYI196656:UYI196658 VIE196656:VIE196658 VSA196656:VSA196658 WBW196656:WBW196658 WLS196656:WLS196658 WVO196656:WVO196658 G262192:G262194 JC262192:JC262194 SY262192:SY262194 ACU262192:ACU262194 AMQ262192:AMQ262194 AWM262192:AWM262194 BGI262192:BGI262194 BQE262192:BQE262194 CAA262192:CAA262194 CJW262192:CJW262194 CTS262192:CTS262194 DDO262192:DDO262194 DNK262192:DNK262194 DXG262192:DXG262194 EHC262192:EHC262194 EQY262192:EQY262194 FAU262192:FAU262194 FKQ262192:FKQ262194 FUM262192:FUM262194 GEI262192:GEI262194 GOE262192:GOE262194 GYA262192:GYA262194 HHW262192:HHW262194 HRS262192:HRS262194 IBO262192:IBO262194 ILK262192:ILK262194 IVG262192:IVG262194 JFC262192:JFC262194 JOY262192:JOY262194 JYU262192:JYU262194 KIQ262192:KIQ262194 KSM262192:KSM262194 LCI262192:LCI262194 LME262192:LME262194 LWA262192:LWA262194 MFW262192:MFW262194 MPS262192:MPS262194 MZO262192:MZO262194 NJK262192:NJK262194 NTG262192:NTG262194 ODC262192:ODC262194 OMY262192:OMY262194 OWU262192:OWU262194 PGQ262192:PGQ262194 PQM262192:PQM262194 QAI262192:QAI262194 QKE262192:QKE262194 QUA262192:QUA262194 RDW262192:RDW262194 RNS262192:RNS262194 RXO262192:RXO262194 SHK262192:SHK262194 SRG262192:SRG262194 TBC262192:TBC262194 TKY262192:TKY262194 TUU262192:TUU262194 UEQ262192:UEQ262194 UOM262192:UOM262194 UYI262192:UYI262194 VIE262192:VIE262194 VSA262192:VSA262194 WBW262192:WBW262194 WLS262192:WLS262194 WVO262192:WVO262194 G327728:G327730 JC327728:JC327730 SY327728:SY327730 ACU327728:ACU327730 AMQ327728:AMQ327730 AWM327728:AWM327730 BGI327728:BGI327730 BQE327728:BQE327730 CAA327728:CAA327730 CJW327728:CJW327730 CTS327728:CTS327730 DDO327728:DDO327730 DNK327728:DNK327730 DXG327728:DXG327730 EHC327728:EHC327730 EQY327728:EQY327730 FAU327728:FAU327730 FKQ327728:FKQ327730 FUM327728:FUM327730 GEI327728:GEI327730 GOE327728:GOE327730 GYA327728:GYA327730 HHW327728:HHW327730 HRS327728:HRS327730 IBO327728:IBO327730 ILK327728:ILK327730 IVG327728:IVG327730 JFC327728:JFC327730 JOY327728:JOY327730 JYU327728:JYU327730 KIQ327728:KIQ327730 KSM327728:KSM327730 LCI327728:LCI327730 LME327728:LME327730 LWA327728:LWA327730 MFW327728:MFW327730 MPS327728:MPS327730 MZO327728:MZO327730 NJK327728:NJK327730 NTG327728:NTG327730 ODC327728:ODC327730 OMY327728:OMY327730 OWU327728:OWU327730 PGQ327728:PGQ327730 PQM327728:PQM327730 QAI327728:QAI327730 QKE327728:QKE327730 QUA327728:QUA327730 RDW327728:RDW327730 RNS327728:RNS327730 RXO327728:RXO327730 SHK327728:SHK327730 SRG327728:SRG327730 TBC327728:TBC327730 TKY327728:TKY327730 TUU327728:TUU327730 UEQ327728:UEQ327730 UOM327728:UOM327730 UYI327728:UYI327730 VIE327728:VIE327730 VSA327728:VSA327730 WBW327728:WBW327730 WLS327728:WLS327730 WVO327728:WVO327730 G393264:G393266 JC393264:JC393266 SY393264:SY393266 ACU393264:ACU393266 AMQ393264:AMQ393266 AWM393264:AWM393266 BGI393264:BGI393266 BQE393264:BQE393266 CAA393264:CAA393266 CJW393264:CJW393266 CTS393264:CTS393266 DDO393264:DDO393266 DNK393264:DNK393266 DXG393264:DXG393266 EHC393264:EHC393266 EQY393264:EQY393266 FAU393264:FAU393266 FKQ393264:FKQ393266 FUM393264:FUM393266 GEI393264:GEI393266 GOE393264:GOE393266 GYA393264:GYA393266 HHW393264:HHW393266 HRS393264:HRS393266 IBO393264:IBO393266 ILK393264:ILK393266 IVG393264:IVG393266 JFC393264:JFC393266 JOY393264:JOY393266 JYU393264:JYU393266 KIQ393264:KIQ393266 KSM393264:KSM393266 LCI393264:LCI393266 LME393264:LME393266 LWA393264:LWA393266 MFW393264:MFW393266 MPS393264:MPS393266 MZO393264:MZO393266 NJK393264:NJK393266 NTG393264:NTG393266 ODC393264:ODC393266 OMY393264:OMY393266 OWU393264:OWU393266 PGQ393264:PGQ393266 PQM393264:PQM393266 QAI393264:QAI393266 QKE393264:QKE393266 QUA393264:QUA393266 RDW393264:RDW393266 RNS393264:RNS393266 RXO393264:RXO393266 SHK393264:SHK393266 SRG393264:SRG393266 TBC393264:TBC393266 TKY393264:TKY393266 TUU393264:TUU393266 UEQ393264:UEQ393266 UOM393264:UOM393266 UYI393264:UYI393266 VIE393264:VIE393266 VSA393264:VSA393266 WBW393264:WBW393266 WLS393264:WLS393266 WVO393264:WVO393266 G458800:G458802 JC458800:JC458802 SY458800:SY458802 ACU458800:ACU458802 AMQ458800:AMQ458802 AWM458800:AWM458802 BGI458800:BGI458802 BQE458800:BQE458802 CAA458800:CAA458802 CJW458800:CJW458802 CTS458800:CTS458802 DDO458800:DDO458802 DNK458800:DNK458802 DXG458800:DXG458802 EHC458800:EHC458802 EQY458800:EQY458802 FAU458800:FAU458802 FKQ458800:FKQ458802 FUM458800:FUM458802 GEI458800:GEI458802 GOE458800:GOE458802 GYA458800:GYA458802 HHW458800:HHW458802 HRS458800:HRS458802 IBO458800:IBO458802 ILK458800:ILK458802 IVG458800:IVG458802 JFC458800:JFC458802 JOY458800:JOY458802 JYU458800:JYU458802 KIQ458800:KIQ458802 KSM458800:KSM458802 LCI458800:LCI458802 LME458800:LME458802 LWA458800:LWA458802 MFW458800:MFW458802 MPS458800:MPS458802 MZO458800:MZO458802 NJK458800:NJK458802 NTG458800:NTG458802 ODC458800:ODC458802 OMY458800:OMY458802 OWU458800:OWU458802 PGQ458800:PGQ458802 PQM458800:PQM458802 QAI458800:QAI458802 QKE458800:QKE458802 QUA458800:QUA458802 RDW458800:RDW458802 RNS458800:RNS458802 RXO458800:RXO458802 SHK458800:SHK458802 SRG458800:SRG458802 TBC458800:TBC458802 TKY458800:TKY458802 TUU458800:TUU458802 UEQ458800:UEQ458802 UOM458800:UOM458802 UYI458800:UYI458802 VIE458800:VIE458802 VSA458800:VSA458802 WBW458800:WBW458802 WLS458800:WLS458802 WVO458800:WVO458802 G524336:G524338 JC524336:JC524338 SY524336:SY524338 ACU524336:ACU524338 AMQ524336:AMQ524338 AWM524336:AWM524338 BGI524336:BGI524338 BQE524336:BQE524338 CAA524336:CAA524338 CJW524336:CJW524338 CTS524336:CTS524338 DDO524336:DDO524338 DNK524336:DNK524338 DXG524336:DXG524338 EHC524336:EHC524338 EQY524336:EQY524338 FAU524336:FAU524338 FKQ524336:FKQ524338 FUM524336:FUM524338 GEI524336:GEI524338 GOE524336:GOE524338 GYA524336:GYA524338 HHW524336:HHW524338 HRS524336:HRS524338 IBO524336:IBO524338 ILK524336:ILK524338 IVG524336:IVG524338 JFC524336:JFC524338 JOY524336:JOY524338 JYU524336:JYU524338 KIQ524336:KIQ524338 KSM524336:KSM524338 LCI524336:LCI524338 LME524336:LME524338 LWA524336:LWA524338 MFW524336:MFW524338 MPS524336:MPS524338 MZO524336:MZO524338 NJK524336:NJK524338 NTG524336:NTG524338 ODC524336:ODC524338 OMY524336:OMY524338 OWU524336:OWU524338 PGQ524336:PGQ524338 PQM524336:PQM524338 QAI524336:QAI524338 QKE524336:QKE524338 QUA524336:QUA524338 RDW524336:RDW524338 RNS524336:RNS524338 RXO524336:RXO524338 SHK524336:SHK524338 SRG524336:SRG524338 TBC524336:TBC524338 TKY524336:TKY524338 TUU524336:TUU524338 UEQ524336:UEQ524338 UOM524336:UOM524338 UYI524336:UYI524338 VIE524336:VIE524338 VSA524336:VSA524338 WBW524336:WBW524338 WLS524336:WLS524338 WVO524336:WVO524338 G589872:G589874 JC589872:JC589874 SY589872:SY589874 ACU589872:ACU589874 AMQ589872:AMQ589874 AWM589872:AWM589874 BGI589872:BGI589874 BQE589872:BQE589874 CAA589872:CAA589874 CJW589872:CJW589874 CTS589872:CTS589874 DDO589872:DDO589874 DNK589872:DNK589874 DXG589872:DXG589874 EHC589872:EHC589874 EQY589872:EQY589874 FAU589872:FAU589874 FKQ589872:FKQ589874 FUM589872:FUM589874 GEI589872:GEI589874 GOE589872:GOE589874 GYA589872:GYA589874 HHW589872:HHW589874 HRS589872:HRS589874 IBO589872:IBO589874 ILK589872:ILK589874 IVG589872:IVG589874 JFC589872:JFC589874 JOY589872:JOY589874 JYU589872:JYU589874 KIQ589872:KIQ589874 KSM589872:KSM589874 LCI589872:LCI589874 LME589872:LME589874 LWA589872:LWA589874 MFW589872:MFW589874 MPS589872:MPS589874 MZO589872:MZO589874 NJK589872:NJK589874 NTG589872:NTG589874 ODC589872:ODC589874 OMY589872:OMY589874 OWU589872:OWU589874 PGQ589872:PGQ589874 PQM589872:PQM589874 QAI589872:QAI589874 QKE589872:QKE589874 QUA589872:QUA589874 RDW589872:RDW589874 RNS589872:RNS589874 RXO589872:RXO589874 SHK589872:SHK589874 SRG589872:SRG589874 TBC589872:TBC589874 TKY589872:TKY589874 TUU589872:TUU589874 UEQ589872:UEQ589874 UOM589872:UOM589874 UYI589872:UYI589874 VIE589872:VIE589874 VSA589872:VSA589874 WBW589872:WBW589874 WLS589872:WLS589874 WVO589872:WVO589874 G655408:G655410 JC655408:JC655410 SY655408:SY655410 ACU655408:ACU655410 AMQ655408:AMQ655410 AWM655408:AWM655410 BGI655408:BGI655410 BQE655408:BQE655410 CAA655408:CAA655410 CJW655408:CJW655410 CTS655408:CTS655410 DDO655408:DDO655410 DNK655408:DNK655410 DXG655408:DXG655410 EHC655408:EHC655410 EQY655408:EQY655410 FAU655408:FAU655410 FKQ655408:FKQ655410 FUM655408:FUM655410 GEI655408:GEI655410 GOE655408:GOE655410 GYA655408:GYA655410 HHW655408:HHW655410 HRS655408:HRS655410 IBO655408:IBO655410 ILK655408:ILK655410 IVG655408:IVG655410 JFC655408:JFC655410 JOY655408:JOY655410 JYU655408:JYU655410 KIQ655408:KIQ655410 KSM655408:KSM655410 LCI655408:LCI655410 LME655408:LME655410 LWA655408:LWA655410 MFW655408:MFW655410 MPS655408:MPS655410 MZO655408:MZO655410 NJK655408:NJK655410 NTG655408:NTG655410 ODC655408:ODC655410 OMY655408:OMY655410 OWU655408:OWU655410 PGQ655408:PGQ655410 PQM655408:PQM655410 QAI655408:QAI655410 QKE655408:QKE655410 QUA655408:QUA655410 RDW655408:RDW655410 RNS655408:RNS655410 RXO655408:RXO655410 SHK655408:SHK655410 SRG655408:SRG655410 TBC655408:TBC655410 TKY655408:TKY655410 TUU655408:TUU655410 UEQ655408:UEQ655410 UOM655408:UOM655410 UYI655408:UYI655410 VIE655408:VIE655410 VSA655408:VSA655410 WBW655408:WBW655410 WLS655408:WLS655410 WVO655408:WVO655410 G720944:G720946 JC720944:JC720946 SY720944:SY720946 ACU720944:ACU720946 AMQ720944:AMQ720946 AWM720944:AWM720946 BGI720944:BGI720946 BQE720944:BQE720946 CAA720944:CAA720946 CJW720944:CJW720946 CTS720944:CTS720946 DDO720944:DDO720946 DNK720944:DNK720946 DXG720944:DXG720946 EHC720944:EHC720946 EQY720944:EQY720946 FAU720944:FAU720946 FKQ720944:FKQ720946 FUM720944:FUM720946 GEI720944:GEI720946 GOE720944:GOE720946 GYA720944:GYA720946 HHW720944:HHW720946 HRS720944:HRS720946 IBO720944:IBO720946 ILK720944:ILK720946 IVG720944:IVG720946 JFC720944:JFC720946 JOY720944:JOY720946 JYU720944:JYU720946 KIQ720944:KIQ720946 KSM720944:KSM720946 LCI720944:LCI720946 LME720944:LME720946 LWA720944:LWA720946 MFW720944:MFW720946 MPS720944:MPS720946 MZO720944:MZO720946 NJK720944:NJK720946 NTG720944:NTG720946 ODC720944:ODC720946 OMY720944:OMY720946 OWU720944:OWU720946 PGQ720944:PGQ720946 PQM720944:PQM720946 QAI720944:QAI720946 QKE720944:QKE720946 QUA720944:QUA720946 RDW720944:RDW720946 RNS720944:RNS720946 RXO720944:RXO720946 SHK720944:SHK720946 SRG720944:SRG720946 TBC720944:TBC720946 TKY720944:TKY720946 TUU720944:TUU720946 UEQ720944:UEQ720946 UOM720944:UOM720946 UYI720944:UYI720946 VIE720944:VIE720946 VSA720944:VSA720946 WBW720944:WBW720946 WLS720944:WLS720946 WVO720944:WVO720946 G786480:G786482 JC786480:JC786482 SY786480:SY786482 ACU786480:ACU786482 AMQ786480:AMQ786482 AWM786480:AWM786482 BGI786480:BGI786482 BQE786480:BQE786482 CAA786480:CAA786482 CJW786480:CJW786482 CTS786480:CTS786482 DDO786480:DDO786482 DNK786480:DNK786482 DXG786480:DXG786482 EHC786480:EHC786482 EQY786480:EQY786482 FAU786480:FAU786482 FKQ786480:FKQ786482 FUM786480:FUM786482 GEI786480:GEI786482 GOE786480:GOE786482 GYA786480:GYA786482 HHW786480:HHW786482 HRS786480:HRS786482 IBO786480:IBO786482 ILK786480:ILK786482 IVG786480:IVG786482 JFC786480:JFC786482 JOY786480:JOY786482 JYU786480:JYU786482 KIQ786480:KIQ786482 KSM786480:KSM786482 LCI786480:LCI786482 LME786480:LME786482 LWA786480:LWA786482 MFW786480:MFW786482 MPS786480:MPS786482 MZO786480:MZO786482 NJK786480:NJK786482 NTG786480:NTG786482 ODC786480:ODC786482 OMY786480:OMY786482 OWU786480:OWU786482 PGQ786480:PGQ786482 PQM786480:PQM786482 QAI786480:QAI786482 QKE786480:QKE786482 QUA786480:QUA786482 RDW786480:RDW786482 RNS786480:RNS786482 RXO786480:RXO786482 SHK786480:SHK786482 SRG786480:SRG786482 TBC786480:TBC786482 TKY786480:TKY786482 TUU786480:TUU786482 UEQ786480:UEQ786482 UOM786480:UOM786482 UYI786480:UYI786482 VIE786480:VIE786482 VSA786480:VSA786482 WBW786480:WBW786482 WLS786480:WLS786482 WVO786480:WVO786482 G852016:G852018 JC852016:JC852018 SY852016:SY852018 ACU852016:ACU852018 AMQ852016:AMQ852018 AWM852016:AWM852018 BGI852016:BGI852018 BQE852016:BQE852018 CAA852016:CAA852018 CJW852016:CJW852018 CTS852016:CTS852018 DDO852016:DDO852018 DNK852016:DNK852018 DXG852016:DXG852018 EHC852016:EHC852018 EQY852016:EQY852018 FAU852016:FAU852018 FKQ852016:FKQ852018 FUM852016:FUM852018 GEI852016:GEI852018 GOE852016:GOE852018 GYA852016:GYA852018 HHW852016:HHW852018 HRS852016:HRS852018 IBO852016:IBO852018 ILK852016:ILK852018 IVG852016:IVG852018 JFC852016:JFC852018 JOY852016:JOY852018 JYU852016:JYU852018 KIQ852016:KIQ852018 KSM852016:KSM852018 LCI852016:LCI852018 LME852016:LME852018 LWA852016:LWA852018 MFW852016:MFW852018 MPS852016:MPS852018 MZO852016:MZO852018 NJK852016:NJK852018 NTG852016:NTG852018 ODC852016:ODC852018 OMY852016:OMY852018 OWU852016:OWU852018 PGQ852016:PGQ852018 PQM852016:PQM852018 QAI852016:QAI852018 QKE852016:QKE852018 QUA852016:QUA852018 RDW852016:RDW852018 RNS852016:RNS852018 RXO852016:RXO852018 SHK852016:SHK852018 SRG852016:SRG852018 TBC852016:TBC852018 TKY852016:TKY852018 TUU852016:TUU852018 UEQ852016:UEQ852018 UOM852016:UOM852018 UYI852016:UYI852018 VIE852016:VIE852018 VSA852016:VSA852018 WBW852016:WBW852018 WLS852016:WLS852018 WVO852016:WVO852018 G917552:G917554 JC917552:JC917554 SY917552:SY917554 ACU917552:ACU917554 AMQ917552:AMQ917554 AWM917552:AWM917554 BGI917552:BGI917554 BQE917552:BQE917554 CAA917552:CAA917554 CJW917552:CJW917554 CTS917552:CTS917554 DDO917552:DDO917554 DNK917552:DNK917554 DXG917552:DXG917554 EHC917552:EHC917554 EQY917552:EQY917554 FAU917552:FAU917554 FKQ917552:FKQ917554 FUM917552:FUM917554 GEI917552:GEI917554 GOE917552:GOE917554 GYA917552:GYA917554 HHW917552:HHW917554 HRS917552:HRS917554 IBO917552:IBO917554 ILK917552:ILK917554 IVG917552:IVG917554 JFC917552:JFC917554 JOY917552:JOY917554 JYU917552:JYU917554 KIQ917552:KIQ917554 KSM917552:KSM917554 LCI917552:LCI917554 LME917552:LME917554 LWA917552:LWA917554 MFW917552:MFW917554 MPS917552:MPS917554 MZO917552:MZO917554 NJK917552:NJK917554 NTG917552:NTG917554 ODC917552:ODC917554 OMY917552:OMY917554 OWU917552:OWU917554 PGQ917552:PGQ917554 PQM917552:PQM917554 QAI917552:QAI917554 QKE917552:QKE917554 QUA917552:QUA917554 RDW917552:RDW917554 RNS917552:RNS917554 RXO917552:RXO917554 SHK917552:SHK917554 SRG917552:SRG917554 TBC917552:TBC917554 TKY917552:TKY917554 TUU917552:TUU917554 UEQ917552:UEQ917554 UOM917552:UOM917554 UYI917552:UYI917554 VIE917552:VIE917554 VSA917552:VSA917554 WBW917552:WBW917554 WLS917552:WLS917554 WVO917552:WVO917554 G983088:G983090 JC983088:JC983090 SY983088:SY983090 ACU983088:ACU983090 AMQ983088:AMQ983090 AWM983088:AWM983090 BGI983088:BGI983090 BQE983088:BQE983090 CAA983088:CAA983090 CJW983088:CJW983090 CTS983088:CTS983090 DDO983088:DDO983090 DNK983088:DNK983090 DXG983088:DXG983090 EHC983088:EHC983090 EQY983088:EQY983090 FAU983088:FAU983090 FKQ983088:FKQ983090 FUM983088:FUM983090 GEI983088:GEI983090 GOE983088:GOE983090 GYA983088:GYA983090 HHW983088:HHW983090 HRS983088:HRS983090 IBO983088:IBO983090 ILK983088:ILK983090 IVG983088:IVG983090 JFC983088:JFC983090 JOY983088:JOY983090 JYU983088:JYU983090 KIQ983088:KIQ983090 KSM983088:KSM983090 LCI983088:LCI983090 LME983088:LME983090 LWA983088:LWA983090 MFW983088:MFW983090 MPS983088:MPS983090 MZO983088:MZO983090 NJK983088:NJK983090 NTG983088:NTG983090 ODC983088:ODC983090 OMY983088:OMY983090 OWU983088:OWU983090 PGQ983088:PGQ983090 PQM983088:PQM983090 QAI983088:QAI983090 QKE983088:QKE983090 QUA983088:QUA983090 RDW983088:RDW983090 RNS983088:RNS983090 RXO983088:RXO983090 SHK983088:SHK983090 SRG983088:SRG983090 TBC983088:TBC983090 TKY983088:TKY983090 TUU983088:TUU983090 UEQ983088:UEQ983090 UOM983088:UOM983090 UYI983088:UYI983090 VIE983088:VIE983090 VSA983088:VSA983090 WBW983088:WBW983090"/>
    <dataValidation allowBlank="1" showInputMessage="1" showErrorMessage="1" prompt="設計変更項目の発議日を入力してください。" sqref="WLO983045:WLO983083 IY48:IY50 SU48:SU50 ACQ48:ACQ50 AMM48:AMM50 AWI48:AWI50 BGE48:BGE50 BQA48:BQA50 BZW48:BZW50 CJS48:CJS50 CTO48:CTO50 DDK48:DDK50 DNG48:DNG50 DXC48:DXC50 EGY48:EGY50 EQU48:EQU50 FAQ48:FAQ50 FKM48:FKM50 FUI48:FUI50 GEE48:GEE50 GOA48:GOA50 GXW48:GXW50 HHS48:HHS50 HRO48:HRO50 IBK48:IBK50 ILG48:ILG50 IVC48:IVC50 JEY48:JEY50 JOU48:JOU50 JYQ48:JYQ50 KIM48:KIM50 KSI48:KSI50 LCE48:LCE50 LMA48:LMA50 LVW48:LVW50 MFS48:MFS50 MPO48:MPO50 MZK48:MZK50 NJG48:NJG50 NTC48:NTC50 OCY48:OCY50 OMU48:OMU50 OWQ48:OWQ50 PGM48:PGM50 PQI48:PQI50 QAE48:QAE50 QKA48:QKA50 QTW48:QTW50 RDS48:RDS50 RNO48:RNO50 RXK48:RXK50 SHG48:SHG50 SRC48:SRC50 TAY48:TAY50 TKU48:TKU50 TUQ48:TUQ50 UEM48:UEM50 UOI48:UOI50 UYE48:UYE50 VIA48:VIA50 VRW48:VRW50 WBS48:WBS50 WLO48:WLO50 WVK48:WVK50 C65584:C65586 IY65584:IY65586 SU65584:SU65586 ACQ65584:ACQ65586 AMM65584:AMM65586 AWI65584:AWI65586 BGE65584:BGE65586 BQA65584:BQA65586 BZW65584:BZW65586 CJS65584:CJS65586 CTO65584:CTO65586 DDK65584:DDK65586 DNG65584:DNG65586 DXC65584:DXC65586 EGY65584:EGY65586 EQU65584:EQU65586 FAQ65584:FAQ65586 FKM65584:FKM65586 FUI65584:FUI65586 GEE65584:GEE65586 GOA65584:GOA65586 GXW65584:GXW65586 HHS65584:HHS65586 HRO65584:HRO65586 IBK65584:IBK65586 ILG65584:ILG65586 IVC65584:IVC65586 JEY65584:JEY65586 JOU65584:JOU65586 JYQ65584:JYQ65586 KIM65584:KIM65586 KSI65584:KSI65586 LCE65584:LCE65586 LMA65584:LMA65586 LVW65584:LVW65586 MFS65584:MFS65586 MPO65584:MPO65586 MZK65584:MZK65586 NJG65584:NJG65586 NTC65584:NTC65586 OCY65584:OCY65586 OMU65584:OMU65586 OWQ65584:OWQ65586 PGM65584:PGM65586 PQI65584:PQI65586 QAE65584:QAE65586 QKA65584:QKA65586 QTW65584:QTW65586 RDS65584:RDS65586 RNO65584:RNO65586 RXK65584:RXK65586 SHG65584:SHG65586 SRC65584:SRC65586 TAY65584:TAY65586 TKU65584:TKU65586 TUQ65584:TUQ65586 UEM65584:UEM65586 UOI65584:UOI65586 UYE65584:UYE65586 VIA65584:VIA65586 VRW65584:VRW65586 WBS65584:WBS65586 WLO65584:WLO65586 WVK65584:WVK65586 C131120:C131122 IY131120:IY131122 SU131120:SU131122 ACQ131120:ACQ131122 AMM131120:AMM131122 AWI131120:AWI131122 BGE131120:BGE131122 BQA131120:BQA131122 BZW131120:BZW131122 CJS131120:CJS131122 CTO131120:CTO131122 DDK131120:DDK131122 DNG131120:DNG131122 DXC131120:DXC131122 EGY131120:EGY131122 EQU131120:EQU131122 FAQ131120:FAQ131122 FKM131120:FKM131122 FUI131120:FUI131122 GEE131120:GEE131122 GOA131120:GOA131122 GXW131120:GXW131122 HHS131120:HHS131122 HRO131120:HRO131122 IBK131120:IBK131122 ILG131120:ILG131122 IVC131120:IVC131122 JEY131120:JEY131122 JOU131120:JOU131122 JYQ131120:JYQ131122 KIM131120:KIM131122 KSI131120:KSI131122 LCE131120:LCE131122 LMA131120:LMA131122 LVW131120:LVW131122 MFS131120:MFS131122 MPO131120:MPO131122 MZK131120:MZK131122 NJG131120:NJG131122 NTC131120:NTC131122 OCY131120:OCY131122 OMU131120:OMU131122 OWQ131120:OWQ131122 PGM131120:PGM131122 PQI131120:PQI131122 QAE131120:QAE131122 QKA131120:QKA131122 QTW131120:QTW131122 RDS131120:RDS131122 RNO131120:RNO131122 RXK131120:RXK131122 SHG131120:SHG131122 SRC131120:SRC131122 TAY131120:TAY131122 TKU131120:TKU131122 TUQ131120:TUQ131122 UEM131120:UEM131122 UOI131120:UOI131122 UYE131120:UYE131122 VIA131120:VIA131122 VRW131120:VRW131122 WBS131120:WBS131122 WLO131120:WLO131122 WVK131120:WVK131122 C196656:C196658 IY196656:IY196658 SU196656:SU196658 ACQ196656:ACQ196658 AMM196656:AMM196658 AWI196656:AWI196658 BGE196656:BGE196658 BQA196656:BQA196658 BZW196656:BZW196658 CJS196656:CJS196658 CTO196656:CTO196658 DDK196656:DDK196658 DNG196656:DNG196658 DXC196656:DXC196658 EGY196656:EGY196658 EQU196656:EQU196658 FAQ196656:FAQ196658 FKM196656:FKM196658 FUI196656:FUI196658 GEE196656:GEE196658 GOA196656:GOA196658 GXW196656:GXW196658 HHS196656:HHS196658 HRO196656:HRO196658 IBK196656:IBK196658 ILG196656:ILG196658 IVC196656:IVC196658 JEY196656:JEY196658 JOU196656:JOU196658 JYQ196656:JYQ196658 KIM196656:KIM196658 KSI196656:KSI196658 LCE196656:LCE196658 LMA196656:LMA196658 LVW196656:LVW196658 MFS196656:MFS196658 MPO196656:MPO196658 MZK196656:MZK196658 NJG196656:NJG196658 NTC196656:NTC196658 OCY196656:OCY196658 OMU196656:OMU196658 OWQ196656:OWQ196658 PGM196656:PGM196658 PQI196656:PQI196658 QAE196656:QAE196658 QKA196656:QKA196658 QTW196656:QTW196658 RDS196656:RDS196658 RNO196656:RNO196658 RXK196656:RXK196658 SHG196656:SHG196658 SRC196656:SRC196658 TAY196656:TAY196658 TKU196656:TKU196658 TUQ196656:TUQ196658 UEM196656:UEM196658 UOI196656:UOI196658 UYE196656:UYE196658 VIA196656:VIA196658 VRW196656:VRW196658 WBS196656:WBS196658 WLO196656:WLO196658 WVK196656:WVK196658 C262192:C262194 IY262192:IY262194 SU262192:SU262194 ACQ262192:ACQ262194 AMM262192:AMM262194 AWI262192:AWI262194 BGE262192:BGE262194 BQA262192:BQA262194 BZW262192:BZW262194 CJS262192:CJS262194 CTO262192:CTO262194 DDK262192:DDK262194 DNG262192:DNG262194 DXC262192:DXC262194 EGY262192:EGY262194 EQU262192:EQU262194 FAQ262192:FAQ262194 FKM262192:FKM262194 FUI262192:FUI262194 GEE262192:GEE262194 GOA262192:GOA262194 GXW262192:GXW262194 HHS262192:HHS262194 HRO262192:HRO262194 IBK262192:IBK262194 ILG262192:ILG262194 IVC262192:IVC262194 JEY262192:JEY262194 JOU262192:JOU262194 JYQ262192:JYQ262194 KIM262192:KIM262194 KSI262192:KSI262194 LCE262192:LCE262194 LMA262192:LMA262194 LVW262192:LVW262194 MFS262192:MFS262194 MPO262192:MPO262194 MZK262192:MZK262194 NJG262192:NJG262194 NTC262192:NTC262194 OCY262192:OCY262194 OMU262192:OMU262194 OWQ262192:OWQ262194 PGM262192:PGM262194 PQI262192:PQI262194 QAE262192:QAE262194 QKA262192:QKA262194 QTW262192:QTW262194 RDS262192:RDS262194 RNO262192:RNO262194 RXK262192:RXK262194 SHG262192:SHG262194 SRC262192:SRC262194 TAY262192:TAY262194 TKU262192:TKU262194 TUQ262192:TUQ262194 UEM262192:UEM262194 UOI262192:UOI262194 UYE262192:UYE262194 VIA262192:VIA262194 VRW262192:VRW262194 WBS262192:WBS262194 WLO262192:WLO262194 WVK262192:WVK262194 C327728:C327730 IY327728:IY327730 SU327728:SU327730 ACQ327728:ACQ327730 AMM327728:AMM327730 AWI327728:AWI327730 BGE327728:BGE327730 BQA327728:BQA327730 BZW327728:BZW327730 CJS327728:CJS327730 CTO327728:CTO327730 DDK327728:DDK327730 DNG327728:DNG327730 DXC327728:DXC327730 EGY327728:EGY327730 EQU327728:EQU327730 FAQ327728:FAQ327730 FKM327728:FKM327730 FUI327728:FUI327730 GEE327728:GEE327730 GOA327728:GOA327730 GXW327728:GXW327730 HHS327728:HHS327730 HRO327728:HRO327730 IBK327728:IBK327730 ILG327728:ILG327730 IVC327728:IVC327730 JEY327728:JEY327730 JOU327728:JOU327730 JYQ327728:JYQ327730 KIM327728:KIM327730 KSI327728:KSI327730 LCE327728:LCE327730 LMA327728:LMA327730 LVW327728:LVW327730 MFS327728:MFS327730 MPO327728:MPO327730 MZK327728:MZK327730 NJG327728:NJG327730 NTC327728:NTC327730 OCY327728:OCY327730 OMU327728:OMU327730 OWQ327728:OWQ327730 PGM327728:PGM327730 PQI327728:PQI327730 QAE327728:QAE327730 QKA327728:QKA327730 QTW327728:QTW327730 RDS327728:RDS327730 RNO327728:RNO327730 RXK327728:RXK327730 SHG327728:SHG327730 SRC327728:SRC327730 TAY327728:TAY327730 TKU327728:TKU327730 TUQ327728:TUQ327730 UEM327728:UEM327730 UOI327728:UOI327730 UYE327728:UYE327730 VIA327728:VIA327730 VRW327728:VRW327730 WBS327728:WBS327730 WLO327728:WLO327730 WVK327728:WVK327730 C393264:C393266 IY393264:IY393266 SU393264:SU393266 ACQ393264:ACQ393266 AMM393264:AMM393266 AWI393264:AWI393266 BGE393264:BGE393266 BQA393264:BQA393266 BZW393264:BZW393266 CJS393264:CJS393266 CTO393264:CTO393266 DDK393264:DDK393266 DNG393264:DNG393266 DXC393264:DXC393266 EGY393264:EGY393266 EQU393264:EQU393266 FAQ393264:FAQ393266 FKM393264:FKM393266 FUI393264:FUI393266 GEE393264:GEE393266 GOA393264:GOA393266 GXW393264:GXW393266 HHS393264:HHS393266 HRO393264:HRO393266 IBK393264:IBK393266 ILG393264:ILG393266 IVC393264:IVC393266 JEY393264:JEY393266 JOU393264:JOU393266 JYQ393264:JYQ393266 KIM393264:KIM393266 KSI393264:KSI393266 LCE393264:LCE393266 LMA393264:LMA393266 LVW393264:LVW393266 MFS393264:MFS393266 MPO393264:MPO393266 MZK393264:MZK393266 NJG393264:NJG393266 NTC393264:NTC393266 OCY393264:OCY393266 OMU393264:OMU393266 OWQ393264:OWQ393266 PGM393264:PGM393266 PQI393264:PQI393266 QAE393264:QAE393266 QKA393264:QKA393266 QTW393264:QTW393266 RDS393264:RDS393266 RNO393264:RNO393266 RXK393264:RXK393266 SHG393264:SHG393266 SRC393264:SRC393266 TAY393264:TAY393266 TKU393264:TKU393266 TUQ393264:TUQ393266 UEM393264:UEM393266 UOI393264:UOI393266 UYE393264:UYE393266 VIA393264:VIA393266 VRW393264:VRW393266 WBS393264:WBS393266 WLO393264:WLO393266 WVK393264:WVK393266 C458800:C458802 IY458800:IY458802 SU458800:SU458802 ACQ458800:ACQ458802 AMM458800:AMM458802 AWI458800:AWI458802 BGE458800:BGE458802 BQA458800:BQA458802 BZW458800:BZW458802 CJS458800:CJS458802 CTO458800:CTO458802 DDK458800:DDK458802 DNG458800:DNG458802 DXC458800:DXC458802 EGY458800:EGY458802 EQU458800:EQU458802 FAQ458800:FAQ458802 FKM458800:FKM458802 FUI458800:FUI458802 GEE458800:GEE458802 GOA458800:GOA458802 GXW458800:GXW458802 HHS458800:HHS458802 HRO458800:HRO458802 IBK458800:IBK458802 ILG458800:ILG458802 IVC458800:IVC458802 JEY458800:JEY458802 JOU458800:JOU458802 JYQ458800:JYQ458802 KIM458800:KIM458802 KSI458800:KSI458802 LCE458800:LCE458802 LMA458800:LMA458802 LVW458800:LVW458802 MFS458800:MFS458802 MPO458800:MPO458802 MZK458800:MZK458802 NJG458800:NJG458802 NTC458800:NTC458802 OCY458800:OCY458802 OMU458800:OMU458802 OWQ458800:OWQ458802 PGM458800:PGM458802 PQI458800:PQI458802 QAE458800:QAE458802 QKA458800:QKA458802 QTW458800:QTW458802 RDS458800:RDS458802 RNO458800:RNO458802 RXK458800:RXK458802 SHG458800:SHG458802 SRC458800:SRC458802 TAY458800:TAY458802 TKU458800:TKU458802 TUQ458800:TUQ458802 UEM458800:UEM458802 UOI458800:UOI458802 UYE458800:UYE458802 VIA458800:VIA458802 VRW458800:VRW458802 WBS458800:WBS458802 WLO458800:WLO458802 WVK458800:WVK458802 C524336:C524338 IY524336:IY524338 SU524336:SU524338 ACQ524336:ACQ524338 AMM524336:AMM524338 AWI524336:AWI524338 BGE524336:BGE524338 BQA524336:BQA524338 BZW524336:BZW524338 CJS524336:CJS524338 CTO524336:CTO524338 DDK524336:DDK524338 DNG524336:DNG524338 DXC524336:DXC524338 EGY524336:EGY524338 EQU524336:EQU524338 FAQ524336:FAQ524338 FKM524336:FKM524338 FUI524336:FUI524338 GEE524336:GEE524338 GOA524336:GOA524338 GXW524336:GXW524338 HHS524336:HHS524338 HRO524336:HRO524338 IBK524336:IBK524338 ILG524336:ILG524338 IVC524336:IVC524338 JEY524336:JEY524338 JOU524336:JOU524338 JYQ524336:JYQ524338 KIM524336:KIM524338 KSI524336:KSI524338 LCE524336:LCE524338 LMA524336:LMA524338 LVW524336:LVW524338 MFS524336:MFS524338 MPO524336:MPO524338 MZK524336:MZK524338 NJG524336:NJG524338 NTC524336:NTC524338 OCY524336:OCY524338 OMU524336:OMU524338 OWQ524336:OWQ524338 PGM524336:PGM524338 PQI524336:PQI524338 QAE524336:QAE524338 QKA524336:QKA524338 QTW524336:QTW524338 RDS524336:RDS524338 RNO524336:RNO524338 RXK524336:RXK524338 SHG524336:SHG524338 SRC524336:SRC524338 TAY524336:TAY524338 TKU524336:TKU524338 TUQ524336:TUQ524338 UEM524336:UEM524338 UOI524336:UOI524338 UYE524336:UYE524338 VIA524336:VIA524338 VRW524336:VRW524338 WBS524336:WBS524338 WLO524336:WLO524338 WVK524336:WVK524338 C589872:C589874 IY589872:IY589874 SU589872:SU589874 ACQ589872:ACQ589874 AMM589872:AMM589874 AWI589872:AWI589874 BGE589872:BGE589874 BQA589872:BQA589874 BZW589872:BZW589874 CJS589872:CJS589874 CTO589872:CTO589874 DDK589872:DDK589874 DNG589872:DNG589874 DXC589872:DXC589874 EGY589872:EGY589874 EQU589872:EQU589874 FAQ589872:FAQ589874 FKM589872:FKM589874 FUI589872:FUI589874 GEE589872:GEE589874 GOA589872:GOA589874 GXW589872:GXW589874 HHS589872:HHS589874 HRO589872:HRO589874 IBK589872:IBK589874 ILG589872:ILG589874 IVC589872:IVC589874 JEY589872:JEY589874 JOU589872:JOU589874 JYQ589872:JYQ589874 KIM589872:KIM589874 KSI589872:KSI589874 LCE589872:LCE589874 LMA589872:LMA589874 LVW589872:LVW589874 MFS589872:MFS589874 MPO589872:MPO589874 MZK589872:MZK589874 NJG589872:NJG589874 NTC589872:NTC589874 OCY589872:OCY589874 OMU589872:OMU589874 OWQ589872:OWQ589874 PGM589872:PGM589874 PQI589872:PQI589874 QAE589872:QAE589874 QKA589872:QKA589874 QTW589872:QTW589874 RDS589872:RDS589874 RNO589872:RNO589874 RXK589872:RXK589874 SHG589872:SHG589874 SRC589872:SRC589874 TAY589872:TAY589874 TKU589872:TKU589874 TUQ589872:TUQ589874 UEM589872:UEM589874 UOI589872:UOI589874 UYE589872:UYE589874 VIA589872:VIA589874 VRW589872:VRW589874 WBS589872:WBS589874 WLO589872:WLO589874 WVK589872:WVK589874 C655408:C655410 IY655408:IY655410 SU655408:SU655410 ACQ655408:ACQ655410 AMM655408:AMM655410 AWI655408:AWI655410 BGE655408:BGE655410 BQA655408:BQA655410 BZW655408:BZW655410 CJS655408:CJS655410 CTO655408:CTO655410 DDK655408:DDK655410 DNG655408:DNG655410 DXC655408:DXC655410 EGY655408:EGY655410 EQU655408:EQU655410 FAQ655408:FAQ655410 FKM655408:FKM655410 FUI655408:FUI655410 GEE655408:GEE655410 GOA655408:GOA655410 GXW655408:GXW655410 HHS655408:HHS655410 HRO655408:HRO655410 IBK655408:IBK655410 ILG655408:ILG655410 IVC655408:IVC655410 JEY655408:JEY655410 JOU655408:JOU655410 JYQ655408:JYQ655410 KIM655408:KIM655410 KSI655408:KSI655410 LCE655408:LCE655410 LMA655408:LMA655410 LVW655408:LVW655410 MFS655408:MFS655410 MPO655408:MPO655410 MZK655408:MZK655410 NJG655408:NJG655410 NTC655408:NTC655410 OCY655408:OCY655410 OMU655408:OMU655410 OWQ655408:OWQ655410 PGM655408:PGM655410 PQI655408:PQI655410 QAE655408:QAE655410 QKA655408:QKA655410 QTW655408:QTW655410 RDS655408:RDS655410 RNO655408:RNO655410 RXK655408:RXK655410 SHG655408:SHG655410 SRC655408:SRC655410 TAY655408:TAY655410 TKU655408:TKU655410 TUQ655408:TUQ655410 UEM655408:UEM655410 UOI655408:UOI655410 UYE655408:UYE655410 VIA655408:VIA655410 VRW655408:VRW655410 WBS655408:WBS655410 WLO655408:WLO655410 WVK655408:WVK655410 C720944:C720946 IY720944:IY720946 SU720944:SU720946 ACQ720944:ACQ720946 AMM720944:AMM720946 AWI720944:AWI720946 BGE720944:BGE720946 BQA720944:BQA720946 BZW720944:BZW720946 CJS720944:CJS720946 CTO720944:CTO720946 DDK720944:DDK720946 DNG720944:DNG720946 DXC720944:DXC720946 EGY720944:EGY720946 EQU720944:EQU720946 FAQ720944:FAQ720946 FKM720944:FKM720946 FUI720944:FUI720946 GEE720944:GEE720946 GOA720944:GOA720946 GXW720944:GXW720946 HHS720944:HHS720946 HRO720944:HRO720946 IBK720944:IBK720946 ILG720944:ILG720946 IVC720944:IVC720946 JEY720944:JEY720946 JOU720944:JOU720946 JYQ720944:JYQ720946 KIM720944:KIM720946 KSI720944:KSI720946 LCE720944:LCE720946 LMA720944:LMA720946 LVW720944:LVW720946 MFS720944:MFS720946 MPO720944:MPO720946 MZK720944:MZK720946 NJG720944:NJG720946 NTC720944:NTC720946 OCY720944:OCY720946 OMU720944:OMU720946 OWQ720944:OWQ720946 PGM720944:PGM720946 PQI720944:PQI720946 QAE720944:QAE720946 QKA720944:QKA720946 QTW720944:QTW720946 RDS720944:RDS720946 RNO720944:RNO720946 RXK720944:RXK720946 SHG720944:SHG720946 SRC720944:SRC720946 TAY720944:TAY720946 TKU720944:TKU720946 TUQ720944:TUQ720946 UEM720944:UEM720946 UOI720944:UOI720946 UYE720944:UYE720946 VIA720944:VIA720946 VRW720944:VRW720946 WBS720944:WBS720946 WLO720944:WLO720946 WVK720944:WVK720946 C786480:C786482 IY786480:IY786482 SU786480:SU786482 ACQ786480:ACQ786482 AMM786480:AMM786482 AWI786480:AWI786482 BGE786480:BGE786482 BQA786480:BQA786482 BZW786480:BZW786482 CJS786480:CJS786482 CTO786480:CTO786482 DDK786480:DDK786482 DNG786480:DNG786482 DXC786480:DXC786482 EGY786480:EGY786482 EQU786480:EQU786482 FAQ786480:FAQ786482 FKM786480:FKM786482 FUI786480:FUI786482 GEE786480:GEE786482 GOA786480:GOA786482 GXW786480:GXW786482 HHS786480:HHS786482 HRO786480:HRO786482 IBK786480:IBK786482 ILG786480:ILG786482 IVC786480:IVC786482 JEY786480:JEY786482 JOU786480:JOU786482 JYQ786480:JYQ786482 KIM786480:KIM786482 KSI786480:KSI786482 LCE786480:LCE786482 LMA786480:LMA786482 LVW786480:LVW786482 MFS786480:MFS786482 MPO786480:MPO786482 MZK786480:MZK786482 NJG786480:NJG786482 NTC786480:NTC786482 OCY786480:OCY786482 OMU786480:OMU786482 OWQ786480:OWQ786482 PGM786480:PGM786482 PQI786480:PQI786482 QAE786480:QAE786482 QKA786480:QKA786482 QTW786480:QTW786482 RDS786480:RDS786482 RNO786480:RNO786482 RXK786480:RXK786482 SHG786480:SHG786482 SRC786480:SRC786482 TAY786480:TAY786482 TKU786480:TKU786482 TUQ786480:TUQ786482 UEM786480:UEM786482 UOI786480:UOI786482 UYE786480:UYE786482 VIA786480:VIA786482 VRW786480:VRW786482 WBS786480:WBS786482 WLO786480:WLO786482 WVK786480:WVK786482 C852016:C852018 IY852016:IY852018 SU852016:SU852018 ACQ852016:ACQ852018 AMM852016:AMM852018 AWI852016:AWI852018 BGE852016:BGE852018 BQA852016:BQA852018 BZW852016:BZW852018 CJS852016:CJS852018 CTO852016:CTO852018 DDK852016:DDK852018 DNG852016:DNG852018 DXC852016:DXC852018 EGY852016:EGY852018 EQU852016:EQU852018 FAQ852016:FAQ852018 FKM852016:FKM852018 FUI852016:FUI852018 GEE852016:GEE852018 GOA852016:GOA852018 GXW852016:GXW852018 HHS852016:HHS852018 HRO852016:HRO852018 IBK852016:IBK852018 ILG852016:ILG852018 IVC852016:IVC852018 JEY852016:JEY852018 JOU852016:JOU852018 JYQ852016:JYQ852018 KIM852016:KIM852018 KSI852016:KSI852018 LCE852016:LCE852018 LMA852016:LMA852018 LVW852016:LVW852018 MFS852016:MFS852018 MPO852016:MPO852018 MZK852016:MZK852018 NJG852016:NJG852018 NTC852016:NTC852018 OCY852016:OCY852018 OMU852016:OMU852018 OWQ852016:OWQ852018 PGM852016:PGM852018 PQI852016:PQI852018 QAE852016:QAE852018 QKA852016:QKA852018 QTW852016:QTW852018 RDS852016:RDS852018 RNO852016:RNO852018 RXK852016:RXK852018 SHG852016:SHG852018 SRC852016:SRC852018 TAY852016:TAY852018 TKU852016:TKU852018 TUQ852016:TUQ852018 UEM852016:UEM852018 UOI852016:UOI852018 UYE852016:UYE852018 VIA852016:VIA852018 VRW852016:VRW852018 WBS852016:WBS852018 WLO852016:WLO852018 WVK852016:WVK852018 C917552:C917554 IY917552:IY917554 SU917552:SU917554 ACQ917552:ACQ917554 AMM917552:AMM917554 AWI917552:AWI917554 BGE917552:BGE917554 BQA917552:BQA917554 BZW917552:BZW917554 CJS917552:CJS917554 CTO917552:CTO917554 DDK917552:DDK917554 DNG917552:DNG917554 DXC917552:DXC917554 EGY917552:EGY917554 EQU917552:EQU917554 FAQ917552:FAQ917554 FKM917552:FKM917554 FUI917552:FUI917554 GEE917552:GEE917554 GOA917552:GOA917554 GXW917552:GXW917554 HHS917552:HHS917554 HRO917552:HRO917554 IBK917552:IBK917554 ILG917552:ILG917554 IVC917552:IVC917554 JEY917552:JEY917554 JOU917552:JOU917554 JYQ917552:JYQ917554 KIM917552:KIM917554 KSI917552:KSI917554 LCE917552:LCE917554 LMA917552:LMA917554 LVW917552:LVW917554 MFS917552:MFS917554 MPO917552:MPO917554 MZK917552:MZK917554 NJG917552:NJG917554 NTC917552:NTC917554 OCY917552:OCY917554 OMU917552:OMU917554 OWQ917552:OWQ917554 PGM917552:PGM917554 PQI917552:PQI917554 QAE917552:QAE917554 QKA917552:QKA917554 QTW917552:QTW917554 RDS917552:RDS917554 RNO917552:RNO917554 RXK917552:RXK917554 SHG917552:SHG917554 SRC917552:SRC917554 TAY917552:TAY917554 TKU917552:TKU917554 TUQ917552:TUQ917554 UEM917552:UEM917554 UOI917552:UOI917554 UYE917552:UYE917554 VIA917552:VIA917554 VRW917552:VRW917554 WBS917552:WBS917554 WLO917552:WLO917554 WVK917552:WVK917554 C983088:C983090 IY983088:IY983090 SU983088:SU983090 ACQ983088:ACQ983090 AMM983088:AMM983090 AWI983088:AWI983090 BGE983088:BGE983090 BQA983088:BQA983090 BZW983088:BZW983090 CJS983088:CJS983090 CTO983088:CTO983090 DDK983088:DDK983090 DNG983088:DNG983090 DXC983088:DXC983090 EGY983088:EGY983090 EQU983088:EQU983090 FAQ983088:FAQ983090 FKM983088:FKM983090 FUI983088:FUI983090 GEE983088:GEE983090 GOA983088:GOA983090 GXW983088:GXW983090 HHS983088:HHS983090 HRO983088:HRO983090 IBK983088:IBK983090 ILG983088:ILG983090 IVC983088:IVC983090 JEY983088:JEY983090 JOU983088:JOU983090 JYQ983088:JYQ983090 KIM983088:KIM983090 KSI983088:KSI983090 LCE983088:LCE983090 LMA983088:LMA983090 LVW983088:LVW983090 MFS983088:MFS983090 MPO983088:MPO983090 MZK983088:MZK983090 NJG983088:NJG983090 NTC983088:NTC983090 OCY983088:OCY983090 OMU983088:OMU983090 OWQ983088:OWQ983090 PGM983088:PGM983090 PQI983088:PQI983090 QAE983088:QAE983090 QKA983088:QKA983090 QTW983088:QTW983090 RDS983088:RDS983090 RNO983088:RNO983090 RXK983088:RXK983090 SHG983088:SHG983090 SRC983088:SRC983090 TAY983088:TAY983090 TKU983088:TKU983090 TUQ983088:TUQ983090 UEM983088:UEM983090 UOI983088:UOI983090 UYE983088:UYE983090 VIA983088:VIA983090 VRW983088:VRW983090 WBS983088:WBS983090 WLO983088:WLO983090 WVK983088:WVK983090 WVK983045:WVK983083 IY5:IY43 SU5:SU43 ACQ5:ACQ43 AMM5:AMM43 AWI5:AWI43 BGE5:BGE43 BQA5:BQA43 BZW5:BZW43 CJS5:CJS43 CTO5:CTO43 DDK5:DDK43 DNG5:DNG43 DXC5:DXC43 EGY5:EGY43 EQU5:EQU43 FAQ5:FAQ43 FKM5:FKM43 FUI5:FUI43 GEE5:GEE43 GOA5:GOA43 GXW5:GXW43 HHS5:HHS43 HRO5:HRO43 IBK5:IBK43 ILG5:ILG43 IVC5:IVC43 JEY5:JEY43 JOU5:JOU43 JYQ5:JYQ43 KIM5:KIM43 KSI5:KSI43 LCE5:LCE43 LMA5:LMA43 LVW5:LVW43 MFS5:MFS43 MPO5:MPO43 MZK5:MZK43 NJG5:NJG43 NTC5:NTC43 OCY5:OCY43 OMU5:OMU43 OWQ5:OWQ43 PGM5:PGM43 PQI5:PQI43 QAE5:QAE43 QKA5:QKA43 QTW5:QTW43 RDS5:RDS43 RNO5:RNO43 RXK5:RXK43 SHG5:SHG43 SRC5:SRC43 TAY5:TAY43 TKU5:TKU43 TUQ5:TUQ43 UEM5:UEM43 UOI5:UOI43 UYE5:UYE43 VIA5:VIA43 VRW5:VRW43 WBS5:WBS43 WLO5:WLO43 WVK5:WVK43 C65541:C65579 IY65541:IY65579 SU65541:SU65579 ACQ65541:ACQ65579 AMM65541:AMM65579 AWI65541:AWI65579 BGE65541:BGE65579 BQA65541:BQA65579 BZW65541:BZW65579 CJS65541:CJS65579 CTO65541:CTO65579 DDK65541:DDK65579 DNG65541:DNG65579 DXC65541:DXC65579 EGY65541:EGY65579 EQU65541:EQU65579 FAQ65541:FAQ65579 FKM65541:FKM65579 FUI65541:FUI65579 GEE65541:GEE65579 GOA65541:GOA65579 GXW65541:GXW65579 HHS65541:HHS65579 HRO65541:HRO65579 IBK65541:IBK65579 ILG65541:ILG65579 IVC65541:IVC65579 JEY65541:JEY65579 JOU65541:JOU65579 JYQ65541:JYQ65579 KIM65541:KIM65579 KSI65541:KSI65579 LCE65541:LCE65579 LMA65541:LMA65579 LVW65541:LVW65579 MFS65541:MFS65579 MPO65541:MPO65579 MZK65541:MZK65579 NJG65541:NJG65579 NTC65541:NTC65579 OCY65541:OCY65579 OMU65541:OMU65579 OWQ65541:OWQ65579 PGM65541:PGM65579 PQI65541:PQI65579 QAE65541:QAE65579 QKA65541:QKA65579 QTW65541:QTW65579 RDS65541:RDS65579 RNO65541:RNO65579 RXK65541:RXK65579 SHG65541:SHG65579 SRC65541:SRC65579 TAY65541:TAY65579 TKU65541:TKU65579 TUQ65541:TUQ65579 UEM65541:UEM65579 UOI65541:UOI65579 UYE65541:UYE65579 VIA65541:VIA65579 VRW65541:VRW65579 WBS65541:WBS65579 WLO65541:WLO65579 WVK65541:WVK65579 C131077:C131115 IY131077:IY131115 SU131077:SU131115 ACQ131077:ACQ131115 AMM131077:AMM131115 AWI131077:AWI131115 BGE131077:BGE131115 BQA131077:BQA131115 BZW131077:BZW131115 CJS131077:CJS131115 CTO131077:CTO131115 DDK131077:DDK131115 DNG131077:DNG131115 DXC131077:DXC131115 EGY131077:EGY131115 EQU131077:EQU131115 FAQ131077:FAQ131115 FKM131077:FKM131115 FUI131077:FUI131115 GEE131077:GEE131115 GOA131077:GOA131115 GXW131077:GXW131115 HHS131077:HHS131115 HRO131077:HRO131115 IBK131077:IBK131115 ILG131077:ILG131115 IVC131077:IVC131115 JEY131077:JEY131115 JOU131077:JOU131115 JYQ131077:JYQ131115 KIM131077:KIM131115 KSI131077:KSI131115 LCE131077:LCE131115 LMA131077:LMA131115 LVW131077:LVW131115 MFS131077:MFS131115 MPO131077:MPO131115 MZK131077:MZK131115 NJG131077:NJG131115 NTC131077:NTC131115 OCY131077:OCY131115 OMU131077:OMU131115 OWQ131077:OWQ131115 PGM131077:PGM131115 PQI131077:PQI131115 QAE131077:QAE131115 QKA131077:QKA131115 QTW131077:QTW131115 RDS131077:RDS131115 RNO131077:RNO131115 RXK131077:RXK131115 SHG131077:SHG131115 SRC131077:SRC131115 TAY131077:TAY131115 TKU131077:TKU131115 TUQ131077:TUQ131115 UEM131077:UEM131115 UOI131077:UOI131115 UYE131077:UYE131115 VIA131077:VIA131115 VRW131077:VRW131115 WBS131077:WBS131115 WLO131077:WLO131115 WVK131077:WVK131115 C196613:C196651 IY196613:IY196651 SU196613:SU196651 ACQ196613:ACQ196651 AMM196613:AMM196651 AWI196613:AWI196651 BGE196613:BGE196651 BQA196613:BQA196651 BZW196613:BZW196651 CJS196613:CJS196651 CTO196613:CTO196651 DDK196613:DDK196651 DNG196613:DNG196651 DXC196613:DXC196651 EGY196613:EGY196651 EQU196613:EQU196651 FAQ196613:FAQ196651 FKM196613:FKM196651 FUI196613:FUI196651 GEE196613:GEE196651 GOA196613:GOA196651 GXW196613:GXW196651 HHS196613:HHS196651 HRO196613:HRO196651 IBK196613:IBK196651 ILG196613:ILG196651 IVC196613:IVC196651 JEY196613:JEY196651 JOU196613:JOU196651 JYQ196613:JYQ196651 KIM196613:KIM196651 KSI196613:KSI196651 LCE196613:LCE196651 LMA196613:LMA196651 LVW196613:LVW196651 MFS196613:MFS196651 MPO196613:MPO196651 MZK196613:MZK196651 NJG196613:NJG196651 NTC196613:NTC196651 OCY196613:OCY196651 OMU196613:OMU196651 OWQ196613:OWQ196651 PGM196613:PGM196651 PQI196613:PQI196651 QAE196613:QAE196651 QKA196613:QKA196651 QTW196613:QTW196651 RDS196613:RDS196651 RNO196613:RNO196651 RXK196613:RXK196651 SHG196613:SHG196651 SRC196613:SRC196651 TAY196613:TAY196651 TKU196613:TKU196651 TUQ196613:TUQ196651 UEM196613:UEM196651 UOI196613:UOI196651 UYE196613:UYE196651 VIA196613:VIA196651 VRW196613:VRW196651 WBS196613:WBS196651 WLO196613:WLO196651 WVK196613:WVK196651 C262149:C262187 IY262149:IY262187 SU262149:SU262187 ACQ262149:ACQ262187 AMM262149:AMM262187 AWI262149:AWI262187 BGE262149:BGE262187 BQA262149:BQA262187 BZW262149:BZW262187 CJS262149:CJS262187 CTO262149:CTO262187 DDK262149:DDK262187 DNG262149:DNG262187 DXC262149:DXC262187 EGY262149:EGY262187 EQU262149:EQU262187 FAQ262149:FAQ262187 FKM262149:FKM262187 FUI262149:FUI262187 GEE262149:GEE262187 GOA262149:GOA262187 GXW262149:GXW262187 HHS262149:HHS262187 HRO262149:HRO262187 IBK262149:IBK262187 ILG262149:ILG262187 IVC262149:IVC262187 JEY262149:JEY262187 JOU262149:JOU262187 JYQ262149:JYQ262187 KIM262149:KIM262187 KSI262149:KSI262187 LCE262149:LCE262187 LMA262149:LMA262187 LVW262149:LVW262187 MFS262149:MFS262187 MPO262149:MPO262187 MZK262149:MZK262187 NJG262149:NJG262187 NTC262149:NTC262187 OCY262149:OCY262187 OMU262149:OMU262187 OWQ262149:OWQ262187 PGM262149:PGM262187 PQI262149:PQI262187 QAE262149:QAE262187 QKA262149:QKA262187 QTW262149:QTW262187 RDS262149:RDS262187 RNO262149:RNO262187 RXK262149:RXK262187 SHG262149:SHG262187 SRC262149:SRC262187 TAY262149:TAY262187 TKU262149:TKU262187 TUQ262149:TUQ262187 UEM262149:UEM262187 UOI262149:UOI262187 UYE262149:UYE262187 VIA262149:VIA262187 VRW262149:VRW262187 WBS262149:WBS262187 WLO262149:WLO262187 WVK262149:WVK262187 C327685:C327723 IY327685:IY327723 SU327685:SU327723 ACQ327685:ACQ327723 AMM327685:AMM327723 AWI327685:AWI327723 BGE327685:BGE327723 BQA327685:BQA327723 BZW327685:BZW327723 CJS327685:CJS327723 CTO327685:CTO327723 DDK327685:DDK327723 DNG327685:DNG327723 DXC327685:DXC327723 EGY327685:EGY327723 EQU327685:EQU327723 FAQ327685:FAQ327723 FKM327685:FKM327723 FUI327685:FUI327723 GEE327685:GEE327723 GOA327685:GOA327723 GXW327685:GXW327723 HHS327685:HHS327723 HRO327685:HRO327723 IBK327685:IBK327723 ILG327685:ILG327723 IVC327685:IVC327723 JEY327685:JEY327723 JOU327685:JOU327723 JYQ327685:JYQ327723 KIM327685:KIM327723 KSI327685:KSI327723 LCE327685:LCE327723 LMA327685:LMA327723 LVW327685:LVW327723 MFS327685:MFS327723 MPO327685:MPO327723 MZK327685:MZK327723 NJG327685:NJG327723 NTC327685:NTC327723 OCY327685:OCY327723 OMU327685:OMU327723 OWQ327685:OWQ327723 PGM327685:PGM327723 PQI327685:PQI327723 QAE327685:QAE327723 QKA327685:QKA327723 QTW327685:QTW327723 RDS327685:RDS327723 RNO327685:RNO327723 RXK327685:RXK327723 SHG327685:SHG327723 SRC327685:SRC327723 TAY327685:TAY327723 TKU327685:TKU327723 TUQ327685:TUQ327723 UEM327685:UEM327723 UOI327685:UOI327723 UYE327685:UYE327723 VIA327685:VIA327723 VRW327685:VRW327723 WBS327685:WBS327723 WLO327685:WLO327723 WVK327685:WVK327723 C393221:C393259 IY393221:IY393259 SU393221:SU393259 ACQ393221:ACQ393259 AMM393221:AMM393259 AWI393221:AWI393259 BGE393221:BGE393259 BQA393221:BQA393259 BZW393221:BZW393259 CJS393221:CJS393259 CTO393221:CTO393259 DDK393221:DDK393259 DNG393221:DNG393259 DXC393221:DXC393259 EGY393221:EGY393259 EQU393221:EQU393259 FAQ393221:FAQ393259 FKM393221:FKM393259 FUI393221:FUI393259 GEE393221:GEE393259 GOA393221:GOA393259 GXW393221:GXW393259 HHS393221:HHS393259 HRO393221:HRO393259 IBK393221:IBK393259 ILG393221:ILG393259 IVC393221:IVC393259 JEY393221:JEY393259 JOU393221:JOU393259 JYQ393221:JYQ393259 KIM393221:KIM393259 KSI393221:KSI393259 LCE393221:LCE393259 LMA393221:LMA393259 LVW393221:LVW393259 MFS393221:MFS393259 MPO393221:MPO393259 MZK393221:MZK393259 NJG393221:NJG393259 NTC393221:NTC393259 OCY393221:OCY393259 OMU393221:OMU393259 OWQ393221:OWQ393259 PGM393221:PGM393259 PQI393221:PQI393259 QAE393221:QAE393259 QKA393221:QKA393259 QTW393221:QTW393259 RDS393221:RDS393259 RNO393221:RNO393259 RXK393221:RXK393259 SHG393221:SHG393259 SRC393221:SRC393259 TAY393221:TAY393259 TKU393221:TKU393259 TUQ393221:TUQ393259 UEM393221:UEM393259 UOI393221:UOI393259 UYE393221:UYE393259 VIA393221:VIA393259 VRW393221:VRW393259 WBS393221:WBS393259 WLO393221:WLO393259 WVK393221:WVK393259 C458757:C458795 IY458757:IY458795 SU458757:SU458795 ACQ458757:ACQ458795 AMM458757:AMM458795 AWI458757:AWI458795 BGE458757:BGE458795 BQA458757:BQA458795 BZW458757:BZW458795 CJS458757:CJS458795 CTO458757:CTO458795 DDK458757:DDK458795 DNG458757:DNG458795 DXC458757:DXC458795 EGY458757:EGY458795 EQU458757:EQU458795 FAQ458757:FAQ458795 FKM458757:FKM458795 FUI458757:FUI458795 GEE458757:GEE458795 GOA458757:GOA458795 GXW458757:GXW458795 HHS458757:HHS458795 HRO458757:HRO458795 IBK458757:IBK458795 ILG458757:ILG458795 IVC458757:IVC458795 JEY458757:JEY458795 JOU458757:JOU458795 JYQ458757:JYQ458795 KIM458757:KIM458795 KSI458757:KSI458795 LCE458757:LCE458795 LMA458757:LMA458795 LVW458757:LVW458795 MFS458757:MFS458795 MPO458757:MPO458795 MZK458757:MZK458795 NJG458757:NJG458795 NTC458757:NTC458795 OCY458757:OCY458795 OMU458757:OMU458795 OWQ458757:OWQ458795 PGM458757:PGM458795 PQI458757:PQI458795 QAE458757:QAE458795 QKA458757:QKA458795 QTW458757:QTW458795 RDS458757:RDS458795 RNO458757:RNO458795 RXK458757:RXK458795 SHG458757:SHG458795 SRC458757:SRC458795 TAY458757:TAY458795 TKU458757:TKU458795 TUQ458757:TUQ458795 UEM458757:UEM458795 UOI458757:UOI458795 UYE458757:UYE458795 VIA458757:VIA458795 VRW458757:VRW458795 WBS458757:WBS458795 WLO458757:WLO458795 WVK458757:WVK458795 C524293:C524331 IY524293:IY524331 SU524293:SU524331 ACQ524293:ACQ524331 AMM524293:AMM524331 AWI524293:AWI524331 BGE524293:BGE524331 BQA524293:BQA524331 BZW524293:BZW524331 CJS524293:CJS524331 CTO524293:CTO524331 DDK524293:DDK524331 DNG524293:DNG524331 DXC524293:DXC524331 EGY524293:EGY524331 EQU524293:EQU524331 FAQ524293:FAQ524331 FKM524293:FKM524331 FUI524293:FUI524331 GEE524293:GEE524331 GOA524293:GOA524331 GXW524293:GXW524331 HHS524293:HHS524331 HRO524293:HRO524331 IBK524293:IBK524331 ILG524293:ILG524331 IVC524293:IVC524331 JEY524293:JEY524331 JOU524293:JOU524331 JYQ524293:JYQ524331 KIM524293:KIM524331 KSI524293:KSI524331 LCE524293:LCE524331 LMA524293:LMA524331 LVW524293:LVW524331 MFS524293:MFS524331 MPO524293:MPO524331 MZK524293:MZK524331 NJG524293:NJG524331 NTC524293:NTC524331 OCY524293:OCY524331 OMU524293:OMU524331 OWQ524293:OWQ524331 PGM524293:PGM524331 PQI524293:PQI524331 QAE524293:QAE524331 QKA524293:QKA524331 QTW524293:QTW524331 RDS524293:RDS524331 RNO524293:RNO524331 RXK524293:RXK524331 SHG524293:SHG524331 SRC524293:SRC524331 TAY524293:TAY524331 TKU524293:TKU524331 TUQ524293:TUQ524331 UEM524293:UEM524331 UOI524293:UOI524331 UYE524293:UYE524331 VIA524293:VIA524331 VRW524293:VRW524331 WBS524293:WBS524331 WLO524293:WLO524331 WVK524293:WVK524331 C589829:C589867 IY589829:IY589867 SU589829:SU589867 ACQ589829:ACQ589867 AMM589829:AMM589867 AWI589829:AWI589867 BGE589829:BGE589867 BQA589829:BQA589867 BZW589829:BZW589867 CJS589829:CJS589867 CTO589829:CTO589867 DDK589829:DDK589867 DNG589829:DNG589867 DXC589829:DXC589867 EGY589829:EGY589867 EQU589829:EQU589867 FAQ589829:FAQ589867 FKM589829:FKM589867 FUI589829:FUI589867 GEE589829:GEE589867 GOA589829:GOA589867 GXW589829:GXW589867 HHS589829:HHS589867 HRO589829:HRO589867 IBK589829:IBK589867 ILG589829:ILG589867 IVC589829:IVC589867 JEY589829:JEY589867 JOU589829:JOU589867 JYQ589829:JYQ589867 KIM589829:KIM589867 KSI589829:KSI589867 LCE589829:LCE589867 LMA589829:LMA589867 LVW589829:LVW589867 MFS589829:MFS589867 MPO589829:MPO589867 MZK589829:MZK589867 NJG589829:NJG589867 NTC589829:NTC589867 OCY589829:OCY589867 OMU589829:OMU589867 OWQ589829:OWQ589867 PGM589829:PGM589867 PQI589829:PQI589867 QAE589829:QAE589867 QKA589829:QKA589867 QTW589829:QTW589867 RDS589829:RDS589867 RNO589829:RNO589867 RXK589829:RXK589867 SHG589829:SHG589867 SRC589829:SRC589867 TAY589829:TAY589867 TKU589829:TKU589867 TUQ589829:TUQ589867 UEM589829:UEM589867 UOI589829:UOI589867 UYE589829:UYE589867 VIA589829:VIA589867 VRW589829:VRW589867 WBS589829:WBS589867 WLO589829:WLO589867 WVK589829:WVK589867 C655365:C655403 IY655365:IY655403 SU655365:SU655403 ACQ655365:ACQ655403 AMM655365:AMM655403 AWI655365:AWI655403 BGE655365:BGE655403 BQA655365:BQA655403 BZW655365:BZW655403 CJS655365:CJS655403 CTO655365:CTO655403 DDK655365:DDK655403 DNG655365:DNG655403 DXC655365:DXC655403 EGY655365:EGY655403 EQU655365:EQU655403 FAQ655365:FAQ655403 FKM655365:FKM655403 FUI655365:FUI655403 GEE655365:GEE655403 GOA655365:GOA655403 GXW655365:GXW655403 HHS655365:HHS655403 HRO655365:HRO655403 IBK655365:IBK655403 ILG655365:ILG655403 IVC655365:IVC655403 JEY655365:JEY655403 JOU655365:JOU655403 JYQ655365:JYQ655403 KIM655365:KIM655403 KSI655365:KSI655403 LCE655365:LCE655403 LMA655365:LMA655403 LVW655365:LVW655403 MFS655365:MFS655403 MPO655365:MPO655403 MZK655365:MZK655403 NJG655365:NJG655403 NTC655365:NTC655403 OCY655365:OCY655403 OMU655365:OMU655403 OWQ655365:OWQ655403 PGM655365:PGM655403 PQI655365:PQI655403 QAE655365:QAE655403 QKA655365:QKA655403 QTW655365:QTW655403 RDS655365:RDS655403 RNO655365:RNO655403 RXK655365:RXK655403 SHG655365:SHG655403 SRC655365:SRC655403 TAY655365:TAY655403 TKU655365:TKU655403 TUQ655365:TUQ655403 UEM655365:UEM655403 UOI655365:UOI655403 UYE655365:UYE655403 VIA655365:VIA655403 VRW655365:VRW655403 WBS655365:WBS655403 WLO655365:WLO655403 WVK655365:WVK655403 C720901:C720939 IY720901:IY720939 SU720901:SU720939 ACQ720901:ACQ720939 AMM720901:AMM720939 AWI720901:AWI720939 BGE720901:BGE720939 BQA720901:BQA720939 BZW720901:BZW720939 CJS720901:CJS720939 CTO720901:CTO720939 DDK720901:DDK720939 DNG720901:DNG720939 DXC720901:DXC720939 EGY720901:EGY720939 EQU720901:EQU720939 FAQ720901:FAQ720939 FKM720901:FKM720939 FUI720901:FUI720939 GEE720901:GEE720939 GOA720901:GOA720939 GXW720901:GXW720939 HHS720901:HHS720939 HRO720901:HRO720939 IBK720901:IBK720939 ILG720901:ILG720939 IVC720901:IVC720939 JEY720901:JEY720939 JOU720901:JOU720939 JYQ720901:JYQ720939 KIM720901:KIM720939 KSI720901:KSI720939 LCE720901:LCE720939 LMA720901:LMA720939 LVW720901:LVW720939 MFS720901:MFS720939 MPO720901:MPO720939 MZK720901:MZK720939 NJG720901:NJG720939 NTC720901:NTC720939 OCY720901:OCY720939 OMU720901:OMU720939 OWQ720901:OWQ720939 PGM720901:PGM720939 PQI720901:PQI720939 QAE720901:QAE720939 QKA720901:QKA720939 QTW720901:QTW720939 RDS720901:RDS720939 RNO720901:RNO720939 RXK720901:RXK720939 SHG720901:SHG720939 SRC720901:SRC720939 TAY720901:TAY720939 TKU720901:TKU720939 TUQ720901:TUQ720939 UEM720901:UEM720939 UOI720901:UOI720939 UYE720901:UYE720939 VIA720901:VIA720939 VRW720901:VRW720939 WBS720901:WBS720939 WLO720901:WLO720939 WVK720901:WVK720939 C786437:C786475 IY786437:IY786475 SU786437:SU786475 ACQ786437:ACQ786475 AMM786437:AMM786475 AWI786437:AWI786475 BGE786437:BGE786475 BQA786437:BQA786475 BZW786437:BZW786475 CJS786437:CJS786475 CTO786437:CTO786475 DDK786437:DDK786475 DNG786437:DNG786475 DXC786437:DXC786475 EGY786437:EGY786475 EQU786437:EQU786475 FAQ786437:FAQ786475 FKM786437:FKM786475 FUI786437:FUI786475 GEE786437:GEE786475 GOA786437:GOA786475 GXW786437:GXW786475 HHS786437:HHS786475 HRO786437:HRO786475 IBK786437:IBK786475 ILG786437:ILG786475 IVC786437:IVC786475 JEY786437:JEY786475 JOU786437:JOU786475 JYQ786437:JYQ786475 KIM786437:KIM786475 KSI786437:KSI786475 LCE786437:LCE786475 LMA786437:LMA786475 LVW786437:LVW786475 MFS786437:MFS786475 MPO786437:MPO786475 MZK786437:MZK786475 NJG786437:NJG786475 NTC786437:NTC786475 OCY786437:OCY786475 OMU786437:OMU786475 OWQ786437:OWQ786475 PGM786437:PGM786475 PQI786437:PQI786475 QAE786437:QAE786475 QKA786437:QKA786475 QTW786437:QTW786475 RDS786437:RDS786475 RNO786437:RNO786475 RXK786437:RXK786475 SHG786437:SHG786475 SRC786437:SRC786475 TAY786437:TAY786475 TKU786437:TKU786475 TUQ786437:TUQ786475 UEM786437:UEM786475 UOI786437:UOI786475 UYE786437:UYE786475 VIA786437:VIA786475 VRW786437:VRW786475 WBS786437:WBS786475 WLO786437:WLO786475 WVK786437:WVK786475 C851973:C852011 IY851973:IY852011 SU851973:SU852011 ACQ851973:ACQ852011 AMM851973:AMM852011 AWI851973:AWI852011 BGE851973:BGE852011 BQA851973:BQA852011 BZW851973:BZW852011 CJS851973:CJS852011 CTO851973:CTO852011 DDK851973:DDK852011 DNG851973:DNG852011 DXC851973:DXC852011 EGY851973:EGY852011 EQU851973:EQU852011 FAQ851973:FAQ852011 FKM851973:FKM852011 FUI851973:FUI852011 GEE851973:GEE852011 GOA851973:GOA852011 GXW851973:GXW852011 HHS851973:HHS852011 HRO851973:HRO852011 IBK851973:IBK852011 ILG851973:ILG852011 IVC851973:IVC852011 JEY851973:JEY852011 JOU851973:JOU852011 JYQ851973:JYQ852011 KIM851973:KIM852011 KSI851973:KSI852011 LCE851973:LCE852011 LMA851973:LMA852011 LVW851973:LVW852011 MFS851973:MFS852011 MPO851973:MPO852011 MZK851973:MZK852011 NJG851973:NJG852011 NTC851973:NTC852011 OCY851973:OCY852011 OMU851973:OMU852011 OWQ851973:OWQ852011 PGM851973:PGM852011 PQI851973:PQI852011 QAE851973:QAE852011 QKA851973:QKA852011 QTW851973:QTW852011 RDS851973:RDS852011 RNO851973:RNO852011 RXK851973:RXK852011 SHG851973:SHG852011 SRC851973:SRC852011 TAY851973:TAY852011 TKU851973:TKU852011 TUQ851973:TUQ852011 UEM851973:UEM852011 UOI851973:UOI852011 UYE851973:UYE852011 VIA851973:VIA852011 VRW851973:VRW852011 WBS851973:WBS852011 WLO851973:WLO852011 WVK851973:WVK852011 C917509:C917547 IY917509:IY917547 SU917509:SU917547 ACQ917509:ACQ917547 AMM917509:AMM917547 AWI917509:AWI917547 BGE917509:BGE917547 BQA917509:BQA917547 BZW917509:BZW917547 CJS917509:CJS917547 CTO917509:CTO917547 DDK917509:DDK917547 DNG917509:DNG917547 DXC917509:DXC917547 EGY917509:EGY917547 EQU917509:EQU917547 FAQ917509:FAQ917547 FKM917509:FKM917547 FUI917509:FUI917547 GEE917509:GEE917547 GOA917509:GOA917547 GXW917509:GXW917547 HHS917509:HHS917547 HRO917509:HRO917547 IBK917509:IBK917547 ILG917509:ILG917547 IVC917509:IVC917547 JEY917509:JEY917547 JOU917509:JOU917547 JYQ917509:JYQ917547 KIM917509:KIM917547 KSI917509:KSI917547 LCE917509:LCE917547 LMA917509:LMA917547 LVW917509:LVW917547 MFS917509:MFS917547 MPO917509:MPO917547 MZK917509:MZK917547 NJG917509:NJG917547 NTC917509:NTC917547 OCY917509:OCY917547 OMU917509:OMU917547 OWQ917509:OWQ917547 PGM917509:PGM917547 PQI917509:PQI917547 QAE917509:QAE917547 QKA917509:QKA917547 QTW917509:QTW917547 RDS917509:RDS917547 RNO917509:RNO917547 RXK917509:RXK917547 SHG917509:SHG917547 SRC917509:SRC917547 TAY917509:TAY917547 TKU917509:TKU917547 TUQ917509:TUQ917547 UEM917509:UEM917547 UOI917509:UOI917547 UYE917509:UYE917547 VIA917509:VIA917547 VRW917509:VRW917547 WBS917509:WBS917547 WLO917509:WLO917547 WVK917509:WVK917547 C983045:C983083 IY983045:IY983083 SU983045:SU983083 ACQ983045:ACQ983083 AMM983045:AMM983083 AWI983045:AWI983083 BGE983045:BGE983083 BQA983045:BQA983083 BZW983045:BZW983083 CJS983045:CJS983083 CTO983045:CTO983083 DDK983045:DDK983083 DNG983045:DNG983083 DXC983045:DXC983083 EGY983045:EGY983083 EQU983045:EQU983083 FAQ983045:FAQ983083 FKM983045:FKM983083 FUI983045:FUI983083 GEE983045:GEE983083 GOA983045:GOA983083 GXW983045:GXW983083 HHS983045:HHS983083 HRO983045:HRO983083 IBK983045:IBK983083 ILG983045:ILG983083 IVC983045:IVC983083 JEY983045:JEY983083 JOU983045:JOU983083 JYQ983045:JYQ983083 KIM983045:KIM983083 KSI983045:KSI983083 LCE983045:LCE983083 LMA983045:LMA983083 LVW983045:LVW983083 MFS983045:MFS983083 MPO983045:MPO983083 MZK983045:MZK983083 NJG983045:NJG983083 NTC983045:NTC983083 OCY983045:OCY983083 OMU983045:OMU983083 OWQ983045:OWQ983083 PGM983045:PGM983083 PQI983045:PQI983083 QAE983045:QAE983083 QKA983045:QKA983083 QTW983045:QTW983083 RDS983045:RDS983083 RNO983045:RNO983083 RXK983045:RXK983083 SHG983045:SHG983083 SRC983045:SRC983083 TAY983045:TAY983083 TKU983045:TKU983083 TUQ983045:TUQ983083 UEM983045:UEM983083 UOI983045:UOI983083 UYE983045:UYE983083 VIA983045:VIA983083 VRW983045:VRW983083 WBS983045:WBS983083"/>
    <dataValidation allowBlank="1" showInputMessage="1" showErrorMessage="1" prompt="工事種別を入力してください。_x000a_例：土工事、内装、受電、幹線、ナースコール、空調、衛生、医療ガス等" sqref="WVM983088:WVM983090 JA5:JA43 SW5:SW43 ACS5:ACS43 AMO5:AMO43 AWK5:AWK43 BGG5:BGG43 BQC5:BQC43 BZY5:BZY43 CJU5:CJU43 CTQ5:CTQ43 DDM5:DDM43 DNI5:DNI43 DXE5:DXE43 EHA5:EHA43 EQW5:EQW43 FAS5:FAS43 FKO5:FKO43 FUK5:FUK43 GEG5:GEG43 GOC5:GOC43 GXY5:GXY43 HHU5:HHU43 HRQ5:HRQ43 IBM5:IBM43 ILI5:ILI43 IVE5:IVE43 JFA5:JFA43 JOW5:JOW43 JYS5:JYS43 KIO5:KIO43 KSK5:KSK43 LCG5:LCG43 LMC5:LMC43 LVY5:LVY43 MFU5:MFU43 MPQ5:MPQ43 MZM5:MZM43 NJI5:NJI43 NTE5:NTE43 ODA5:ODA43 OMW5:OMW43 OWS5:OWS43 PGO5:PGO43 PQK5:PQK43 QAG5:QAG43 QKC5:QKC43 QTY5:QTY43 RDU5:RDU43 RNQ5:RNQ43 RXM5:RXM43 SHI5:SHI43 SRE5:SRE43 TBA5:TBA43 TKW5:TKW43 TUS5:TUS43 UEO5:UEO43 UOK5:UOK43 UYG5:UYG43 VIC5:VIC43 VRY5:VRY43 WBU5:WBU43 WLQ5:WLQ43 WVM5:WVM43 E65541:E65579 JA65541:JA65579 SW65541:SW65579 ACS65541:ACS65579 AMO65541:AMO65579 AWK65541:AWK65579 BGG65541:BGG65579 BQC65541:BQC65579 BZY65541:BZY65579 CJU65541:CJU65579 CTQ65541:CTQ65579 DDM65541:DDM65579 DNI65541:DNI65579 DXE65541:DXE65579 EHA65541:EHA65579 EQW65541:EQW65579 FAS65541:FAS65579 FKO65541:FKO65579 FUK65541:FUK65579 GEG65541:GEG65579 GOC65541:GOC65579 GXY65541:GXY65579 HHU65541:HHU65579 HRQ65541:HRQ65579 IBM65541:IBM65579 ILI65541:ILI65579 IVE65541:IVE65579 JFA65541:JFA65579 JOW65541:JOW65579 JYS65541:JYS65579 KIO65541:KIO65579 KSK65541:KSK65579 LCG65541:LCG65579 LMC65541:LMC65579 LVY65541:LVY65579 MFU65541:MFU65579 MPQ65541:MPQ65579 MZM65541:MZM65579 NJI65541:NJI65579 NTE65541:NTE65579 ODA65541:ODA65579 OMW65541:OMW65579 OWS65541:OWS65579 PGO65541:PGO65579 PQK65541:PQK65579 QAG65541:QAG65579 QKC65541:QKC65579 QTY65541:QTY65579 RDU65541:RDU65579 RNQ65541:RNQ65579 RXM65541:RXM65579 SHI65541:SHI65579 SRE65541:SRE65579 TBA65541:TBA65579 TKW65541:TKW65579 TUS65541:TUS65579 UEO65541:UEO65579 UOK65541:UOK65579 UYG65541:UYG65579 VIC65541:VIC65579 VRY65541:VRY65579 WBU65541:WBU65579 WLQ65541:WLQ65579 WVM65541:WVM65579 E131077:E131115 JA131077:JA131115 SW131077:SW131115 ACS131077:ACS131115 AMO131077:AMO131115 AWK131077:AWK131115 BGG131077:BGG131115 BQC131077:BQC131115 BZY131077:BZY131115 CJU131077:CJU131115 CTQ131077:CTQ131115 DDM131077:DDM131115 DNI131077:DNI131115 DXE131077:DXE131115 EHA131077:EHA131115 EQW131077:EQW131115 FAS131077:FAS131115 FKO131077:FKO131115 FUK131077:FUK131115 GEG131077:GEG131115 GOC131077:GOC131115 GXY131077:GXY131115 HHU131077:HHU131115 HRQ131077:HRQ131115 IBM131077:IBM131115 ILI131077:ILI131115 IVE131077:IVE131115 JFA131077:JFA131115 JOW131077:JOW131115 JYS131077:JYS131115 KIO131077:KIO131115 KSK131077:KSK131115 LCG131077:LCG131115 LMC131077:LMC131115 LVY131077:LVY131115 MFU131077:MFU131115 MPQ131077:MPQ131115 MZM131077:MZM131115 NJI131077:NJI131115 NTE131077:NTE131115 ODA131077:ODA131115 OMW131077:OMW131115 OWS131077:OWS131115 PGO131077:PGO131115 PQK131077:PQK131115 QAG131077:QAG131115 QKC131077:QKC131115 QTY131077:QTY131115 RDU131077:RDU131115 RNQ131077:RNQ131115 RXM131077:RXM131115 SHI131077:SHI131115 SRE131077:SRE131115 TBA131077:TBA131115 TKW131077:TKW131115 TUS131077:TUS131115 UEO131077:UEO131115 UOK131077:UOK131115 UYG131077:UYG131115 VIC131077:VIC131115 VRY131077:VRY131115 WBU131077:WBU131115 WLQ131077:WLQ131115 WVM131077:WVM131115 E196613:E196651 JA196613:JA196651 SW196613:SW196651 ACS196613:ACS196651 AMO196613:AMO196651 AWK196613:AWK196651 BGG196613:BGG196651 BQC196613:BQC196651 BZY196613:BZY196651 CJU196613:CJU196651 CTQ196613:CTQ196651 DDM196613:DDM196651 DNI196613:DNI196651 DXE196613:DXE196651 EHA196613:EHA196651 EQW196613:EQW196651 FAS196613:FAS196651 FKO196613:FKO196651 FUK196613:FUK196651 GEG196613:GEG196651 GOC196613:GOC196651 GXY196613:GXY196651 HHU196613:HHU196651 HRQ196613:HRQ196651 IBM196613:IBM196651 ILI196613:ILI196651 IVE196613:IVE196651 JFA196613:JFA196651 JOW196613:JOW196651 JYS196613:JYS196651 KIO196613:KIO196651 KSK196613:KSK196651 LCG196613:LCG196651 LMC196613:LMC196651 LVY196613:LVY196651 MFU196613:MFU196651 MPQ196613:MPQ196651 MZM196613:MZM196651 NJI196613:NJI196651 NTE196613:NTE196651 ODA196613:ODA196651 OMW196613:OMW196651 OWS196613:OWS196651 PGO196613:PGO196651 PQK196613:PQK196651 QAG196613:QAG196651 QKC196613:QKC196651 QTY196613:QTY196651 RDU196613:RDU196651 RNQ196613:RNQ196651 RXM196613:RXM196651 SHI196613:SHI196651 SRE196613:SRE196651 TBA196613:TBA196651 TKW196613:TKW196651 TUS196613:TUS196651 UEO196613:UEO196651 UOK196613:UOK196651 UYG196613:UYG196651 VIC196613:VIC196651 VRY196613:VRY196651 WBU196613:WBU196651 WLQ196613:WLQ196651 WVM196613:WVM196651 E262149:E262187 JA262149:JA262187 SW262149:SW262187 ACS262149:ACS262187 AMO262149:AMO262187 AWK262149:AWK262187 BGG262149:BGG262187 BQC262149:BQC262187 BZY262149:BZY262187 CJU262149:CJU262187 CTQ262149:CTQ262187 DDM262149:DDM262187 DNI262149:DNI262187 DXE262149:DXE262187 EHA262149:EHA262187 EQW262149:EQW262187 FAS262149:FAS262187 FKO262149:FKO262187 FUK262149:FUK262187 GEG262149:GEG262187 GOC262149:GOC262187 GXY262149:GXY262187 HHU262149:HHU262187 HRQ262149:HRQ262187 IBM262149:IBM262187 ILI262149:ILI262187 IVE262149:IVE262187 JFA262149:JFA262187 JOW262149:JOW262187 JYS262149:JYS262187 KIO262149:KIO262187 KSK262149:KSK262187 LCG262149:LCG262187 LMC262149:LMC262187 LVY262149:LVY262187 MFU262149:MFU262187 MPQ262149:MPQ262187 MZM262149:MZM262187 NJI262149:NJI262187 NTE262149:NTE262187 ODA262149:ODA262187 OMW262149:OMW262187 OWS262149:OWS262187 PGO262149:PGO262187 PQK262149:PQK262187 QAG262149:QAG262187 QKC262149:QKC262187 QTY262149:QTY262187 RDU262149:RDU262187 RNQ262149:RNQ262187 RXM262149:RXM262187 SHI262149:SHI262187 SRE262149:SRE262187 TBA262149:TBA262187 TKW262149:TKW262187 TUS262149:TUS262187 UEO262149:UEO262187 UOK262149:UOK262187 UYG262149:UYG262187 VIC262149:VIC262187 VRY262149:VRY262187 WBU262149:WBU262187 WLQ262149:WLQ262187 WVM262149:WVM262187 E327685:E327723 JA327685:JA327723 SW327685:SW327723 ACS327685:ACS327723 AMO327685:AMO327723 AWK327685:AWK327723 BGG327685:BGG327723 BQC327685:BQC327723 BZY327685:BZY327723 CJU327685:CJU327723 CTQ327685:CTQ327723 DDM327685:DDM327723 DNI327685:DNI327723 DXE327685:DXE327723 EHA327685:EHA327723 EQW327685:EQW327723 FAS327685:FAS327723 FKO327685:FKO327723 FUK327685:FUK327723 GEG327685:GEG327723 GOC327685:GOC327723 GXY327685:GXY327723 HHU327685:HHU327723 HRQ327685:HRQ327723 IBM327685:IBM327723 ILI327685:ILI327723 IVE327685:IVE327723 JFA327685:JFA327723 JOW327685:JOW327723 JYS327685:JYS327723 KIO327685:KIO327723 KSK327685:KSK327723 LCG327685:LCG327723 LMC327685:LMC327723 LVY327685:LVY327723 MFU327685:MFU327723 MPQ327685:MPQ327723 MZM327685:MZM327723 NJI327685:NJI327723 NTE327685:NTE327723 ODA327685:ODA327723 OMW327685:OMW327723 OWS327685:OWS327723 PGO327685:PGO327723 PQK327685:PQK327723 QAG327685:QAG327723 QKC327685:QKC327723 QTY327685:QTY327723 RDU327685:RDU327723 RNQ327685:RNQ327723 RXM327685:RXM327723 SHI327685:SHI327723 SRE327685:SRE327723 TBA327685:TBA327723 TKW327685:TKW327723 TUS327685:TUS327723 UEO327685:UEO327723 UOK327685:UOK327723 UYG327685:UYG327723 VIC327685:VIC327723 VRY327685:VRY327723 WBU327685:WBU327723 WLQ327685:WLQ327723 WVM327685:WVM327723 E393221:E393259 JA393221:JA393259 SW393221:SW393259 ACS393221:ACS393259 AMO393221:AMO393259 AWK393221:AWK393259 BGG393221:BGG393259 BQC393221:BQC393259 BZY393221:BZY393259 CJU393221:CJU393259 CTQ393221:CTQ393259 DDM393221:DDM393259 DNI393221:DNI393259 DXE393221:DXE393259 EHA393221:EHA393259 EQW393221:EQW393259 FAS393221:FAS393259 FKO393221:FKO393259 FUK393221:FUK393259 GEG393221:GEG393259 GOC393221:GOC393259 GXY393221:GXY393259 HHU393221:HHU393259 HRQ393221:HRQ393259 IBM393221:IBM393259 ILI393221:ILI393259 IVE393221:IVE393259 JFA393221:JFA393259 JOW393221:JOW393259 JYS393221:JYS393259 KIO393221:KIO393259 KSK393221:KSK393259 LCG393221:LCG393259 LMC393221:LMC393259 LVY393221:LVY393259 MFU393221:MFU393259 MPQ393221:MPQ393259 MZM393221:MZM393259 NJI393221:NJI393259 NTE393221:NTE393259 ODA393221:ODA393259 OMW393221:OMW393259 OWS393221:OWS393259 PGO393221:PGO393259 PQK393221:PQK393259 QAG393221:QAG393259 QKC393221:QKC393259 QTY393221:QTY393259 RDU393221:RDU393259 RNQ393221:RNQ393259 RXM393221:RXM393259 SHI393221:SHI393259 SRE393221:SRE393259 TBA393221:TBA393259 TKW393221:TKW393259 TUS393221:TUS393259 UEO393221:UEO393259 UOK393221:UOK393259 UYG393221:UYG393259 VIC393221:VIC393259 VRY393221:VRY393259 WBU393221:WBU393259 WLQ393221:WLQ393259 WVM393221:WVM393259 E458757:E458795 JA458757:JA458795 SW458757:SW458795 ACS458757:ACS458795 AMO458757:AMO458795 AWK458757:AWK458795 BGG458757:BGG458795 BQC458757:BQC458795 BZY458757:BZY458795 CJU458757:CJU458795 CTQ458757:CTQ458795 DDM458757:DDM458795 DNI458757:DNI458795 DXE458757:DXE458795 EHA458757:EHA458795 EQW458757:EQW458795 FAS458757:FAS458795 FKO458757:FKO458795 FUK458757:FUK458795 GEG458757:GEG458795 GOC458757:GOC458795 GXY458757:GXY458795 HHU458757:HHU458795 HRQ458757:HRQ458795 IBM458757:IBM458795 ILI458757:ILI458795 IVE458757:IVE458795 JFA458757:JFA458795 JOW458757:JOW458795 JYS458757:JYS458795 KIO458757:KIO458795 KSK458757:KSK458795 LCG458757:LCG458795 LMC458757:LMC458795 LVY458757:LVY458795 MFU458757:MFU458795 MPQ458757:MPQ458795 MZM458757:MZM458795 NJI458757:NJI458795 NTE458757:NTE458795 ODA458757:ODA458795 OMW458757:OMW458795 OWS458757:OWS458795 PGO458757:PGO458795 PQK458757:PQK458795 QAG458757:QAG458795 QKC458757:QKC458795 QTY458757:QTY458795 RDU458757:RDU458795 RNQ458757:RNQ458795 RXM458757:RXM458795 SHI458757:SHI458795 SRE458757:SRE458795 TBA458757:TBA458795 TKW458757:TKW458795 TUS458757:TUS458795 UEO458757:UEO458795 UOK458757:UOK458795 UYG458757:UYG458795 VIC458757:VIC458795 VRY458757:VRY458795 WBU458757:WBU458795 WLQ458757:WLQ458795 WVM458757:WVM458795 E524293:E524331 JA524293:JA524331 SW524293:SW524331 ACS524293:ACS524331 AMO524293:AMO524331 AWK524293:AWK524331 BGG524293:BGG524331 BQC524293:BQC524331 BZY524293:BZY524331 CJU524293:CJU524331 CTQ524293:CTQ524331 DDM524293:DDM524331 DNI524293:DNI524331 DXE524293:DXE524331 EHA524293:EHA524331 EQW524293:EQW524331 FAS524293:FAS524331 FKO524293:FKO524331 FUK524293:FUK524331 GEG524293:GEG524331 GOC524293:GOC524331 GXY524293:GXY524331 HHU524293:HHU524331 HRQ524293:HRQ524331 IBM524293:IBM524331 ILI524293:ILI524331 IVE524293:IVE524331 JFA524293:JFA524331 JOW524293:JOW524331 JYS524293:JYS524331 KIO524293:KIO524331 KSK524293:KSK524331 LCG524293:LCG524331 LMC524293:LMC524331 LVY524293:LVY524331 MFU524293:MFU524331 MPQ524293:MPQ524331 MZM524293:MZM524331 NJI524293:NJI524331 NTE524293:NTE524331 ODA524293:ODA524331 OMW524293:OMW524331 OWS524293:OWS524331 PGO524293:PGO524331 PQK524293:PQK524331 QAG524293:QAG524331 QKC524293:QKC524331 QTY524293:QTY524331 RDU524293:RDU524331 RNQ524293:RNQ524331 RXM524293:RXM524331 SHI524293:SHI524331 SRE524293:SRE524331 TBA524293:TBA524331 TKW524293:TKW524331 TUS524293:TUS524331 UEO524293:UEO524331 UOK524293:UOK524331 UYG524293:UYG524331 VIC524293:VIC524331 VRY524293:VRY524331 WBU524293:WBU524331 WLQ524293:WLQ524331 WVM524293:WVM524331 E589829:E589867 JA589829:JA589867 SW589829:SW589867 ACS589829:ACS589867 AMO589829:AMO589867 AWK589829:AWK589867 BGG589829:BGG589867 BQC589829:BQC589867 BZY589829:BZY589867 CJU589829:CJU589867 CTQ589829:CTQ589867 DDM589829:DDM589867 DNI589829:DNI589867 DXE589829:DXE589867 EHA589829:EHA589867 EQW589829:EQW589867 FAS589829:FAS589867 FKO589829:FKO589867 FUK589829:FUK589867 GEG589829:GEG589867 GOC589829:GOC589867 GXY589829:GXY589867 HHU589829:HHU589867 HRQ589829:HRQ589867 IBM589829:IBM589867 ILI589829:ILI589867 IVE589829:IVE589867 JFA589829:JFA589867 JOW589829:JOW589867 JYS589829:JYS589867 KIO589829:KIO589867 KSK589829:KSK589867 LCG589829:LCG589867 LMC589829:LMC589867 LVY589829:LVY589867 MFU589829:MFU589867 MPQ589829:MPQ589867 MZM589829:MZM589867 NJI589829:NJI589867 NTE589829:NTE589867 ODA589829:ODA589867 OMW589829:OMW589867 OWS589829:OWS589867 PGO589829:PGO589867 PQK589829:PQK589867 QAG589829:QAG589867 QKC589829:QKC589867 QTY589829:QTY589867 RDU589829:RDU589867 RNQ589829:RNQ589867 RXM589829:RXM589867 SHI589829:SHI589867 SRE589829:SRE589867 TBA589829:TBA589867 TKW589829:TKW589867 TUS589829:TUS589867 UEO589829:UEO589867 UOK589829:UOK589867 UYG589829:UYG589867 VIC589829:VIC589867 VRY589829:VRY589867 WBU589829:WBU589867 WLQ589829:WLQ589867 WVM589829:WVM589867 E655365:E655403 JA655365:JA655403 SW655365:SW655403 ACS655365:ACS655403 AMO655365:AMO655403 AWK655365:AWK655403 BGG655365:BGG655403 BQC655365:BQC655403 BZY655365:BZY655403 CJU655365:CJU655403 CTQ655365:CTQ655403 DDM655365:DDM655403 DNI655365:DNI655403 DXE655365:DXE655403 EHA655365:EHA655403 EQW655365:EQW655403 FAS655365:FAS655403 FKO655365:FKO655403 FUK655365:FUK655403 GEG655365:GEG655403 GOC655365:GOC655403 GXY655365:GXY655403 HHU655365:HHU655403 HRQ655365:HRQ655403 IBM655365:IBM655403 ILI655365:ILI655403 IVE655365:IVE655403 JFA655365:JFA655403 JOW655365:JOW655403 JYS655365:JYS655403 KIO655365:KIO655403 KSK655365:KSK655403 LCG655365:LCG655403 LMC655365:LMC655403 LVY655365:LVY655403 MFU655365:MFU655403 MPQ655365:MPQ655403 MZM655365:MZM655403 NJI655365:NJI655403 NTE655365:NTE655403 ODA655365:ODA655403 OMW655365:OMW655403 OWS655365:OWS655403 PGO655365:PGO655403 PQK655365:PQK655403 QAG655365:QAG655403 QKC655365:QKC655403 QTY655365:QTY655403 RDU655365:RDU655403 RNQ655365:RNQ655403 RXM655365:RXM655403 SHI655365:SHI655403 SRE655365:SRE655403 TBA655365:TBA655403 TKW655365:TKW655403 TUS655365:TUS655403 UEO655365:UEO655403 UOK655365:UOK655403 UYG655365:UYG655403 VIC655365:VIC655403 VRY655365:VRY655403 WBU655365:WBU655403 WLQ655365:WLQ655403 WVM655365:WVM655403 E720901:E720939 JA720901:JA720939 SW720901:SW720939 ACS720901:ACS720939 AMO720901:AMO720939 AWK720901:AWK720939 BGG720901:BGG720939 BQC720901:BQC720939 BZY720901:BZY720939 CJU720901:CJU720939 CTQ720901:CTQ720939 DDM720901:DDM720939 DNI720901:DNI720939 DXE720901:DXE720939 EHA720901:EHA720939 EQW720901:EQW720939 FAS720901:FAS720939 FKO720901:FKO720939 FUK720901:FUK720939 GEG720901:GEG720939 GOC720901:GOC720939 GXY720901:GXY720939 HHU720901:HHU720939 HRQ720901:HRQ720939 IBM720901:IBM720939 ILI720901:ILI720939 IVE720901:IVE720939 JFA720901:JFA720939 JOW720901:JOW720939 JYS720901:JYS720939 KIO720901:KIO720939 KSK720901:KSK720939 LCG720901:LCG720939 LMC720901:LMC720939 LVY720901:LVY720939 MFU720901:MFU720939 MPQ720901:MPQ720939 MZM720901:MZM720939 NJI720901:NJI720939 NTE720901:NTE720939 ODA720901:ODA720939 OMW720901:OMW720939 OWS720901:OWS720939 PGO720901:PGO720939 PQK720901:PQK720939 QAG720901:QAG720939 QKC720901:QKC720939 QTY720901:QTY720939 RDU720901:RDU720939 RNQ720901:RNQ720939 RXM720901:RXM720939 SHI720901:SHI720939 SRE720901:SRE720939 TBA720901:TBA720939 TKW720901:TKW720939 TUS720901:TUS720939 UEO720901:UEO720939 UOK720901:UOK720939 UYG720901:UYG720939 VIC720901:VIC720939 VRY720901:VRY720939 WBU720901:WBU720939 WLQ720901:WLQ720939 WVM720901:WVM720939 E786437:E786475 JA786437:JA786475 SW786437:SW786475 ACS786437:ACS786475 AMO786437:AMO786475 AWK786437:AWK786475 BGG786437:BGG786475 BQC786437:BQC786475 BZY786437:BZY786475 CJU786437:CJU786475 CTQ786437:CTQ786475 DDM786437:DDM786475 DNI786437:DNI786475 DXE786437:DXE786475 EHA786437:EHA786475 EQW786437:EQW786475 FAS786437:FAS786475 FKO786437:FKO786475 FUK786437:FUK786475 GEG786437:GEG786475 GOC786437:GOC786475 GXY786437:GXY786475 HHU786437:HHU786475 HRQ786437:HRQ786475 IBM786437:IBM786475 ILI786437:ILI786475 IVE786437:IVE786475 JFA786437:JFA786475 JOW786437:JOW786475 JYS786437:JYS786475 KIO786437:KIO786475 KSK786437:KSK786475 LCG786437:LCG786475 LMC786437:LMC786475 LVY786437:LVY786475 MFU786437:MFU786475 MPQ786437:MPQ786475 MZM786437:MZM786475 NJI786437:NJI786475 NTE786437:NTE786475 ODA786437:ODA786475 OMW786437:OMW786475 OWS786437:OWS786475 PGO786437:PGO786475 PQK786437:PQK786475 QAG786437:QAG786475 QKC786437:QKC786475 QTY786437:QTY786475 RDU786437:RDU786475 RNQ786437:RNQ786475 RXM786437:RXM786475 SHI786437:SHI786475 SRE786437:SRE786475 TBA786437:TBA786475 TKW786437:TKW786475 TUS786437:TUS786475 UEO786437:UEO786475 UOK786437:UOK786475 UYG786437:UYG786475 VIC786437:VIC786475 VRY786437:VRY786475 WBU786437:WBU786475 WLQ786437:WLQ786475 WVM786437:WVM786475 E851973:E852011 JA851973:JA852011 SW851973:SW852011 ACS851973:ACS852011 AMO851973:AMO852011 AWK851973:AWK852011 BGG851973:BGG852011 BQC851973:BQC852011 BZY851973:BZY852011 CJU851973:CJU852011 CTQ851973:CTQ852011 DDM851973:DDM852011 DNI851973:DNI852011 DXE851973:DXE852011 EHA851973:EHA852011 EQW851973:EQW852011 FAS851973:FAS852011 FKO851973:FKO852011 FUK851973:FUK852011 GEG851973:GEG852011 GOC851973:GOC852011 GXY851973:GXY852011 HHU851973:HHU852011 HRQ851973:HRQ852011 IBM851973:IBM852011 ILI851973:ILI852011 IVE851973:IVE852011 JFA851973:JFA852011 JOW851973:JOW852011 JYS851973:JYS852011 KIO851973:KIO852011 KSK851973:KSK852011 LCG851973:LCG852011 LMC851973:LMC852011 LVY851973:LVY852011 MFU851973:MFU852011 MPQ851973:MPQ852011 MZM851973:MZM852011 NJI851973:NJI852011 NTE851973:NTE852011 ODA851973:ODA852011 OMW851973:OMW852011 OWS851973:OWS852011 PGO851973:PGO852011 PQK851973:PQK852011 QAG851973:QAG852011 QKC851973:QKC852011 QTY851973:QTY852011 RDU851973:RDU852011 RNQ851973:RNQ852011 RXM851973:RXM852011 SHI851973:SHI852011 SRE851973:SRE852011 TBA851973:TBA852011 TKW851973:TKW852011 TUS851973:TUS852011 UEO851973:UEO852011 UOK851973:UOK852011 UYG851973:UYG852011 VIC851973:VIC852011 VRY851973:VRY852011 WBU851973:WBU852011 WLQ851973:WLQ852011 WVM851973:WVM852011 E917509:E917547 JA917509:JA917547 SW917509:SW917547 ACS917509:ACS917547 AMO917509:AMO917547 AWK917509:AWK917547 BGG917509:BGG917547 BQC917509:BQC917547 BZY917509:BZY917547 CJU917509:CJU917547 CTQ917509:CTQ917547 DDM917509:DDM917547 DNI917509:DNI917547 DXE917509:DXE917547 EHA917509:EHA917547 EQW917509:EQW917547 FAS917509:FAS917547 FKO917509:FKO917547 FUK917509:FUK917547 GEG917509:GEG917547 GOC917509:GOC917547 GXY917509:GXY917547 HHU917509:HHU917547 HRQ917509:HRQ917547 IBM917509:IBM917547 ILI917509:ILI917547 IVE917509:IVE917547 JFA917509:JFA917547 JOW917509:JOW917547 JYS917509:JYS917547 KIO917509:KIO917547 KSK917509:KSK917547 LCG917509:LCG917547 LMC917509:LMC917547 LVY917509:LVY917547 MFU917509:MFU917547 MPQ917509:MPQ917547 MZM917509:MZM917547 NJI917509:NJI917547 NTE917509:NTE917547 ODA917509:ODA917547 OMW917509:OMW917547 OWS917509:OWS917547 PGO917509:PGO917547 PQK917509:PQK917547 QAG917509:QAG917547 QKC917509:QKC917547 QTY917509:QTY917547 RDU917509:RDU917547 RNQ917509:RNQ917547 RXM917509:RXM917547 SHI917509:SHI917547 SRE917509:SRE917547 TBA917509:TBA917547 TKW917509:TKW917547 TUS917509:TUS917547 UEO917509:UEO917547 UOK917509:UOK917547 UYG917509:UYG917547 VIC917509:VIC917547 VRY917509:VRY917547 WBU917509:WBU917547 WLQ917509:WLQ917547 WVM917509:WVM917547 E983045:E983083 JA983045:JA983083 SW983045:SW983083 ACS983045:ACS983083 AMO983045:AMO983083 AWK983045:AWK983083 BGG983045:BGG983083 BQC983045:BQC983083 BZY983045:BZY983083 CJU983045:CJU983083 CTQ983045:CTQ983083 DDM983045:DDM983083 DNI983045:DNI983083 DXE983045:DXE983083 EHA983045:EHA983083 EQW983045:EQW983083 FAS983045:FAS983083 FKO983045:FKO983083 FUK983045:FUK983083 GEG983045:GEG983083 GOC983045:GOC983083 GXY983045:GXY983083 HHU983045:HHU983083 HRQ983045:HRQ983083 IBM983045:IBM983083 ILI983045:ILI983083 IVE983045:IVE983083 JFA983045:JFA983083 JOW983045:JOW983083 JYS983045:JYS983083 KIO983045:KIO983083 KSK983045:KSK983083 LCG983045:LCG983083 LMC983045:LMC983083 LVY983045:LVY983083 MFU983045:MFU983083 MPQ983045:MPQ983083 MZM983045:MZM983083 NJI983045:NJI983083 NTE983045:NTE983083 ODA983045:ODA983083 OMW983045:OMW983083 OWS983045:OWS983083 PGO983045:PGO983083 PQK983045:PQK983083 QAG983045:QAG983083 QKC983045:QKC983083 QTY983045:QTY983083 RDU983045:RDU983083 RNQ983045:RNQ983083 RXM983045:RXM983083 SHI983045:SHI983083 SRE983045:SRE983083 TBA983045:TBA983083 TKW983045:TKW983083 TUS983045:TUS983083 UEO983045:UEO983083 UOK983045:UOK983083 UYG983045:UYG983083 VIC983045:VIC983083 VRY983045:VRY983083 WBU983045:WBU983083 WLQ983045:WLQ983083 WVM983045:WVM983083 WLQ983088:WLQ983090 JA48:JA50 SW48:SW50 ACS48:ACS50 AMO48:AMO50 AWK48:AWK50 BGG48:BGG50 BQC48:BQC50 BZY48:BZY50 CJU48:CJU50 CTQ48:CTQ50 DDM48:DDM50 DNI48:DNI50 DXE48:DXE50 EHA48:EHA50 EQW48:EQW50 FAS48:FAS50 FKO48:FKO50 FUK48:FUK50 GEG48:GEG50 GOC48:GOC50 GXY48:GXY50 HHU48:HHU50 HRQ48:HRQ50 IBM48:IBM50 ILI48:ILI50 IVE48:IVE50 JFA48:JFA50 JOW48:JOW50 JYS48:JYS50 KIO48:KIO50 KSK48:KSK50 LCG48:LCG50 LMC48:LMC50 LVY48:LVY50 MFU48:MFU50 MPQ48:MPQ50 MZM48:MZM50 NJI48:NJI50 NTE48:NTE50 ODA48:ODA50 OMW48:OMW50 OWS48:OWS50 PGO48:PGO50 PQK48:PQK50 QAG48:QAG50 QKC48:QKC50 QTY48:QTY50 RDU48:RDU50 RNQ48:RNQ50 RXM48:RXM50 SHI48:SHI50 SRE48:SRE50 TBA48:TBA50 TKW48:TKW50 TUS48:TUS50 UEO48:UEO50 UOK48:UOK50 UYG48:UYG50 VIC48:VIC50 VRY48:VRY50 WBU48:WBU50 WLQ48:WLQ50 WVM48:WVM50 E65584:E65586 JA65584:JA65586 SW65584:SW65586 ACS65584:ACS65586 AMO65584:AMO65586 AWK65584:AWK65586 BGG65584:BGG65586 BQC65584:BQC65586 BZY65584:BZY65586 CJU65584:CJU65586 CTQ65584:CTQ65586 DDM65584:DDM65586 DNI65584:DNI65586 DXE65584:DXE65586 EHA65584:EHA65586 EQW65584:EQW65586 FAS65584:FAS65586 FKO65584:FKO65586 FUK65584:FUK65586 GEG65584:GEG65586 GOC65584:GOC65586 GXY65584:GXY65586 HHU65584:HHU65586 HRQ65584:HRQ65586 IBM65584:IBM65586 ILI65584:ILI65586 IVE65584:IVE65586 JFA65584:JFA65586 JOW65584:JOW65586 JYS65584:JYS65586 KIO65584:KIO65586 KSK65584:KSK65586 LCG65584:LCG65586 LMC65584:LMC65586 LVY65584:LVY65586 MFU65584:MFU65586 MPQ65584:MPQ65586 MZM65584:MZM65586 NJI65584:NJI65586 NTE65584:NTE65586 ODA65584:ODA65586 OMW65584:OMW65586 OWS65584:OWS65586 PGO65584:PGO65586 PQK65584:PQK65586 QAG65584:QAG65586 QKC65584:QKC65586 QTY65584:QTY65586 RDU65584:RDU65586 RNQ65584:RNQ65586 RXM65584:RXM65586 SHI65584:SHI65586 SRE65584:SRE65586 TBA65584:TBA65586 TKW65584:TKW65586 TUS65584:TUS65586 UEO65584:UEO65586 UOK65584:UOK65586 UYG65584:UYG65586 VIC65584:VIC65586 VRY65584:VRY65586 WBU65584:WBU65586 WLQ65584:WLQ65586 WVM65584:WVM65586 E131120:E131122 JA131120:JA131122 SW131120:SW131122 ACS131120:ACS131122 AMO131120:AMO131122 AWK131120:AWK131122 BGG131120:BGG131122 BQC131120:BQC131122 BZY131120:BZY131122 CJU131120:CJU131122 CTQ131120:CTQ131122 DDM131120:DDM131122 DNI131120:DNI131122 DXE131120:DXE131122 EHA131120:EHA131122 EQW131120:EQW131122 FAS131120:FAS131122 FKO131120:FKO131122 FUK131120:FUK131122 GEG131120:GEG131122 GOC131120:GOC131122 GXY131120:GXY131122 HHU131120:HHU131122 HRQ131120:HRQ131122 IBM131120:IBM131122 ILI131120:ILI131122 IVE131120:IVE131122 JFA131120:JFA131122 JOW131120:JOW131122 JYS131120:JYS131122 KIO131120:KIO131122 KSK131120:KSK131122 LCG131120:LCG131122 LMC131120:LMC131122 LVY131120:LVY131122 MFU131120:MFU131122 MPQ131120:MPQ131122 MZM131120:MZM131122 NJI131120:NJI131122 NTE131120:NTE131122 ODA131120:ODA131122 OMW131120:OMW131122 OWS131120:OWS131122 PGO131120:PGO131122 PQK131120:PQK131122 QAG131120:QAG131122 QKC131120:QKC131122 QTY131120:QTY131122 RDU131120:RDU131122 RNQ131120:RNQ131122 RXM131120:RXM131122 SHI131120:SHI131122 SRE131120:SRE131122 TBA131120:TBA131122 TKW131120:TKW131122 TUS131120:TUS131122 UEO131120:UEO131122 UOK131120:UOK131122 UYG131120:UYG131122 VIC131120:VIC131122 VRY131120:VRY131122 WBU131120:WBU131122 WLQ131120:WLQ131122 WVM131120:WVM131122 E196656:E196658 JA196656:JA196658 SW196656:SW196658 ACS196656:ACS196658 AMO196656:AMO196658 AWK196656:AWK196658 BGG196656:BGG196658 BQC196656:BQC196658 BZY196656:BZY196658 CJU196656:CJU196658 CTQ196656:CTQ196658 DDM196656:DDM196658 DNI196656:DNI196658 DXE196656:DXE196658 EHA196656:EHA196658 EQW196656:EQW196658 FAS196656:FAS196658 FKO196656:FKO196658 FUK196656:FUK196658 GEG196656:GEG196658 GOC196656:GOC196658 GXY196656:GXY196658 HHU196656:HHU196658 HRQ196656:HRQ196658 IBM196656:IBM196658 ILI196656:ILI196658 IVE196656:IVE196658 JFA196656:JFA196658 JOW196656:JOW196658 JYS196656:JYS196658 KIO196656:KIO196658 KSK196656:KSK196658 LCG196656:LCG196658 LMC196656:LMC196658 LVY196656:LVY196658 MFU196656:MFU196658 MPQ196656:MPQ196658 MZM196656:MZM196658 NJI196656:NJI196658 NTE196656:NTE196658 ODA196656:ODA196658 OMW196656:OMW196658 OWS196656:OWS196658 PGO196656:PGO196658 PQK196656:PQK196658 QAG196656:QAG196658 QKC196656:QKC196658 QTY196656:QTY196658 RDU196656:RDU196658 RNQ196656:RNQ196658 RXM196656:RXM196658 SHI196656:SHI196658 SRE196656:SRE196658 TBA196656:TBA196658 TKW196656:TKW196658 TUS196656:TUS196658 UEO196656:UEO196658 UOK196656:UOK196658 UYG196656:UYG196658 VIC196656:VIC196658 VRY196656:VRY196658 WBU196656:WBU196658 WLQ196656:WLQ196658 WVM196656:WVM196658 E262192:E262194 JA262192:JA262194 SW262192:SW262194 ACS262192:ACS262194 AMO262192:AMO262194 AWK262192:AWK262194 BGG262192:BGG262194 BQC262192:BQC262194 BZY262192:BZY262194 CJU262192:CJU262194 CTQ262192:CTQ262194 DDM262192:DDM262194 DNI262192:DNI262194 DXE262192:DXE262194 EHA262192:EHA262194 EQW262192:EQW262194 FAS262192:FAS262194 FKO262192:FKO262194 FUK262192:FUK262194 GEG262192:GEG262194 GOC262192:GOC262194 GXY262192:GXY262194 HHU262192:HHU262194 HRQ262192:HRQ262194 IBM262192:IBM262194 ILI262192:ILI262194 IVE262192:IVE262194 JFA262192:JFA262194 JOW262192:JOW262194 JYS262192:JYS262194 KIO262192:KIO262194 KSK262192:KSK262194 LCG262192:LCG262194 LMC262192:LMC262194 LVY262192:LVY262194 MFU262192:MFU262194 MPQ262192:MPQ262194 MZM262192:MZM262194 NJI262192:NJI262194 NTE262192:NTE262194 ODA262192:ODA262194 OMW262192:OMW262194 OWS262192:OWS262194 PGO262192:PGO262194 PQK262192:PQK262194 QAG262192:QAG262194 QKC262192:QKC262194 QTY262192:QTY262194 RDU262192:RDU262194 RNQ262192:RNQ262194 RXM262192:RXM262194 SHI262192:SHI262194 SRE262192:SRE262194 TBA262192:TBA262194 TKW262192:TKW262194 TUS262192:TUS262194 UEO262192:UEO262194 UOK262192:UOK262194 UYG262192:UYG262194 VIC262192:VIC262194 VRY262192:VRY262194 WBU262192:WBU262194 WLQ262192:WLQ262194 WVM262192:WVM262194 E327728:E327730 JA327728:JA327730 SW327728:SW327730 ACS327728:ACS327730 AMO327728:AMO327730 AWK327728:AWK327730 BGG327728:BGG327730 BQC327728:BQC327730 BZY327728:BZY327730 CJU327728:CJU327730 CTQ327728:CTQ327730 DDM327728:DDM327730 DNI327728:DNI327730 DXE327728:DXE327730 EHA327728:EHA327730 EQW327728:EQW327730 FAS327728:FAS327730 FKO327728:FKO327730 FUK327728:FUK327730 GEG327728:GEG327730 GOC327728:GOC327730 GXY327728:GXY327730 HHU327728:HHU327730 HRQ327728:HRQ327730 IBM327728:IBM327730 ILI327728:ILI327730 IVE327728:IVE327730 JFA327728:JFA327730 JOW327728:JOW327730 JYS327728:JYS327730 KIO327728:KIO327730 KSK327728:KSK327730 LCG327728:LCG327730 LMC327728:LMC327730 LVY327728:LVY327730 MFU327728:MFU327730 MPQ327728:MPQ327730 MZM327728:MZM327730 NJI327728:NJI327730 NTE327728:NTE327730 ODA327728:ODA327730 OMW327728:OMW327730 OWS327728:OWS327730 PGO327728:PGO327730 PQK327728:PQK327730 QAG327728:QAG327730 QKC327728:QKC327730 QTY327728:QTY327730 RDU327728:RDU327730 RNQ327728:RNQ327730 RXM327728:RXM327730 SHI327728:SHI327730 SRE327728:SRE327730 TBA327728:TBA327730 TKW327728:TKW327730 TUS327728:TUS327730 UEO327728:UEO327730 UOK327728:UOK327730 UYG327728:UYG327730 VIC327728:VIC327730 VRY327728:VRY327730 WBU327728:WBU327730 WLQ327728:WLQ327730 WVM327728:WVM327730 E393264:E393266 JA393264:JA393266 SW393264:SW393266 ACS393264:ACS393266 AMO393264:AMO393266 AWK393264:AWK393266 BGG393264:BGG393266 BQC393264:BQC393266 BZY393264:BZY393266 CJU393264:CJU393266 CTQ393264:CTQ393266 DDM393264:DDM393266 DNI393264:DNI393266 DXE393264:DXE393266 EHA393264:EHA393266 EQW393264:EQW393266 FAS393264:FAS393266 FKO393264:FKO393266 FUK393264:FUK393266 GEG393264:GEG393266 GOC393264:GOC393266 GXY393264:GXY393266 HHU393264:HHU393266 HRQ393264:HRQ393266 IBM393264:IBM393266 ILI393264:ILI393266 IVE393264:IVE393266 JFA393264:JFA393266 JOW393264:JOW393266 JYS393264:JYS393266 KIO393264:KIO393266 KSK393264:KSK393266 LCG393264:LCG393266 LMC393264:LMC393266 LVY393264:LVY393266 MFU393264:MFU393266 MPQ393264:MPQ393266 MZM393264:MZM393266 NJI393264:NJI393266 NTE393264:NTE393266 ODA393264:ODA393266 OMW393264:OMW393266 OWS393264:OWS393266 PGO393264:PGO393266 PQK393264:PQK393266 QAG393264:QAG393266 QKC393264:QKC393266 QTY393264:QTY393266 RDU393264:RDU393266 RNQ393264:RNQ393266 RXM393264:RXM393266 SHI393264:SHI393266 SRE393264:SRE393266 TBA393264:TBA393266 TKW393264:TKW393266 TUS393264:TUS393266 UEO393264:UEO393266 UOK393264:UOK393266 UYG393264:UYG393266 VIC393264:VIC393266 VRY393264:VRY393266 WBU393264:WBU393266 WLQ393264:WLQ393266 WVM393264:WVM393266 E458800:E458802 JA458800:JA458802 SW458800:SW458802 ACS458800:ACS458802 AMO458800:AMO458802 AWK458800:AWK458802 BGG458800:BGG458802 BQC458800:BQC458802 BZY458800:BZY458802 CJU458800:CJU458802 CTQ458800:CTQ458802 DDM458800:DDM458802 DNI458800:DNI458802 DXE458800:DXE458802 EHA458800:EHA458802 EQW458800:EQW458802 FAS458800:FAS458802 FKO458800:FKO458802 FUK458800:FUK458802 GEG458800:GEG458802 GOC458800:GOC458802 GXY458800:GXY458802 HHU458800:HHU458802 HRQ458800:HRQ458802 IBM458800:IBM458802 ILI458800:ILI458802 IVE458800:IVE458802 JFA458800:JFA458802 JOW458800:JOW458802 JYS458800:JYS458802 KIO458800:KIO458802 KSK458800:KSK458802 LCG458800:LCG458802 LMC458800:LMC458802 LVY458800:LVY458802 MFU458800:MFU458802 MPQ458800:MPQ458802 MZM458800:MZM458802 NJI458800:NJI458802 NTE458800:NTE458802 ODA458800:ODA458802 OMW458800:OMW458802 OWS458800:OWS458802 PGO458800:PGO458802 PQK458800:PQK458802 QAG458800:QAG458802 QKC458800:QKC458802 QTY458800:QTY458802 RDU458800:RDU458802 RNQ458800:RNQ458802 RXM458800:RXM458802 SHI458800:SHI458802 SRE458800:SRE458802 TBA458800:TBA458802 TKW458800:TKW458802 TUS458800:TUS458802 UEO458800:UEO458802 UOK458800:UOK458802 UYG458800:UYG458802 VIC458800:VIC458802 VRY458800:VRY458802 WBU458800:WBU458802 WLQ458800:WLQ458802 WVM458800:WVM458802 E524336:E524338 JA524336:JA524338 SW524336:SW524338 ACS524336:ACS524338 AMO524336:AMO524338 AWK524336:AWK524338 BGG524336:BGG524338 BQC524336:BQC524338 BZY524336:BZY524338 CJU524336:CJU524338 CTQ524336:CTQ524338 DDM524336:DDM524338 DNI524336:DNI524338 DXE524336:DXE524338 EHA524336:EHA524338 EQW524336:EQW524338 FAS524336:FAS524338 FKO524336:FKO524338 FUK524336:FUK524338 GEG524336:GEG524338 GOC524336:GOC524338 GXY524336:GXY524338 HHU524336:HHU524338 HRQ524336:HRQ524338 IBM524336:IBM524338 ILI524336:ILI524338 IVE524336:IVE524338 JFA524336:JFA524338 JOW524336:JOW524338 JYS524336:JYS524338 KIO524336:KIO524338 KSK524336:KSK524338 LCG524336:LCG524338 LMC524336:LMC524338 LVY524336:LVY524338 MFU524336:MFU524338 MPQ524336:MPQ524338 MZM524336:MZM524338 NJI524336:NJI524338 NTE524336:NTE524338 ODA524336:ODA524338 OMW524336:OMW524338 OWS524336:OWS524338 PGO524336:PGO524338 PQK524336:PQK524338 QAG524336:QAG524338 QKC524336:QKC524338 QTY524336:QTY524338 RDU524336:RDU524338 RNQ524336:RNQ524338 RXM524336:RXM524338 SHI524336:SHI524338 SRE524336:SRE524338 TBA524336:TBA524338 TKW524336:TKW524338 TUS524336:TUS524338 UEO524336:UEO524338 UOK524336:UOK524338 UYG524336:UYG524338 VIC524336:VIC524338 VRY524336:VRY524338 WBU524336:WBU524338 WLQ524336:WLQ524338 WVM524336:WVM524338 E589872:E589874 JA589872:JA589874 SW589872:SW589874 ACS589872:ACS589874 AMO589872:AMO589874 AWK589872:AWK589874 BGG589872:BGG589874 BQC589872:BQC589874 BZY589872:BZY589874 CJU589872:CJU589874 CTQ589872:CTQ589874 DDM589872:DDM589874 DNI589872:DNI589874 DXE589872:DXE589874 EHA589872:EHA589874 EQW589872:EQW589874 FAS589872:FAS589874 FKO589872:FKO589874 FUK589872:FUK589874 GEG589872:GEG589874 GOC589872:GOC589874 GXY589872:GXY589874 HHU589872:HHU589874 HRQ589872:HRQ589874 IBM589872:IBM589874 ILI589872:ILI589874 IVE589872:IVE589874 JFA589872:JFA589874 JOW589872:JOW589874 JYS589872:JYS589874 KIO589872:KIO589874 KSK589872:KSK589874 LCG589872:LCG589874 LMC589872:LMC589874 LVY589872:LVY589874 MFU589872:MFU589874 MPQ589872:MPQ589874 MZM589872:MZM589874 NJI589872:NJI589874 NTE589872:NTE589874 ODA589872:ODA589874 OMW589872:OMW589874 OWS589872:OWS589874 PGO589872:PGO589874 PQK589872:PQK589874 QAG589872:QAG589874 QKC589872:QKC589874 QTY589872:QTY589874 RDU589872:RDU589874 RNQ589872:RNQ589874 RXM589872:RXM589874 SHI589872:SHI589874 SRE589872:SRE589874 TBA589872:TBA589874 TKW589872:TKW589874 TUS589872:TUS589874 UEO589872:UEO589874 UOK589872:UOK589874 UYG589872:UYG589874 VIC589872:VIC589874 VRY589872:VRY589874 WBU589872:WBU589874 WLQ589872:WLQ589874 WVM589872:WVM589874 E655408:E655410 JA655408:JA655410 SW655408:SW655410 ACS655408:ACS655410 AMO655408:AMO655410 AWK655408:AWK655410 BGG655408:BGG655410 BQC655408:BQC655410 BZY655408:BZY655410 CJU655408:CJU655410 CTQ655408:CTQ655410 DDM655408:DDM655410 DNI655408:DNI655410 DXE655408:DXE655410 EHA655408:EHA655410 EQW655408:EQW655410 FAS655408:FAS655410 FKO655408:FKO655410 FUK655408:FUK655410 GEG655408:GEG655410 GOC655408:GOC655410 GXY655408:GXY655410 HHU655408:HHU655410 HRQ655408:HRQ655410 IBM655408:IBM655410 ILI655408:ILI655410 IVE655408:IVE655410 JFA655408:JFA655410 JOW655408:JOW655410 JYS655408:JYS655410 KIO655408:KIO655410 KSK655408:KSK655410 LCG655408:LCG655410 LMC655408:LMC655410 LVY655408:LVY655410 MFU655408:MFU655410 MPQ655408:MPQ655410 MZM655408:MZM655410 NJI655408:NJI655410 NTE655408:NTE655410 ODA655408:ODA655410 OMW655408:OMW655410 OWS655408:OWS655410 PGO655408:PGO655410 PQK655408:PQK655410 QAG655408:QAG655410 QKC655408:QKC655410 QTY655408:QTY655410 RDU655408:RDU655410 RNQ655408:RNQ655410 RXM655408:RXM655410 SHI655408:SHI655410 SRE655408:SRE655410 TBA655408:TBA655410 TKW655408:TKW655410 TUS655408:TUS655410 UEO655408:UEO655410 UOK655408:UOK655410 UYG655408:UYG655410 VIC655408:VIC655410 VRY655408:VRY655410 WBU655408:WBU655410 WLQ655408:WLQ655410 WVM655408:WVM655410 E720944:E720946 JA720944:JA720946 SW720944:SW720946 ACS720944:ACS720946 AMO720944:AMO720946 AWK720944:AWK720946 BGG720944:BGG720946 BQC720944:BQC720946 BZY720944:BZY720946 CJU720944:CJU720946 CTQ720944:CTQ720946 DDM720944:DDM720946 DNI720944:DNI720946 DXE720944:DXE720946 EHA720944:EHA720946 EQW720944:EQW720946 FAS720944:FAS720946 FKO720944:FKO720946 FUK720944:FUK720946 GEG720944:GEG720946 GOC720944:GOC720946 GXY720944:GXY720946 HHU720944:HHU720946 HRQ720944:HRQ720946 IBM720944:IBM720946 ILI720944:ILI720946 IVE720944:IVE720946 JFA720944:JFA720946 JOW720944:JOW720946 JYS720944:JYS720946 KIO720944:KIO720946 KSK720944:KSK720946 LCG720944:LCG720946 LMC720944:LMC720946 LVY720944:LVY720946 MFU720944:MFU720946 MPQ720944:MPQ720946 MZM720944:MZM720946 NJI720944:NJI720946 NTE720944:NTE720946 ODA720944:ODA720946 OMW720944:OMW720946 OWS720944:OWS720946 PGO720944:PGO720946 PQK720944:PQK720946 QAG720944:QAG720946 QKC720944:QKC720946 QTY720944:QTY720946 RDU720944:RDU720946 RNQ720944:RNQ720946 RXM720944:RXM720946 SHI720944:SHI720946 SRE720944:SRE720946 TBA720944:TBA720946 TKW720944:TKW720946 TUS720944:TUS720946 UEO720944:UEO720946 UOK720944:UOK720946 UYG720944:UYG720946 VIC720944:VIC720946 VRY720944:VRY720946 WBU720944:WBU720946 WLQ720944:WLQ720946 WVM720944:WVM720946 E786480:E786482 JA786480:JA786482 SW786480:SW786482 ACS786480:ACS786482 AMO786480:AMO786482 AWK786480:AWK786482 BGG786480:BGG786482 BQC786480:BQC786482 BZY786480:BZY786482 CJU786480:CJU786482 CTQ786480:CTQ786482 DDM786480:DDM786482 DNI786480:DNI786482 DXE786480:DXE786482 EHA786480:EHA786482 EQW786480:EQW786482 FAS786480:FAS786482 FKO786480:FKO786482 FUK786480:FUK786482 GEG786480:GEG786482 GOC786480:GOC786482 GXY786480:GXY786482 HHU786480:HHU786482 HRQ786480:HRQ786482 IBM786480:IBM786482 ILI786480:ILI786482 IVE786480:IVE786482 JFA786480:JFA786482 JOW786480:JOW786482 JYS786480:JYS786482 KIO786480:KIO786482 KSK786480:KSK786482 LCG786480:LCG786482 LMC786480:LMC786482 LVY786480:LVY786482 MFU786480:MFU786482 MPQ786480:MPQ786482 MZM786480:MZM786482 NJI786480:NJI786482 NTE786480:NTE786482 ODA786480:ODA786482 OMW786480:OMW786482 OWS786480:OWS786482 PGO786480:PGO786482 PQK786480:PQK786482 QAG786480:QAG786482 QKC786480:QKC786482 QTY786480:QTY786482 RDU786480:RDU786482 RNQ786480:RNQ786482 RXM786480:RXM786482 SHI786480:SHI786482 SRE786480:SRE786482 TBA786480:TBA786482 TKW786480:TKW786482 TUS786480:TUS786482 UEO786480:UEO786482 UOK786480:UOK786482 UYG786480:UYG786482 VIC786480:VIC786482 VRY786480:VRY786482 WBU786480:WBU786482 WLQ786480:WLQ786482 WVM786480:WVM786482 E852016:E852018 JA852016:JA852018 SW852016:SW852018 ACS852016:ACS852018 AMO852016:AMO852018 AWK852016:AWK852018 BGG852016:BGG852018 BQC852016:BQC852018 BZY852016:BZY852018 CJU852016:CJU852018 CTQ852016:CTQ852018 DDM852016:DDM852018 DNI852016:DNI852018 DXE852016:DXE852018 EHA852016:EHA852018 EQW852016:EQW852018 FAS852016:FAS852018 FKO852016:FKO852018 FUK852016:FUK852018 GEG852016:GEG852018 GOC852016:GOC852018 GXY852016:GXY852018 HHU852016:HHU852018 HRQ852016:HRQ852018 IBM852016:IBM852018 ILI852016:ILI852018 IVE852016:IVE852018 JFA852016:JFA852018 JOW852016:JOW852018 JYS852016:JYS852018 KIO852016:KIO852018 KSK852016:KSK852018 LCG852016:LCG852018 LMC852016:LMC852018 LVY852016:LVY852018 MFU852016:MFU852018 MPQ852016:MPQ852018 MZM852016:MZM852018 NJI852016:NJI852018 NTE852016:NTE852018 ODA852016:ODA852018 OMW852016:OMW852018 OWS852016:OWS852018 PGO852016:PGO852018 PQK852016:PQK852018 QAG852016:QAG852018 QKC852016:QKC852018 QTY852016:QTY852018 RDU852016:RDU852018 RNQ852016:RNQ852018 RXM852016:RXM852018 SHI852016:SHI852018 SRE852016:SRE852018 TBA852016:TBA852018 TKW852016:TKW852018 TUS852016:TUS852018 UEO852016:UEO852018 UOK852016:UOK852018 UYG852016:UYG852018 VIC852016:VIC852018 VRY852016:VRY852018 WBU852016:WBU852018 WLQ852016:WLQ852018 WVM852016:WVM852018 E917552:E917554 JA917552:JA917554 SW917552:SW917554 ACS917552:ACS917554 AMO917552:AMO917554 AWK917552:AWK917554 BGG917552:BGG917554 BQC917552:BQC917554 BZY917552:BZY917554 CJU917552:CJU917554 CTQ917552:CTQ917554 DDM917552:DDM917554 DNI917552:DNI917554 DXE917552:DXE917554 EHA917552:EHA917554 EQW917552:EQW917554 FAS917552:FAS917554 FKO917552:FKO917554 FUK917552:FUK917554 GEG917552:GEG917554 GOC917552:GOC917554 GXY917552:GXY917554 HHU917552:HHU917554 HRQ917552:HRQ917554 IBM917552:IBM917554 ILI917552:ILI917554 IVE917552:IVE917554 JFA917552:JFA917554 JOW917552:JOW917554 JYS917552:JYS917554 KIO917552:KIO917554 KSK917552:KSK917554 LCG917552:LCG917554 LMC917552:LMC917554 LVY917552:LVY917554 MFU917552:MFU917554 MPQ917552:MPQ917554 MZM917552:MZM917554 NJI917552:NJI917554 NTE917552:NTE917554 ODA917552:ODA917554 OMW917552:OMW917554 OWS917552:OWS917554 PGO917552:PGO917554 PQK917552:PQK917554 QAG917552:QAG917554 QKC917552:QKC917554 QTY917552:QTY917554 RDU917552:RDU917554 RNQ917552:RNQ917554 RXM917552:RXM917554 SHI917552:SHI917554 SRE917552:SRE917554 TBA917552:TBA917554 TKW917552:TKW917554 TUS917552:TUS917554 UEO917552:UEO917554 UOK917552:UOK917554 UYG917552:UYG917554 VIC917552:VIC917554 VRY917552:VRY917554 WBU917552:WBU917554 WLQ917552:WLQ917554 WVM917552:WVM917554 E983088:E983090 JA983088:JA983090 SW983088:SW983090 ACS983088:ACS983090 AMO983088:AMO983090 AWK983088:AWK983090 BGG983088:BGG983090 BQC983088:BQC983090 BZY983088:BZY983090 CJU983088:CJU983090 CTQ983088:CTQ983090 DDM983088:DDM983090 DNI983088:DNI983090 DXE983088:DXE983090 EHA983088:EHA983090 EQW983088:EQW983090 FAS983088:FAS983090 FKO983088:FKO983090 FUK983088:FUK983090 GEG983088:GEG983090 GOC983088:GOC983090 GXY983088:GXY983090 HHU983088:HHU983090 HRQ983088:HRQ983090 IBM983088:IBM983090 ILI983088:ILI983090 IVE983088:IVE983090 JFA983088:JFA983090 JOW983088:JOW983090 JYS983088:JYS983090 KIO983088:KIO983090 KSK983088:KSK983090 LCG983088:LCG983090 LMC983088:LMC983090 LVY983088:LVY983090 MFU983088:MFU983090 MPQ983088:MPQ983090 MZM983088:MZM983090 NJI983088:NJI983090 NTE983088:NTE983090 ODA983088:ODA983090 OMW983088:OMW983090 OWS983088:OWS983090 PGO983088:PGO983090 PQK983088:PQK983090 QAG983088:QAG983090 QKC983088:QKC983090 QTY983088:QTY983090 RDU983088:RDU983090 RNQ983088:RNQ983090 RXM983088:RXM983090 SHI983088:SHI983090 SRE983088:SRE983090 TBA983088:TBA983090 TKW983088:TKW983090 TUS983088:TUS983090 UEO983088:UEO983090 UOK983088:UOK983090 UYG983088:UYG983090 VIC983088:VIC983090 VRY983088:VRY983090 WBU983088:WBU983090"/>
    <dataValidation allowBlank="1" showInputMessage="1" showErrorMessage="1" prompt="採用決定後、設計変更調書のNoを記入_x000a_総合発注の場合は、A-1、E-1、M-1と記載してください。" sqref="WVS983088:WVS983090 JG5:JG43 TC5:TC43 ACY5:ACY43 AMU5:AMU43 AWQ5:AWQ43 BGM5:BGM43 BQI5:BQI43 CAE5:CAE43 CKA5:CKA43 CTW5:CTW43 DDS5:DDS43 DNO5:DNO43 DXK5:DXK43 EHG5:EHG43 ERC5:ERC43 FAY5:FAY43 FKU5:FKU43 FUQ5:FUQ43 GEM5:GEM43 GOI5:GOI43 GYE5:GYE43 HIA5:HIA43 HRW5:HRW43 IBS5:IBS43 ILO5:ILO43 IVK5:IVK43 JFG5:JFG43 JPC5:JPC43 JYY5:JYY43 KIU5:KIU43 KSQ5:KSQ43 LCM5:LCM43 LMI5:LMI43 LWE5:LWE43 MGA5:MGA43 MPW5:MPW43 MZS5:MZS43 NJO5:NJO43 NTK5:NTK43 ODG5:ODG43 ONC5:ONC43 OWY5:OWY43 PGU5:PGU43 PQQ5:PQQ43 QAM5:QAM43 QKI5:QKI43 QUE5:QUE43 REA5:REA43 RNW5:RNW43 RXS5:RXS43 SHO5:SHO43 SRK5:SRK43 TBG5:TBG43 TLC5:TLC43 TUY5:TUY43 UEU5:UEU43 UOQ5:UOQ43 UYM5:UYM43 VII5:VII43 VSE5:VSE43 WCA5:WCA43 WLW5:WLW43 WVS5:WVS43 K65541:K65579 JG65541:JG65579 TC65541:TC65579 ACY65541:ACY65579 AMU65541:AMU65579 AWQ65541:AWQ65579 BGM65541:BGM65579 BQI65541:BQI65579 CAE65541:CAE65579 CKA65541:CKA65579 CTW65541:CTW65579 DDS65541:DDS65579 DNO65541:DNO65579 DXK65541:DXK65579 EHG65541:EHG65579 ERC65541:ERC65579 FAY65541:FAY65579 FKU65541:FKU65579 FUQ65541:FUQ65579 GEM65541:GEM65579 GOI65541:GOI65579 GYE65541:GYE65579 HIA65541:HIA65579 HRW65541:HRW65579 IBS65541:IBS65579 ILO65541:ILO65579 IVK65541:IVK65579 JFG65541:JFG65579 JPC65541:JPC65579 JYY65541:JYY65579 KIU65541:KIU65579 KSQ65541:KSQ65579 LCM65541:LCM65579 LMI65541:LMI65579 LWE65541:LWE65579 MGA65541:MGA65579 MPW65541:MPW65579 MZS65541:MZS65579 NJO65541:NJO65579 NTK65541:NTK65579 ODG65541:ODG65579 ONC65541:ONC65579 OWY65541:OWY65579 PGU65541:PGU65579 PQQ65541:PQQ65579 QAM65541:QAM65579 QKI65541:QKI65579 QUE65541:QUE65579 REA65541:REA65579 RNW65541:RNW65579 RXS65541:RXS65579 SHO65541:SHO65579 SRK65541:SRK65579 TBG65541:TBG65579 TLC65541:TLC65579 TUY65541:TUY65579 UEU65541:UEU65579 UOQ65541:UOQ65579 UYM65541:UYM65579 VII65541:VII65579 VSE65541:VSE65579 WCA65541:WCA65579 WLW65541:WLW65579 WVS65541:WVS65579 K131077:K131115 JG131077:JG131115 TC131077:TC131115 ACY131077:ACY131115 AMU131077:AMU131115 AWQ131077:AWQ131115 BGM131077:BGM131115 BQI131077:BQI131115 CAE131077:CAE131115 CKA131077:CKA131115 CTW131077:CTW131115 DDS131077:DDS131115 DNO131077:DNO131115 DXK131077:DXK131115 EHG131077:EHG131115 ERC131077:ERC131115 FAY131077:FAY131115 FKU131077:FKU131115 FUQ131077:FUQ131115 GEM131077:GEM131115 GOI131077:GOI131115 GYE131077:GYE131115 HIA131077:HIA131115 HRW131077:HRW131115 IBS131077:IBS131115 ILO131077:ILO131115 IVK131077:IVK131115 JFG131077:JFG131115 JPC131077:JPC131115 JYY131077:JYY131115 KIU131077:KIU131115 KSQ131077:KSQ131115 LCM131077:LCM131115 LMI131077:LMI131115 LWE131077:LWE131115 MGA131077:MGA131115 MPW131077:MPW131115 MZS131077:MZS131115 NJO131077:NJO131115 NTK131077:NTK131115 ODG131077:ODG131115 ONC131077:ONC131115 OWY131077:OWY131115 PGU131077:PGU131115 PQQ131077:PQQ131115 QAM131077:QAM131115 QKI131077:QKI131115 QUE131077:QUE131115 REA131077:REA131115 RNW131077:RNW131115 RXS131077:RXS131115 SHO131077:SHO131115 SRK131077:SRK131115 TBG131077:TBG131115 TLC131077:TLC131115 TUY131077:TUY131115 UEU131077:UEU131115 UOQ131077:UOQ131115 UYM131077:UYM131115 VII131077:VII131115 VSE131077:VSE131115 WCA131077:WCA131115 WLW131077:WLW131115 WVS131077:WVS131115 K196613:K196651 JG196613:JG196651 TC196613:TC196651 ACY196613:ACY196651 AMU196613:AMU196651 AWQ196613:AWQ196651 BGM196613:BGM196651 BQI196613:BQI196651 CAE196613:CAE196651 CKA196613:CKA196651 CTW196613:CTW196651 DDS196613:DDS196651 DNO196613:DNO196651 DXK196613:DXK196651 EHG196613:EHG196651 ERC196613:ERC196651 FAY196613:FAY196651 FKU196613:FKU196651 FUQ196613:FUQ196651 GEM196613:GEM196651 GOI196613:GOI196651 GYE196613:GYE196651 HIA196613:HIA196651 HRW196613:HRW196651 IBS196613:IBS196651 ILO196613:ILO196651 IVK196613:IVK196651 JFG196613:JFG196651 JPC196613:JPC196651 JYY196613:JYY196651 KIU196613:KIU196651 KSQ196613:KSQ196651 LCM196613:LCM196651 LMI196613:LMI196651 LWE196613:LWE196651 MGA196613:MGA196651 MPW196613:MPW196651 MZS196613:MZS196651 NJO196613:NJO196651 NTK196613:NTK196651 ODG196613:ODG196651 ONC196613:ONC196651 OWY196613:OWY196651 PGU196613:PGU196651 PQQ196613:PQQ196651 QAM196613:QAM196651 QKI196613:QKI196651 QUE196613:QUE196651 REA196613:REA196651 RNW196613:RNW196651 RXS196613:RXS196651 SHO196613:SHO196651 SRK196613:SRK196651 TBG196613:TBG196651 TLC196613:TLC196651 TUY196613:TUY196651 UEU196613:UEU196651 UOQ196613:UOQ196651 UYM196613:UYM196651 VII196613:VII196651 VSE196613:VSE196651 WCA196613:WCA196651 WLW196613:WLW196651 WVS196613:WVS196651 K262149:K262187 JG262149:JG262187 TC262149:TC262187 ACY262149:ACY262187 AMU262149:AMU262187 AWQ262149:AWQ262187 BGM262149:BGM262187 BQI262149:BQI262187 CAE262149:CAE262187 CKA262149:CKA262187 CTW262149:CTW262187 DDS262149:DDS262187 DNO262149:DNO262187 DXK262149:DXK262187 EHG262149:EHG262187 ERC262149:ERC262187 FAY262149:FAY262187 FKU262149:FKU262187 FUQ262149:FUQ262187 GEM262149:GEM262187 GOI262149:GOI262187 GYE262149:GYE262187 HIA262149:HIA262187 HRW262149:HRW262187 IBS262149:IBS262187 ILO262149:ILO262187 IVK262149:IVK262187 JFG262149:JFG262187 JPC262149:JPC262187 JYY262149:JYY262187 KIU262149:KIU262187 KSQ262149:KSQ262187 LCM262149:LCM262187 LMI262149:LMI262187 LWE262149:LWE262187 MGA262149:MGA262187 MPW262149:MPW262187 MZS262149:MZS262187 NJO262149:NJO262187 NTK262149:NTK262187 ODG262149:ODG262187 ONC262149:ONC262187 OWY262149:OWY262187 PGU262149:PGU262187 PQQ262149:PQQ262187 QAM262149:QAM262187 QKI262149:QKI262187 QUE262149:QUE262187 REA262149:REA262187 RNW262149:RNW262187 RXS262149:RXS262187 SHO262149:SHO262187 SRK262149:SRK262187 TBG262149:TBG262187 TLC262149:TLC262187 TUY262149:TUY262187 UEU262149:UEU262187 UOQ262149:UOQ262187 UYM262149:UYM262187 VII262149:VII262187 VSE262149:VSE262187 WCA262149:WCA262187 WLW262149:WLW262187 WVS262149:WVS262187 K327685:K327723 JG327685:JG327723 TC327685:TC327723 ACY327685:ACY327723 AMU327685:AMU327723 AWQ327685:AWQ327723 BGM327685:BGM327723 BQI327685:BQI327723 CAE327685:CAE327723 CKA327685:CKA327723 CTW327685:CTW327723 DDS327685:DDS327723 DNO327685:DNO327723 DXK327685:DXK327723 EHG327685:EHG327723 ERC327685:ERC327723 FAY327685:FAY327723 FKU327685:FKU327723 FUQ327685:FUQ327723 GEM327685:GEM327723 GOI327685:GOI327723 GYE327685:GYE327723 HIA327685:HIA327723 HRW327685:HRW327723 IBS327685:IBS327723 ILO327685:ILO327723 IVK327685:IVK327723 JFG327685:JFG327723 JPC327685:JPC327723 JYY327685:JYY327723 KIU327685:KIU327723 KSQ327685:KSQ327723 LCM327685:LCM327723 LMI327685:LMI327723 LWE327685:LWE327723 MGA327685:MGA327723 MPW327685:MPW327723 MZS327685:MZS327723 NJO327685:NJO327723 NTK327685:NTK327723 ODG327685:ODG327723 ONC327685:ONC327723 OWY327685:OWY327723 PGU327685:PGU327723 PQQ327685:PQQ327723 QAM327685:QAM327723 QKI327685:QKI327723 QUE327685:QUE327723 REA327685:REA327723 RNW327685:RNW327723 RXS327685:RXS327723 SHO327685:SHO327723 SRK327685:SRK327723 TBG327685:TBG327723 TLC327685:TLC327723 TUY327685:TUY327723 UEU327685:UEU327723 UOQ327685:UOQ327723 UYM327685:UYM327723 VII327685:VII327723 VSE327685:VSE327723 WCA327685:WCA327723 WLW327685:WLW327723 WVS327685:WVS327723 K393221:K393259 JG393221:JG393259 TC393221:TC393259 ACY393221:ACY393259 AMU393221:AMU393259 AWQ393221:AWQ393259 BGM393221:BGM393259 BQI393221:BQI393259 CAE393221:CAE393259 CKA393221:CKA393259 CTW393221:CTW393259 DDS393221:DDS393259 DNO393221:DNO393259 DXK393221:DXK393259 EHG393221:EHG393259 ERC393221:ERC393259 FAY393221:FAY393259 FKU393221:FKU393259 FUQ393221:FUQ393259 GEM393221:GEM393259 GOI393221:GOI393259 GYE393221:GYE393259 HIA393221:HIA393259 HRW393221:HRW393259 IBS393221:IBS393259 ILO393221:ILO393259 IVK393221:IVK393259 JFG393221:JFG393259 JPC393221:JPC393259 JYY393221:JYY393259 KIU393221:KIU393259 KSQ393221:KSQ393259 LCM393221:LCM393259 LMI393221:LMI393259 LWE393221:LWE393259 MGA393221:MGA393259 MPW393221:MPW393259 MZS393221:MZS393259 NJO393221:NJO393259 NTK393221:NTK393259 ODG393221:ODG393259 ONC393221:ONC393259 OWY393221:OWY393259 PGU393221:PGU393259 PQQ393221:PQQ393259 QAM393221:QAM393259 QKI393221:QKI393259 QUE393221:QUE393259 REA393221:REA393259 RNW393221:RNW393259 RXS393221:RXS393259 SHO393221:SHO393259 SRK393221:SRK393259 TBG393221:TBG393259 TLC393221:TLC393259 TUY393221:TUY393259 UEU393221:UEU393259 UOQ393221:UOQ393259 UYM393221:UYM393259 VII393221:VII393259 VSE393221:VSE393259 WCA393221:WCA393259 WLW393221:WLW393259 WVS393221:WVS393259 K458757:K458795 JG458757:JG458795 TC458757:TC458795 ACY458757:ACY458795 AMU458757:AMU458795 AWQ458757:AWQ458795 BGM458757:BGM458795 BQI458757:BQI458795 CAE458757:CAE458795 CKA458757:CKA458795 CTW458757:CTW458795 DDS458757:DDS458795 DNO458757:DNO458795 DXK458757:DXK458795 EHG458757:EHG458795 ERC458757:ERC458795 FAY458757:FAY458795 FKU458757:FKU458795 FUQ458757:FUQ458795 GEM458757:GEM458795 GOI458757:GOI458795 GYE458757:GYE458795 HIA458757:HIA458795 HRW458757:HRW458795 IBS458757:IBS458795 ILO458757:ILO458795 IVK458757:IVK458795 JFG458757:JFG458795 JPC458757:JPC458795 JYY458757:JYY458795 KIU458757:KIU458795 KSQ458757:KSQ458795 LCM458757:LCM458795 LMI458757:LMI458795 LWE458757:LWE458795 MGA458757:MGA458795 MPW458757:MPW458795 MZS458757:MZS458795 NJO458757:NJO458795 NTK458757:NTK458795 ODG458757:ODG458795 ONC458757:ONC458795 OWY458757:OWY458795 PGU458757:PGU458795 PQQ458757:PQQ458795 QAM458757:QAM458795 QKI458757:QKI458795 QUE458757:QUE458795 REA458757:REA458795 RNW458757:RNW458795 RXS458757:RXS458795 SHO458757:SHO458795 SRK458757:SRK458795 TBG458757:TBG458795 TLC458757:TLC458795 TUY458757:TUY458795 UEU458757:UEU458795 UOQ458757:UOQ458795 UYM458757:UYM458795 VII458757:VII458795 VSE458757:VSE458795 WCA458757:WCA458795 WLW458757:WLW458795 WVS458757:WVS458795 K524293:K524331 JG524293:JG524331 TC524293:TC524331 ACY524293:ACY524331 AMU524293:AMU524331 AWQ524293:AWQ524331 BGM524293:BGM524331 BQI524293:BQI524331 CAE524293:CAE524331 CKA524293:CKA524331 CTW524293:CTW524331 DDS524293:DDS524331 DNO524293:DNO524331 DXK524293:DXK524331 EHG524293:EHG524331 ERC524293:ERC524331 FAY524293:FAY524331 FKU524293:FKU524331 FUQ524293:FUQ524331 GEM524293:GEM524331 GOI524293:GOI524331 GYE524293:GYE524331 HIA524293:HIA524331 HRW524293:HRW524331 IBS524293:IBS524331 ILO524293:ILO524331 IVK524293:IVK524331 JFG524293:JFG524331 JPC524293:JPC524331 JYY524293:JYY524331 KIU524293:KIU524331 KSQ524293:KSQ524331 LCM524293:LCM524331 LMI524293:LMI524331 LWE524293:LWE524331 MGA524293:MGA524331 MPW524293:MPW524331 MZS524293:MZS524331 NJO524293:NJO524331 NTK524293:NTK524331 ODG524293:ODG524331 ONC524293:ONC524331 OWY524293:OWY524331 PGU524293:PGU524331 PQQ524293:PQQ524331 QAM524293:QAM524331 QKI524293:QKI524331 QUE524293:QUE524331 REA524293:REA524331 RNW524293:RNW524331 RXS524293:RXS524331 SHO524293:SHO524331 SRK524293:SRK524331 TBG524293:TBG524331 TLC524293:TLC524331 TUY524293:TUY524331 UEU524293:UEU524331 UOQ524293:UOQ524331 UYM524293:UYM524331 VII524293:VII524331 VSE524293:VSE524331 WCA524293:WCA524331 WLW524293:WLW524331 WVS524293:WVS524331 K589829:K589867 JG589829:JG589867 TC589829:TC589867 ACY589829:ACY589867 AMU589829:AMU589867 AWQ589829:AWQ589867 BGM589829:BGM589867 BQI589829:BQI589867 CAE589829:CAE589867 CKA589829:CKA589867 CTW589829:CTW589867 DDS589829:DDS589867 DNO589829:DNO589867 DXK589829:DXK589867 EHG589829:EHG589867 ERC589829:ERC589867 FAY589829:FAY589867 FKU589829:FKU589867 FUQ589829:FUQ589867 GEM589829:GEM589867 GOI589829:GOI589867 GYE589829:GYE589867 HIA589829:HIA589867 HRW589829:HRW589867 IBS589829:IBS589867 ILO589829:ILO589867 IVK589829:IVK589867 JFG589829:JFG589867 JPC589829:JPC589867 JYY589829:JYY589867 KIU589829:KIU589867 KSQ589829:KSQ589867 LCM589829:LCM589867 LMI589829:LMI589867 LWE589829:LWE589867 MGA589829:MGA589867 MPW589829:MPW589867 MZS589829:MZS589867 NJO589829:NJO589867 NTK589829:NTK589867 ODG589829:ODG589867 ONC589829:ONC589867 OWY589829:OWY589867 PGU589829:PGU589867 PQQ589829:PQQ589867 QAM589829:QAM589867 QKI589829:QKI589867 QUE589829:QUE589867 REA589829:REA589867 RNW589829:RNW589867 RXS589829:RXS589867 SHO589829:SHO589867 SRK589829:SRK589867 TBG589829:TBG589867 TLC589829:TLC589867 TUY589829:TUY589867 UEU589829:UEU589867 UOQ589829:UOQ589867 UYM589829:UYM589867 VII589829:VII589867 VSE589829:VSE589867 WCA589829:WCA589867 WLW589829:WLW589867 WVS589829:WVS589867 K655365:K655403 JG655365:JG655403 TC655365:TC655403 ACY655365:ACY655403 AMU655365:AMU655403 AWQ655365:AWQ655403 BGM655365:BGM655403 BQI655365:BQI655403 CAE655365:CAE655403 CKA655365:CKA655403 CTW655365:CTW655403 DDS655365:DDS655403 DNO655365:DNO655403 DXK655365:DXK655403 EHG655365:EHG655403 ERC655365:ERC655403 FAY655365:FAY655403 FKU655365:FKU655403 FUQ655365:FUQ655403 GEM655365:GEM655403 GOI655365:GOI655403 GYE655365:GYE655403 HIA655365:HIA655403 HRW655365:HRW655403 IBS655365:IBS655403 ILO655365:ILO655403 IVK655365:IVK655403 JFG655365:JFG655403 JPC655365:JPC655403 JYY655365:JYY655403 KIU655365:KIU655403 KSQ655365:KSQ655403 LCM655365:LCM655403 LMI655365:LMI655403 LWE655365:LWE655403 MGA655365:MGA655403 MPW655365:MPW655403 MZS655365:MZS655403 NJO655365:NJO655403 NTK655365:NTK655403 ODG655365:ODG655403 ONC655365:ONC655403 OWY655365:OWY655403 PGU655365:PGU655403 PQQ655365:PQQ655403 QAM655365:QAM655403 QKI655365:QKI655403 QUE655365:QUE655403 REA655365:REA655403 RNW655365:RNW655403 RXS655365:RXS655403 SHO655365:SHO655403 SRK655365:SRK655403 TBG655365:TBG655403 TLC655365:TLC655403 TUY655365:TUY655403 UEU655365:UEU655403 UOQ655365:UOQ655403 UYM655365:UYM655403 VII655365:VII655403 VSE655365:VSE655403 WCA655365:WCA655403 WLW655365:WLW655403 WVS655365:WVS655403 K720901:K720939 JG720901:JG720939 TC720901:TC720939 ACY720901:ACY720939 AMU720901:AMU720939 AWQ720901:AWQ720939 BGM720901:BGM720939 BQI720901:BQI720939 CAE720901:CAE720939 CKA720901:CKA720939 CTW720901:CTW720939 DDS720901:DDS720939 DNO720901:DNO720939 DXK720901:DXK720939 EHG720901:EHG720939 ERC720901:ERC720939 FAY720901:FAY720939 FKU720901:FKU720939 FUQ720901:FUQ720939 GEM720901:GEM720939 GOI720901:GOI720939 GYE720901:GYE720939 HIA720901:HIA720939 HRW720901:HRW720939 IBS720901:IBS720939 ILO720901:ILO720939 IVK720901:IVK720939 JFG720901:JFG720939 JPC720901:JPC720939 JYY720901:JYY720939 KIU720901:KIU720939 KSQ720901:KSQ720939 LCM720901:LCM720939 LMI720901:LMI720939 LWE720901:LWE720939 MGA720901:MGA720939 MPW720901:MPW720939 MZS720901:MZS720939 NJO720901:NJO720939 NTK720901:NTK720939 ODG720901:ODG720939 ONC720901:ONC720939 OWY720901:OWY720939 PGU720901:PGU720939 PQQ720901:PQQ720939 QAM720901:QAM720939 QKI720901:QKI720939 QUE720901:QUE720939 REA720901:REA720939 RNW720901:RNW720939 RXS720901:RXS720939 SHO720901:SHO720939 SRK720901:SRK720939 TBG720901:TBG720939 TLC720901:TLC720939 TUY720901:TUY720939 UEU720901:UEU720939 UOQ720901:UOQ720939 UYM720901:UYM720939 VII720901:VII720939 VSE720901:VSE720939 WCA720901:WCA720939 WLW720901:WLW720939 WVS720901:WVS720939 K786437:K786475 JG786437:JG786475 TC786437:TC786475 ACY786437:ACY786475 AMU786437:AMU786475 AWQ786437:AWQ786475 BGM786437:BGM786475 BQI786437:BQI786475 CAE786437:CAE786475 CKA786437:CKA786475 CTW786437:CTW786475 DDS786437:DDS786475 DNO786437:DNO786475 DXK786437:DXK786475 EHG786437:EHG786475 ERC786437:ERC786475 FAY786437:FAY786475 FKU786437:FKU786475 FUQ786437:FUQ786475 GEM786437:GEM786475 GOI786437:GOI786475 GYE786437:GYE786475 HIA786437:HIA786475 HRW786437:HRW786475 IBS786437:IBS786475 ILO786437:ILO786475 IVK786437:IVK786475 JFG786437:JFG786475 JPC786437:JPC786475 JYY786437:JYY786475 KIU786437:KIU786475 KSQ786437:KSQ786475 LCM786437:LCM786475 LMI786437:LMI786475 LWE786437:LWE786475 MGA786437:MGA786475 MPW786437:MPW786475 MZS786437:MZS786475 NJO786437:NJO786475 NTK786437:NTK786475 ODG786437:ODG786475 ONC786437:ONC786475 OWY786437:OWY786475 PGU786437:PGU786475 PQQ786437:PQQ786475 QAM786437:QAM786475 QKI786437:QKI786475 QUE786437:QUE786475 REA786437:REA786475 RNW786437:RNW786475 RXS786437:RXS786475 SHO786437:SHO786475 SRK786437:SRK786475 TBG786437:TBG786475 TLC786437:TLC786475 TUY786437:TUY786475 UEU786437:UEU786475 UOQ786437:UOQ786475 UYM786437:UYM786475 VII786437:VII786475 VSE786437:VSE786475 WCA786437:WCA786475 WLW786437:WLW786475 WVS786437:WVS786475 K851973:K852011 JG851973:JG852011 TC851973:TC852011 ACY851973:ACY852011 AMU851973:AMU852011 AWQ851973:AWQ852011 BGM851973:BGM852011 BQI851973:BQI852011 CAE851973:CAE852011 CKA851973:CKA852011 CTW851973:CTW852011 DDS851973:DDS852011 DNO851973:DNO852011 DXK851973:DXK852011 EHG851973:EHG852011 ERC851973:ERC852011 FAY851973:FAY852011 FKU851973:FKU852011 FUQ851973:FUQ852011 GEM851973:GEM852011 GOI851973:GOI852011 GYE851973:GYE852011 HIA851973:HIA852011 HRW851973:HRW852011 IBS851973:IBS852011 ILO851973:ILO852011 IVK851973:IVK852011 JFG851973:JFG852011 JPC851973:JPC852011 JYY851973:JYY852011 KIU851973:KIU852011 KSQ851973:KSQ852011 LCM851973:LCM852011 LMI851973:LMI852011 LWE851973:LWE852011 MGA851973:MGA852011 MPW851973:MPW852011 MZS851973:MZS852011 NJO851973:NJO852011 NTK851973:NTK852011 ODG851973:ODG852011 ONC851973:ONC852011 OWY851973:OWY852011 PGU851973:PGU852011 PQQ851973:PQQ852011 QAM851973:QAM852011 QKI851973:QKI852011 QUE851973:QUE852011 REA851973:REA852011 RNW851973:RNW852011 RXS851973:RXS852011 SHO851973:SHO852011 SRK851973:SRK852011 TBG851973:TBG852011 TLC851973:TLC852011 TUY851973:TUY852011 UEU851973:UEU852011 UOQ851973:UOQ852011 UYM851973:UYM852011 VII851973:VII852011 VSE851973:VSE852011 WCA851973:WCA852011 WLW851973:WLW852011 WVS851973:WVS852011 K917509:K917547 JG917509:JG917547 TC917509:TC917547 ACY917509:ACY917547 AMU917509:AMU917547 AWQ917509:AWQ917547 BGM917509:BGM917547 BQI917509:BQI917547 CAE917509:CAE917547 CKA917509:CKA917547 CTW917509:CTW917547 DDS917509:DDS917547 DNO917509:DNO917547 DXK917509:DXK917547 EHG917509:EHG917547 ERC917509:ERC917547 FAY917509:FAY917547 FKU917509:FKU917547 FUQ917509:FUQ917547 GEM917509:GEM917547 GOI917509:GOI917547 GYE917509:GYE917547 HIA917509:HIA917547 HRW917509:HRW917547 IBS917509:IBS917547 ILO917509:ILO917547 IVK917509:IVK917547 JFG917509:JFG917547 JPC917509:JPC917547 JYY917509:JYY917547 KIU917509:KIU917547 KSQ917509:KSQ917547 LCM917509:LCM917547 LMI917509:LMI917547 LWE917509:LWE917547 MGA917509:MGA917547 MPW917509:MPW917547 MZS917509:MZS917547 NJO917509:NJO917547 NTK917509:NTK917547 ODG917509:ODG917547 ONC917509:ONC917547 OWY917509:OWY917547 PGU917509:PGU917547 PQQ917509:PQQ917547 QAM917509:QAM917547 QKI917509:QKI917547 QUE917509:QUE917547 REA917509:REA917547 RNW917509:RNW917547 RXS917509:RXS917547 SHO917509:SHO917547 SRK917509:SRK917547 TBG917509:TBG917547 TLC917509:TLC917547 TUY917509:TUY917547 UEU917509:UEU917547 UOQ917509:UOQ917547 UYM917509:UYM917547 VII917509:VII917547 VSE917509:VSE917547 WCA917509:WCA917547 WLW917509:WLW917547 WVS917509:WVS917547 K983045:K983083 JG983045:JG983083 TC983045:TC983083 ACY983045:ACY983083 AMU983045:AMU983083 AWQ983045:AWQ983083 BGM983045:BGM983083 BQI983045:BQI983083 CAE983045:CAE983083 CKA983045:CKA983083 CTW983045:CTW983083 DDS983045:DDS983083 DNO983045:DNO983083 DXK983045:DXK983083 EHG983045:EHG983083 ERC983045:ERC983083 FAY983045:FAY983083 FKU983045:FKU983083 FUQ983045:FUQ983083 GEM983045:GEM983083 GOI983045:GOI983083 GYE983045:GYE983083 HIA983045:HIA983083 HRW983045:HRW983083 IBS983045:IBS983083 ILO983045:ILO983083 IVK983045:IVK983083 JFG983045:JFG983083 JPC983045:JPC983083 JYY983045:JYY983083 KIU983045:KIU983083 KSQ983045:KSQ983083 LCM983045:LCM983083 LMI983045:LMI983083 LWE983045:LWE983083 MGA983045:MGA983083 MPW983045:MPW983083 MZS983045:MZS983083 NJO983045:NJO983083 NTK983045:NTK983083 ODG983045:ODG983083 ONC983045:ONC983083 OWY983045:OWY983083 PGU983045:PGU983083 PQQ983045:PQQ983083 QAM983045:QAM983083 QKI983045:QKI983083 QUE983045:QUE983083 REA983045:REA983083 RNW983045:RNW983083 RXS983045:RXS983083 SHO983045:SHO983083 SRK983045:SRK983083 TBG983045:TBG983083 TLC983045:TLC983083 TUY983045:TUY983083 UEU983045:UEU983083 UOQ983045:UOQ983083 UYM983045:UYM983083 VII983045:VII983083 VSE983045:VSE983083 WCA983045:WCA983083 WLW983045:WLW983083 WVS983045:WVS983083 WLW983088:WLW983090 JG48:JG50 TC48:TC50 ACY48:ACY50 AMU48:AMU50 AWQ48:AWQ50 BGM48:BGM50 BQI48:BQI50 CAE48:CAE50 CKA48:CKA50 CTW48:CTW50 DDS48:DDS50 DNO48:DNO50 DXK48:DXK50 EHG48:EHG50 ERC48:ERC50 FAY48:FAY50 FKU48:FKU50 FUQ48:FUQ50 GEM48:GEM50 GOI48:GOI50 GYE48:GYE50 HIA48:HIA50 HRW48:HRW50 IBS48:IBS50 ILO48:ILO50 IVK48:IVK50 JFG48:JFG50 JPC48:JPC50 JYY48:JYY50 KIU48:KIU50 KSQ48:KSQ50 LCM48:LCM50 LMI48:LMI50 LWE48:LWE50 MGA48:MGA50 MPW48:MPW50 MZS48:MZS50 NJO48:NJO50 NTK48:NTK50 ODG48:ODG50 ONC48:ONC50 OWY48:OWY50 PGU48:PGU50 PQQ48:PQQ50 QAM48:QAM50 QKI48:QKI50 QUE48:QUE50 REA48:REA50 RNW48:RNW50 RXS48:RXS50 SHO48:SHO50 SRK48:SRK50 TBG48:TBG50 TLC48:TLC50 TUY48:TUY50 UEU48:UEU50 UOQ48:UOQ50 UYM48:UYM50 VII48:VII50 VSE48:VSE50 WCA48:WCA50 WLW48:WLW50 WVS48:WVS50 K65584:K65586 JG65584:JG65586 TC65584:TC65586 ACY65584:ACY65586 AMU65584:AMU65586 AWQ65584:AWQ65586 BGM65584:BGM65586 BQI65584:BQI65586 CAE65584:CAE65586 CKA65584:CKA65586 CTW65584:CTW65586 DDS65584:DDS65586 DNO65584:DNO65586 DXK65584:DXK65586 EHG65584:EHG65586 ERC65584:ERC65586 FAY65584:FAY65586 FKU65584:FKU65586 FUQ65584:FUQ65586 GEM65584:GEM65586 GOI65584:GOI65586 GYE65584:GYE65586 HIA65584:HIA65586 HRW65584:HRW65586 IBS65584:IBS65586 ILO65584:ILO65586 IVK65584:IVK65586 JFG65584:JFG65586 JPC65584:JPC65586 JYY65584:JYY65586 KIU65584:KIU65586 KSQ65584:KSQ65586 LCM65584:LCM65586 LMI65584:LMI65586 LWE65584:LWE65586 MGA65584:MGA65586 MPW65584:MPW65586 MZS65584:MZS65586 NJO65584:NJO65586 NTK65584:NTK65586 ODG65584:ODG65586 ONC65584:ONC65586 OWY65584:OWY65586 PGU65584:PGU65586 PQQ65584:PQQ65586 QAM65584:QAM65586 QKI65584:QKI65586 QUE65584:QUE65586 REA65584:REA65586 RNW65584:RNW65586 RXS65584:RXS65586 SHO65584:SHO65586 SRK65584:SRK65586 TBG65584:TBG65586 TLC65584:TLC65586 TUY65584:TUY65586 UEU65584:UEU65586 UOQ65584:UOQ65586 UYM65584:UYM65586 VII65584:VII65586 VSE65584:VSE65586 WCA65584:WCA65586 WLW65584:WLW65586 WVS65584:WVS65586 K131120:K131122 JG131120:JG131122 TC131120:TC131122 ACY131120:ACY131122 AMU131120:AMU131122 AWQ131120:AWQ131122 BGM131120:BGM131122 BQI131120:BQI131122 CAE131120:CAE131122 CKA131120:CKA131122 CTW131120:CTW131122 DDS131120:DDS131122 DNO131120:DNO131122 DXK131120:DXK131122 EHG131120:EHG131122 ERC131120:ERC131122 FAY131120:FAY131122 FKU131120:FKU131122 FUQ131120:FUQ131122 GEM131120:GEM131122 GOI131120:GOI131122 GYE131120:GYE131122 HIA131120:HIA131122 HRW131120:HRW131122 IBS131120:IBS131122 ILO131120:ILO131122 IVK131120:IVK131122 JFG131120:JFG131122 JPC131120:JPC131122 JYY131120:JYY131122 KIU131120:KIU131122 KSQ131120:KSQ131122 LCM131120:LCM131122 LMI131120:LMI131122 LWE131120:LWE131122 MGA131120:MGA131122 MPW131120:MPW131122 MZS131120:MZS131122 NJO131120:NJO131122 NTK131120:NTK131122 ODG131120:ODG131122 ONC131120:ONC131122 OWY131120:OWY131122 PGU131120:PGU131122 PQQ131120:PQQ131122 QAM131120:QAM131122 QKI131120:QKI131122 QUE131120:QUE131122 REA131120:REA131122 RNW131120:RNW131122 RXS131120:RXS131122 SHO131120:SHO131122 SRK131120:SRK131122 TBG131120:TBG131122 TLC131120:TLC131122 TUY131120:TUY131122 UEU131120:UEU131122 UOQ131120:UOQ131122 UYM131120:UYM131122 VII131120:VII131122 VSE131120:VSE131122 WCA131120:WCA131122 WLW131120:WLW131122 WVS131120:WVS131122 K196656:K196658 JG196656:JG196658 TC196656:TC196658 ACY196656:ACY196658 AMU196656:AMU196658 AWQ196656:AWQ196658 BGM196656:BGM196658 BQI196656:BQI196658 CAE196656:CAE196658 CKA196656:CKA196658 CTW196656:CTW196658 DDS196656:DDS196658 DNO196656:DNO196658 DXK196656:DXK196658 EHG196656:EHG196658 ERC196656:ERC196658 FAY196656:FAY196658 FKU196656:FKU196658 FUQ196656:FUQ196658 GEM196656:GEM196658 GOI196656:GOI196658 GYE196656:GYE196658 HIA196656:HIA196658 HRW196656:HRW196658 IBS196656:IBS196658 ILO196656:ILO196658 IVK196656:IVK196658 JFG196656:JFG196658 JPC196656:JPC196658 JYY196656:JYY196658 KIU196656:KIU196658 KSQ196656:KSQ196658 LCM196656:LCM196658 LMI196656:LMI196658 LWE196656:LWE196658 MGA196656:MGA196658 MPW196656:MPW196658 MZS196656:MZS196658 NJO196656:NJO196658 NTK196656:NTK196658 ODG196656:ODG196658 ONC196656:ONC196658 OWY196656:OWY196658 PGU196656:PGU196658 PQQ196656:PQQ196658 QAM196656:QAM196658 QKI196656:QKI196658 QUE196656:QUE196658 REA196656:REA196658 RNW196656:RNW196658 RXS196656:RXS196658 SHO196656:SHO196658 SRK196656:SRK196658 TBG196656:TBG196658 TLC196656:TLC196658 TUY196656:TUY196658 UEU196656:UEU196658 UOQ196656:UOQ196658 UYM196656:UYM196658 VII196656:VII196658 VSE196656:VSE196658 WCA196656:WCA196658 WLW196656:WLW196658 WVS196656:WVS196658 K262192:K262194 JG262192:JG262194 TC262192:TC262194 ACY262192:ACY262194 AMU262192:AMU262194 AWQ262192:AWQ262194 BGM262192:BGM262194 BQI262192:BQI262194 CAE262192:CAE262194 CKA262192:CKA262194 CTW262192:CTW262194 DDS262192:DDS262194 DNO262192:DNO262194 DXK262192:DXK262194 EHG262192:EHG262194 ERC262192:ERC262194 FAY262192:FAY262194 FKU262192:FKU262194 FUQ262192:FUQ262194 GEM262192:GEM262194 GOI262192:GOI262194 GYE262192:GYE262194 HIA262192:HIA262194 HRW262192:HRW262194 IBS262192:IBS262194 ILO262192:ILO262194 IVK262192:IVK262194 JFG262192:JFG262194 JPC262192:JPC262194 JYY262192:JYY262194 KIU262192:KIU262194 KSQ262192:KSQ262194 LCM262192:LCM262194 LMI262192:LMI262194 LWE262192:LWE262194 MGA262192:MGA262194 MPW262192:MPW262194 MZS262192:MZS262194 NJO262192:NJO262194 NTK262192:NTK262194 ODG262192:ODG262194 ONC262192:ONC262194 OWY262192:OWY262194 PGU262192:PGU262194 PQQ262192:PQQ262194 QAM262192:QAM262194 QKI262192:QKI262194 QUE262192:QUE262194 REA262192:REA262194 RNW262192:RNW262194 RXS262192:RXS262194 SHO262192:SHO262194 SRK262192:SRK262194 TBG262192:TBG262194 TLC262192:TLC262194 TUY262192:TUY262194 UEU262192:UEU262194 UOQ262192:UOQ262194 UYM262192:UYM262194 VII262192:VII262194 VSE262192:VSE262194 WCA262192:WCA262194 WLW262192:WLW262194 WVS262192:WVS262194 K327728:K327730 JG327728:JG327730 TC327728:TC327730 ACY327728:ACY327730 AMU327728:AMU327730 AWQ327728:AWQ327730 BGM327728:BGM327730 BQI327728:BQI327730 CAE327728:CAE327730 CKA327728:CKA327730 CTW327728:CTW327730 DDS327728:DDS327730 DNO327728:DNO327730 DXK327728:DXK327730 EHG327728:EHG327730 ERC327728:ERC327730 FAY327728:FAY327730 FKU327728:FKU327730 FUQ327728:FUQ327730 GEM327728:GEM327730 GOI327728:GOI327730 GYE327728:GYE327730 HIA327728:HIA327730 HRW327728:HRW327730 IBS327728:IBS327730 ILO327728:ILO327730 IVK327728:IVK327730 JFG327728:JFG327730 JPC327728:JPC327730 JYY327728:JYY327730 KIU327728:KIU327730 KSQ327728:KSQ327730 LCM327728:LCM327730 LMI327728:LMI327730 LWE327728:LWE327730 MGA327728:MGA327730 MPW327728:MPW327730 MZS327728:MZS327730 NJO327728:NJO327730 NTK327728:NTK327730 ODG327728:ODG327730 ONC327728:ONC327730 OWY327728:OWY327730 PGU327728:PGU327730 PQQ327728:PQQ327730 QAM327728:QAM327730 QKI327728:QKI327730 QUE327728:QUE327730 REA327728:REA327730 RNW327728:RNW327730 RXS327728:RXS327730 SHO327728:SHO327730 SRK327728:SRK327730 TBG327728:TBG327730 TLC327728:TLC327730 TUY327728:TUY327730 UEU327728:UEU327730 UOQ327728:UOQ327730 UYM327728:UYM327730 VII327728:VII327730 VSE327728:VSE327730 WCA327728:WCA327730 WLW327728:WLW327730 WVS327728:WVS327730 K393264:K393266 JG393264:JG393266 TC393264:TC393266 ACY393264:ACY393266 AMU393264:AMU393266 AWQ393264:AWQ393266 BGM393264:BGM393266 BQI393264:BQI393266 CAE393264:CAE393266 CKA393264:CKA393266 CTW393264:CTW393266 DDS393264:DDS393266 DNO393264:DNO393266 DXK393264:DXK393266 EHG393264:EHG393266 ERC393264:ERC393266 FAY393264:FAY393266 FKU393264:FKU393266 FUQ393264:FUQ393266 GEM393264:GEM393266 GOI393264:GOI393266 GYE393264:GYE393266 HIA393264:HIA393266 HRW393264:HRW393266 IBS393264:IBS393266 ILO393264:ILO393266 IVK393264:IVK393266 JFG393264:JFG393266 JPC393264:JPC393266 JYY393264:JYY393266 KIU393264:KIU393266 KSQ393264:KSQ393266 LCM393264:LCM393266 LMI393264:LMI393266 LWE393264:LWE393266 MGA393264:MGA393266 MPW393264:MPW393266 MZS393264:MZS393266 NJO393264:NJO393266 NTK393264:NTK393266 ODG393264:ODG393266 ONC393264:ONC393266 OWY393264:OWY393266 PGU393264:PGU393266 PQQ393264:PQQ393266 QAM393264:QAM393266 QKI393264:QKI393266 QUE393264:QUE393266 REA393264:REA393266 RNW393264:RNW393266 RXS393264:RXS393266 SHO393264:SHO393266 SRK393264:SRK393266 TBG393264:TBG393266 TLC393264:TLC393266 TUY393264:TUY393266 UEU393264:UEU393266 UOQ393264:UOQ393266 UYM393264:UYM393266 VII393264:VII393266 VSE393264:VSE393266 WCA393264:WCA393266 WLW393264:WLW393266 WVS393264:WVS393266 K458800:K458802 JG458800:JG458802 TC458800:TC458802 ACY458800:ACY458802 AMU458800:AMU458802 AWQ458800:AWQ458802 BGM458800:BGM458802 BQI458800:BQI458802 CAE458800:CAE458802 CKA458800:CKA458802 CTW458800:CTW458802 DDS458800:DDS458802 DNO458800:DNO458802 DXK458800:DXK458802 EHG458800:EHG458802 ERC458800:ERC458802 FAY458800:FAY458802 FKU458800:FKU458802 FUQ458800:FUQ458802 GEM458800:GEM458802 GOI458800:GOI458802 GYE458800:GYE458802 HIA458800:HIA458802 HRW458800:HRW458802 IBS458800:IBS458802 ILO458800:ILO458802 IVK458800:IVK458802 JFG458800:JFG458802 JPC458800:JPC458802 JYY458800:JYY458802 KIU458800:KIU458802 KSQ458800:KSQ458802 LCM458800:LCM458802 LMI458800:LMI458802 LWE458800:LWE458802 MGA458800:MGA458802 MPW458800:MPW458802 MZS458800:MZS458802 NJO458800:NJO458802 NTK458800:NTK458802 ODG458800:ODG458802 ONC458800:ONC458802 OWY458800:OWY458802 PGU458800:PGU458802 PQQ458800:PQQ458802 QAM458800:QAM458802 QKI458800:QKI458802 QUE458800:QUE458802 REA458800:REA458802 RNW458800:RNW458802 RXS458800:RXS458802 SHO458800:SHO458802 SRK458800:SRK458802 TBG458800:TBG458802 TLC458800:TLC458802 TUY458800:TUY458802 UEU458800:UEU458802 UOQ458800:UOQ458802 UYM458800:UYM458802 VII458800:VII458802 VSE458800:VSE458802 WCA458800:WCA458802 WLW458800:WLW458802 WVS458800:WVS458802 K524336:K524338 JG524336:JG524338 TC524336:TC524338 ACY524336:ACY524338 AMU524336:AMU524338 AWQ524336:AWQ524338 BGM524336:BGM524338 BQI524336:BQI524338 CAE524336:CAE524338 CKA524336:CKA524338 CTW524336:CTW524338 DDS524336:DDS524338 DNO524336:DNO524338 DXK524336:DXK524338 EHG524336:EHG524338 ERC524336:ERC524338 FAY524336:FAY524338 FKU524336:FKU524338 FUQ524336:FUQ524338 GEM524336:GEM524338 GOI524336:GOI524338 GYE524336:GYE524338 HIA524336:HIA524338 HRW524336:HRW524338 IBS524336:IBS524338 ILO524336:ILO524338 IVK524336:IVK524338 JFG524336:JFG524338 JPC524336:JPC524338 JYY524336:JYY524338 KIU524336:KIU524338 KSQ524336:KSQ524338 LCM524336:LCM524338 LMI524336:LMI524338 LWE524336:LWE524338 MGA524336:MGA524338 MPW524336:MPW524338 MZS524336:MZS524338 NJO524336:NJO524338 NTK524336:NTK524338 ODG524336:ODG524338 ONC524336:ONC524338 OWY524336:OWY524338 PGU524336:PGU524338 PQQ524336:PQQ524338 QAM524336:QAM524338 QKI524336:QKI524338 QUE524336:QUE524338 REA524336:REA524338 RNW524336:RNW524338 RXS524336:RXS524338 SHO524336:SHO524338 SRK524336:SRK524338 TBG524336:TBG524338 TLC524336:TLC524338 TUY524336:TUY524338 UEU524336:UEU524338 UOQ524336:UOQ524338 UYM524336:UYM524338 VII524336:VII524338 VSE524336:VSE524338 WCA524336:WCA524338 WLW524336:WLW524338 WVS524336:WVS524338 K589872:K589874 JG589872:JG589874 TC589872:TC589874 ACY589872:ACY589874 AMU589872:AMU589874 AWQ589872:AWQ589874 BGM589872:BGM589874 BQI589872:BQI589874 CAE589872:CAE589874 CKA589872:CKA589874 CTW589872:CTW589874 DDS589872:DDS589874 DNO589872:DNO589874 DXK589872:DXK589874 EHG589872:EHG589874 ERC589872:ERC589874 FAY589872:FAY589874 FKU589872:FKU589874 FUQ589872:FUQ589874 GEM589872:GEM589874 GOI589872:GOI589874 GYE589872:GYE589874 HIA589872:HIA589874 HRW589872:HRW589874 IBS589872:IBS589874 ILO589872:ILO589874 IVK589872:IVK589874 JFG589872:JFG589874 JPC589872:JPC589874 JYY589872:JYY589874 KIU589872:KIU589874 KSQ589872:KSQ589874 LCM589872:LCM589874 LMI589872:LMI589874 LWE589872:LWE589874 MGA589872:MGA589874 MPW589872:MPW589874 MZS589872:MZS589874 NJO589872:NJO589874 NTK589872:NTK589874 ODG589872:ODG589874 ONC589872:ONC589874 OWY589872:OWY589874 PGU589872:PGU589874 PQQ589872:PQQ589874 QAM589872:QAM589874 QKI589872:QKI589874 QUE589872:QUE589874 REA589872:REA589874 RNW589872:RNW589874 RXS589872:RXS589874 SHO589872:SHO589874 SRK589872:SRK589874 TBG589872:TBG589874 TLC589872:TLC589874 TUY589872:TUY589874 UEU589872:UEU589874 UOQ589872:UOQ589874 UYM589872:UYM589874 VII589872:VII589874 VSE589872:VSE589874 WCA589872:WCA589874 WLW589872:WLW589874 WVS589872:WVS589874 K655408:K655410 JG655408:JG655410 TC655408:TC655410 ACY655408:ACY655410 AMU655408:AMU655410 AWQ655408:AWQ655410 BGM655408:BGM655410 BQI655408:BQI655410 CAE655408:CAE655410 CKA655408:CKA655410 CTW655408:CTW655410 DDS655408:DDS655410 DNO655408:DNO655410 DXK655408:DXK655410 EHG655408:EHG655410 ERC655408:ERC655410 FAY655408:FAY655410 FKU655408:FKU655410 FUQ655408:FUQ655410 GEM655408:GEM655410 GOI655408:GOI655410 GYE655408:GYE655410 HIA655408:HIA655410 HRW655408:HRW655410 IBS655408:IBS655410 ILO655408:ILO655410 IVK655408:IVK655410 JFG655408:JFG655410 JPC655408:JPC655410 JYY655408:JYY655410 KIU655408:KIU655410 KSQ655408:KSQ655410 LCM655408:LCM655410 LMI655408:LMI655410 LWE655408:LWE655410 MGA655408:MGA655410 MPW655408:MPW655410 MZS655408:MZS655410 NJO655408:NJO655410 NTK655408:NTK655410 ODG655408:ODG655410 ONC655408:ONC655410 OWY655408:OWY655410 PGU655408:PGU655410 PQQ655408:PQQ655410 QAM655408:QAM655410 QKI655408:QKI655410 QUE655408:QUE655410 REA655408:REA655410 RNW655408:RNW655410 RXS655408:RXS655410 SHO655408:SHO655410 SRK655408:SRK655410 TBG655408:TBG655410 TLC655408:TLC655410 TUY655408:TUY655410 UEU655408:UEU655410 UOQ655408:UOQ655410 UYM655408:UYM655410 VII655408:VII655410 VSE655408:VSE655410 WCA655408:WCA655410 WLW655408:WLW655410 WVS655408:WVS655410 K720944:K720946 JG720944:JG720946 TC720944:TC720946 ACY720944:ACY720946 AMU720944:AMU720946 AWQ720944:AWQ720946 BGM720944:BGM720946 BQI720944:BQI720946 CAE720944:CAE720946 CKA720944:CKA720946 CTW720944:CTW720946 DDS720944:DDS720946 DNO720944:DNO720946 DXK720944:DXK720946 EHG720944:EHG720946 ERC720944:ERC720946 FAY720944:FAY720946 FKU720944:FKU720946 FUQ720944:FUQ720946 GEM720944:GEM720946 GOI720944:GOI720946 GYE720944:GYE720946 HIA720944:HIA720946 HRW720944:HRW720946 IBS720944:IBS720946 ILO720944:ILO720946 IVK720944:IVK720946 JFG720944:JFG720946 JPC720944:JPC720946 JYY720944:JYY720946 KIU720944:KIU720946 KSQ720944:KSQ720946 LCM720944:LCM720946 LMI720944:LMI720946 LWE720944:LWE720946 MGA720944:MGA720946 MPW720944:MPW720946 MZS720944:MZS720946 NJO720944:NJO720946 NTK720944:NTK720946 ODG720944:ODG720946 ONC720944:ONC720946 OWY720944:OWY720946 PGU720944:PGU720946 PQQ720944:PQQ720946 QAM720944:QAM720946 QKI720944:QKI720946 QUE720944:QUE720946 REA720944:REA720946 RNW720944:RNW720946 RXS720944:RXS720946 SHO720944:SHO720946 SRK720944:SRK720946 TBG720944:TBG720946 TLC720944:TLC720946 TUY720944:TUY720946 UEU720944:UEU720946 UOQ720944:UOQ720946 UYM720944:UYM720946 VII720944:VII720946 VSE720944:VSE720946 WCA720944:WCA720946 WLW720944:WLW720946 WVS720944:WVS720946 K786480:K786482 JG786480:JG786482 TC786480:TC786482 ACY786480:ACY786482 AMU786480:AMU786482 AWQ786480:AWQ786482 BGM786480:BGM786482 BQI786480:BQI786482 CAE786480:CAE786482 CKA786480:CKA786482 CTW786480:CTW786482 DDS786480:DDS786482 DNO786480:DNO786482 DXK786480:DXK786482 EHG786480:EHG786482 ERC786480:ERC786482 FAY786480:FAY786482 FKU786480:FKU786482 FUQ786480:FUQ786482 GEM786480:GEM786482 GOI786480:GOI786482 GYE786480:GYE786482 HIA786480:HIA786482 HRW786480:HRW786482 IBS786480:IBS786482 ILO786480:ILO786482 IVK786480:IVK786482 JFG786480:JFG786482 JPC786480:JPC786482 JYY786480:JYY786482 KIU786480:KIU786482 KSQ786480:KSQ786482 LCM786480:LCM786482 LMI786480:LMI786482 LWE786480:LWE786482 MGA786480:MGA786482 MPW786480:MPW786482 MZS786480:MZS786482 NJO786480:NJO786482 NTK786480:NTK786482 ODG786480:ODG786482 ONC786480:ONC786482 OWY786480:OWY786482 PGU786480:PGU786482 PQQ786480:PQQ786482 QAM786480:QAM786482 QKI786480:QKI786482 QUE786480:QUE786482 REA786480:REA786482 RNW786480:RNW786482 RXS786480:RXS786482 SHO786480:SHO786482 SRK786480:SRK786482 TBG786480:TBG786482 TLC786480:TLC786482 TUY786480:TUY786482 UEU786480:UEU786482 UOQ786480:UOQ786482 UYM786480:UYM786482 VII786480:VII786482 VSE786480:VSE786482 WCA786480:WCA786482 WLW786480:WLW786482 WVS786480:WVS786482 K852016:K852018 JG852016:JG852018 TC852016:TC852018 ACY852016:ACY852018 AMU852016:AMU852018 AWQ852016:AWQ852018 BGM852016:BGM852018 BQI852016:BQI852018 CAE852016:CAE852018 CKA852016:CKA852018 CTW852016:CTW852018 DDS852016:DDS852018 DNO852016:DNO852018 DXK852016:DXK852018 EHG852016:EHG852018 ERC852016:ERC852018 FAY852016:FAY852018 FKU852016:FKU852018 FUQ852016:FUQ852018 GEM852016:GEM852018 GOI852016:GOI852018 GYE852016:GYE852018 HIA852016:HIA852018 HRW852016:HRW852018 IBS852016:IBS852018 ILO852016:ILO852018 IVK852016:IVK852018 JFG852016:JFG852018 JPC852016:JPC852018 JYY852016:JYY852018 KIU852016:KIU852018 KSQ852016:KSQ852018 LCM852016:LCM852018 LMI852016:LMI852018 LWE852016:LWE852018 MGA852016:MGA852018 MPW852016:MPW852018 MZS852016:MZS852018 NJO852016:NJO852018 NTK852016:NTK852018 ODG852016:ODG852018 ONC852016:ONC852018 OWY852016:OWY852018 PGU852016:PGU852018 PQQ852016:PQQ852018 QAM852016:QAM852018 QKI852016:QKI852018 QUE852016:QUE852018 REA852016:REA852018 RNW852016:RNW852018 RXS852016:RXS852018 SHO852016:SHO852018 SRK852016:SRK852018 TBG852016:TBG852018 TLC852016:TLC852018 TUY852016:TUY852018 UEU852016:UEU852018 UOQ852016:UOQ852018 UYM852016:UYM852018 VII852016:VII852018 VSE852016:VSE852018 WCA852016:WCA852018 WLW852016:WLW852018 WVS852016:WVS852018 K917552:K917554 JG917552:JG917554 TC917552:TC917554 ACY917552:ACY917554 AMU917552:AMU917554 AWQ917552:AWQ917554 BGM917552:BGM917554 BQI917552:BQI917554 CAE917552:CAE917554 CKA917552:CKA917554 CTW917552:CTW917554 DDS917552:DDS917554 DNO917552:DNO917554 DXK917552:DXK917554 EHG917552:EHG917554 ERC917552:ERC917554 FAY917552:FAY917554 FKU917552:FKU917554 FUQ917552:FUQ917554 GEM917552:GEM917554 GOI917552:GOI917554 GYE917552:GYE917554 HIA917552:HIA917554 HRW917552:HRW917554 IBS917552:IBS917554 ILO917552:ILO917554 IVK917552:IVK917554 JFG917552:JFG917554 JPC917552:JPC917554 JYY917552:JYY917554 KIU917552:KIU917554 KSQ917552:KSQ917554 LCM917552:LCM917554 LMI917552:LMI917554 LWE917552:LWE917554 MGA917552:MGA917554 MPW917552:MPW917554 MZS917552:MZS917554 NJO917552:NJO917554 NTK917552:NTK917554 ODG917552:ODG917554 ONC917552:ONC917554 OWY917552:OWY917554 PGU917552:PGU917554 PQQ917552:PQQ917554 QAM917552:QAM917554 QKI917552:QKI917554 QUE917552:QUE917554 REA917552:REA917554 RNW917552:RNW917554 RXS917552:RXS917554 SHO917552:SHO917554 SRK917552:SRK917554 TBG917552:TBG917554 TLC917552:TLC917554 TUY917552:TUY917554 UEU917552:UEU917554 UOQ917552:UOQ917554 UYM917552:UYM917554 VII917552:VII917554 VSE917552:VSE917554 WCA917552:WCA917554 WLW917552:WLW917554 WVS917552:WVS917554 K983088:K983090 JG983088:JG983090 TC983088:TC983090 ACY983088:ACY983090 AMU983088:AMU983090 AWQ983088:AWQ983090 BGM983088:BGM983090 BQI983088:BQI983090 CAE983088:CAE983090 CKA983088:CKA983090 CTW983088:CTW983090 DDS983088:DDS983090 DNO983088:DNO983090 DXK983088:DXK983090 EHG983088:EHG983090 ERC983088:ERC983090 FAY983088:FAY983090 FKU983088:FKU983090 FUQ983088:FUQ983090 GEM983088:GEM983090 GOI983088:GOI983090 GYE983088:GYE983090 HIA983088:HIA983090 HRW983088:HRW983090 IBS983088:IBS983090 ILO983088:ILO983090 IVK983088:IVK983090 JFG983088:JFG983090 JPC983088:JPC983090 JYY983088:JYY983090 KIU983088:KIU983090 KSQ983088:KSQ983090 LCM983088:LCM983090 LMI983088:LMI983090 LWE983088:LWE983090 MGA983088:MGA983090 MPW983088:MPW983090 MZS983088:MZS983090 NJO983088:NJO983090 NTK983088:NTK983090 ODG983088:ODG983090 ONC983088:ONC983090 OWY983088:OWY983090 PGU983088:PGU983090 PQQ983088:PQQ983090 QAM983088:QAM983090 QKI983088:QKI983090 QUE983088:QUE983090 REA983088:REA983090 RNW983088:RNW983090 RXS983088:RXS983090 SHO983088:SHO983090 SRK983088:SRK983090 TBG983088:TBG983090 TLC983088:TLC983090 TUY983088:TUY983090 UEU983088:UEU983090 UOQ983088:UOQ983090 UYM983088:UYM983090 VII983088:VII983090 VSE983088:VSE983090 WCA983088:WCA983090"/>
    <dataValidation type="list" showInputMessage="1" showErrorMessage="1" sqref="I48:I50 JE48:JE50 TA48:TA50 ACW48:ACW50 AMS48:AMS50 AWO48:AWO50 BGK48:BGK50 BQG48:BQG50 CAC48:CAC50 CJY48:CJY50 CTU48:CTU50 DDQ48:DDQ50 DNM48:DNM50 DXI48:DXI50 EHE48:EHE50 ERA48:ERA50 FAW48:FAW50 FKS48:FKS50 FUO48:FUO50 GEK48:GEK50 GOG48:GOG50 GYC48:GYC50 HHY48:HHY50 HRU48:HRU50 IBQ48:IBQ50 ILM48:ILM50 IVI48:IVI50 JFE48:JFE50 JPA48:JPA50 JYW48:JYW50 KIS48:KIS50 KSO48:KSO50 LCK48:LCK50 LMG48:LMG50 LWC48:LWC50 MFY48:MFY50 MPU48:MPU50 MZQ48:MZQ50 NJM48:NJM50 NTI48:NTI50 ODE48:ODE50 ONA48:ONA50 OWW48:OWW50 PGS48:PGS50 PQO48:PQO50 QAK48:QAK50 QKG48:QKG50 QUC48:QUC50 RDY48:RDY50 RNU48:RNU50 RXQ48:RXQ50 SHM48:SHM50 SRI48:SRI50 TBE48:TBE50 TLA48:TLA50 TUW48:TUW50 UES48:UES50 UOO48:UOO50 UYK48:UYK50 VIG48:VIG50 VSC48:VSC50 WBY48:WBY50 WLU48:WLU50 WVQ48:WVQ50 I65584:I65586 JE65584:JE65586 TA65584:TA65586 ACW65584:ACW65586 AMS65584:AMS65586 AWO65584:AWO65586 BGK65584:BGK65586 BQG65584:BQG65586 CAC65584:CAC65586 CJY65584:CJY65586 CTU65584:CTU65586 DDQ65584:DDQ65586 DNM65584:DNM65586 DXI65584:DXI65586 EHE65584:EHE65586 ERA65584:ERA65586 FAW65584:FAW65586 FKS65584:FKS65586 FUO65584:FUO65586 GEK65584:GEK65586 GOG65584:GOG65586 GYC65584:GYC65586 HHY65584:HHY65586 HRU65584:HRU65586 IBQ65584:IBQ65586 ILM65584:ILM65586 IVI65584:IVI65586 JFE65584:JFE65586 JPA65584:JPA65586 JYW65584:JYW65586 KIS65584:KIS65586 KSO65584:KSO65586 LCK65584:LCK65586 LMG65584:LMG65586 LWC65584:LWC65586 MFY65584:MFY65586 MPU65584:MPU65586 MZQ65584:MZQ65586 NJM65584:NJM65586 NTI65584:NTI65586 ODE65584:ODE65586 ONA65584:ONA65586 OWW65584:OWW65586 PGS65584:PGS65586 PQO65584:PQO65586 QAK65584:QAK65586 QKG65584:QKG65586 QUC65584:QUC65586 RDY65584:RDY65586 RNU65584:RNU65586 RXQ65584:RXQ65586 SHM65584:SHM65586 SRI65584:SRI65586 TBE65584:TBE65586 TLA65584:TLA65586 TUW65584:TUW65586 UES65584:UES65586 UOO65584:UOO65586 UYK65584:UYK65586 VIG65584:VIG65586 VSC65584:VSC65586 WBY65584:WBY65586 WLU65584:WLU65586 WVQ65584:WVQ65586 I131120:I131122 JE131120:JE131122 TA131120:TA131122 ACW131120:ACW131122 AMS131120:AMS131122 AWO131120:AWO131122 BGK131120:BGK131122 BQG131120:BQG131122 CAC131120:CAC131122 CJY131120:CJY131122 CTU131120:CTU131122 DDQ131120:DDQ131122 DNM131120:DNM131122 DXI131120:DXI131122 EHE131120:EHE131122 ERA131120:ERA131122 FAW131120:FAW131122 FKS131120:FKS131122 FUO131120:FUO131122 GEK131120:GEK131122 GOG131120:GOG131122 GYC131120:GYC131122 HHY131120:HHY131122 HRU131120:HRU131122 IBQ131120:IBQ131122 ILM131120:ILM131122 IVI131120:IVI131122 JFE131120:JFE131122 JPA131120:JPA131122 JYW131120:JYW131122 KIS131120:KIS131122 KSO131120:KSO131122 LCK131120:LCK131122 LMG131120:LMG131122 LWC131120:LWC131122 MFY131120:MFY131122 MPU131120:MPU131122 MZQ131120:MZQ131122 NJM131120:NJM131122 NTI131120:NTI131122 ODE131120:ODE131122 ONA131120:ONA131122 OWW131120:OWW131122 PGS131120:PGS131122 PQO131120:PQO131122 QAK131120:QAK131122 QKG131120:QKG131122 QUC131120:QUC131122 RDY131120:RDY131122 RNU131120:RNU131122 RXQ131120:RXQ131122 SHM131120:SHM131122 SRI131120:SRI131122 TBE131120:TBE131122 TLA131120:TLA131122 TUW131120:TUW131122 UES131120:UES131122 UOO131120:UOO131122 UYK131120:UYK131122 VIG131120:VIG131122 VSC131120:VSC131122 WBY131120:WBY131122 WLU131120:WLU131122 WVQ131120:WVQ131122 I196656:I196658 JE196656:JE196658 TA196656:TA196658 ACW196656:ACW196658 AMS196656:AMS196658 AWO196656:AWO196658 BGK196656:BGK196658 BQG196656:BQG196658 CAC196656:CAC196658 CJY196656:CJY196658 CTU196656:CTU196658 DDQ196656:DDQ196658 DNM196656:DNM196658 DXI196656:DXI196658 EHE196656:EHE196658 ERA196656:ERA196658 FAW196656:FAW196658 FKS196656:FKS196658 FUO196656:FUO196658 GEK196656:GEK196658 GOG196656:GOG196658 GYC196656:GYC196658 HHY196656:HHY196658 HRU196656:HRU196658 IBQ196656:IBQ196658 ILM196656:ILM196658 IVI196656:IVI196658 JFE196656:JFE196658 JPA196656:JPA196658 JYW196656:JYW196658 KIS196656:KIS196658 KSO196656:KSO196658 LCK196656:LCK196658 LMG196656:LMG196658 LWC196656:LWC196658 MFY196656:MFY196658 MPU196656:MPU196658 MZQ196656:MZQ196658 NJM196656:NJM196658 NTI196656:NTI196658 ODE196656:ODE196658 ONA196656:ONA196658 OWW196656:OWW196658 PGS196656:PGS196658 PQO196656:PQO196658 QAK196656:QAK196658 QKG196656:QKG196658 QUC196656:QUC196658 RDY196656:RDY196658 RNU196656:RNU196658 RXQ196656:RXQ196658 SHM196656:SHM196658 SRI196656:SRI196658 TBE196656:TBE196658 TLA196656:TLA196658 TUW196656:TUW196658 UES196656:UES196658 UOO196656:UOO196658 UYK196656:UYK196658 VIG196656:VIG196658 VSC196656:VSC196658 WBY196656:WBY196658 WLU196656:WLU196658 WVQ196656:WVQ196658 I262192:I262194 JE262192:JE262194 TA262192:TA262194 ACW262192:ACW262194 AMS262192:AMS262194 AWO262192:AWO262194 BGK262192:BGK262194 BQG262192:BQG262194 CAC262192:CAC262194 CJY262192:CJY262194 CTU262192:CTU262194 DDQ262192:DDQ262194 DNM262192:DNM262194 DXI262192:DXI262194 EHE262192:EHE262194 ERA262192:ERA262194 FAW262192:FAW262194 FKS262192:FKS262194 FUO262192:FUO262194 GEK262192:GEK262194 GOG262192:GOG262194 GYC262192:GYC262194 HHY262192:HHY262194 HRU262192:HRU262194 IBQ262192:IBQ262194 ILM262192:ILM262194 IVI262192:IVI262194 JFE262192:JFE262194 JPA262192:JPA262194 JYW262192:JYW262194 KIS262192:KIS262194 KSO262192:KSO262194 LCK262192:LCK262194 LMG262192:LMG262194 LWC262192:LWC262194 MFY262192:MFY262194 MPU262192:MPU262194 MZQ262192:MZQ262194 NJM262192:NJM262194 NTI262192:NTI262194 ODE262192:ODE262194 ONA262192:ONA262194 OWW262192:OWW262194 PGS262192:PGS262194 PQO262192:PQO262194 QAK262192:QAK262194 QKG262192:QKG262194 QUC262192:QUC262194 RDY262192:RDY262194 RNU262192:RNU262194 RXQ262192:RXQ262194 SHM262192:SHM262194 SRI262192:SRI262194 TBE262192:TBE262194 TLA262192:TLA262194 TUW262192:TUW262194 UES262192:UES262194 UOO262192:UOO262194 UYK262192:UYK262194 VIG262192:VIG262194 VSC262192:VSC262194 WBY262192:WBY262194 WLU262192:WLU262194 WVQ262192:WVQ262194 I327728:I327730 JE327728:JE327730 TA327728:TA327730 ACW327728:ACW327730 AMS327728:AMS327730 AWO327728:AWO327730 BGK327728:BGK327730 BQG327728:BQG327730 CAC327728:CAC327730 CJY327728:CJY327730 CTU327728:CTU327730 DDQ327728:DDQ327730 DNM327728:DNM327730 DXI327728:DXI327730 EHE327728:EHE327730 ERA327728:ERA327730 FAW327728:FAW327730 FKS327728:FKS327730 FUO327728:FUO327730 GEK327728:GEK327730 GOG327728:GOG327730 GYC327728:GYC327730 HHY327728:HHY327730 HRU327728:HRU327730 IBQ327728:IBQ327730 ILM327728:ILM327730 IVI327728:IVI327730 JFE327728:JFE327730 JPA327728:JPA327730 JYW327728:JYW327730 KIS327728:KIS327730 KSO327728:KSO327730 LCK327728:LCK327730 LMG327728:LMG327730 LWC327728:LWC327730 MFY327728:MFY327730 MPU327728:MPU327730 MZQ327728:MZQ327730 NJM327728:NJM327730 NTI327728:NTI327730 ODE327728:ODE327730 ONA327728:ONA327730 OWW327728:OWW327730 PGS327728:PGS327730 PQO327728:PQO327730 QAK327728:QAK327730 QKG327728:QKG327730 QUC327728:QUC327730 RDY327728:RDY327730 RNU327728:RNU327730 RXQ327728:RXQ327730 SHM327728:SHM327730 SRI327728:SRI327730 TBE327728:TBE327730 TLA327728:TLA327730 TUW327728:TUW327730 UES327728:UES327730 UOO327728:UOO327730 UYK327728:UYK327730 VIG327728:VIG327730 VSC327728:VSC327730 WBY327728:WBY327730 WLU327728:WLU327730 WVQ327728:WVQ327730 I393264:I393266 JE393264:JE393266 TA393264:TA393266 ACW393264:ACW393266 AMS393264:AMS393266 AWO393264:AWO393266 BGK393264:BGK393266 BQG393264:BQG393266 CAC393264:CAC393266 CJY393264:CJY393266 CTU393264:CTU393266 DDQ393264:DDQ393266 DNM393264:DNM393266 DXI393264:DXI393266 EHE393264:EHE393266 ERA393264:ERA393266 FAW393264:FAW393266 FKS393264:FKS393266 FUO393264:FUO393266 GEK393264:GEK393266 GOG393264:GOG393266 GYC393264:GYC393266 HHY393264:HHY393266 HRU393264:HRU393266 IBQ393264:IBQ393266 ILM393264:ILM393266 IVI393264:IVI393266 JFE393264:JFE393266 JPA393264:JPA393266 JYW393264:JYW393266 KIS393264:KIS393266 KSO393264:KSO393266 LCK393264:LCK393266 LMG393264:LMG393266 LWC393264:LWC393266 MFY393264:MFY393266 MPU393264:MPU393266 MZQ393264:MZQ393266 NJM393264:NJM393266 NTI393264:NTI393266 ODE393264:ODE393266 ONA393264:ONA393266 OWW393264:OWW393266 PGS393264:PGS393266 PQO393264:PQO393266 QAK393264:QAK393266 QKG393264:QKG393266 QUC393264:QUC393266 RDY393264:RDY393266 RNU393264:RNU393266 RXQ393264:RXQ393266 SHM393264:SHM393266 SRI393264:SRI393266 TBE393264:TBE393266 TLA393264:TLA393266 TUW393264:TUW393266 UES393264:UES393266 UOO393264:UOO393266 UYK393264:UYK393266 VIG393264:VIG393266 VSC393264:VSC393266 WBY393264:WBY393266 WLU393264:WLU393266 WVQ393264:WVQ393266 I458800:I458802 JE458800:JE458802 TA458800:TA458802 ACW458800:ACW458802 AMS458800:AMS458802 AWO458800:AWO458802 BGK458800:BGK458802 BQG458800:BQG458802 CAC458800:CAC458802 CJY458800:CJY458802 CTU458800:CTU458802 DDQ458800:DDQ458802 DNM458800:DNM458802 DXI458800:DXI458802 EHE458800:EHE458802 ERA458800:ERA458802 FAW458800:FAW458802 FKS458800:FKS458802 FUO458800:FUO458802 GEK458800:GEK458802 GOG458800:GOG458802 GYC458800:GYC458802 HHY458800:HHY458802 HRU458800:HRU458802 IBQ458800:IBQ458802 ILM458800:ILM458802 IVI458800:IVI458802 JFE458800:JFE458802 JPA458800:JPA458802 JYW458800:JYW458802 KIS458800:KIS458802 KSO458800:KSO458802 LCK458800:LCK458802 LMG458800:LMG458802 LWC458800:LWC458802 MFY458800:MFY458802 MPU458800:MPU458802 MZQ458800:MZQ458802 NJM458800:NJM458802 NTI458800:NTI458802 ODE458800:ODE458802 ONA458800:ONA458802 OWW458800:OWW458802 PGS458800:PGS458802 PQO458800:PQO458802 QAK458800:QAK458802 QKG458800:QKG458802 QUC458800:QUC458802 RDY458800:RDY458802 RNU458800:RNU458802 RXQ458800:RXQ458802 SHM458800:SHM458802 SRI458800:SRI458802 TBE458800:TBE458802 TLA458800:TLA458802 TUW458800:TUW458802 UES458800:UES458802 UOO458800:UOO458802 UYK458800:UYK458802 VIG458800:VIG458802 VSC458800:VSC458802 WBY458800:WBY458802 WLU458800:WLU458802 WVQ458800:WVQ458802 I524336:I524338 JE524336:JE524338 TA524336:TA524338 ACW524336:ACW524338 AMS524336:AMS524338 AWO524336:AWO524338 BGK524336:BGK524338 BQG524336:BQG524338 CAC524336:CAC524338 CJY524336:CJY524338 CTU524336:CTU524338 DDQ524336:DDQ524338 DNM524336:DNM524338 DXI524336:DXI524338 EHE524336:EHE524338 ERA524336:ERA524338 FAW524336:FAW524338 FKS524336:FKS524338 FUO524336:FUO524338 GEK524336:GEK524338 GOG524336:GOG524338 GYC524336:GYC524338 HHY524336:HHY524338 HRU524336:HRU524338 IBQ524336:IBQ524338 ILM524336:ILM524338 IVI524336:IVI524338 JFE524336:JFE524338 JPA524336:JPA524338 JYW524336:JYW524338 KIS524336:KIS524338 KSO524336:KSO524338 LCK524336:LCK524338 LMG524336:LMG524338 LWC524336:LWC524338 MFY524336:MFY524338 MPU524336:MPU524338 MZQ524336:MZQ524338 NJM524336:NJM524338 NTI524336:NTI524338 ODE524336:ODE524338 ONA524336:ONA524338 OWW524336:OWW524338 PGS524336:PGS524338 PQO524336:PQO524338 QAK524336:QAK524338 QKG524336:QKG524338 QUC524336:QUC524338 RDY524336:RDY524338 RNU524336:RNU524338 RXQ524336:RXQ524338 SHM524336:SHM524338 SRI524336:SRI524338 TBE524336:TBE524338 TLA524336:TLA524338 TUW524336:TUW524338 UES524336:UES524338 UOO524336:UOO524338 UYK524336:UYK524338 VIG524336:VIG524338 VSC524336:VSC524338 WBY524336:WBY524338 WLU524336:WLU524338 WVQ524336:WVQ524338 I589872:I589874 JE589872:JE589874 TA589872:TA589874 ACW589872:ACW589874 AMS589872:AMS589874 AWO589872:AWO589874 BGK589872:BGK589874 BQG589872:BQG589874 CAC589872:CAC589874 CJY589872:CJY589874 CTU589872:CTU589874 DDQ589872:DDQ589874 DNM589872:DNM589874 DXI589872:DXI589874 EHE589872:EHE589874 ERA589872:ERA589874 FAW589872:FAW589874 FKS589872:FKS589874 FUO589872:FUO589874 GEK589872:GEK589874 GOG589872:GOG589874 GYC589872:GYC589874 HHY589872:HHY589874 HRU589872:HRU589874 IBQ589872:IBQ589874 ILM589872:ILM589874 IVI589872:IVI589874 JFE589872:JFE589874 JPA589872:JPA589874 JYW589872:JYW589874 KIS589872:KIS589874 KSO589872:KSO589874 LCK589872:LCK589874 LMG589872:LMG589874 LWC589872:LWC589874 MFY589872:MFY589874 MPU589872:MPU589874 MZQ589872:MZQ589874 NJM589872:NJM589874 NTI589872:NTI589874 ODE589872:ODE589874 ONA589872:ONA589874 OWW589872:OWW589874 PGS589872:PGS589874 PQO589872:PQO589874 QAK589872:QAK589874 QKG589872:QKG589874 QUC589872:QUC589874 RDY589872:RDY589874 RNU589872:RNU589874 RXQ589872:RXQ589874 SHM589872:SHM589874 SRI589872:SRI589874 TBE589872:TBE589874 TLA589872:TLA589874 TUW589872:TUW589874 UES589872:UES589874 UOO589872:UOO589874 UYK589872:UYK589874 VIG589872:VIG589874 VSC589872:VSC589874 WBY589872:WBY589874 WLU589872:WLU589874 WVQ589872:WVQ589874 I655408:I655410 JE655408:JE655410 TA655408:TA655410 ACW655408:ACW655410 AMS655408:AMS655410 AWO655408:AWO655410 BGK655408:BGK655410 BQG655408:BQG655410 CAC655408:CAC655410 CJY655408:CJY655410 CTU655408:CTU655410 DDQ655408:DDQ655410 DNM655408:DNM655410 DXI655408:DXI655410 EHE655408:EHE655410 ERA655408:ERA655410 FAW655408:FAW655410 FKS655408:FKS655410 FUO655408:FUO655410 GEK655408:GEK655410 GOG655408:GOG655410 GYC655408:GYC655410 HHY655408:HHY655410 HRU655408:HRU655410 IBQ655408:IBQ655410 ILM655408:ILM655410 IVI655408:IVI655410 JFE655408:JFE655410 JPA655408:JPA655410 JYW655408:JYW655410 KIS655408:KIS655410 KSO655408:KSO655410 LCK655408:LCK655410 LMG655408:LMG655410 LWC655408:LWC655410 MFY655408:MFY655410 MPU655408:MPU655410 MZQ655408:MZQ655410 NJM655408:NJM655410 NTI655408:NTI655410 ODE655408:ODE655410 ONA655408:ONA655410 OWW655408:OWW655410 PGS655408:PGS655410 PQO655408:PQO655410 QAK655408:QAK655410 QKG655408:QKG655410 QUC655408:QUC655410 RDY655408:RDY655410 RNU655408:RNU655410 RXQ655408:RXQ655410 SHM655408:SHM655410 SRI655408:SRI655410 TBE655408:TBE655410 TLA655408:TLA655410 TUW655408:TUW655410 UES655408:UES655410 UOO655408:UOO655410 UYK655408:UYK655410 VIG655408:VIG655410 VSC655408:VSC655410 WBY655408:WBY655410 WLU655408:WLU655410 WVQ655408:WVQ655410 I720944:I720946 JE720944:JE720946 TA720944:TA720946 ACW720944:ACW720946 AMS720944:AMS720946 AWO720944:AWO720946 BGK720944:BGK720946 BQG720944:BQG720946 CAC720944:CAC720946 CJY720944:CJY720946 CTU720944:CTU720946 DDQ720944:DDQ720946 DNM720944:DNM720946 DXI720944:DXI720946 EHE720944:EHE720946 ERA720944:ERA720946 FAW720944:FAW720946 FKS720944:FKS720946 FUO720944:FUO720946 GEK720944:GEK720946 GOG720944:GOG720946 GYC720944:GYC720946 HHY720944:HHY720946 HRU720944:HRU720946 IBQ720944:IBQ720946 ILM720944:ILM720946 IVI720944:IVI720946 JFE720944:JFE720946 JPA720944:JPA720946 JYW720944:JYW720946 KIS720944:KIS720946 KSO720944:KSO720946 LCK720944:LCK720946 LMG720944:LMG720946 LWC720944:LWC720946 MFY720944:MFY720946 MPU720944:MPU720946 MZQ720944:MZQ720946 NJM720944:NJM720946 NTI720944:NTI720946 ODE720944:ODE720946 ONA720944:ONA720946 OWW720944:OWW720946 PGS720944:PGS720946 PQO720944:PQO720946 QAK720944:QAK720946 QKG720944:QKG720946 QUC720944:QUC720946 RDY720944:RDY720946 RNU720944:RNU720946 RXQ720944:RXQ720946 SHM720944:SHM720946 SRI720944:SRI720946 TBE720944:TBE720946 TLA720944:TLA720946 TUW720944:TUW720946 UES720944:UES720946 UOO720944:UOO720946 UYK720944:UYK720946 VIG720944:VIG720946 VSC720944:VSC720946 WBY720944:WBY720946 WLU720944:WLU720946 WVQ720944:WVQ720946 I786480:I786482 JE786480:JE786482 TA786480:TA786482 ACW786480:ACW786482 AMS786480:AMS786482 AWO786480:AWO786482 BGK786480:BGK786482 BQG786480:BQG786482 CAC786480:CAC786482 CJY786480:CJY786482 CTU786480:CTU786482 DDQ786480:DDQ786482 DNM786480:DNM786482 DXI786480:DXI786482 EHE786480:EHE786482 ERA786480:ERA786482 FAW786480:FAW786482 FKS786480:FKS786482 FUO786480:FUO786482 GEK786480:GEK786482 GOG786480:GOG786482 GYC786480:GYC786482 HHY786480:HHY786482 HRU786480:HRU786482 IBQ786480:IBQ786482 ILM786480:ILM786482 IVI786480:IVI786482 JFE786480:JFE786482 JPA786480:JPA786482 JYW786480:JYW786482 KIS786480:KIS786482 KSO786480:KSO786482 LCK786480:LCK786482 LMG786480:LMG786482 LWC786480:LWC786482 MFY786480:MFY786482 MPU786480:MPU786482 MZQ786480:MZQ786482 NJM786480:NJM786482 NTI786480:NTI786482 ODE786480:ODE786482 ONA786480:ONA786482 OWW786480:OWW786482 PGS786480:PGS786482 PQO786480:PQO786482 QAK786480:QAK786482 QKG786480:QKG786482 QUC786480:QUC786482 RDY786480:RDY786482 RNU786480:RNU786482 RXQ786480:RXQ786482 SHM786480:SHM786482 SRI786480:SRI786482 TBE786480:TBE786482 TLA786480:TLA786482 TUW786480:TUW786482 UES786480:UES786482 UOO786480:UOO786482 UYK786480:UYK786482 VIG786480:VIG786482 VSC786480:VSC786482 WBY786480:WBY786482 WLU786480:WLU786482 WVQ786480:WVQ786482 I852016:I852018 JE852016:JE852018 TA852016:TA852018 ACW852016:ACW852018 AMS852016:AMS852018 AWO852016:AWO852018 BGK852016:BGK852018 BQG852016:BQG852018 CAC852016:CAC852018 CJY852016:CJY852018 CTU852016:CTU852018 DDQ852016:DDQ852018 DNM852016:DNM852018 DXI852016:DXI852018 EHE852016:EHE852018 ERA852016:ERA852018 FAW852016:FAW852018 FKS852016:FKS852018 FUO852016:FUO852018 GEK852016:GEK852018 GOG852016:GOG852018 GYC852016:GYC852018 HHY852016:HHY852018 HRU852016:HRU852018 IBQ852016:IBQ852018 ILM852016:ILM852018 IVI852016:IVI852018 JFE852016:JFE852018 JPA852016:JPA852018 JYW852016:JYW852018 KIS852016:KIS852018 KSO852016:KSO852018 LCK852016:LCK852018 LMG852016:LMG852018 LWC852016:LWC852018 MFY852016:MFY852018 MPU852016:MPU852018 MZQ852016:MZQ852018 NJM852016:NJM852018 NTI852016:NTI852018 ODE852016:ODE852018 ONA852016:ONA852018 OWW852016:OWW852018 PGS852016:PGS852018 PQO852016:PQO852018 QAK852016:QAK852018 QKG852016:QKG852018 QUC852016:QUC852018 RDY852016:RDY852018 RNU852016:RNU852018 RXQ852016:RXQ852018 SHM852016:SHM852018 SRI852016:SRI852018 TBE852016:TBE852018 TLA852016:TLA852018 TUW852016:TUW852018 UES852016:UES852018 UOO852016:UOO852018 UYK852016:UYK852018 VIG852016:VIG852018 VSC852016:VSC852018 WBY852016:WBY852018 WLU852016:WLU852018 WVQ852016:WVQ852018 I917552:I917554 JE917552:JE917554 TA917552:TA917554 ACW917552:ACW917554 AMS917552:AMS917554 AWO917552:AWO917554 BGK917552:BGK917554 BQG917552:BQG917554 CAC917552:CAC917554 CJY917552:CJY917554 CTU917552:CTU917554 DDQ917552:DDQ917554 DNM917552:DNM917554 DXI917552:DXI917554 EHE917552:EHE917554 ERA917552:ERA917554 FAW917552:FAW917554 FKS917552:FKS917554 FUO917552:FUO917554 GEK917552:GEK917554 GOG917552:GOG917554 GYC917552:GYC917554 HHY917552:HHY917554 HRU917552:HRU917554 IBQ917552:IBQ917554 ILM917552:ILM917554 IVI917552:IVI917554 JFE917552:JFE917554 JPA917552:JPA917554 JYW917552:JYW917554 KIS917552:KIS917554 KSO917552:KSO917554 LCK917552:LCK917554 LMG917552:LMG917554 LWC917552:LWC917554 MFY917552:MFY917554 MPU917552:MPU917554 MZQ917552:MZQ917554 NJM917552:NJM917554 NTI917552:NTI917554 ODE917552:ODE917554 ONA917552:ONA917554 OWW917552:OWW917554 PGS917552:PGS917554 PQO917552:PQO917554 QAK917552:QAK917554 QKG917552:QKG917554 QUC917552:QUC917554 RDY917552:RDY917554 RNU917552:RNU917554 RXQ917552:RXQ917554 SHM917552:SHM917554 SRI917552:SRI917554 TBE917552:TBE917554 TLA917552:TLA917554 TUW917552:TUW917554 UES917552:UES917554 UOO917552:UOO917554 UYK917552:UYK917554 VIG917552:VIG917554 VSC917552:VSC917554 WBY917552:WBY917554 WLU917552:WLU917554 WVQ917552:WVQ917554 I983088:I983090 JE983088:JE983090 TA983088:TA983090 ACW983088:ACW983090 AMS983088:AMS983090 AWO983088:AWO983090 BGK983088:BGK983090 BQG983088:BQG983090 CAC983088:CAC983090 CJY983088:CJY983090 CTU983088:CTU983090 DDQ983088:DDQ983090 DNM983088:DNM983090 DXI983088:DXI983090 EHE983088:EHE983090 ERA983088:ERA983090 FAW983088:FAW983090 FKS983088:FKS983090 FUO983088:FUO983090 GEK983088:GEK983090 GOG983088:GOG983090 GYC983088:GYC983090 HHY983088:HHY983090 HRU983088:HRU983090 IBQ983088:IBQ983090 ILM983088:ILM983090 IVI983088:IVI983090 JFE983088:JFE983090 JPA983088:JPA983090 JYW983088:JYW983090 KIS983088:KIS983090 KSO983088:KSO983090 LCK983088:LCK983090 LMG983088:LMG983090 LWC983088:LWC983090 MFY983088:MFY983090 MPU983088:MPU983090 MZQ983088:MZQ983090 NJM983088:NJM983090 NTI983088:NTI983090 ODE983088:ODE983090 ONA983088:ONA983090 OWW983088:OWW983090 PGS983088:PGS983090 PQO983088:PQO983090 QAK983088:QAK983090 QKG983088:QKG983090 QUC983088:QUC983090 RDY983088:RDY983090 RNU983088:RNU983090 RXQ983088:RXQ983090 SHM983088:SHM983090 SRI983088:SRI983090 TBE983088:TBE983090 TLA983088:TLA983090 TUW983088:TUW983090 UES983088:UES983090 UOO983088:UOO983090 UYK983088:UYK983090 VIG983088:VIG983090 VSC983088:VSC983090 WBY983088:WBY983090 WLU983088:WLU983090 WVQ983088:WVQ983090">
      <formula1>"採,否,検討中,　"</formula1>
    </dataValidation>
    <dataValidation type="list" showInputMessage="1" prompt="リストより、工事区分を選択してください。" sqref="B5:B43 IX5:IX43 ST5:ST43 ACP5:ACP43 AML5:AML43 AWH5:AWH43 BGD5:BGD43 BPZ5:BPZ43 BZV5:BZV43 CJR5:CJR43 CTN5:CTN43 DDJ5:DDJ43 DNF5:DNF43 DXB5:DXB43 EGX5:EGX43 EQT5:EQT43 FAP5:FAP43 FKL5:FKL43 FUH5:FUH43 GED5:GED43 GNZ5:GNZ43 GXV5:GXV43 HHR5:HHR43 HRN5:HRN43 IBJ5:IBJ43 ILF5:ILF43 IVB5:IVB43 JEX5:JEX43 JOT5:JOT43 JYP5:JYP43 KIL5:KIL43 KSH5:KSH43 LCD5:LCD43 LLZ5:LLZ43 LVV5:LVV43 MFR5:MFR43 MPN5:MPN43 MZJ5:MZJ43 NJF5:NJF43 NTB5:NTB43 OCX5:OCX43 OMT5:OMT43 OWP5:OWP43 PGL5:PGL43 PQH5:PQH43 QAD5:QAD43 QJZ5:QJZ43 QTV5:QTV43 RDR5:RDR43 RNN5:RNN43 RXJ5:RXJ43 SHF5:SHF43 SRB5:SRB43 TAX5:TAX43 TKT5:TKT43 TUP5:TUP43 UEL5:UEL43 UOH5:UOH43 UYD5:UYD43 VHZ5:VHZ43 VRV5:VRV43 WBR5:WBR43 WLN5:WLN43 WVJ5:WVJ43 B65541:B65579 IX65541:IX65579 ST65541:ST65579 ACP65541:ACP65579 AML65541:AML65579 AWH65541:AWH65579 BGD65541:BGD65579 BPZ65541:BPZ65579 BZV65541:BZV65579 CJR65541:CJR65579 CTN65541:CTN65579 DDJ65541:DDJ65579 DNF65541:DNF65579 DXB65541:DXB65579 EGX65541:EGX65579 EQT65541:EQT65579 FAP65541:FAP65579 FKL65541:FKL65579 FUH65541:FUH65579 GED65541:GED65579 GNZ65541:GNZ65579 GXV65541:GXV65579 HHR65541:HHR65579 HRN65541:HRN65579 IBJ65541:IBJ65579 ILF65541:ILF65579 IVB65541:IVB65579 JEX65541:JEX65579 JOT65541:JOT65579 JYP65541:JYP65579 KIL65541:KIL65579 KSH65541:KSH65579 LCD65541:LCD65579 LLZ65541:LLZ65579 LVV65541:LVV65579 MFR65541:MFR65579 MPN65541:MPN65579 MZJ65541:MZJ65579 NJF65541:NJF65579 NTB65541:NTB65579 OCX65541:OCX65579 OMT65541:OMT65579 OWP65541:OWP65579 PGL65541:PGL65579 PQH65541:PQH65579 QAD65541:QAD65579 QJZ65541:QJZ65579 QTV65541:QTV65579 RDR65541:RDR65579 RNN65541:RNN65579 RXJ65541:RXJ65579 SHF65541:SHF65579 SRB65541:SRB65579 TAX65541:TAX65579 TKT65541:TKT65579 TUP65541:TUP65579 UEL65541:UEL65579 UOH65541:UOH65579 UYD65541:UYD65579 VHZ65541:VHZ65579 VRV65541:VRV65579 WBR65541:WBR65579 WLN65541:WLN65579 WVJ65541:WVJ65579 B131077:B131115 IX131077:IX131115 ST131077:ST131115 ACP131077:ACP131115 AML131077:AML131115 AWH131077:AWH131115 BGD131077:BGD131115 BPZ131077:BPZ131115 BZV131077:BZV131115 CJR131077:CJR131115 CTN131077:CTN131115 DDJ131077:DDJ131115 DNF131077:DNF131115 DXB131077:DXB131115 EGX131077:EGX131115 EQT131077:EQT131115 FAP131077:FAP131115 FKL131077:FKL131115 FUH131077:FUH131115 GED131077:GED131115 GNZ131077:GNZ131115 GXV131077:GXV131115 HHR131077:HHR131115 HRN131077:HRN131115 IBJ131077:IBJ131115 ILF131077:ILF131115 IVB131077:IVB131115 JEX131077:JEX131115 JOT131077:JOT131115 JYP131077:JYP131115 KIL131077:KIL131115 KSH131077:KSH131115 LCD131077:LCD131115 LLZ131077:LLZ131115 LVV131077:LVV131115 MFR131077:MFR131115 MPN131077:MPN131115 MZJ131077:MZJ131115 NJF131077:NJF131115 NTB131077:NTB131115 OCX131077:OCX131115 OMT131077:OMT131115 OWP131077:OWP131115 PGL131077:PGL131115 PQH131077:PQH131115 QAD131077:QAD131115 QJZ131077:QJZ131115 QTV131077:QTV131115 RDR131077:RDR131115 RNN131077:RNN131115 RXJ131077:RXJ131115 SHF131077:SHF131115 SRB131077:SRB131115 TAX131077:TAX131115 TKT131077:TKT131115 TUP131077:TUP131115 UEL131077:UEL131115 UOH131077:UOH131115 UYD131077:UYD131115 VHZ131077:VHZ131115 VRV131077:VRV131115 WBR131077:WBR131115 WLN131077:WLN131115 WVJ131077:WVJ131115 B196613:B196651 IX196613:IX196651 ST196613:ST196651 ACP196613:ACP196651 AML196613:AML196651 AWH196613:AWH196651 BGD196613:BGD196651 BPZ196613:BPZ196651 BZV196613:BZV196651 CJR196613:CJR196651 CTN196613:CTN196651 DDJ196613:DDJ196651 DNF196613:DNF196651 DXB196613:DXB196651 EGX196613:EGX196651 EQT196613:EQT196651 FAP196613:FAP196651 FKL196613:FKL196651 FUH196613:FUH196651 GED196613:GED196651 GNZ196613:GNZ196651 GXV196613:GXV196651 HHR196613:HHR196651 HRN196613:HRN196651 IBJ196613:IBJ196651 ILF196613:ILF196651 IVB196613:IVB196651 JEX196613:JEX196651 JOT196613:JOT196651 JYP196613:JYP196651 KIL196613:KIL196651 KSH196613:KSH196651 LCD196613:LCD196651 LLZ196613:LLZ196651 LVV196613:LVV196651 MFR196613:MFR196651 MPN196613:MPN196651 MZJ196613:MZJ196651 NJF196613:NJF196651 NTB196613:NTB196651 OCX196613:OCX196651 OMT196613:OMT196651 OWP196613:OWP196651 PGL196613:PGL196651 PQH196613:PQH196651 QAD196613:QAD196651 QJZ196613:QJZ196651 QTV196613:QTV196651 RDR196613:RDR196651 RNN196613:RNN196651 RXJ196613:RXJ196651 SHF196613:SHF196651 SRB196613:SRB196651 TAX196613:TAX196651 TKT196613:TKT196651 TUP196613:TUP196651 UEL196613:UEL196651 UOH196613:UOH196651 UYD196613:UYD196651 VHZ196613:VHZ196651 VRV196613:VRV196651 WBR196613:WBR196651 WLN196613:WLN196651 WVJ196613:WVJ196651 B262149:B262187 IX262149:IX262187 ST262149:ST262187 ACP262149:ACP262187 AML262149:AML262187 AWH262149:AWH262187 BGD262149:BGD262187 BPZ262149:BPZ262187 BZV262149:BZV262187 CJR262149:CJR262187 CTN262149:CTN262187 DDJ262149:DDJ262187 DNF262149:DNF262187 DXB262149:DXB262187 EGX262149:EGX262187 EQT262149:EQT262187 FAP262149:FAP262187 FKL262149:FKL262187 FUH262149:FUH262187 GED262149:GED262187 GNZ262149:GNZ262187 GXV262149:GXV262187 HHR262149:HHR262187 HRN262149:HRN262187 IBJ262149:IBJ262187 ILF262149:ILF262187 IVB262149:IVB262187 JEX262149:JEX262187 JOT262149:JOT262187 JYP262149:JYP262187 KIL262149:KIL262187 KSH262149:KSH262187 LCD262149:LCD262187 LLZ262149:LLZ262187 LVV262149:LVV262187 MFR262149:MFR262187 MPN262149:MPN262187 MZJ262149:MZJ262187 NJF262149:NJF262187 NTB262149:NTB262187 OCX262149:OCX262187 OMT262149:OMT262187 OWP262149:OWP262187 PGL262149:PGL262187 PQH262149:PQH262187 QAD262149:QAD262187 QJZ262149:QJZ262187 QTV262149:QTV262187 RDR262149:RDR262187 RNN262149:RNN262187 RXJ262149:RXJ262187 SHF262149:SHF262187 SRB262149:SRB262187 TAX262149:TAX262187 TKT262149:TKT262187 TUP262149:TUP262187 UEL262149:UEL262187 UOH262149:UOH262187 UYD262149:UYD262187 VHZ262149:VHZ262187 VRV262149:VRV262187 WBR262149:WBR262187 WLN262149:WLN262187 WVJ262149:WVJ262187 B327685:B327723 IX327685:IX327723 ST327685:ST327723 ACP327685:ACP327723 AML327685:AML327723 AWH327685:AWH327723 BGD327685:BGD327723 BPZ327685:BPZ327723 BZV327685:BZV327723 CJR327685:CJR327723 CTN327685:CTN327723 DDJ327685:DDJ327723 DNF327685:DNF327723 DXB327685:DXB327723 EGX327685:EGX327723 EQT327685:EQT327723 FAP327685:FAP327723 FKL327685:FKL327723 FUH327685:FUH327723 GED327685:GED327723 GNZ327685:GNZ327723 GXV327685:GXV327723 HHR327685:HHR327723 HRN327685:HRN327723 IBJ327685:IBJ327723 ILF327685:ILF327723 IVB327685:IVB327723 JEX327685:JEX327723 JOT327685:JOT327723 JYP327685:JYP327723 KIL327685:KIL327723 KSH327685:KSH327723 LCD327685:LCD327723 LLZ327685:LLZ327723 LVV327685:LVV327723 MFR327685:MFR327723 MPN327685:MPN327723 MZJ327685:MZJ327723 NJF327685:NJF327723 NTB327685:NTB327723 OCX327685:OCX327723 OMT327685:OMT327723 OWP327685:OWP327723 PGL327685:PGL327723 PQH327685:PQH327723 QAD327685:QAD327723 QJZ327685:QJZ327723 QTV327685:QTV327723 RDR327685:RDR327723 RNN327685:RNN327723 RXJ327685:RXJ327723 SHF327685:SHF327723 SRB327685:SRB327723 TAX327685:TAX327723 TKT327685:TKT327723 TUP327685:TUP327723 UEL327685:UEL327723 UOH327685:UOH327723 UYD327685:UYD327723 VHZ327685:VHZ327723 VRV327685:VRV327723 WBR327685:WBR327723 WLN327685:WLN327723 WVJ327685:WVJ327723 B393221:B393259 IX393221:IX393259 ST393221:ST393259 ACP393221:ACP393259 AML393221:AML393259 AWH393221:AWH393259 BGD393221:BGD393259 BPZ393221:BPZ393259 BZV393221:BZV393259 CJR393221:CJR393259 CTN393221:CTN393259 DDJ393221:DDJ393259 DNF393221:DNF393259 DXB393221:DXB393259 EGX393221:EGX393259 EQT393221:EQT393259 FAP393221:FAP393259 FKL393221:FKL393259 FUH393221:FUH393259 GED393221:GED393259 GNZ393221:GNZ393259 GXV393221:GXV393259 HHR393221:HHR393259 HRN393221:HRN393259 IBJ393221:IBJ393259 ILF393221:ILF393259 IVB393221:IVB393259 JEX393221:JEX393259 JOT393221:JOT393259 JYP393221:JYP393259 KIL393221:KIL393259 KSH393221:KSH393259 LCD393221:LCD393259 LLZ393221:LLZ393259 LVV393221:LVV393259 MFR393221:MFR393259 MPN393221:MPN393259 MZJ393221:MZJ393259 NJF393221:NJF393259 NTB393221:NTB393259 OCX393221:OCX393259 OMT393221:OMT393259 OWP393221:OWP393259 PGL393221:PGL393259 PQH393221:PQH393259 QAD393221:QAD393259 QJZ393221:QJZ393259 QTV393221:QTV393259 RDR393221:RDR393259 RNN393221:RNN393259 RXJ393221:RXJ393259 SHF393221:SHF393259 SRB393221:SRB393259 TAX393221:TAX393259 TKT393221:TKT393259 TUP393221:TUP393259 UEL393221:UEL393259 UOH393221:UOH393259 UYD393221:UYD393259 VHZ393221:VHZ393259 VRV393221:VRV393259 WBR393221:WBR393259 WLN393221:WLN393259 WVJ393221:WVJ393259 B458757:B458795 IX458757:IX458795 ST458757:ST458795 ACP458757:ACP458795 AML458757:AML458795 AWH458757:AWH458795 BGD458757:BGD458795 BPZ458757:BPZ458795 BZV458757:BZV458795 CJR458757:CJR458795 CTN458757:CTN458795 DDJ458757:DDJ458795 DNF458757:DNF458795 DXB458757:DXB458795 EGX458757:EGX458795 EQT458757:EQT458795 FAP458757:FAP458795 FKL458757:FKL458795 FUH458757:FUH458795 GED458757:GED458795 GNZ458757:GNZ458795 GXV458757:GXV458795 HHR458757:HHR458795 HRN458757:HRN458795 IBJ458757:IBJ458795 ILF458757:ILF458795 IVB458757:IVB458795 JEX458757:JEX458795 JOT458757:JOT458795 JYP458757:JYP458795 KIL458757:KIL458795 KSH458757:KSH458795 LCD458757:LCD458795 LLZ458757:LLZ458795 LVV458757:LVV458795 MFR458757:MFR458795 MPN458757:MPN458795 MZJ458757:MZJ458795 NJF458757:NJF458795 NTB458757:NTB458795 OCX458757:OCX458795 OMT458757:OMT458795 OWP458757:OWP458795 PGL458757:PGL458795 PQH458757:PQH458795 QAD458757:QAD458795 QJZ458757:QJZ458795 QTV458757:QTV458795 RDR458757:RDR458795 RNN458757:RNN458795 RXJ458757:RXJ458795 SHF458757:SHF458795 SRB458757:SRB458795 TAX458757:TAX458795 TKT458757:TKT458795 TUP458757:TUP458795 UEL458757:UEL458795 UOH458757:UOH458795 UYD458757:UYD458795 VHZ458757:VHZ458795 VRV458757:VRV458795 WBR458757:WBR458795 WLN458757:WLN458795 WVJ458757:WVJ458795 B524293:B524331 IX524293:IX524331 ST524293:ST524331 ACP524293:ACP524331 AML524293:AML524331 AWH524293:AWH524331 BGD524293:BGD524331 BPZ524293:BPZ524331 BZV524293:BZV524331 CJR524293:CJR524331 CTN524293:CTN524331 DDJ524293:DDJ524331 DNF524293:DNF524331 DXB524293:DXB524331 EGX524293:EGX524331 EQT524293:EQT524331 FAP524293:FAP524331 FKL524293:FKL524331 FUH524293:FUH524331 GED524293:GED524331 GNZ524293:GNZ524331 GXV524293:GXV524331 HHR524293:HHR524331 HRN524293:HRN524331 IBJ524293:IBJ524331 ILF524293:ILF524331 IVB524293:IVB524331 JEX524293:JEX524331 JOT524293:JOT524331 JYP524293:JYP524331 KIL524293:KIL524331 KSH524293:KSH524331 LCD524293:LCD524331 LLZ524293:LLZ524331 LVV524293:LVV524331 MFR524293:MFR524331 MPN524293:MPN524331 MZJ524293:MZJ524331 NJF524293:NJF524331 NTB524293:NTB524331 OCX524293:OCX524331 OMT524293:OMT524331 OWP524293:OWP524331 PGL524293:PGL524331 PQH524293:PQH524331 QAD524293:QAD524331 QJZ524293:QJZ524331 QTV524293:QTV524331 RDR524293:RDR524331 RNN524293:RNN524331 RXJ524293:RXJ524331 SHF524293:SHF524331 SRB524293:SRB524331 TAX524293:TAX524331 TKT524293:TKT524331 TUP524293:TUP524331 UEL524293:UEL524331 UOH524293:UOH524331 UYD524293:UYD524331 VHZ524293:VHZ524331 VRV524293:VRV524331 WBR524293:WBR524331 WLN524293:WLN524331 WVJ524293:WVJ524331 B589829:B589867 IX589829:IX589867 ST589829:ST589867 ACP589829:ACP589867 AML589829:AML589867 AWH589829:AWH589867 BGD589829:BGD589867 BPZ589829:BPZ589867 BZV589829:BZV589867 CJR589829:CJR589867 CTN589829:CTN589867 DDJ589829:DDJ589867 DNF589829:DNF589867 DXB589829:DXB589867 EGX589829:EGX589867 EQT589829:EQT589867 FAP589829:FAP589867 FKL589829:FKL589867 FUH589829:FUH589867 GED589829:GED589867 GNZ589829:GNZ589867 GXV589829:GXV589867 HHR589829:HHR589867 HRN589829:HRN589867 IBJ589829:IBJ589867 ILF589829:ILF589867 IVB589829:IVB589867 JEX589829:JEX589867 JOT589829:JOT589867 JYP589829:JYP589867 KIL589829:KIL589867 KSH589829:KSH589867 LCD589829:LCD589867 LLZ589829:LLZ589867 LVV589829:LVV589867 MFR589829:MFR589867 MPN589829:MPN589867 MZJ589829:MZJ589867 NJF589829:NJF589867 NTB589829:NTB589867 OCX589829:OCX589867 OMT589829:OMT589867 OWP589829:OWP589867 PGL589829:PGL589867 PQH589829:PQH589867 QAD589829:QAD589867 QJZ589829:QJZ589867 QTV589829:QTV589867 RDR589829:RDR589867 RNN589829:RNN589867 RXJ589829:RXJ589867 SHF589829:SHF589867 SRB589829:SRB589867 TAX589829:TAX589867 TKT589829:TKT589867 TUP589829:TUP589867 UEL589829:UEL589867 UOH589829:UOH589867 UYD589829:UYD589867 VHZ589829:VHZ589867 VRV589829:VRV589867 WBR589829:WBR589867 WLN589829:WLN589867 WVJ589829:WVJ589867 B655365:B655403 IX655365:IX655403 ST655365:ST655403 ACP655365:ACP655403 AML655365:AML655403 AWH655365:AWH655403 BGD655365:BGD655403 BPZ655365:BPZ655403 BZV655365:BZV655403 CJR655365:CJR655403 CTN655365:CTN655403 DDJ655365:DDJ655403 DNF655365:DNF655403 DXB655365:DXB655403 EGX655365:EGX655403 EQT655365:EQT655403 FAP655365:FAP655403 FKL655365:FKL655403 FUH655365:FUH655403 GED655365:GED655403 GNZ655365:GNZ655403 GXV655365:GXV655403 HHR655365:HHR655403 HRN655365:HRN655403 IBJ655365:IBJ655403 ILF655365:ILF655403 IVB655365:IVB655403 JEX655365:JEX655403 JOT655365:JOT655403 JYP655365:JYP655403 KIL655365:KIL655403 KSH655365:KSH655403 LCD655365:LCD655403 LLZ655365:LLZ655403 LVV655365:LVV655403 MFR655365:MFR655403 MPN655365:MPN655403 MZJ655365:MZJ655403 NJF655365:NJF655403 NTB655365:NTB655403 OCX655365:OCX655403 OMT655365:OMT655403 OWP655365:OWP655403 PGL655365:PGL655403 PQH655365:PQH655403 QAD655365:QAD655403 QJZ655365:QJZ655403 QTV655365:QTV655403 RDR655365:RDR655403 RNN655365:RNN655403 RXJ655365:RXJ655403 SHF655365:SHF655403 SRB655365:SRB655403 TAX655365:TAX655403 TKT655365:TKT655403 TUP655365:TUP655403 UEL655365:UEL655403 UOH655365:UOH655403 UYD655365:UYD655403 VHZ655365:VHZ655403 VRV655365:VRV655403 WBR655365:WBR655403 WLN655365:WLN655403 WVJ655365:WVJ655403 B720901:B720939 IX720901:IX720939 ST720901:ST720939 ACP720901:ACP720939 AML720901:AML720939 AWH720901:AWH720939 BGD720901:BGD720939 BPZ720901:BPZ720939 BZV720901:BZV720939 CJR720901:CJR720939 CTN720901:CTN720939 DDJ720901:DDJ720939 DNF720901:DNF720939 DXB720901:DXB720939 EGX720901:EGX720939 EQT720901:EQT720939 FAP720901:FAP720939 FKL720901:FKL720939 FUH720901:FUH720939 GED720901:GED720939 GNZ720901:GNZ720939 GXV720901:GXV720939 HHR720901:HHR720939 HRN720901:HRN720939 IBJ720901:IBJ720939 ILF720901:ILF720939 IVB720901:IVB720939 JEX720901:JEX720939 JOT720901:JOT720939 JYP720901:JYP720939 KIL720901:KIL720939 KSH720901:KSH720939 LCD720901:LCD720939 LLZ720901:LLZ720939 LVV720901:LVV720939 MFR720901:MFR720939 MPN720901:MPN720939 MZJ720901:MZJ720939 NJF720901:NJF720939 NTB720901:NTB720939 OCX720901:OCX720939 OMT720901:OMT720939 OWP720901:OWP720939 PGL720901:PGL720939 PQH720901:PQH720939 QAD720901:QAD720939 QJZ720901:QJZ720939 QTV720901:QTV720939 RDR720901:RDR720939 RNN720901:RNN720939 RXJ720901:RXJ720939 SHF720901:SHF720939 SRB720901:SRB720939 TAX720901:TAX720939 TKT720901:TKT720939 TUP720901:TUP720939 UEL720901:UEL720939 UOH720901:UOH720939 UYD720901:UYD720939 VHZ720901:VHZ720939 VRV720901:VRV720939 WBR720901:WBR720939 WLN720901:WLN720939 WVJ720901:WVJ720939 B786437:B786475 IX786437:IX786475 ST786437:ST786475 ACP786437:ACP786475 AML786437:AML786475 AWH786437:AWH786475 BGD786437:BGD786475 BPZ786437:BPZ786475 BZV786437:BZV786475 CJR786437:CJR786475 CTN786437:CTN786475 DDJ786437:DDJ786475 DNF786437:DNF786475 DXB786437:DXB786475 EGX786437:EGX786475 EQT786437:EQT786475 FAP786437:FAP786475 FKL786437:FKL786475 FUH786437:FUH786475 GED786437:GED786475 GNZ786437:GNZ786475 GXV786437:GXV786475 HHR786437:HHR786475 HRN786437:HRN786475 IBJ786437:IBJ786475 ILF786437:ILF786475 IVB786437:IVB786475 JEX786437:JEX786475 JOT786437:JOT786475 JYP786437:JYP786475 KIL786437:KIL786475 KSH786437:KSH786475 LCD786437:LCD786475 LLZ786437:LLZ786475 LVV786437:LVV786475 MFR786437:MFR786475 MPN786437:MPN786475 MZJ786437:MZJ786475 NJF786437:NJF786475 NTB786437:NTB786475 OCX786437:OCX786475 OMT786437:OMT786475 OWP786437:OWP786475 PGL786437:PGL786475 PQH786437:PQH786475 QAD786437:QAD786475 QJZ786437:QJZ786475 QTV786437:QTV786475 RDR786437:RDR786475 RNN786437:RNN786475 RXJ786437:RXJ786475 SHF786437:SHF786475 SRB786437:SRB786475 TAX786437:TAX786475 TKT786437:TKT786475 TUP786437:TUP786475 UEL786437:UEL786475 UOH786437:UOH786475 UYD786437:UYD786475 VHZ786437:VHZ786475 VRV786437:VRV786475 WBR786437:WBR786475 WLN786437:WLN786475 WVJ786437:WVJ786475 B851973:B852011 IX851973:IX852011 ST851973:ST852011 ACP851973:ACP852011 AML851973:AML852011 AWH851973:AWH852011 BGD851973:BGD852011 BPZ851973:BPZ852011 BZV851973:BZV852011 CJR851973:CJR852011 CTN851973:CTN852011 DDJ851973:DDJ852011 DNF851973:DNF852011 DXB851973:DXB852011 EGX851973:EGX852011 EQT851973:EQT852011 FAP851973:FAP852011 FKL851973:FKL852011 FUH851973:FUH852011 GED851973:GED852011 GNZ851973:GNZ852011 GXV851973:GXV852011 HHR851973:HHR852011 HRN851973:HRN852011 IBJ851973:IBJ852011 ILF851973:ILF852011 IVB851973:IVB852011 JEX851973:JEX852011 JOT851973:JOT852011 JYP851973:JYP852011 KIL851973:KIL852011 KSH851973:KSH852011 LCD851973:LCD852011 LLZ851973:LLZ852011 LVV851973:LVV852011 MFR851973:MFR852011 MPN851973:MPN852011 MZJ851973:MZJ852011 NJF851973:NJF852011 NTB851973:NTB852011 OCX851973:OCX852011 OMT851973:OMT852011 OWP851973:OWP852011 PGL851973:PGL852011 PQH851973:PQH852011 QAD851973:QAD852011 QJZ851973:QJZ852011 QTV851973:QTV852011 RDR851973:RDR852011 RNN851973:RNN852011 RXJ851973:RXJ852011 SHF851973:SHF852011 SRB851973:SRB852011 TAX851973:TAX852011 TKT851973:TKT852011 TUP851973:TUP852011 UEL851973:UEL852011 UOH851973:UOH852011 UYD851973:UYD852011 VHZ851973:VHZ852011 VRV851973:VRV852011 WBR851973:WBR852011 WLN851973:WLN852011 WVJ851973:WVJ852011 B917509:B917547 IX917509:IX917547 ST917509:ST917547 ACP917509:ACP917547 AML917509:AML917547 AWH917509:AWH917547 BGD917509:BGD917547 BPZ917509:BPZ917547 BZV917509:BZV917547 CJR917509:CJR917547 CTN917509:CTN917547 DDJ917509:DDJ917547 DNF917509:DNF917547 DXB917509:DXB917547 EGX917509:EGX917547 EQT917509:EQT917547 FAP917509:FAP917547 FKL917509:FKL917547 FUH917509:FUH917547 GED917509:GED917547 GNZ917509:GNZ917547 GXV917509:GXV917547 HHR917509:HHR917547 HRN917509:HRN917547 IBJ917509:IBJ917547 ILF917509:ILF917547 IVB917509:IVB917547 JEX917509:JEX917547 JOT917509:JOT917547 JYP917509:JYP917547 KIL917509:KIL917547 KSH917509:KSH917547 LCD917509:LCD917547 LLZ917509:LLZ917547 LVV917509:LVV917547 MFR917509:MFR917547 MPN917509:MPN917547 MZJ917509:MZJ917547 NJF917509:NJF917547 NTB917509:NTB917547 OCX917509:OCX917547 OMT917509:OMT917547 OWP917509:OWP917547 PGL917509:PGL917547 PQH917509:PQH917547 QAD917509:QAD917547 QJZ917509:QJZ917547 QTV917509:QTV917547 RDR917509:RDR917547 RNN917509:RNN917547 RXJ917509:RXJ917547 SHF917509:SHF917547 SRB917509:SRB917547 TAX917509:TAX917547 TKT917509:TKT917547 TUP917509:TUP917547 UEL917509:UEL917547 UOH917509:UOH917547 UYD917509:UYD917547 VHZ917509:VHZ917547 VRV917509:VRV917547 WBR917509:WBR917547 WLN917509:WLN917547 WVJ917509:WVJ917547 B983045:B983083 IX983045:IX983083 ST983045:ST983083 ACP983045:ACP983083 AML983045:AML983083 AWH983045:AWH983083 BGD983045:BGD983083 BPZ983045:BPZ983083 BZV983045:BZV983083 CJR983045:CJR983083 CTN983045:CTN983083 DDJ983045:DDJ983083 DNF983045:DNF983083 DXB983045:DXB983083 EGX983045:EGX983083 EQT983045:EQT983083 FAP983045:FAP983083 FKL983045:FKL983083 FUH983045:FUH983083 GED983045:GED983083 GNZ983045:GNZ983083 GXV983045:GXV983083 HHR983045:HHR983083 HRN983045:HRN983083 IBJ983045:IBJ983083 ILF983045:ILF983083 IVB983045:IVB983083 JEX983045:JEX983083 JOT983045:JOT983083 JYP983045:JYP983083 KIL983045:KIL983083 KSH983045:KSH983083 LCD983045:LCD983083 LLZ983045:LLZ983083 LVV983045:LVV983083 MFR983045:MFR983083 MPN983045:MPN983083 MZJ983045:MZJ983083 NJF983045:NJF983083 NTB983045:NTB983083 OCX983045:OCX983083 OMT983045:OMT983083 OWP983045:OWP983083 PGL983045:PGL983083 PQH983045:PQH983083 QAD983045:QAD983083 QJZ983045:QJZ983083 QTV983045:QTV983083 RDR983045:RDR983083 RNN983045:RNN983083 RXJ983045:RXJ983083 SHF983045:SHF983083 SRB983045:SRB983083 TAX983045:TAX983083 TKT983045:TKT983083 TUP983045:TUP983083 UEL983045:UEL983083 UOH983045:UOH983083 UYD983045:UYD983083 VHZ983045:VHZ983083 VRV983045:VRV983083 WBR983045:WBR983083 WLN983045:WLN983083 WVJ983045:WVJ983083 B48:B50 IX48:IX50 ST48:ST50 ACP48:ACP50 AML48:AML50 AWH48:AWH50 BGD48:BGD50 BPZ48:BPZ50 BZV48:BZV50 CJR48:CJR50 CTN48:CTN50 DDJ48:DDJ50 DNF48:DNF50 DXB48:DXB50 EGX48:EGX50 EQT48:EQT50 FAP48:FAP50 FKL48:FKL50 FUH48:FUH50 GED48:GED50 GNZ48:GNZ50 GXV48:GXV50 HHR48:HHR50 HRN48:HRN50 IBJ48:IBJ50 ILF48:ILF50 IVB48:IVB50 JEX48:JEX50 JOT48:JOT50 JYP48:JYP50 KIL48:KIL50 KSH48:KSH50 LCD48:LCD50 LLZ48:LLZ50 LVV48:LVV50 MFR48:MFR50 MPN48:MPN50 MZJ48:MZJ50 NJF48:NJF50 NTB48:NTB50 OCX48:OCX50 OMT48:OMT50 OWP48:OWP50 PGL48:PGL50 PQH48:PQH50 QAD48:QAD50 QJZ48:QJZ50 QTV48:QTV50 RDR48:RDR50 RNN48:RNN50 RXJ48:RXJ50 SHF48:SHF50 SRB48:SRB50 TAX48:TAX50 TKT48:TKT50 TUP48:TUP50 UEL48:UEL50 UOH48:UOH50 UYD48:UYD50 VHZ48:VHZ50 VRV48:VRV50 WBR48:WBR50 WLN48:WLN50 WVJ48:WVJ50 B65584:B65586 IX65584:IX65586 ST65584:ST65586 ACP65584:ACP65586 AML65584:AML65586 AWH65584:AWH65586 BGD65584:BGD65586 BPZ65584:BPZ65586 BZV65584:BZV65586 CJR65584:CJR65586 CTN65584:CTN65586 DDJ65584:DDJ65586 DNF65584:DNF65586 DXB65584:DXB65586 EGX65584:EGX65586 EQT65584:EQT65586 FAP65584:FAP65586 FKL65584:FKL65586 FUH65584:FUH65586 GED65584:GED65586 GNZ65584:GNZ65586 GXV65584:GXV65586 HHR65584:HHR65586 HRN65584:HRN65586 IBJ65584:IBJ65586 ILF65584:ILF65586 IVB65584:IVB65586 JEX65584:JEX65586 JOT65584:JOT65586 JYP65584:JYP65586 KIL65584:KIL65586 KSH65584:KSH65586 LCD65584:LCD65586 LLZ65584:LLZ65586 LVV65584:LVV65586 MFR65584:MFR65586 MPN65584:MPN65586 MZJ65584:MZJ65586 NJF65584:NJF65586 NTB65584:NTB65586 OCX65584:OCX65586 OMT65584:OMT65586 OWP65584:OWP65586 PGL65584:PGL65586 PQH65584:PQH65586 QAD65584:QAD65586 QJZ65584:QJZ65586 QTV65584:QTV65586 RDR65584:RDR65586 RNN65584:RNN65586 RXJ65584:RXJ65586 SHF65584:SHF65586 SRB65584:SRB65586 TAX65584:TAX65586 TKT65584:TKT65586 TUP65584:TUP65586 UEL65584:UEL65586 UOH65584:UOH65586 UYD65584:UYD65586 VHZ65584:VHZ65586 VRV65584:VRV65586 WBR65584:WBR65586 WLN65584:WLN65586 WVJ65584:WVJ65586 B131120:B131122 IX131120:IX131122 ST131120:ST131122 ACP131120:ACP131122 AML131120:AML131122 AWH131120:AWH131122 BGD131120:BGD131122 BPZ131120:BPZ131122 BZV131120:BZV131122 CJR131120:CJR131122 CTN131120:CTN131122 DDJ131120:DDJ131122 DNF131120:DNF131122 DXB131120:DXB131122 EGX131120:EGX131122 EQT131120:EQT131122 FAP131120:FAP131122 FKL131120:FKL131122 FUH131120:FUH131122 GED131120:GED131122 GNZ131120:GNZ131122 GXV131120:GXV131122 HHR131120:HHR131122 HRN131120:HRN131122 IBJ131120:IBJ131122 ILF131120:ILF131122 IVB131120:IVB131122 JEX131120:JEX131122 JOT131120:JOT131122 JYP131120:JYP131122 KIL131120:KIL131122 KSH131120:KSH131122 LCD131120:LCD131122 LLZ131120:LLZ131122 LVV131120:LVV131122 MFR131120:MFR131122 MPN131120:MPN131122 MZJ131120:MZJ131122 NJF131120:NJF131122 NTB131120:NTB131122 OCX131120:OCX131122 OMT131120:OMT131122 OWP131120:OWP131122 PGL131120:PGL131122 PQH131120:PQH131122 QAD131120:QAD131122 QJZ131120:QJZ131122 QTV131120:QTV131122 RDR131120:RDR131122 RNN131120:RNN131122 RXJ131120:RXJ131122 SHF131120:SHF131122 SRB131120:SRB131122 TAX131120:TAX131122 TKT131120:TKT131122 TUP131120:TUP131122 UEL131120:UEL131122 UOH131120:UOH131122 UYD131120:UYD131122 VHZ131120:VHZ131122 VRV131120:VRV131122 WBR131120:WBR131122 WLN131120:WLN131122 WVJ131120:WVJ131122 B196656:B196658 IX196656:IX196658 ST196656:ST196658 ACP196656:ACP196658 AML196656:AML196658 AWH196656:AWH196658 BGD196656:BGD196658 BPZ196656:BPZ196658 BZV196656:BZV196658 CJR196656:CJR196658 CTN196656:CTN196658 DDJ196656:DDJ196658 DNF196656:DNF196658 DXB196656:DXB196658 EGX196656:EGX196658 EQT196656:EQT196658 FAP196656:FAP196658 FKL196656:FKL196658 FUH196656:FUH196658 GED196656:GED196658 GNZ196656:GNZ196658 GXV196656:GXV196658 HHR196656:HHR196658 HRN196656:HRN196658 IBJ196656:IBJ196658 ILF196656:ILF196658 IVB196656:IVB196658 JEX196656:JEX196658 JOT196656:JOT196658 JYP196656:JYP196658 KIL196656:KIL196658 KSH196656:KSH196658 LCD196656:LCD196658 LLZ196656:LLZ196658 LVV196656:LVV196658 MFR196656:MFR196658 MPN196656:MPN196658 MZJ196656:MZJ196658 NJF196656:NJF196658 NTB196656:NTB196658 OCX196656:OCX196658 OMT196656:OMT196658 OWP196656:OWP196658 PGL196656:PGL196658 PQH196656:PQH196658 QAD196656:QAD196658 QJZ196656:QJZ196658 QTV196656:QTV196658 RDR196656:RDR196658 RNN196656:RNN196658 RXJ196656:RXJ196658 SHF196656:SHF196658 SRB196656:SRB196658 TAX196656:TAX196658 TKT196656:TKT196658 TUP196656:TUP196658 UEL196656:UEL196658 UOH196656:UOH196658 UYD196656:UYD196658 VHZ196656:VHZ196658 VRV196656:VRV196658 WBR196656:WBR196658 WLN196656:WLN196658 WVJ196656:WVJ196658 B262192:B262194 IX262192:IX262194 ST262192:ST262194 ACP262192:ACP262194 AML262192:AML262194 AWH262192:AWH262194 BGD262192:BGD262194 BPZ262192:BPZ262194 BZV262192:BZV262194 CJR262192:CJR262194 CTN262192:CTN262194 DDJ262192:DDJ262194 DNF262192:DNF262194 DXB262192:DXB262194 EGX262192:EGX262194 EQT262192:EQT262194 FAP262192:FAP262194 FKL262192:FKL262194 FUH262192:FUH262194 GED262192:GED262194 GNZ262192:GNZ262194 GXV262192:GXV262194 HHR262192:HHR262194 HRN262192:HRN262194 IBJ262192:IBJ262194 ILF262192:ILF262194 IVB262192:IVB262194 JEX262192:JEX262194 JOT262192:JOT262194 JYP262192:JYP262194 KIL262192:KIL262194 KSH262192:KSH262194 LCD262192:LCD262194 LLZ262192:LLZ262194 LVV262192:LVV262194 MFR262192:MFR262194 MPN262192:MPN262194 MZJ262192:MZJ262194 NJF262192:NJF262194 NTB262192:NTB262194 OCX262192:OCX262194 OMT262192:OMT262194 OWP262192:OWP262194 PGL262192:PGL262194 PQH262192:PQH262194 QAD262192:QAD262194 QJZ262192:QJZ262194 QTV262192:QTV262194 RDR262192:RDR262194 RNN262192:RNN262194 RXJ262192:RXJ262194 SHF262192:SHF262194 SRB262192:SRB262194 TAX262192:TAX262194 TKT262192:TKT262194 TUP262192:TUP262194 UEL262192:UEL262194 UOH262192:UOH262194 UYD262192:UYD262194 VHZ262192:VHZ262194 VRV262192:VRV262194 WBR262192:WBR262194 WLN262192:WLN262194 WVJ262192:WVJ262194 B327728:B327730 IX327728:IX327730 ST327728:ST327730 ACP327728:ACP327730 AML327728:AML327730 AWH327728:AWH327730 BGD327728:BGD327730 BPZ327728:BPZ327730 BZV327728:BZV327730 CJR327728:CJR327730 CTN327728:CTN327730 DDJ327728:DDJ327730 DNF327728:DNF327730 DXB327728:DXB327730 EGX327728:EGX327730 EQT327728:EQT327730 FAP327728:FAP327730 FKL327728:FKL327730 FUH327728:FUH327730 GED327728:GED327730 GNZ327728:GNZ327730 GXV327728:GXV327730 HHR327728:HHR327730 HRN327728:HRN327730 IBJ327728:IBJ327730 ILF327728:ILF327730 IVB327728:IVB327730 JEX327728:JEX327730 JOT327728:JOT327730 JYP327728:JYP327730 KIL327728:KIL327730 KSH327728:KSH327730 LCD327728:LCD327730 LLZ327728:LLZ327730 LVV327728:LVV327730 MFR327728:MFR327730 MPN327728:MPN327730 MZJ327728:MZJ327730 NJF327728:NJF327730 NTB327728:NTB327730 OCX327728:OCX327730 OMT327728:OMT327730 OWP327728:OWP327730 PGL327728:PGL327730 PQH327728:PQH327730 QAD327728:QAD327730 QJZ327728:QJZ327730 QTV327728:QTV327730 RDR327728:RDR327730 RNN327728:RNN327730 RXJ327728:RXJ327730 SHF327728:SHF327730 SRB327728:SRB327730 TAX327728:TAX327730 TKT327728:TKT327730 TUP327728:TUP327730 UEL327728:UEL327730 UOH327728:UOH327730 UYD327728:UYD327730 VHZ327728:VHZ327730 VRV327728:VRV327730 WBR327728:WBR327730 WLN327728:WLN327730 WVJ327728:WVJ327730 B393264:B393266 IX393264:IX393266 ST393264:ST393266 ACP393264:ACP393266 AML393264:AML393266 AWH393264:AWH393266 BGD393264:BGD393266 BPZ393264:BPZ393266 BZV393264:BZV393266 CJR393264:CJR393266 CTN393264:CTN393266 DDJ393264:DDJ393266 DNF393264:DNF393266 DXB393264:DXB393266 EGX393264:EGX393266 EQT393264:EQT393266 FAP393264:FAP393266 FKL393264:FKL393266 FUH393264:FUH393266 GED393264:GED393266 GNZ393264:GNZ393266 GXV393264:GXV393266 HHR393264:HHR393266 HRN393264:HRN393266 IBJ393264:IBJ393266 ILF393264:ILF393266 IVB393264:IVB393266 JEX393264:JEX393266 JOT393264:JOT393266 JYP393264:JYP393266 KIL393264:KIL393266 KSH393264:KSH393266 LCD393264:LCD393266 LLZ393264:LLZ393266 LVV393264:LVV393266 MFR393264:MFR393266 MPN393264:MPN393266 MZJ393264:MZJ393266 NJF393264:NJF393266 NTB393264:NTB393266 OCX393264:OCX393266 OMT393264:OMT393266 OWP393264:OWP393266 PGL393264:PGL393266 PQH393264:PQH393266 QAD393264:QAD393266 QJZ393264:QJZ393266 QTV393264:QTV393266 RDR393264:RDR393266 RNN393264:RNN393266 RXJ393264:RXJ393266 SHF393264:SHF393266 SRB393264:SRB393266 TAX393264:TAX393266 TKT393264:TKT393266 TUP393264:TUP393266 UEL393264:UEL393266 UOH393264:UOH393266 UYD393264:UYD393266 VHZ393264:VHZ393266 VRV393264:VRV393266 WBR393264:WBR393266 WLN393264:WLN393266 WVJ393264:WVJ393266 B458800:B458802 IX458800:IX458802 ST458800:ST458802 ACP458800:ACP458802 AML458800:AML458802 AWH458800:AWH458802 BGD458800:BGD458802 BPZ458800:BPZ458802 BZV458800:BZV458802 CJR458800:CJR458802 CTN458800:CTN458802 DDJ458800:DDJ458802 DNF458800:DNF458802 DXB458800:DXB458802 EGX458800:EGX458802 EQT458800:EQT458802 FAP458800:FAP458802 FKL458800:FKL458802 FUH458800:FUH458802 GED458800:GED458802 GNZ458800:GNZ458802 GXV458800:GXV458802 HHR458800:HHR458802 HRN458800:HRN458802 IBJ458800:IBJ458802 ILF458800:ILF458802 IVB458800:IVB458802 JEX458800:JEX458802 JOT458800:JOT458802 JYP458800:JYP458802 KIL458800:KIL458802 KSH458800:KSH458802 LCD458800:LCD458802 LLZ458800:LLZ458802 LVV458800:LVV458802 MFR458800:MFR458802 MPN458800:MPN458802 MZJ458800:MZJ458802 NJF458800:NJF458802 NTB458800:NTB458802 OCX458800:OCX458802 OMT458800:OMT458802 OWP458800:OWP458802 PGL458800:PGL458802 PQH458800:PQH458802 QAD458800:QAD458802 QJZ458800:QJZ458802 QTV458800:QTV458802 RDR458800:RDR458802 RNN458800:RNN458802 RXJ458800:RXJ458802 SHF458800:SHF458802 SRB458800:SRB458802 TAX458800:TAX458802 TKT458800:TKT458802 TUP458800:TUP458802 UEL458800:UEL458802 UOH458800:UOH458802 UYD458800:UYD458802 VHZ458800:VHZ458802 VRV458800:VRV458802 WBR458800:WBR458802 WLN458800:WLN458802 WVJ458800:WVJ458802 B524336:B524338 IX524336:IX524338 ST524336:ST524338 ACP524336:ACP524338 AML524336:AML524338 AWH524336:AWH524338 BGD524336:BGD524338 BPZ524336:BPZ524338 BZV524336:BZV524338 CJR524336:CJR524338 CTN524336:CTN524338 DDJ524336:DDJ524338 DNF524336:DNF524338 DXB524336:DXB524338 EGX524336:EGX524338 EQT524336:EQT524338 FAP524336:FAP524338 FKL524336:FKL524338 FUH524336:FUH524338 GED524336:GED524338 GNZ524336:GNZ524338 GXV524336:GXV524338 HHR524336:HHR524338 HRN524336:HRN524338 IBJ524336:IBJ524338 ILF524336:ILF524338 IVB524336:IVB524338 JEX524336:JEX524338 JOT524336:JOT524338 JYP524336:JYP524338 KIL524336:KIL524338 KSH524336:KSH524338 LCD524336:LCD524338 LLZ524336:LLZ524338 LVV524336:LVV524338 MFR524336:MFR524338 MPN524336:MPN524338 MZJ524336:MZJ524338 NJF524336:NJF524338 NTB524336:NTB524338 OCX524336:OCX524338 OMT524336:OMT524338 OWP524336:OWP524338 PGL524336:PGL524338 PQH524336:PQH524338 QAD524336:QAD524338 QJZ524336:QJZ524338 QTV524336:QTV524338 RDR524336:RDR524338 RNN524336:RNN524338 RXJ524336:RXJ524338 SHF524336:SHF524338 SRB524336:SRB524338 TAX524336:TAX524338 TKT524336:TKT524338 TUP524336:TUP524338 UEL524336:UEL524338 UOH524336:UOH524338 UYD524336:UYD524338 VHZ524336:VHZ524338 VRV524336:VRV524338 WBR524336:WBR524338 WLN524336:WLN524338 WVJ524336:WVJ524338 B589872:B589874 IX589872:IX589874 ST589872:ST589874 ACP589872:ACP589874 AML589872:AML589874 AWH589872:AWH589874 BGD589872:BGD589874 BPZ589872:BPZ589874 BZV589872:BZV589874 CJR589872:CJR589874 CTN589872:CTN589874 DDJ589872:DDJ589874 DNF589872:DNF589874 DXB589872:DXB589874 EGX589872:EGX589874 EQT589872:EQT589874 FAP589872:FAP589874 FKL589872:FKL589874 FUH589872:FUH589874 GED589872:GED589874 GNZ589872:GNZ589874 GXV589872:GXV589874 HHR589872:HHR589874 HRN589872:HRN589874 IBJ589872:IBJ589874 ILF589872:ILF589874 IVB589872:IVB589874 JEX589872:JEX589874 JOT589872:JOT589874 JYP589872:JYP589874 KIL589872:KIL589874 KSH589872:KSH589874 LCD589872:LCD589874 LLZ589872:LLZ589874 LVV589872:LVV589874 MFR589872:MFR589874 MPN589872:MPN589874 MZJ589872:MZJ589874 NJF589872:NJF589874 NTB589872:NTB589874 OCX589872:OCX589874 OMT589872:OMT589874 OWP589872:OWP589874 PGL589872:PGL589874 PQH589872:PQH589874 QAD589872:QAD589874 QJZ589872:QJZ589874 QTV589872:QTV589874 RDR589872:RDR589874 RNN589872:RNN589874 RXJ589872:RXJ589874 SHF589872:SHF589874 SRB589872:SRB589874 TAX589872:TAX589874 TKT589872:TKT589874 TUP589872:TUP589874 UEL589872:UEL589874 UOH589872:UOH589874 UYD589872:UYD589874 VHZ589872:VHZ589874 VRV589872:VRV589874 WBR589872:WBR589874 WLN589872:WLN589874 WVJ589872:WVJ589874 B655408:B655410 IX655408:IX655410 ST655408:ST655410 ACP655408:ACP655410 AML655408:AML655410 AWH655408:AWH655410 BGD655408:BGD655410 BPZ655408:BPZ655410 BZV655408:BZV655410 CJR655408:CJR655410 CTN655408:CTN655410 DDJ655408:DDJ655410 DNF655408:DNF655410 DXB655408:DXB655410 EGX655408:EGX655410 EQT655408:EQT655410 FAP655408:FAP655410 FKL655408:FKL655410 FUH655408:FUH655410 GED655408:GED655410 GNZ655408:GNZ655410 GXV655408:GXV655410 HHR655408:HHR655410 HRN655408:HRN655410 IBJ655408:IBJ655410 ILF655408:ILF655410 IVB655408:IVB655410 JEX655408:JEX655410 JOT655408:JOT655410 JYP655408:JYP655410 KIL655408:KIL655410 KSH655408:KSH655410 LCD655408:LCD655410 LLZ655408:LLZ655410 LVV655408:LVV655410 MFR655408:MFR655410 MPN655408:MPN655410 MZJ655408:MZJ655410 NJF655408:NJF655410 NTB655408:NTB655410 OCX655408:OCX655410 OMT655408:OMT655410 OWP655408:OWP655410 PGL655408:PGL655410 PQH655408:PQH655410 QAD655408:QAD655410 QJZ655408:QJZ655410 QTV655408:QTV655410 RDR655408:RDR655410 RNN655408:RNN655410 RXJ655408:RXJ655410 SHF655408:SHF655410 SRB655408:SRB655410 TAX655408:TAX655410 TKT655408:TKT655410 TUP655408:TUP655410 UEL655408:UEL655410 UOH655408:UOH655410 UYD655408:UYD655410 VHZ655408:VHZ655410 VRV655408:VRV655410 WBR655408:WBR655410 WLN655408:WLN655410 WVJ655408:WVJ655410 B720944:B720946 IX720944:IX720946 ST720944:ST720946 ACP720944:ACP720946 AML720944:AML720946 AWH720944:AWH720946 BGD720944:BGD720946 BPZ720944:BPZ720946 BZV720944:BZV720946 CJR720944:CJR720946 CTN720944:CTN720946 DDJ720944:DDJ720946 DNF720944:DNF720946 DXB720944:DXB720946 EGX720944:EGX720946 EQT720944:EQT720946 FAP720944:FAP720946 FKL720944:FKL720946 FUH720944:FUH720946 GED720944:GED720946 GNZ720944:GNZ720946 GXV720944:GXV720946 HHR720944:HHR720946 HRN720944:HRN720946 IBJ720944:IBJ720946 ILF720944:ILF720946 IVB720944:IVB720946 JEX720944:JEX720946 JOT720944:JOT720946 JYP720944:JYP720946 KIL720944:KIL720946 KSH720944:KSH720946 LCD720944:LCD720946 LLZ720944:LLZ720946 LVV720944:LVV720946 MFR720944:MFR720946 MPN720944:MPN720946 MZJ720944:MZJ720946 NJF720944:NJF720946 NTB720944:NTB720946 OCX720944:OCX720946 OMT720944:OMT720946 OWP720944:OWP720946 PGL720944:PGL720946 PQH720944:PQH720946 QAD720944:QAD720946 QJZ720944:QJZ720946 QTV720944:QTV720946 RDR720944:RDR720946 RNN720944:RNN720946 RXJ720944:RXJ720946 SHF720944:SHF720946 SRB720944:SRB720946 TAX720944:TAX720946 TKT720944:TKT720946 TUP720944:TUP720946 UEL720944:UEL720946 UOH720944:UOH720946 UYD720944:UYD720946 VHZ720944:VHZ720946 VRV720944:VRV720946 WBR720944:WBR720946 WLN720944:WLN720946 WVJ720944:WVJ720946 B786480:B786482 IX786480:IX786482 ST786480:ST786482 ACP786480:ACP786482 AML786480:AML786482 AWH786480:AWH786482 BGD786480:BGD786482 BPZ786480:BPZ786482 BZV786480:BZV786482 CJR786480:CJR786482 CTN786480:CTN786482 DDJ786480:DDJ786482 DNF786480:DNF786482 DXB786480:DXB786482 EGX786480:EGX786482 EQT786480:EQT786482 FAP786480:FAP786482 FKL786480:FKL786482 FUH786480:FUH786482 GED786480:GED786482 GNZ786480:GNZ786482 GXV786480:GXV786482 HHR786480:HHR786482 HRN786480:HRN786482 IBJ786480:IBJ786482 ILF786480:ILF786482 IVB786480:IVB786482 JEX786480:JEX786482 JOT786480:JOT786482 JYP786480:JYP786482 KIL786480:KIL786482 KSH786480:KSH786482 LCD786480:LCD786482 LLZ786480:LLZ786482 LVV786480:LVV786482 MFR786480:MFR786482 MPN786480:MPN786482 MZJ786480:MZJ786482 NJF786480:NJF786482 NTB786480:NTB786482 OCX786480:OCX786482 OMT786480:OMT786482 OWP786480:OWP786482 PGL786480:PGL786482 PQH786480:PQH786482 QAD786480:QAD786482 QJZ786480:QJZ786482 QTV786480:QTV786482 RDR786480:RDR786482 RNN786480:RNN786482 RXJ786480:RXJ786482 SHF786480:SHF786482 SRB786480:SRB786482 TAX786480:TAX786482 TKT786480:TKT786482 TUP786480:TUP786482 UEL786480:UEL786482 UOH786480:UOH786482 UYD786480:UYD786482 VHZ786480:VHZ786482 VRV786480:VRV786482 WBR786480:WBR786482 WLN786480:WLN786482 WVJ786480:WVJ786482 B852016:B852018 IX852016:IX852018 ST852016:ST852018 ACP852016:ACP852018 AML852016:AML852018 AWH852016:AWH852018 BGD852016:BGD852018 BPZ852016:BPZ852018 BZV852016:BZV852018 CJR852016:CJR852018 CTN852016:CTN852018 DDJ852016:DDJ852018 DNF852016:DNF852018 DXB852016:DXB852018 EGX852016:EGX852018 EQT852016:EQT852018 FAP852016:FAP852018 FKL852016:FKL852018 FUH852016:FUH852018 GED852016:GED852018 GNZ852016:GNZ852018 GXV852016:GXV852018 HHR852016:HHR852018 HRN852016:HRN852018 IBJ852016:IBJ852018 ILF852016:ILF852018 IVB852016:IVB852018 JEX852016:JEX852018 JOT852016:JOT852018 JYP852016:JYP852018 KIL852016:KIL852018 KSH852016:KSH852018 LCD852016:LCD852018 LLZ852016:LLZ852018 LVV852016:LVV852018 MFR852016:MFR852018 MPN852016:MPN852018 MZJ852016:MZJ852018 NJF852016:NJF852018 NTB852016:NTB852018 OCX852016:OCX852018 OMT852016:OMT852018 OWP852016:OWP852018 PGL852016:PGL852018 PQH852016:PQH852018 QAD852016:QAD852018 QJZ852016:QJZ852018 QTV852016:QTV852018 RDR852016:RDR852018 RNN852016:RNN852018 RXJ852016:RXJ852018 SHF852016:SHF852018 SRB852016:SRB852018 TAX852016:TAX852018 TKT852016:TKT852018 TUP852016:TUP852018 UEL852016:UEL852018 UOH852016:UOH852018 UYD852016:UYD852018 VHZ852016:VHZ852018 VRV852016:VRV852018 WBR852016:WBR852018 WLN852016:WLN852018 WVJ852016:WVJ852018 B917552:B917554 IX917552:IX917554 ST917552:ST917554 ACP917552:ACP917554 AML917552:AML917554 AWH917552:AWH917554 BGD917552:BGD917554 BPZ917552:BPZ917554 BZV917552:BZV917554 CJR917552:CJR917554 CTN917552:CTN917554 DDJ917552:DDJ917554 DNF917552:DNF917554 DXB917552:DXB917554 EGX917552:EGX917554 EQT917552:EQT917554 FAP917552:FAP917554 FKL917552:FKL917554 FUH917552:FUH917554 GED917552:GED917554 GNZ917552:GNZ917554 GXV917552:GXV917554 HHR917552:HHR917554 HRN917552:HRN917554 IBJ917552:IBJ917554 ILF917552:ILF917554 IVB917552:IVB917554 JEX917552:JEX917554 JOT917552:JOT917554 JYP917552:JYP917554 KIL917552:KIL917554 KSH917552:KSH917554 LCD917552:LCD917554 LLZ917552:LLZ917554 LVV917552:LVV917554 MFR917552:MFR917554 MPN917552:MPN917554 MZJ917552:MZJ917554 NJF917552:NJF917554 NTB917552:NTB917554 OCX917552:OCX917554 OMT917552:OMT917554 OWP917552:OWP917554 PGL917552:PGL917554 PQH917552:PQH917554 QAD917552:QAD917554 QJZ917552:QJZ917554 QTV917552:QTV917554 RDR917552:RDR917554 RNN917552:RNN917554 RXJ917552:RXJ917554 SHF917552:SHF917554 SRB917552:SRB917554 TAX917552:TAX917554 TKT917552:TKT917554 TUP917552:TUP917554 UEL917552:UEL917554 UOH917552:UOH917554 UYD917552:UYD917554 VHZ917552:VHZ917554 VRV917552:VRV917554 WBR917552:WBR917554 WLN917552:WLN917554 WVJ917552:WVJ917554 B983088:B983090 IX983088:IX983090 ST983088:ST983090 ACP983088:ACP983090 AML983088:AML983090 AWH983088:AWH983090 BGD983088:BGD983090 BPZ983088:BPZ983090 BZV983088:BZV983090 CJR983088:CJR983090 CTN983088:CTN983090 DDJ983088:DDJ983090 DNF983088:DNF983090 DXB983088:DXB983090 EGX983088:EGX983090 EQT983088:EQT983090 FAP983088:FAP983090 FKL983088:FKL983090 FUH983088:FUH983090 GED983088:GED983090 GNZ983088:GNZ983090 GXV983088:GXV983090 HHR983088:HHR983090 HRN983088:HRN983090 IBJ983088:IBJ983090 ILF983088:ILF983090 IVB983088:IVB983090 JEX983088:JEX983090 JOT983088:JOT983090 JYP983088:JYP983090 KIL983088:KIL983090 KSH983088:KSH983090 LCD983088:LCD983090 LLZ983088:LLZ983090 LVV983088:LVV983090 MFR983088:MFR983090 MPN983088:MPN983090 MZJ983088:MZJ983090 NJF983088:NJF983090 NTB983088:NTB983090 OCX983088:OCX983090 OMT983088:OMT983090 OWP983088:OWP983090 PGL983088:PGL983090 PQH983088:PQH983090 QAD983088:QAD983090 QJZ983088:QJZ983090 QTV983088:QTV983090 RDR983088:RDR983090 RNN983088:RNN983090 RXJ983088:RXJ983090 SHF983088:SHF983090 SRB983088:SRB983090 TAX983088:TAX983090 TKT983088:TKT983090 TUP983088:TUP983090 UEL983088:UEL983090 UOH983088:UOH983090 UYD983088:UYD983090 VHZ983088:VHZ983090 VRV983088:VRV983090 WBR983088:WBR983090 WLN983088:WLN983090 WVJ983088:WVJ983090">
      <formula1>"建築,電気,機械,　"</formula1>
    </dataValidation>
    <dataValidation type="list" showInputMessage="1" prompt="病院：病院_x000a_監理：監理者（設計事務所）_x000a_施工：施工業者_x000a_本部：機構本部_x000a_リストより選択してください。" sqref="D5:D43 IZ5:IZ43 SV5:SV43 ACR5:ACR43 AMN5:AMN43 AWJ5:AWJ43 BGF5:BGF43 BQB5:BQB43 BZX5:BZX43 CJT5:CJT43 CTP5:CTP43 DDL5:DDL43 DNH5:DNH43 DXD5:DXD43 EGZ5:EGZ43 EQV5:EQV43 FAR5:FAR43 FKN5:FKN43 FUJ5:FUJ43 GEF5:GEF43 GOB5:GOB43 GXX5:GXX43 HHT5:HHT43 HRP5:HRP43 IBL5:IBL43 ILH5:ILH43 IVD5:IVD43 JEZ5:JEZ43 JOV5:JOV43 JYR5:JYR43 KIN5:KIN43 KSJ5:KSJ43 LCF5:LCF43 LMB5:LMB43 LVX5:LVX43 MFT5:MFT43 MPP5:MPP43 MZL5:MZL43 NJH5:NJH43 NTD5:NTD43 OCZ5:OCZ43 OMV5:OMV43 OWR5:OWR43 PGN5:PGN43 PQJ5:PQJ43 QAF5:QAF43 QKB5:QKB43 QTX5:QTX43 RDT5:RDT43 RNP5:RNP43 RXL5:RXL43 SHH5:SHH43 SRD5:SRD43 TAZ5:TAZ43 TKV5:TKV43 TUR5:TUR43 UEN5:UEN43 UOJ5:UOJ43 UYF5:UYF43 VIB5:VIB43 VRX5:VRX43 WBT5:WBT43 WLP5:WLP43 WVL5:WVL43 D65541:D65579 IZ65541:IZ65579 SV65541:SV65579 ACR65541:ACR65579 AMN65541:AMN65579 AWJ65541:AWJ65579 BGF65541:BGF65579 BQB65541:BQB65579 BZX65541:BZX65579 CJT65541:CJT65579 CTP65541:CTP65579 DDL65541:DDL65579 DNH65541:DNH65579 DXD65541:DXD65579 EGZ65541:EGZ65579 EQV65541:EQV65579 FAR65541:FAR65579 FKN65541:FKN65579 FUJ65541:FUJ65579 GEF65541:GEF65579 GOB65541:GOB65579 GXX65541:GXX65579 HHT65541:HHT65579 HRP65541:HRP65579 IBL65541:IBL65579 ILH65541:ILH65579 IVD65541:IVD65579 JEZ65541:JEZ65579 JOV65541:JOV65579 JYR65541:JYR65579 KIN65541:KIN65579 KSJ65541:KSJ65579 LCF65541:LCF65579 LMB65541:LMB65579 LVX65541:LVX65579 MFT65541:MFT65579 MPP65541:MPP65579 MZL65541:MZL65579 NJH65541:NJH65579 NTD65541:NTD65579 OCZ65541:OCZ65579 OMV65541:OMV65579 OWR65541:OWR65579 PGN65541:PGN65579 PQJ65541:PQJ65579 QAF65541:QAF65579 QKB65541:QKB65579 QTX65541:QTX65579 RDT65541:RDT65579 RNP65541:RNP65579 RXL65541:RXL65579 SHH65541:SHH65579 SRD65541:SRD65579 TAZ65541:TAZ65579 TKV65541:TKV65579 TUR65541:TUR65579 UEN65541:UEN65579 UOJ65541:UOJ65579 UYF65541:UYF65579 VIB65541:VIB65579 VRX65541:VRX65579 WBT65541:WBT65579 WLP65541:WLP65579 WVL65541:WVL65579 D131077:D131115 IZ131077:IZ131115 SV131077:SV131115 ACR131077:ACR131115 AMN131077:AMN131115 AWJ131077:AWJ131115 BGF131077:BGF131115 BQB131077:BQB131115 BZX131077:BZX131115 CJT131077:CJT131115 CTP131077:CTP131115 DDL131077:DDL131115 DNH131077:DNH131115 DXD131077:DXD131115 EGZ131077:EGZ131115 EQV131077:EQV131115 FAR131077:FAR131115 FKN131077:FKN131115 FUJ131077:FUJ131115 GEF131077:GEF131115 GOB131077:GOB131115 GXX131077:GXX131115 HHT131077:HHT131115 HRP131077:HRP131115 IBL131077:IBL131115 ILH131077:ILH131115 IVD131077:IVD131115 JEZ131077:JEZ131115 JOV131077:JOV131115 JYR131077:JYR131115 KIN131077:KIN131115 KSJ131077:KSJ131115 LCF131077:LCF131115 LMB131077:LMB131115 LVX131077:LVX131115 MFT131077:MFT131115 MPP131077:MPP131115 MZL131077:MZL131115 NJH131077:NJH131115 NTD131077:NTD131115 OCZ131077:OCZ131115 OMV131077:OMV131115 OWR131077:OWR131115 PGN131077:PGN131115 PQJ131077:PQJ131115 QAF131077:QAF131115 QKB131077:QKB131115 QTX131077:QTX131115 RDT131077:RDT131115 RNP131077:RNP131115 RXL131077:RXL131115 SHH131077:SHH131115 SRD131077:SRD131115 TAZ131077:TAZ131115 TKV131077:TKV131115 TUR131077:TUR131115 UEN131077:UEN131115 UOJ131077:UOJ131115 UYF131077:UYF131115 VIB131077:VIB131115 VRX131077:VRX131115 WBT131077:WBT131115 WLP131077:WLP131115 WVL131077:WVL131115 D196613:D196651 IZ196613:IZ196651 SV196613:SV196651 ACR196613:ACR196651 AMN196613:AMN196651 AWJ196613:AWJ196651 BGF196613:BGF196651 BQB196613:BQB196651 BZX196613:BZX196651 CJT196613:CJT196651 CTP196613:CTP196651 DDL196613:DDL196651 DNH196613:DNH196651 DXD196613:DXD196651 EGZ196613:EGZ196651 EQV196613:EQV196651 FAR196613:FAR196651 FKN196613:FKN196651 FUJ196613:FUJ196651 GEF196613:GEF196651 GOB196613:GOB196651 GXX196613:GXX196651 HHT196613:HHT196651 HRP196613:HRP196651 IBL196613:IBL196651 ILH196613:ILH196651 IVD196613:IVD196651 JEZ196613:JEZ196651 JOV196613:JOV196651 JYR196613:JYR196651 KIN196613:KIN196651 KSJ196613:KSJ196651 LCF196613:LCF196651 LMB196613:LMB196651 LVX196613:LVX196651 MFT196613:MFT196651 MPP196613:MPP196651 MZL196613:MZL196651 NJH196613:NJH196651 NTD196613:NTD196651 OCZ196613:OCZ196651 OMV196613:OMV196651 OWR196613:OWR196651 PGN196613:PGN196651 PQJ196613:PQJ196651 QAF196613:QAF196651 QKB196613:QKB196651 QTX196613:QTX196651 RDT196613:RDT196651 RNP196613:RNP196651 RXL196613:RXL196651 SHH196613:SHH196651 SRD196613:SRD196651 TAZ196613:TAZ196651 TKV196613:TKV196651 TUR196613:TUR196651 UEN196613:UEN196651 UOJ196613:UOJ196651 UYF196613:UYF196651 VIB196613:VIB196651 VRX196613:VRX196651 WBT196613:WBT196651 WLP196613:WLP196651 WVL196613:WVL196651 D262149:D262187 IZ262149:IZ262187 SV262149:SV262187 ACR262149:ACR262187 AMN262149:AMN262187 AWJ262149:AWJ262187 BGF262149:BGF262187 BQB262149:BQB262187 BZX262149:BZX262187 CJT262149:CJT262187 CTP262149:CTP262187 DDL262149:DDL262187 DNH262149:DNH262187 DXD262149:DXD262187 EGZ262149:EGZ262187 EQV262149:EQV262187 FAR262149:FAR262187 FKN262149:FKN262187 FUJ262149:FUJ262187 GEF262149:GEF262187 GOB262149:GOB262187 GXX262149:GXX262187 HHT262149:HHT262187 HRP262149:HRP262187 IBL262149:IBL262187 ILH262149:ILH262187 IVD262149:IVD262187 JEZ262149:JEZ262187 JOV262149:JOV262187 JYR262149:JYR262187 KIN262149:KIN262187 KSJ262149:KSJ262187 LCF262149:LCF262187 LMB262149:LMB262187 LVX262149:LVX262187 MFT262149:MFT262187 MPP262149:MPP262187 MZL262149:MZL262187 NJH262149:NJH262187 NTD262149:NTD262187 OCZ262149:OCZ262187 OMV262149:OMV262187 OWR262149:OWR262187 PGN262149:PGN262187 PQJ262149:PQJ262187 QAF262149:QAF262187 QKB262149:QKB262187 QTX262149:QTX262187 RDT262149:RDT262187 RNP262149:RNP262187 RXL262149:RXL262187 SHH262149:SHH262187 SRD262149:SRD262187 TAZ262149:TAZ262187 TKV262149:TKV262187 TUR262149:TUR262187 UEN262149:UEN262187 UOJ262149:UOJ262187 UYF262149:UYF262187 VIB262149:VIB262187 VRX262149:VRX262187 WBT262149:WBT262187 WLP262149:WLP262187 WVL262149:WVL262187 D327685:D327723 IZ327685:IZ327723 SV327685:SV327723 ACR327685:ACR327723 AMN327685:AMN327723 AWJ327685:AWJ327723 BGF327685:BGF327723 BQB327685:BQB327723 BZX327685:BZX327723 CJT327685:CJT327723 CTP327685:CTP327723 DDL327685:DDL327723 DNH327685:DNH327723 DXD327685:DXD327723 EGZ327685:EGZ327723 EQV327685:EQV327723 FAR327685:FAR327723 FKN327685:FKN327723 FUJ327685:FUJ327723 GEF327685:GEF327723 GOB327685:GOB327723 GXX327685:GXX327723 HHT327685:HHT327723 HRP327685:HRP327723 IBL327685:IBL327723 ILH327685:ILH327723 IVD327685:IVD327723 JEZ327685:JEZ327723 JOV327685:JOV327723 JYR327685:JYR327723 KIN327685:KIN327723 KSJ327685:KSJ327723 LCF327685:LCF327723 LMB327685:LMB327723 LVX327685:LVX327723 MFT327685:MFT327723 MPP327685:MPP327723 MZL327685:MZL327723 NJH327685:NJH327723 NTD327685:NTD327723 OCZ327685:OCZ327723 OMV327685:OMV327723 OWR327685:OWR327723 PGN327685:PGN327723 PQJ327685:PQJ327723 QAF327685:QAF327723 QKB327685:QKB327723 QTX327685:QTX327723 RDT327685:RDT327723 RNP327685:RNP327723 RXL327685:RXL327723 SHH327685:SHH327723 SRD327685:SRD327723 TAZ327685:TAZ327723 TKV327685:TKV327723 TUR327685:TUR327723 UEN327685:UEN327723 UOJ327685:UOJ327723 UYF327685:UYF327723 VIB327685:VIB327723 VRX327685:VRX327723 WBT327685:WBT327723 WLP327685:WLP327723 WVL327685:WVL327723 D393221:D393259 IZ393221:IZ393259 SV393221:SV393259 ACR393221:ACR393259 AMN393221:AMN393259 AWJ393221:AWJ393259 BGF393221:BGF393259 BQB393221:BQB393259 BZX393221:BZX393259 CJT393221:CJT393259 CTP393221:CTP393259 DDL393221:DDL393259 DNH393221:DNH393259 DXD393221:DXD393259 EGZ393221:EGZ393259 EQV393221:EQV393259 FAR393221:FAR393259 FKN393221:FKN393259 FUJ393221:FUJ393259 GEF393221:GEF393259 GOB393221:GOB393259 GXX393221:GXX393259 HHT393221:HHT393259 HRP393221:HRP393259 IBL393221:IBL393259 ILH393221:ILH393259 IVD393221:IVD393259 JEZ393221:JEZ393259 JOV393221:JOV393259 JYR393221:JYR393259 KIN393221:KIN393259 KSJ393221:KSJ393259 LCF393221:LCF393259 LMB393221:LMB393259 LVX393221:LVX393259 MFT393221:MFT393259 MPP393221:MPP393259 MZL393221:MZL393259 NJH393221:NJH393259 NTD393221:NTD393259 OCZ393221:OCZ393259 OMV393221:OMV393259 OWR393221:OWR393259 PGN393221:PGN393259 PQJ393221:PQJ393259 QAF393221:QAF393259 QKB393221:QKB393259 QTX393221:QTX393259 RDT393221:RDT393259 RNP393221:RNP393259 RXL393221:RXL393259 SHH393221:SHH393259 SRD393221:SRD393259 TAZ393221:TAZ393259 TKV393221:TKV393259 TUR393221:TUR393259 UEN393221:UEN393259 UOJ393221:UOJ393259 UYF393221:UYF393259 VIB393221:VIB393259 VRX393221:VRX393259 WBT393221:WBT393259 WLP393221:WLP393259 WVL393221:WVL393259 D458757:D458795 IZ458757:IZ458795 SV458757:SV458795 ACR458757:ACR458795 AMN458757:AMN458795 AWJ458757:AWJ458795 BGF458757:BGF458795 BQB458757:BQB458795 BZX458757:BZX458795 CJT458757:CJT458795 CTP458757:CTP458795 DDL458757:DDL458795 DNH458757:DNH458795 DXD458757:DXD458795 EGZ458757:EGZ458795 EQV458757:EQV458795 FAR458757:FAR458795 FKN458757:FKN458795 FUJ458757:FUJ458795 GEF458757:GEF458795 GOB458757:GOB458795 GXX458757:GXX458795 HHT458757:HHT458795 HRP458757:HRP458795 IBL458757:IBL458795 ILH458757:ILH458795 IVD458757:IVD458795 JEZ458757:JEZ458795 JOV458757:JOV458795 JYR458757:JYR458795 KIN458757:KIN458795 KSJ458757:KSJ458795 LCF458757:LCF458795 LMB458757:LMB458795 LVX458757:LVX458795 MFT458757:MFT458795 MPP458757:MPP458795 MZL458757:MZL458795 NJH458757:NJH458795 NTD458757:NTD458795 OCZ458757:OCZ458795 OMV458757:OMV458795 OWR458757:OWR458795 PGN458757:PGN458795 PQJ458757:PQJ458795 QAF458757:QAF458795 QKB458757:QKB458795 QTX458757:QTX458795 RDT458757:RDT458795 RNP458757:RNP458795 RXL458757:RXL458795 SHH458757:SHH458795 SRD458757:SRD458795 TAZ458757:TAZ458795 TKV458757:TKV458795 TUR458757:TUR458795 UEN458757:UEN458795 UOJ458757:UOJ458795 UYF458757:UYF458795 VIB458757:VIB458795 VRX458757:VRX458795 WBT458757:WBT458795 WLP458757:WLP458795 WVL458757:WVL458795 D524293:D524331 IZ524293:IZ524331 SV524293:SV524331 ACR524293:ACR524331 AMN524293:AMN524331 AWJ524293:AWJ524331 BGF524293:BGF524331 BQB524293:BQB524331 BZX524293:BZX524331 CJT524293:CJT524331 CTP524293:CTP524331 DDL524293:DDL524331 DNH524293:DNH524331 DXD524293:DXD524331 EGZ524293:EGZ524331 EQV524293:EQV524331 FAR524293:FAR524331 FKN524293:FKN524331 FUJ524293:FUJ524331 GEF524293:GEF524331 GOB524293:GOB524331 GXX524293:GXX524331 HHT524293:HHT524331 HRP524293:HRP524331 IBL524293:IBL524331 ILH524293:ILH524331 IVD524293:IVD524331 JEZ524293:JEZ524331 JOV524293:JOV524331 JYR524293:JYR524331 KIN524293:KIN524331 KSJ524293:KSJ524331 LCF524293:LCF524331 LMB524293:LMB524331 LVX524293:LVX524331 MFT524293:MFT524331 MPP524293:MPP524331 MZL524293:MZL524331 NJH524293:NJH524331 NTD524293:NTD524331 OCZ524293:OCZ524331 OMV524293:OMV524331 OWR524293:OWR524331 PGN524293:PGN524331 PQJ524293:PQJ524331 QAF524293:QAF524331 QKB524293:QKB524331 QTX524293:QTX524331 RDT524293:RDT524331 RNP524293:RNP524331 RXL524293:RXL524331 SHH524293:SHH524331 SRD524293:SRD524331 TAZ524293:TAZ524331 TKV524293:TKV524331 TUR524293:TUR524331 UEN524293:UEN524331 UOJ524293:UOJ524331 UYF524293:UYF524331 VIB524293:VIB524331 VRX524293:VRX524331 WBT524293:WBT524331 WLP524293:WLP524331 WVL524293:WVL524331 D589829:D589867 IZ589829:IZ589867 SV589829:SV589867 ACR589829:ACR589867 AMN589829:AMN589867 AWJ589829:AWJ589867 BGF589829:BGF589867 BQB589829:BQB589867 BZX589829:BZX589867 CJT589829:CJT589867 CTP589829:CTP589867 DDL589829:DDL589867 DNH589829:DNH589867 DXD589829:DXD589867 EGZ589829:EGZ589867 EQV589829:EQV589867 FAR589829:FAR589867 FKN589829:FKN589867 FUJ589829:FUJ589867 GEF589829:GEF589867 GOB589829:GOB589867 GXX589829:GXX589867 HHT589829:HHT589867 HRP589829:HRP589867 IBL589829:IBL589867 ILH589829:ILH589867 IVD589829:IVD589867 JEZ589829:JEZ589867 JOV589829:JOV589867 JYR589829:JYR589867 KIN589829:KIN589867 KSJ589829:KSJ589867 LCF589829:LCF589867 LMB589829:LMB589867 LVX589829:LVX589867 MFT589829:MFT589867 MPP589829:MPP589867 MZL589829:MZL589867 NJH589829:NJH589867 NTD589829:NTD589867 OCZ589829:OCZ589867 OMV589829:OMV589867 OWR589829:OWR589867 PGN589829:PGN589867 PQJ589829:PQJ589867 QAF589829:QAF589867 QKB589829:QKB589867 QTX589829:QTX589867 RDT589829:RDT589867 RNP589829:RNP589867 RXL589829:RXL589867 SHH589829:SHH589867 SRD589829:SRD589867 TAZ589829:TAZ589867 TKV589829:TKV589867 TUR589829:TUR589867 UEN589829:UEN589867 UOJ589829:UOJ589867 UYF589829:UYF589867 VIB589829:VIB589867 VRX589829:VRX589867 WBT589829:WBT589867 WLP589829:WLP589867 WVL589829:WVL589867 D655365:D655403 IZ655365:IZ655403 SV655365:SV655403 ACR655365:ACR655403 AMN655365:AMN655403 AWJ655365:AWJ655403 BGF655365:BGF655403 BQB655365:BQB655403 BZX655365:BZX655403 CJT655365:CJT655403 CTP655365:CTP655403 DDL655365:DDL655403 DNH655365:DNH655403 DXD655365:DXD655403 EGZ655365:EGZ655403 EQV655365:EQV655403 FAR655365:FAR655403 FKN655365:FKN655403 FUJ655365:FUJ655403 GEF655365:GEF655403 GOB655365:GOB655403 GXX655365:GXX655403 HHT655365:HHT655403 HRP655365:HRP655403 IBL655365:IBL655403 ILH655365:ILH655403 IVD655365:IVD655403 JEZ655365:JEZ655403 JOV655365:JOV655403 JYR655365:JYR655403 KIN655365:KIN655403 KSJ655365:KSJ655403 LCF655365:LCF655403 LMB655365:LMB655403 LVX655365:LVX655403 MFT655365:MFT655403 MPP655365:MPP655403 MZL655365:MZL655403 NJH655365:NJH655403 NTD655365:NTD655403 OCZ655365:OCZ655403 OMV655365:OMV655403 OWR655365:OWR655403 PGN655365:PGN655403 PQJ655365:PQJ655403 QAF655365:QAF655403 QKB655365:QKB655403 QTX655365:QTX655403 RDT655365:RDT655403 RNP655365:RNP655403 RXL655365:RXL655403 SHH655365:SHH655403 SRD655365:SRD655403 TAZ655365:TAZ655403 TKV655365:TKV655403 TUR655365:TUR655403 UEN655365:UEN655403 UOJ655365:UOJ655403 UYF655365:UYF655403 VIB655365:VIB655403 VRX655365:VRX655403 WBT655365:WBT655403 WLP655365:WLP655403 WVL655365:WVL655403 D720901:D720939 IZ720901:IZ720939 SV720901:SV720939 ACR720901:ACR720939 AMN720901:AMN720939 AWJ720901:AWJ720939 BGF720901:BGF720939 BQB720901:BQB720939 BZX720901:BZX720939 CJT720901:CJT720939 CTP720901:CTP720939 DDL720901:DDL720939 DNH720901:DNH720939 DXD720901:DXD720939 EGZ720901:EGZ720939 EQV720901:EQV720939 FAR720901:FAR720939 FKN720901:FKN720939 FUJ720901:FUJ720939 GEF720901:GEF720939 GOB720901:GOB720939 GXX720901:GXX720939 HHT720901:HHT720939 HRP720901:HRP720939 IBL720901:IBL720939 ILH720901:ILH720939 IVD720901:IVD720939 JEZ720901:JEZ720939 JOV720901:JOV720939 JYR720901:JYR720939 KIN720901:KIN720939 KSJ720901:KSJ720939 LCF720901:LCF720939 LMB720901:LMB720939 LVX720901:LVX720939 MFT720901:MFT720939 MPP720901:MPP720939 MZL720901:MZL720939 NJH720901:NJH720939 NTD720901:NTD720939 OCZ720901:OCZ720939 OMV720901:OMV720939 OWR720901:OWR720939 PGN720901:PGN720939 PQJ720901:PQJ720939 QAF720901:QAF720939 QKB720901:QKB720939 QTX720901:QTX720939 RDT720901:RDT720939 RNP720901:RNP720939 RXL720901:RXL720939 SHH720901:SHH720939 SRD720901:SRD720939 TAZ720901:TAZ720939 TKV720901:TKV720939 TUR720901:TUR720939 UEN720901:UEN720939 UOJ720901:UOJ720939 UYF720901:UYF720939 VIB720901:VIB720939 VRX720901:VRX720939 WBT720901:WBT720939 WLP720901:WLP720939 WVL720901:WVL720939 D786437:D786475 IZ786437:IZ786475 SV786437:SV786475 ACR786437:ACR786475 AMN786437:AMN786475 AWJ786437:AWJ786475 BGF786437:BGF786475 BQB786437:BQB786475 BZX786437:BZX786475 CJT786437:CJT786475 CTP786437:CTP786475 DDL786437:DDL786475 DNH786437:DNH786475 DXD786437:DXD786475 EGZ786437:EGZ786475 EQV786437:EQV786475 FAR786437:FAR786475 FKN786437:FKN786475 FUJ786437:FUJ786475 GEF786437:GEF786475 GOB786437:GOB786475 GXX786437:GXX786475 HHT786437:HHT786475 HRP786437:HRP786475 IBL786437:IBL786475 ILH786437:ILH786475 IVD786437:IVD786475 JEZ786437:JEZ786475 JOV786437:JOV786475 JYR786437:JYR786475 KIN786437:KIN786475 KSJ786437:KSJ786475 LCF786437:LCF786475 LMB786437:LMB786475 LVX786437:LVX786475 MFT786437:MFT786475 MPP786437:MPP786475 MZL786437:MZL786475 NJH786437:NJH786475 NTD786437:NTD786475 OCZ786437:OCZ786475 OMV786437:OMV786475 OWR786437:OWR786475 PGN786437:PGN786475 PQJ786437:PQJ786475 QAF786437:QAF786475 QKB786437:QKB786475 QTX786437:QTX786475 RDT786437:RDT786475 RNP786437:RNP786475 RXL786437:RXL786475 SHH786437:SHH786475 SRD786437:SRD786475 TAZ786437:TAZ786475 TKV786437:TKV786475 TUR786437:TUR786475 UEN786437:UEN786475 UOJ786437:UOJ786475 UYF786437:UYF786475 VIB786437:VIB786475 VRX786437:VRX786475 WBT786437:WBT786475 WLP786437:WLP786475 WVL786437:WVL786475 D851973:D852011 IZ851973:IZ852011 SV851973:SV852011 ACR851973:ACR852011 AMN851973:AMN852011 AWJ851973:AWJ852011 BGF851973:BGF852011 BQB851973:BQB852011 BZX851973:BZX852011 CJT851973:CJT852011 CTP851973:CTP852011 DDL851973:DDL852011 DNH851973:DNH852011 DXD851973:DXD852011 EGZ851973:EGZ852011 EQV851973:EQV852011 FAR851973:FAR852011 FKN851973:FKN852011 FUJ851973:FUJ852011 GEF851973:GEF852011 GOB851973:GOB852011 GXX851973:GXX852011 HHT851973:HHT852011 HRP851973:HRP852011 IBL851973:IBL852011 ILH851973:ILH852011 IVD851973:IVD852011 JEZ851973:JEZ852011 JOV851973:JOV852011 JYR851973:JYR852011 KIN851973:KIN852011 KSJ851973:KSJ852011 LCF851973:LCF852011 LMB851973:LMB852011 LVX851973:LVX852011 MFT851973:MFT852011 MPP851973:MPP852011 MZL851973:MZL852011 NJH851973:NJH852011 NTD851973:NTD852011 OCZ851973:OCZ852011 OMV851973:OMV852011 OWR851973:OWR852011 PGN851973:PGN852011 PQJ851973:PQJ852011 QAF851973:QAF852011 QKB851973:QKB852011 QTX851973:QTX852011 RDT851973:RDT852011 RNP851973:RNP852011 RXL851973:RXL852011 SHH851973:SHH852011 SRD851973:SRD852011 TAZ851973:TAZ852011 TKV851973:TKV852011 TUR851973:TUR852011 UEN851973:UEN852011 UOJ851973:UOJ852011 UYF851973:UYF852011 VIB851973:VIB852011 VRX851973:VRX852011 WBT851973:WBT852011 WLP851973:WLP852011 WVL851973:WVL852011 D917509:D917547 IZ917509:IZ917547 SV917509:SV917547 ACR917509:ACR917547 AMN917509:AMN917547 AWJ917509:AWJ917547 BGF917509:BGF917547 BQB917509:BQB917547 BZX917509:BZX917547 CJT917509:CJT917547 CTP917509:CTP917547 DDL917509:DDL917547 DNH917509:DNH917547 DXD917509:DXD917547 EGZ917509:EGZ917547 EQV917509:EQV917547 FAR917509:FAR917547 FKN917509:FKN917547 FUJ917509:FUJ917547 GEF917509:GEF917547 GOB917509:GOB917547 GXX917509:GXX917547 HHT917509:HHT917547 HRP917509:HRP917547 IBL917509:IBL917547 ILH917509:ILH917547 IVD917509:IVD917547 JEZ917509:JEZ917547 JOV917509:JOV917547 JYR917509:JYR917547 KIN917509:KIN917547 KSJ917509:KSJ917547 LCF917509:LCF917547 LMB917509:LMB917547 LVX917509:LVX917547 MFT917509:MFT917547 MPP917509:MPP917547 MZL917509:MZL917547 NJH917509:NJH917547 NTD917509:NTD917547 OCZ917509:OCZ917547 OMV917509:OMV917547 OWR917509:OWR917547 PGN917509:PGN917547 PQJ917509:PQJ917547 QAF917509:QAF917547 QKB917509:QKB917547 QTX917509:QTX917547 RDT917509:RDT917547 RNP917509:RNP917547 RXL917509:RXL917547 SHH917509:SHH917547 SRD917509:SRD917547 TAZ917509:TAZ917547 TKV917509:TKV917547 TUR917509:TUR917547 UEN917509:UEN917547 UOJ917509:UOJ917547 UYF917509:UYF917547 VIB917509:VIB917547 VRX917509:VRX917547 WBT917509:WBT917547 WLP917509:WLP917547 WVL917509:WVL917547 D983045:D983083 IZ983045:IZ983083 SV983045:SV983083 ACR983045:ACR983083 AMN983045:AMN983083 AWJ983045:AWJ983083 BGF983045:BGF983083 BQB983045:BQB983083 BZX983045:BZX983083 CJT983045:CJT983083 CTP983045:CTP983083 DDL983045:DDL983083 DNH983045:DNH983083 DXD983045:DXD983083 EGZ983045:EGZ983083 EQV983045:EQV983083 FAR983045:FAR983083 FKN983045:FKN983083 FUJ983045:FUJ983083 GEF983045:GEF983083 GOB983045:GOB983083 GXX983045:GXX983083 HHT983045:HHT983083 HRP983045:HRP983083 IBL983045:IBL983083 ILH983045:ILH983083 IVD983045:IVD983083 JEZ983045:JEZ983083 JOV983045:JOV983083 JYR983045:JYR983083 KIN983045:KIN983083 KSJ983045:KSJ983083 LCF983045:LCF983083 LMB983045:LMB983083 LVX983045:LVX983083 MFT983045:MFT983083 MPP983045:MPP983083 MZL983045:MZL983083 NJH983045:NJH983083 NTD983045:NTD983083 OCZ983045:OCZ983083 OMV983045:OMV983083 OWR983045:OWR983083 PGN983045:PGN983083 PQJ983045:PQJ983083 QAF983045:QAF983083 QKB983045:QKB983083 QTX983045:QTX983083 RDT983045:RDT983083 RNP983045:RNP983083 RXL983045:RXL983083 SHH983045:SHH983083 SRD983045:SRD983083 TAZ983045:TAZ983083 TKV983045:TKV983083 TUR983045:TUR983083 UEN983045:UEN983083 UOJ983045:UOJ983083 UYF983045:UYF983083 VIB983045:VIB983083 VRX983045:VRX983083 WBT983045:WBT983083 WLP983045:WLP983083 WVL983045:WVL983083 D48:D50 IZ48:IZ50 SV48:SV50 ACR48:ACR50 AMN48:AMN50 AWJ48:AWJ50 BGF48:BGF50 BQB48:BQB50 BZX48:BZX50 CJT48:CJT50 CTP48:CTP50 DDL48:DDL50 DNH48:DNH50 DXD48:DXD50 EGZ48:EGZ50 EQV48:EQV50 FAR48:FAR50 FKN48:FKN50 FUJ48:FUJ50 GEF48:GEF50 GOB48:GOB50 GXX48:GXX50 HHT48:HHT50 HRP48:HRP50 IBL48:IBL50 ILH48:ILH50 IVD48:IVD50 JEZ48:JEZ50 JOV48:JOV50 JYR48:JYR50 KIN48:KIN50 KSJ48:KSJ50 LCF48:LCF50 LMB48:LMB50 LVX48:LVX50 MFT48:MFT50 MPP48:MPP50 MZL48:MZL50 NJH48:NJH50 NTD48:NTD50 OCZ48:OCZ50 OMV48:OMV50 OWR48:OWR50 PGN48:PGN50 PQJ48:PQJ50 QAF48:QAF50 QKB48:QKB50 QTX48:QTX50 RDT48:RDT50 RNP48:RNP50 RXL48:RXL50 SHH48:SHH50 SRD48:SRD50 TAZ48:TAZ50 TKV48:TKV50 TUR48:TUR50 UEN48:UEN50 UOJ48:UOJ50 UYF48:UYF50 VIB48:VIB50 VRX48:VRX50 WBT48:WBT50 WLP48:WLP50 WVL48:WVL50 D65584:D65586 IZ65584:IZ65586 SV65584:SV65586 ACR65584:ACR65586 AMN65584:AMN65586 AWJ65584:AWJ65586 BGF65584:BGF65586 BQB65584:BQB65586 BZX65584:BZX65586 CJT65584:CJT65586 CTP65584:CTP65586 DDL65584:DDL65586 DNH65584:DNH65586 DXD65584:DXD65586 EGZ65584:EGZ65586 EQV65584:EQV65586 FAR65584:FAR65586 FKN65584:FKN65586 FUJ65584:FUJ65586 GEF65584:GEF65586 GOB65584:GOB65586 GXX65584:GXX65586 HHT65584:HHT65586 HRP65584:HRP65586 IBL65584:IBL65586 ILH65584:ILH65586 IVD65584:IVD65586 JEZ65584:JEZ65586 JOV65584:JOV65586 JYR65584:JYR65586 KIN65584:KIN65586 KSJ65584:KSJ65586 LCF65584:LCF65586 LMB65584:LMB65586 LVX65584:LVX65586 MFT65584:MFT65586 MPP65584:MPP65586 MZL65584:MZL65586 NJH65584:NJH65586 NTD65584:NTD65586 OCZ65584:OCZ65586 OMV65584:OMV65586 OWR65584:OWR65586 PGN65584:PGN65586 PQJ65584:PQJ65586 QAF65584:QAF65586 QKB65584:QKB65586 QTX65584:QTX65586 RDT65584:RDT65586 RNP65584:RNP65586 RXL65584:RXL65586 SHH65584:SHH65586 SRD65584:SRD65586 TAZ65584:TAZ65586 TKV65584:TKV65586 TUR65584:TUR65586 UEN65584:UEN65586 UOJ65584:UOJ65586 UYF65584:UYF65586 VIB65584:VIB65586 VRX65584:VRX65586 WBT65584:WBT65586 WLP65584:WLP65586 WVL65584:WVL65586 D131120:D131122 IZ131120:IZ131122 SV131120:SV131122 ACR131120:ACR131122 AMN131120:AMN131122 AWJ131120:AWJ131122 BGF131120:BGF131122 BQB131120:BQB131122 BZX131120:BZX131122 CJT131120:CJT131122 CTP131120:CTP131122 DDL131120:DDL131122 DNH131120:DNH131122 DXD131120:DXD131122 EGZ131120:EGZ131122 EQV131120:EQV131122 FAR131120:FAR131122 FKN131120:FKN131122 FUJ131120:FUJ131122 GEF131120:GEF131122 GOB131120:GOB131122 GXX131120:GXX131122 HHT131120:HHT131122 HRP131120:HRP131122 IBL131120:IBL131122 ILH131120:ILH131122 IVD131120:IVD131122 JEZ131120:JEZ131122 JOV131120:JOV131122 JYR131120:JYR131122 KIN131120:KIN131122 KSJ131120:KSJ131122 LCF131120:LCF131122 LMB131120:LMB131122 LVX131120:LVX131122 MFT131120:MFT131122 MPP131120:MPP131122 MZL131120:MZL131122 NJH131120:NJH131122 NTD131120:NTD131122 OCZ131120:OCZ131122 OMV131120:OMV131122 OWR131120:OWR131122 PGN131120:PGN131122 PQJ131120:PQJ131122 QAF131120:QAF131122 QKB131120:QKB131122 QTX131120:QTX131122 RDT131120:RDT131122 RNP131120:RNP131122 RXL131120:RXL131122 SHH131120:SHH131122 SRD131120:SRD131122 TAZ131120:TAZ131122 TKV131120:TKV131122 TUR131120:TUR131122 UEN131120:UEN131122 UOJ131120:UOJ131122 UYF131120:UYF131122 VIB131120:VIB131122 VRX131120:VRX131122 WBT131120:WBT131122 WLP131120:WLP131122 WVL131120:WVL131122 D196656:D196658 IZ196656:IZ196658 SV196656:SV196658 ACR196656:ACR196658 AMN196656:AMN196658 AWJ196656:AWJ196658 BGF196656:BGF196658 BQB196656:BQB196658 BZX196656:BZX196658 CJT196656:CJT196658 CTP196656:CTP196658 DDL196656:DDL196658 DNH196656:DNH196658 DXD196656:DXD196658 EGZ196656:EGZ196658 EQV196656:EQV196658 FAR196656:FAR196658 FKN196656:FKN196658 FUJ196656:FUJ196658 GEF196656:GEF196658 GOB196656:GOB196658 GXX196656:GXX196658 HHT196656:HHT196658 HRP196656:HRP196658 IBL196656:IBL196658 ILH196656:ILH196658 IVD196656:IVD196658 JEZ196656:JEZ196658 JOV196656:JOV196658 JYR196656:JYR196658 KIN196656:KIN196658 KSJ196656:KSJ196658 LCF196656:LCF196658 LMB196656:LMB196658 LVX196656:LVX196658 MFT196656:MFT196658 MPP196656:MPP196658 MZL196656:MZL196658 NJH196656:NJH196658 NTD196656:NTD196658 OCZ196656:OCZ196658 OMV196656:OMV196658 OWR196656:OWR196658 PGN196656:PGN196658 PQJ196656:PQJ196658 QAF196656:QAF196658 QKB196656:QKB196658 QTX196656:QTX196658 RDT196656:RDT196658 RNP196656:RNP196658 RXL196656:RXL196658 SHH196656:SHH196658 SRD196656:SRD196658 TAZ196656:TAZ196658 TKV196656:TKV196658 TUR196656:TUR196658 UEN196656:UEN196658 UOJ196656:UOJ196658 UYF196656:UYF196658 VIB196656:VIB196658 VRX196656:VRX196658 WBT196656:WBT196658 WLP196656:WLP196658 WVL196656:WVL196658 D262192:D262194 IZ262192:IZ262194 SV262192:SV262194 ACR262192:ACR262194 AMN262192:AMN262194 AWJ262192:AWJ262194 BGF262192:BGF262194 BQB262192:BQB262194 BZX262192:BZX262194 CJT262192:CJT262194 CTP262192:CTP262194 DDL262192:DDL262194 DNH262192:DNH262194 DXD262192:DXD262194 EGZ262192:EGZ262194 EQV262192:EQV262194 FAR262192:FAR262194 FKN262192:FKN262194 FUJ262192:FUJ262194 GEF262192:GEF262194 GOB262192:GOB262194 GXX262192:GXX262194 HHT262192:HHT262194 HRP262192:HRP262194 IBL262192:IBL262194 ILH262192:ILH262194 IVD262192:IVD262194 JEZ262192:JEZ262194 JOV262192:JOV262194 JYR262192:JYR262194 KIN262192:KIN262194 KSJ262192:KSJ262194 LCF262192:LCF262194 LMB262192:LMB262194 LVX262192:LVX262194 MFT262192:MFT262194 MPP262192:MPP262194 MZL262192:MZL262194 NJH262192:NJH262194 NTD262192:NTD262194 OCZ262192:OCZ262194 OMV262192:OMV262194 OWR262192:OWR262194 PGN262192:PGN262194 PQJ262192:PQJ262194 QAF262192:QAF262194 QKB262192:QKB262194 QTX262192:QTX262194 RDT262192:RDT262194 RNP262192:RNP262194 RXL262192:RXL262194 SHH262192:SHH262194 SRD262192:SRD262194 TAZ262192:TAZ262194 TKV262192:TKV262194 TUR262192:TUR262194 UEN262192:UEN262194 UOJ262192:UOJ262194 UYF262192:UYF262194 VIB262192:VIB262194 VRX262192:VRX262194 WBT262192:WBT262194 WLP262192:WLP262194 WVL262192:WVL262194 D327728:D327730 IZ327728:IZ327730 SV327728:SV327730 ACR327728:ACR327730 AMN327728:AMN327730 AWJ327728:AWJ327730 BGF327728:BGF327730 BQB327728:BQB327730 BZX327728:BZX327730 CJT327728:CJT327730 CTP327728:CTP327730 DDL327728:DDL327730 DNH327728:DNH327730 DXD327728:DXD327730 EGZ327728:EGZ327730 EQV327728:EQV327730 FAR327728:FAR327730 FKN327728:FKN327730 FUJ327728:FUJ327730 GEF327728:GEF327730 GOB327728:GOB327730 GXX327728:GXX327730 HHT327728:HHT327730 HRP327728:HRP327730 IBL327728:IBL327730 ILH327728:ILH327730 IVD327728:IVD327730 JEZ327728:JEZ327730 JOV327728:JOV327730 JYR327728:JYR327730 KIN327728:KIN327730 KSJ327728:KSJ327730 LCF327728:LCF327730 LMB327728:LMB327730 LVX327728:LVX327730 MFT327728:MFT327730 MPP327728:MPP327730 MZL327728:MZL327730 NJH327728:NJH327730 NTD327728:NTD327730 OCZ327728:OCZ327730 OMV327728:OMV327730 OWR327728:OWR327730 PGN327728:PGN327730 PQJ327728:PQJ327730 QAF327728:QAF327730 QKB327728:QKB327730 QTX327728:QTX327730 RDT327728:RDT327730 RNP327728:RNP327730 RXL327728:RXL327730 SHH327728:SHH327730 SRD327728:SRD327730 TAZ327728:TAZ327730 TKV327728:TKV327730 TUR327728:TUR327730 UEN327728:UEN327730 UOJ327728:UOJ327730 UYF327728:UYF327730 VIB327728:VIB327730 VRX327728:VRX327730 WBT327728:WBT327730 WLP327728:WLP327730 WVL327728:WVL327730 D393264:D393266 IZ393264:IZ393266 SV393264:SV393266 ACR393264:ACR393266 AMN393264:AMN393266 AWJ393264:AWJ393266 BGF393264:BGF393266 BQB393264:BQB393266 BZX393264:BZX393266 CJT393264:CJT393266 CTP393264:CTP393266 DDL393264:DDL393266 DNH393264:DNH393266 DXD393264:DXD393266 EGZ393264:EGZ393266 EQV393264:EQV393266 FAR393264:FAR393266 FKN393264:FKN393266 FUJ393264:FUJ393266 GEF393264:GEF393266 GOB393264:GOB393266 GXX393264:GXX393266 HHT393264:HHT393266 HRP393264:HRP393266 IBL393264:IBL393266 ILH393264:ILH393266 IVD393264:IVD393266 JEZ393264:JEZ393266 JOV393264:JOV393266 JYR393264:JYR393266 KIN393264:KIN393266 KSJ393264:KSJ393266 LCF393264:LCF393266 LMB393264:LMB393266 LVX393264:LVX393266 MFT393264:MFT393266 MPP393264:MPP393266 MZL393264:MZL393266 NJH393264:NJH393266 NTD393264:NTD393266 OCZ393264:OCZ393266 OMV393264:OMV393266 OWR393264:OWR393266 PGN393264:PGN393266 PQJ393264:PQJ393266 QAF393264:QAF393266 QKB393264:QKB393266 QTX393264:QTX393266 RDT393264:RDT393266 RNP393264:RNP393266 RXL393264:RXL393266 SHH393264:SHH393266 SRD393264:SRD393266 TAZ393264:TAZ393266 TKV393264:TKV393266 TUR393264:TUR393266 UEN393264:UEN393266 UOJ393264:UOJ393266 UYF393264:UYF393266 VIB393264:VIB393266 VRX393264:VRX393266 WBT393264:WBT393266 WLP393264:WLP393266 WVL393264:WVL393266 D458800:D458802 IZ458800:IZ458802 SV458800:SV458802 ACR458800:ACR458802 AMN458800:AMN458802 AWJ458800:AWJ458802 BGF458800:BGF458802 BQB458800:BQB458802 BZX458800:BZX458802 CJT458800:CJT458802 CTP458800:CTP458802 DDL458800:DDL458802 DNH458800:DNH458802 DXD458800:DXD458802 EGZ458800:EGZ458802 EQV458800:EQV458802 FAR458800:FAR458802 FKN458800:FKN458802 FUJ458800:FUJ458802 GEF458800:GEF458802 GOB458800:GOB458802 GXX458800:GXX458802 HHT458800:HHT458802 HRP458800:HRP458802 IBL458800:IBL458802 ILH458800:ILH458802 IVD458800:IVD458802 JEZ458800:JEZ458802 JOV458800:JOV458802 JYR458800:JYR458802 KIN458800:KIN458802 KSJ458800:KSJ458802 LCF458800:LCF458802 LMB458800:LMB458802 LVX458800:LVX458802 MFT458800:MFT458802 MPP458800:MPP458802 MZL458800:MZL458802 NJH458800:NJH458802 NTD458800:NTD458802 OCZ458800:OCZ458802 OMV458800:OMV458802 OWR458800:OWR458802 PGN458800:PGN458802 PQJ458800:PQJ458802 QAF458800:QAF458802 QKB458800:QKB458802 QTX458800:QTX458802 RDT458800:RDT458802 RNP458800:RNP458802 RXL458800:RXL458802 SHH458800:SHH458802 SRD458800:SRD458802 TAZ458800:TAZ458802 TKV458800:TKV458802 TUR458800:TUR458802 UEN458800:UEN458802 UOJ458800:UOJ458802 UYF458800:UYF458802 VIB458800:VIB458802 VRX458800:VRX458802 WBT458800:WBT458802 WLP458800:WLP458802 WVL458800:WVL458802 D524336:D524338 IZ524336:IZ524338 SV524336:SV524338 ACR524336:ACR524338 AMN524336:AMN524338 AWJ524336:AWJ524338 BGF524336:BGF524338 BQB524336:BQB524338 BZX524336:BZX524338 CJT524336:CJT524338 CTP524336:CTP524338 DDL524336:DDL524338 DNH524336:DNH524338 DXD524336:DXD524338 EGZ524336:EGZ524338 EQV524336:EQV524338 FAR524336:FAR524338 FKN524336:FKN524338 FUJ524336:FUJ524338 GEF524336:GEF524338 GOB524336:GOB524338 GXX524336:GXX524338 HHT524336:HHT524338 HRP524336:HRP524338 IBL524336:IBL524338 ILH524336:ILH524338 IVD524336:IVD524338 JEZ524336:JEZ524338 JOV524336:JOV524338 JYR524336:JYR524338 KIN524336:KIN524338 KSJ524336:KSJ524338 LCF524336:LCF524338 LMB524336:LMB524338 LVX524336:LVX524338 MFT524336:MFT524338 MPP524336:MPP524338 MZL524336:MZL524338 NJH524336:NJH524338 NTD524336:NTD524338 OCZ524336:OCZ524338 OMV524336:OMV524338 OWR524336:OWR524338 PGN524336:PGN524338 PQJ524336:PQJ524338 QAF524336:QAF524338 QKB524336:QKB524338 QTX524336:QTX524338 RDT524336:RDT524338 RNP524336:RNP524338 RXL524336:RXL524338 SHH524336:SHH524338 SRD524336:SRD524338 TAZ524336:TAZ524338 TKV524336:TKV524338 TUR524336:TUR524338 UEN524336:UEN524338 UOJ524336:UOJ524338 UYF524336:UYF524338 VIB524336:VIB524338 VRX524336:VRX524338 WBT524336:WBT524338 WLP524336:WLP524338 WVL524336:WVL524338 D589872:D589874 IZ589872:IZ589874 SV589872:SV589874 ACR589872:ACR589874 AMN589872:AMN589874 AWJ589872:AWJ589874 BGF589872:BGF589874 BQB589872:BQB589874 BZX589872:BZX589874 CJT589872:CJT589874 CTP589872:CTP589874 DDL589872:DDL589874 DNH589872:DNH589874 DXD589872:DXD589874 EGZ589872:EGZ589874 EQV589872:EQV589874 FAR589872:FAR589874 FKN589872:FKN589874 FUJ589872:FUJ589874 GEF589872:GEF589874 GOB589872:GOB589874 GXX589872:GXX589874 HHT589872:HHT589874 HRP589872:HRP589874 IBL589872:IBL589874 ILH589872:ILH589874 IVD589872:IVD589874 JEZ589872:JEZ589874 JOV589872:JOV589874 JYR589872:JYR589874 KIN589872:KIN589874 KSJ589872:KSJ589874 LCF589872:LCF589874 LMB589872:LMB589874 LVX589872:LVX589874 MFT589872:MFT589874 MPP589872:MPP589874 MZL589872:MZL589874 NJH589872:NJH589874 NTD589872:NTD589874 OCZ589872:OCZ589874 OMV589872:OMV589874 OWR589872:OWR589874 PGN589872:PGN589874 PQJ589872:PQJ589874 QAF589872:QAF589874 QKB589872:QKB589874 QTX589872:QTX589874 RDT589872:RDT589874 RNP589872:RNP589874 RXL589872:RXL589874 SHH589872:SHH589874 SRD589872:SRD589874 TAZ589872:TAZ589874 TKV589872:TKV589874 TUR589872:TUR589874 UEN589872:UEN589874 UOJ589872:UOJ589874 UYF589872:UYF589874 VIB589872:VIB589874 VRX589872:VRX589874 WBT589872:WBT589874 WLP589872:WLP589874 WVL589872:WVL589874 D655408:D655410 IZ655408:IZ655410 SV655408:SV655410 ACR655408:ACR655410 AMN655408:AMN655410 AWJ655408:AWJ655410 BGF655408:BGF655410 BQB655408:BQB655410 BZX655408:BZX655410 CJT655408:CJT655410 CTP655408:CTP655410 DDL655408:DDL655410 DNH655408:DNH655410 DXD655408:DXD655410 EGZ655408:EGZ655410 EQV655408:EQV655410 FAR655408:FAR655410 FKN655408:FKN655410 FUJ655408:FUJ655410 GEF655408:GEF655410 GOB655408:GOB655410 GXX655408:GXX655410 HHT655408:HHT655410 HRP655408:HRP655410 IBL655408:IBL655410 ILH655408:ILH655410 IVD655408:IVD655410 JEZ655408:JEZ655410 JOV655408:JOV655410 JYR655408:JYR655410 KIN655408:KIN655410 KSJ655408:KSJ655410 LCF655408:LCF655410 LMB655408:LMB655410 LVX655408:LVX655410 MFT655408:MFT655410 MPP655408:MPP655410 MZL655408:MZL655410 NJH655408:NJH655410 NTD655408:NTD655410 OCZ655408:OCZ655410 OMV655408:OMV655410 OWR655408:OWR655410 PGN655408:PGN655410 PQJ655408:PQJ655410 QAF655408:QAF655410 QKB655408:QKB655410 QTX655408:QTX655410 RDT655408:RDT655410 RNP655408:RNP655410 RXL655408:RXL655410 SHH655408:SHH655410 SRD655408:SRD655410 TAZ655408:TAZ655410 TKV655408:TKV655410 TUR655408:TUR655410 UEN655408:UEN655410 UOJ655408:UOJ655410 UYF655408:UYF655410 VIB655408:VIB655410 VRX655408:VRX655410 WBT655408:WBT655410 WLP655408:WLP655410 WVL655408:WVL655410 D720944:D720946 IZ720944:IZ720946 SV720944:SV720946 ACR720944:ACR720946 AMN720944:AMN720946 AWJ720944:AWJ720946 BGF720944:BGF720946 BQB720944:BQB720946 BZX720944:BZX720946 CJT720944:CJT720946 CTP720944:CTP720946 DDL720944:DDL720946 DNH720944:DNH720946 DXD720944:DXD720946 EGZ720944:EGZ720946 EQV720944:EQV720946 FAR720944:FAR720946 FKN720944:FKN720946 FUJ720944:FUJ720946 GEF720944:GEF720946 GOB720944:GOB720946 GXX720944:GXX720946 HHT720944:HHT720946 HRP720944:HRP720946 IBL720944:IBL720946 ILH720944:ILH720946 IVD720944:IVD720946 JEZ720944:JEZ720946 JOV720944:JOV720946 JYR720944:JYR720946 KIN720944:KIN720946 KSJ720944:KSJ720946 LCF720944:LCF720946 LMB720944:LMB720946 LVX720944:LVX720946 MFT720944:MFT720946 MPP720944:MPP720946 MZL720944:MZL720946 NJH720944:NJH720946 NTD720944:NTD720946 OCZ720944:OCZ720946 OMV720944:OMV720946 OWR720944:OWR720946 PGN720944:PGN720946 PQJ720944:PQJ720946 QAF720944:QAF720946 QKB720944:QKB720946 QTX720944:QTX720946 RDT720944:RDT720946 RNP720944:RNP720946 RXL720944:RXL720946 SHH720944:SHH720946 SRD720944:SRD720946 TAZ720944:TAZ720946 TKV720944:TKV720946 TUR720944:TUR720946 UEN720944:UEN720946 UOJ720944:UOJ720946 UYF720944:UYF720946 VIB720944:VIB720946 VRX720944:VRX720946 WBT720944:WBT720946 WLP720944:WLP720946 WVL720944:WVL720946 D786480:D786482 IZ786480:IZ786482 SV786480:SV786482 ACR786480:ACR786482 AMN786480:AMN786482 AWJ786480:AWJ786482 BGF786480:BGF786482 BQB786480:BQB786482 BZX786480:BZX786482 CJT786480:CJT786482 CTP786480:CTP786482 DDL786480:DDL786482 DNH786480:DNH786482 DXD786480:DXD786482 EGZ786480:EGZ786482 EQV786480:EQV786482 FAR786480:FAR786482 FKN786480:FKN786482 FUJ786480:FUJ786482 GEF786480:GEF786482 GOB786480:GOB786482 GXX786480:GXX786482 HHT786480:HHT786482 HRP786480:HRP786482 IBL786480:IBL786482 ILH786480:ILH786482 IVD786480:IVD786482 JEZ786480:JEZ786482 JOV786480:JOV786482 JYR786480:JYR786482 KIN786480:KIN786482 KSJ786480:KSJ786482 LCF786480:LCF786482 LMB786480:LMB786482 LVX786480:LVX786482 MFT786480:MFT786482 MPP786480:MPP786482 MZL786480:MZL786482 NJH786480:NJH786482 NTD786480:NTD786482 OCZ786480:OCZ786482 OMV786480:OMV786482 OWR786480:OWR786482 PGN786480:PGN786482 PQJ786480:PQJ786482 QAF786480:QAF786482 QKB786480:QKB786482 QTX786480:QTX786482 RDT786480:RDT786482 RNP786480:RNP786482 RXL786480:RXL786482 SHH786480:SHH786482 SRD786480:SRD786482 TAZ786480:TAZ786482 TKV786480:TKV786482 TUR786480:TUR786482 UEN786480:UEN786482 UOJ786480:UOJ786482 UYF786480:UYF786482 VIB786480:VIB786482 VRX786480:VRX786482 WBT786480:WBT786482 WLP786480:WLP786482 WVL786480:WVL786482 D852016:D852018 IZ852016:IZ852018 SV852016:SV852018 ACR852016:ACR852018 AMN852016:AMN852018 AWJ852016:AWJ852018 BGF852016:BGF852018 BQB852016:BQB852018 BZX852016:BZX852018 CJT852016:CJT852018 CTP852016:CTP852018 DDL852016:DDL852018 DNH852016:DNH852018 DXD852016:DXD852018 EGZ852016:EGZ852018 EQV852016:EQV852018 FAR852016:FAR852018 FKN852016:FKN852018 FUJ852016:FUJ852018 GEF852016:GEF852018 GOB852016:GOB852018 GXX852016:GXX852018 HHT852016:HHT852018 HRP852016:HRP852018 IBL852016:IBL852018 ILH852016:ILH852018 IVD852016:IVD852018 JEZ852016:JEZ852018 JOV852016:JOV852018 JYR852016:JYR852018 KIN852016:KIN852018 KSJ852016:KSJ852018 LCF852016:LCF852018 LMB852016:LMB852018 LVX852016:LVX852018 MFT852016:MFT852018 MPP852016:MPP852018 MZL852016:MZL852018 NJH852016:NJH852018 NTD852016:NTD852018 OCZ852016:OCZ852018 OMV852016:OMV852018 OWR852016:OWR852018 PGN852016:PGN852018 PQJ852016:PQJ852018 QAF852016:QAF852018 QKB852016:QKB852018 QTX852016:QTX852018 RDT852016:RDT852018 RNP852016:RNP852018 RXL852016:RXL852018 SHH852016:SHH852018 SRD852016:SRD852018 TAZ852016:TAZ852018 TKV852016:TKV852018 TUR852016:TUR852018 UEN852016:UEN852018 UOJ852016:UOJ852018 UYF852016:UYF852018 VIB852016:VIB852018 VRX852016:VRX852018 WBT852016:WBT852018 WLP852016:WLP852018 WVL852016:WVL852018 D917552:D917554 IZ917552:IZ917554 SV917552:SV917554 ACR917552:ACR917554 AMN917552:AMN917554 AWJ917552:AWJ917554 BGF917552:BGF917554 BQB917552:BQB917554 BZX917552:BZX917554 CJT917552:CJT917554 CTP917552:CTP917554 DDL917552:DDL917554 DNH917552:DNH917554 DXD917552:DXD917554 EGZ917552:EGZ917554 EQV917552:EQV917554 FAR917552:FAR917554 FKN917552:FKN917554 FUJ917552:FUJ917554 GEF917552:GEF917554 GOB917552:GOB917554 GXX917552:GXX917554 HHT917552:HHT917554 HRP917552:HRP917554 IBL917552:IBL917554 ILH917552:ILH917554 IVD917552:IVD917554 JEZ917552:JEZ917554 JOV917552:JOV917554 JYR917552:JYR917554 KIN917552:KIN917554 KSJ917552:KSJ917554 LCF917552:LCF917554 LMB917552:LMB917554 LVX917552:LVX917554 MFT917552:MFT917554 MPP917552:MPP917554 MZL917552:MZL917554 NJH917552:NJH917554 NTD917552:NTD917554 OCZ917552:OCZ917554 OMV917552:OMV917554 OWR917552:OWR917554 PGN917552:PGN917554 PQJ917552:PQJ917554 QAF917552:QAF917554 QKB917552:QKB917554 QTX917552:QTX917554 RDT917552:RDT917554 RNP917552:RNP917554 RXL917552:RXL917554 SHH917552:SHH917554 SRD917552:SRD917554 TAZ917552:TAZ917554 TKV917552:TKV917554 TUR917552:TUR917554 UEN917552:UEN917554 UOJ917552:UOJ917554 UYF917552:UYF917554 VIB917552:VIB917554 VRX917552:VRX917554 WBT917552:WBT917554 WLP917552:WLP917554 WVL917552:WVL917554 D983088:D983090 IZ983088:IZ983090 SV983088:SV983090 ACR983088:ACR983090 AMN983088:AMN983090 AWJ983088:AWJ983090 BGF983088:BGF983090 BQB983088:BQB983090 BZX983088:BZX983090 CJT983088:CJT983090 CTP983088:CTP983090 DDL983088:DDL983090 DNH983088:DNH983090 DXD983088:DXD983090 EGZ983088:EGZ983090 EQV983088:EQV983090 FAR983088:FAR983090 FKN983088:FKN983090 FUJ983088:FUJ983090 GEF983088:GEF983090 GOB983088:GOB983090 GXX983088:GXX983090 HHT983088:HHT983090 HRP983088:HRP983090 IBL983088:IBL983090 ILH983088:ILH983090 IVD983088:IVD983090 JEZ983088:JEZ983090 JOV983088:JOV983090 JYR983088:JYR983090 KIN983088:KIN983090 KSJ983088:KSJ983090 LCF983088:LCF983090 LMB983088:LMB983090 LVX983088:LVX983090 MFT983088:MFT983090 MPP983088:MPP983090 MZL983088:MZL983090 NJH983088:NJH983090 NTD983088:NTD983090 OCZ983088:OCZ983090 OMV983088:OMV983090 OWR983088:OWR983090 PGN983088:PGN983090 PQJ983088:PQJ983090 QAF983088:QAF983090 QKB983088:QKB983090 QTX983088:QTX983090 RDT983088:RDT983090 RNP983088:RNP983090 RXL983088:RXL983090 SHH983088:SHH983090 SRD983088:SRD983090 TAZ983088:TAZ983090 TKV983088:TKV983090 TUR983088:TUR983090 UEN983088:UEN983090 UOJ983088:UOJ983090 UYF983088:UYF983090 VIB983088:VIB983090 VRX983088:VRX983090 WBT983088:WBT983090 WLP983088:WLP983090 WVL983088:WVL983090">
      <formula1>"病院,監理,施工,本部,　"</formula1>
    </dataValidation>
  </dataValidations>
  <pageMargins left="0.70866141732283472" right="0.51181102362204722" top="0.74803149606299213" bottom="0.55118110236220474" header="0.31496062992125984" footer="0.31496062992125984"/>
  <pageSetup paperSize="9" scale="62" orientation="landscape" blackAndWhite="1" r:id="rId1"/>
  <headerFooter scaleWithDoc="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view="pageBreakPreview" topLeftCell="A19" zoomScaleNormal="100" workbookViewId="0">
      <selection activeCell="F41" sqref="F41:H42"/>
    </sheetView>
  </sheetViews>
  <sheetFormatPr defaultRowHeight="13.5"/>
  <cols>
    <col min="1" max="1" width="10.625" style="3" customWidth="1"/>
    <col min="2" max="2" width="9" style="3"/>
    <col min="3" max="3" width="10.625" style="3" customWidth="1"/>
    <col min="4" max="4" width="12" style="3" customWidth="1"/>
    <col min="5" max="5" width="5.125" style="3" customWidth="1"/>
    <col min="6" max="6" width="17.375" style="3" customWidth="1"/>
    <col min="7" max="7" width="9" style="3"/>
    <col min="8" max="8" width="3.75" style="3" bestFit="1" customWidth="1"/>
    <col min="9" max="16384" width="9" style="3"/>
  </cols>
  <sheetData>
    <row r="1" spans="1:14" ht="14.25">
      <c r="A1" s="753"/>
      <c r="B1" s="753"/>
      <c r="C1" s="753"/>
      <c r="D1" s="753"/>
      <c r="E1" s="753"/>
      <c r="F1" s="753"/>
      <c r="G1" s="753"/>
      <c r="H1" s="754"/>
      <c r="I1" s="5"/>
    </row>
    <row r="2" spans="1:14" ht="24" customHeight="1">
      <c r="A2" s="1006" t="s">
        <v>884</v>
      </c>
      <c r="B2" s="1006"/>
      <c r="C2" s="1006"/>
      <c r="D2" s="1006"/>
      <c r="E2" s="1006"/>
      <c r="F2" s="1006"/>
      <c r="G2" s="1006"/>
      <c r="H2" s="1006"/>
      <c r="I2" s="6"/>
      <c r="J2" s="6"/>
    </row>
    <row r="3" spans="1:14" ht="14.25">
      <c r="A3" s="756"/>
      <c r="B3" s="756"/>
      <c r="C3" s="756"/>
      <c r="D3" s="756"/>
      <c r="E3" s="756"/>
      <c r="F3" s="756"/>
      <c r="G3" s="756"/>
      <c r="H3" s="756"/>
    </row>
    <row r="4" spans="1:14" ht="14.25">
      <c r="A4" s="756"/>
      <c r="B4" s="756"/>
      <c r="C4" s="756"/>
      <c r="D4" s="756"/>
      <c r="E4" s="756"/>
      <c r="F4" s="756"/>
      <c r="G4" s="756"/>
      <c r="H4" s="756"/>
    </row>
    <row r="5" spans="1:14" ht="14.25">
      <c r="A5" s="756"/>
      <c r="B5" s="756"/>
      <c r="C5" s="756"/>
      <c r="D5" s="756"/>
      <c r="E5" s="756"/>
      <c r="F5" s="756"/>
      <c r="G5" s="756"/>
      <c r="H5" s="756"/>
    </row>
    <row r="6" spans="1:14" ht="17.25" customHeight="1">
      <c r="A6" s="757" t="s">
        <v>547</v>
      </c>
      <c r="B6" s="756"/>
      <c r="C6" s="1491" t="str">
        <f>'1'!$C$25</f>
        <v>独立行政法人国立病院機構○○病院</v>
      </c>
      <c r="D6" s="1491"/>
      <c r="E6" s="1491"/>
      <c r="F6" s="1491"/>
      <c r="G6" s="1491"/>
      <c r="H6" s="1491"/>
      <c r="I6" s="5"/>
      <c r="J6" s="5"/>
    </row>
    <row r="7" spans="1:14" ht="17.25" customHeight="1">
      <c r="A7" s="757"/>
      <c r="B7" s="757"/>
      <c r="C7" s="1491" t="str">
        <f>'1'!$C$26</f>
        <v>○○整備工事</v>
      </c>
      <c r="D7" s="1491"/>
      <c r="E7" s="1491"/>
      <c r="F7" s="1491"/>
      <c r="G7" s="1491"/>
      <c r="H7" s="756"/>
      <c r="I7" s="5"/>
      <c r="J7" s="5"/>
    </row>
    <row r="8" spans="1:14" ht="17.25" customHeight="1">
      <c r="A8" s="757"/>
      <c r="B8" s="757"/>
      <c r="C8" s="758"/>
      <c r="D8" s="758"/>
      <c r="E8" s="758"/>
      <c r="F8" s="758"/>
      <c r="G8" s="758"/>
      <c r="H8" s="756"/>
      <c r="I8" s="5"/>
      <c r="J8" s="5"/>
    </row>
    <row r="9" spans="1:14" ht="17.25" customHeight="1">
      <c r="A9" s="757" t="s">
        <v>548</v>
      </c>
      <c r="B9" s="756"/>
      <c r="C9" s="2147">
        <f>'2-1'!$B$9</f>
        <v>0</v>
      </c>
      <c r="D9" s="2147"/>
      <c r="E9" s="2147"/>
      <c r="F9" s="2147"/>
      <c r="G9" s="2147"/>
      <c r="H9" s="756"/>
      <c r="I9" s="5"/>
      <c r="J9" s="5"/>
    </row>
    <row r="10" spans="1:14" ht="17.25" customHeight="1">
      <c r="A10" s="757"/>
      <c r="B10" s="757"/>
      <c r="C10" s="2147"/>
      <c r="D10" s="2147"/>
      <c r="E10" s="2147"/>
      <c r="F10" s="2147"/>
      <c r="G10" s="2147"/>
      <c r="H10" s="756"/>
      <c r="I10" s="5"/>
      <c r="J10" s="5"/>
    </row>
    <row r="11" spans="1:14" ht="17.25" customHeight="1">
      <c r="A11" s="757"/>
      <c r="B11" s="757"/>
      <c r="C11" s="758"/>
      <c r="D11" s="758"/>
      <c r="E11" s="758"/>
      <c r="F11" s="758"/>
      <c r="G11" s="758"/>
      <c r="H11" s="756"/>
      <c r="I11" s="5"/>
      <c r="J11" s="5"/>
    </row>
    <row r="12" spans="1:14" ht="17.25" customHeight="1">
      <c r="A12" s="757" t="s">
        <v>549</v>
      </c>
      <c r="B12" s="756"/>
      <c r="C12" s="757" t="s">
        <v>410</v>
      </c>
      <c r="D12" s="756"/>
      <c r="E12" s="1760" t="str">
        <f>'2-1'!$E$11</f>
        <v>令和　年　月　日</v>
      </c>
      <c r="F12" s="1760"/>
      <c r="G12" s="1760"/>
      <c r="H12" s="756"/>
      <c r="I12" s="5"/>
      <c r="J12" s="5"/>
      <c r="M12" s="4"/>
      <c r="N12" s="5"/>
    </row>
    <row r="13" spans="1:14" ht="17.25" customHeight="1">
      <c r="A13" s="757"/>
      <c r="B13" s="756"/>
      <c r="C13" s="760"/>
      <c r="D13" s="756"/>
      <c r="E13" s="756"/>
      <c r="F13" s="756"/>
      <c r="G13" s="756"/>
      <c r="H13" s="756"/>
      <c r="I13" s="5"/>
      <c r="J13" s="5"/>
    </row>
    <row r="14" spans="1:14" ht="17.25" customHeight="1">
      <c r="A14" s="757"/>
      <c r="B14" s="756"/>
      <c r="C14" s="757" t="s">
        <v>411</v>
      </c>
      <c r="D14" s="756"/>
      <c r="E14" s="1760" t="str">
        <f>'2-1'!$E$13</f>
        <v>令和　年　月　日</v>
      </c>
      <c r="F14" s="1760"/>
      <c r="G14" s="1760"/>
      <c r="H14" s="756"/>
      <c r="I14" s="5"/>
      <c r="J14" s="5"/>
    </row>
    <row r="15" spans="1:14" ht="17.25" customHeight="1">
      <c r="A15" s="757"/>
      <c r="B15" s="760" t="s">
        <v>736</v>
      </c>
      <c r="C15" s="757" t="s">
        <v>610</v>
      </c>
      <c r="D15" s="756"/>
      <c r="E15" s="1760" t="str">
        <f>'2-1'!$E$14</f>
        <v>令和　年　月　日</v>
      </c>
      <c r="F15" s="1760"/>
      <c r="G15" s="1760"/>
      <c r="H15" s="756" t="s">
        <v>699</v>
      </c>
      <c r="I15" s="5"/>
      <c r="J15" s="5"/>
    </row>
    <row r="16" spans="1:14" ht="14.25">
      <c r="A16" s="757"/>
      <c r="B16" s="756"/>
      <c r="C16" s="756"/>
      <c r="D16" s="756"/>
      <c r="E16" s="756"/>
      <c r="F16" s="756"/>
      <c r="G16" s="756"/>
      <c r="H16" s="756"/>
      <c r="I16" s="5"/>
      <c r="J16" s="5"/>
    </row>
    <row r="17" spans="1:10" ht="14.25">
      <c r="A17" s="757"/>
      <c r="B17" s="756"/>
      <c r="C17" s="756"/>
      <c r="D17" s="756"/>
      <c r="E17" s="756"/>
      <c r="F17" s="756"/>
      <c r="G17" s="756"/>
      <c r="H17" s="756"/>
      <c r="I17" s="5"/>
      <c r="J17" s="5"/>
    </row>
    <row r="18" spans="1:10" ht="14.25">
      <c r="A18" s="756" t="s">
        <v>412</v>
      </c>
      <c r="B18" s="756"/>
      <c r="C18" s="756"/>
      <c r="D18" s="756"/>
      <c r="E18" s="756"/>
      <c r="F18" s="756"/>
      <c r="G18" s="756"/>
      <c r="H18" s="756"/>
      <c r="I18" s="5"/>
      <c r="J18" s="5"/>
    </row>
    <row r="19" spans="1:10" ht="14.25">
      <c r="A19" s="756" t="s">
        <v>413</v>
      </c>
      <c r="B19" s="756"/>
      <c r="C19" s="2149"/>
      <c r="D19" s="2149"/>
      <c r="E19" s="2149"/>
      <c r="F19" s="2149"/>
      <c r="G19" s="1007" t="s">
        <v>2</v>
      </c>
      <c r="H19" s="756"/>
      <c r="I19" s="5"/>
      <c r="J19" s="5"/>
    </row>
    <row r="20" spans="1:10" ht="14.25">
      <c r="A20" s="756"/>
      <c r="B20" s="756"/>
      <c r="C20" s="756"/>
      <c r="D20" s="756"/>
      <c r="E20" s="756"/>
      <c r="F20" s="756"/>
      <c r="G20" s="756"/>
      <c r="H20" s="756"/>
      <c r="I20" s="5"/>
      <c r="J20" s="5"/>
    </row>
    <row r="21" spans="1:10" ht="14.25">
      <c r="A21" s="756"/>
      <c r="B21" s="756"/>
      <c r="C21" s="756"/>
      <c r="D21" s="756"/>
      <c r="E21" s="756"/>
      <c r="F21" s="756"/>
      <c r="G21" s="756"/>
      <c r="H21" s="756"/>
      <c r="I21" s="5"/>
      <c r="J21" s="5"/>
    </row>
    <row r="22" spans="1:10" ht="15.95" customHeight="1">
      <c r="A22" s="2152" t="s">
        <v>730</v>
      </c>
      <c r="B22" s="2152"/>
      <c r="C22" s="2152"/>
      <c r="D22" s="2152"/>
      <c r="E22" s="2152"/>
      <c r="F22" s="2152"/>
      <c r="G22" s="2152"/>
      <c r="H22" s="756"/>
      <c r="I22" s="5"/>
      <c r="J22" s="5"/>
    </row>
    <row r="23" spans="1:10" ht="15.95" customHeight="1">
      <c r="A23" s="2152"/>
      <c r="B23" s="2152"/>
      <c r="C23" s="2152"/>
      <c r="D23" s="2152"/>
      <c r="E23" s="2152"/>
      <c r="F23" s="2152"/>
      <c r="G23" s="2152"/>
      <c r="H23" s="756"/>
      <c r="I23" s="5"/>
      <c r="J23" s="5"/>
    </row>
    <row r="24" spans="1:10" ht="15.95" customHeight="1">
      <c r="A24" s="2152"/>
      <c r="B24" s="2152"/>
      <c r="C24" s="2152"/>
      <c r="D24" s="2152"/>
      <c r="E24" s="2152"/>
      <c r="F24" s="2152"/>
      <c r="G24" s="2152"/>
      <c r="H24" s="756"/>
      <c r="I24" s="5"/>
      <c r="J24" s="5"/>
    </row>
    <row r="25" spans="1:10" ht="14.25">
      <c r="A25" s="756"/>
      <c r="B25" s="756"/>
      <c r="C25" s="756"/>
      <c r="D25" s="756"/>
      <c r="E25" s="756"/>
      <c r="F25" s="756"/>
      <c r="G25" s="756"/>
      <c r="H25" s="756"/>
      <c r="I25" s="5"/>
      <c r="J25" s="5"/>
    </row>
    <row r="26" spans="1:10" ht="14.25">
      <c r="A26" s="756"/>
      <c r="B26" s="756"/>
      <c r="C26" s="756"/>
      <c r="D26" s="756"/>
      <c r="E26" s="756"/>
      <c r="F26" s="756"/>
      <c r="G26" s="756"/>
      <c r="H26" s="756"/>
      <c r="I26" s="5"/>
      <c r="J26" s="5"/>
    </row>
    <row r="27" spans="1:10" ht="14.25">
      <c r="A27" s="756"/>
      <c r="B27" s="756"/>
      <c r="C27" s="756"/>
      <c r="D27" s="756"/>
      <c r="E27" s="756"/>
      <c r="F27" s="756"/>
      <c r="G27" s="756"/>
      <c r="H27" s="756"/>
      <c r="I27" s="5"/>
      <c r="J27" s="5"/>
    </row>
    <row r="28" spans="1:10" ht="14.25">
      <c r="A28" s="756"/>
      <c r="B28" s="756"/>
      <c r="C28" s="756"/>
      <c r="D28" s="756"/>
      <c r="E28" s="756"/>
      <c r="F28" s="2150" t="s">
        <v>906</v>
      </c>
      <c r="G28" s="2150"/>
      <c r="H28" s="753"/>
      <c r="J28" s="5"/>
    </row>
    <row r="29" spans="1:10" ht="14.25">
      <c r="A29" s="756"/>
      <c r="B29" s="756"/>
      <c r="C29" s="756"/>
      <c r="D29" s="756"/>
      <c r="E29" s="756"/>
      <c r="F29" s="756"/>
      <c r="G29" s="756"/>
      <c r="H29" s="756"/>
      <c r="I29" s="5"/>
      <c r="J29" s="5"/>
    </row>
    <row r="30" spans="1:10" ht="14.25">
      <c r="A30" s="756"/>
      <c r="B30" s="756"/>
      <c r="C30" s="756"/>
      <c r="D30" s="756"/>
      <c r="E30" s="756"/>
      <c r="F30" s="756"/>
      <c r="G30" s="756"/>
      <c r="H30" s="756"/>
      <c r="I30" s="5"/>
      <c r="J30" s="5"/>
    </row>
    <row r="31" spans="1:10" ht="14.25">
      <c r="A31" s="756"/>
      <c r="B31" s="756"/>
      <c r="C31" s="756"/>
      <c r="D31" s="756"/>
      <c r="E31" s="756"/>
      <c r="F31" s="756"/>
      <c r="G31" s="756"/>
      <c r="H31" s="756"/>
      <c r="I31" s="5"/>
      <c r="J31" s="5"/>
    </row>
    <row r="32" spans="1:10" ht="14.25">
      <c r="A32" s="756"/>
      <c r="B32" s="756"/>
      <c r="C32" s="756"/>
      <c r="D32" s="756"/>
      <c r="E32" s="756"/>
      <c r="F32" s="756"/>
      <c r="G32" s="756"/>
      <c r="H32" s="756"/>
      <c r="I32" s="5"/>
      <c r="J32" s="5"/>
    </row>
    <row r="33" spans="1:10" ht="14.25">
      <c r="A33" s="756"/>
      <c r="B33" s="756"/>
      <c r="C33" s="756"/>
      <c r="D33" s="757" t="s">
        <v>414</v>
      </c>
      <c r="E33" s="1008" t="str">
        <f>IF(F33=0,"(住所)","")</f>
        <v>(住所)</v>
      </c>
      <c r="F33" s="1453">
        <f>'2-1'!$B$9</f>
        <v>0</v>
      </c>
      <c r="G33" s="1453"/>
      <c r="H33" s="1453"/>
      <c r="I33" s="5"/>
      <c r="J33" s="5"/>
    </row>
    <row r="34" spans="1:10" ht="14.25">
      <c r="A34" s="756"/>
      <c r="B34" s="756"/>
      <c r="C34" s="756"/>
      <c r="D34" s="757"/>
      <c r="E34" s="1008"/>
      <c r="F34" s="1459"/>
      <c r="G34" s="1459"/>
      <c r="H34" s="1459"/>
      <c r="I34" s="5"/>
      <c r="J34" s="5"/>
    </row>
    <row r="35" spans="1:10" ht="14.25">
      <c r="A35" s="756"/>
      <c r="B35" s="756"/>
      <c r="C35" s="756"/>
      <c r="D35" s="757"/>
      <c r="E35" s="753"/>
      <c r="F35" s="767" t="s">
        <v>752</v>
      </c>
      <c r="G35" s="767"/>
      <c r="H35" s="767"/>
      <c r="I35" s="5"/>
      <c r="J35" s="5"/>
    </row>
    <row r="36" spans="1:10" ht="14.25" customHeight="1">
      <c r="A36" s="756"/>
      <c r="B36" s="756"/>
      <c r="C36" s="756"/>
      <c r="D36" s="757"/>
      <c r="E36" s="756"/>
      <c r="F36" s="756" t="s">
        <v>716</v>
      </c>
      <c r="G36" s="756"/>
      <c r="H36" s="756"/>
      <c r="I36" s="5"/>
      <c r="J36" s="5"/>
    </row>
    <row r="37" spans="1:10" ht="14.25">
      <c r="A37" s="756"/>
      <c r="B37" s="756"/>
      <c r="C37" s="756"/>
      <c r="D37" s="757"/>
      <c r="E37" s="756"/>
      <c r="F37" s="2148" t="str">
        <f>'1'!$A$7</f>
        <v>○○病院</v>
      </c>
      <c r="G37" s="2148"/>
      <c r="H37" s="757"/>
      <c r="I37" s="5"/>
      <c r="J37" s="5"/>
    </row>
    <row r="38" spans="1:10" ht="14.25">
      <c r="A38" s="756"/>
      <c r="B38" s="756"/>
      <c r="C38" s="763"/>
      <c r="D38" s="757"/>
      <c r="E38" s="756"/>
      <c r="F38" s="1451" t="str">
        <f>'1'!$A$8&amp;"　"&amp;'1'!$B$8</f>
        <v>院　長　○　○　○　○</v>
      </c>
      <c r="G38" s="1451"/>
      <c r="H38" s="1" t="s">
        <v>810</v>
      </c>
      <c r="I38" s="5"/>
      <c r="J38" s="5"/>
    </row>
    <row r="39" spans="1:10" ht="14.25">
      <c r="A39" s="756"/>
      <c r="B39" s="756"/>
      <c r="C39" s="756"/>
      <c r="D39" s="757"/>
      <c r="E39" s="756"/>
      <c r="F39" s="757"/>
      <c r="G39" s="756"/>
      <c r="H39" s="756"/>
      <c r="I39" s="5"/>
      <c r="J39" s="5"/>
    </row>
    <row r="40" spans="1:10" ht="14.25">
      <c r="A40" s="756"/>
      <c r="B40" s="756"/>
      <c r="C40" s="756"/>
      <c r="D40" s="757"/>
      <c r="E40" s="756"/>
      <c r="F40" s="757"/>
      <c r="G40" s="756"/>
      <c r="H40" s="756"/>
      <c r="I40" s="5"/>
      <c r="J40" s="5"/>
    </row>
    <row r="41" spans="1:10" ht="14.25">
      <c r="A41" s="756"/>
      <c r="B41" s="756"/>
      <c r="C41" s="756"/>
      <c r="D41" s="764" t="s">
        <v>688</v>
      </c>
      <c r="E41" s="1008" t="str">
        <f>IF(F41=0,"(住所)","")</f>
        <v>(住所)</v>
      </c>
      <c r="F41" s="1453">
        <f>'1'!$G$11</f>
        <v>0</v>
      </c>
      <c r="G41" s="1453"/>
      <c r="H41" s="1453"/>
      <c r="I41" s="5"/>
      <c r="J41" s="5"/>
    </row>
    <row r="42" spans="1:10" ht="14.25">
      <c r="A42" s="756"/>
      <c r="B42" s="756"/>
      <c r="C42" s="756"/>
      <c r="D42" s="764"/>
      <c r="E42" s="1008"/>
      <c r="F42" s="1459"/>
      <c r="G42" s="1459"/>
      <c r="H42" s="1459"/>
      <c r="I42" s="5"/>
      <c r="J42" s="5"/>
    </row>
    <row r="43" spans="1:10" ht="14.25">
      <c r="A43" s="756"/>
      <c r="B43" s="756"/>
      <c r="C43" s="756"/>
      <c r="D43" s="756"/>
      <c r="E43" s="1008" t="str">
        <f>IF(F43=0,"(社名)","")</f>
        <v>(社名)</v>
      </c>
      <c r="F43" s="2151">
        <f>'1'!$G$13</f>
        <v>0</v>
      </c>
      <c r="G43" s="2151"/>
      <c r="H43" s="2151"/>
      <c r="I43" s="5"/>
      <c r="J43" s="5"/>
    </row>
    <row r="44" spans="1:10" ht="14.25" customHeight="1">
      <c r="A44" s="756"/>
      <c r="B44" s="756"/>
      <c r="C44" s="756"/>
      <c r="D44" s="756"/>
      <c r="E44" s="1008" t="str">
        <f>IF(F44=0,"(氏名)","")</f>
        <v>(氏名)</v>
      </c>
      <c r="F44" s="1449">
        <f>'1'!$G$14</f>
        <v>0</v>
      </c>
      <c r="G44" s="1449"/>
      <c r="H44" s="1" t="s">
        <v>810</v>
      </c>
      <c r="J44" s="5"/>
    </row>
    <row r="45" spans="1:10" ht="17.25" customHeight="1">
      <c r="A45"/>
      <c r="B45"/>
      <c r="C45"/>
      <c r="D45"/>
      <c r="E45"/>
      <c r="F45"/>
      <c r="G45"/>
      <c r="H45"/>
      <c r="J45" s="5"/>
    </row>
    <row r="46" spans="1:10" ht="17.25" customHeight="1">
      <c r="A46" s="756"/>
      <c r="B46" s="756"/>
      <c r="C46" s="756"/>
      <c r="D46" s="756"/>
      <c r="E46" s="756"/>
      <c r="F46" s="756"/>
      <c r="G46" s="760"/>
      <c r="H46" s="760"/>
      <c r="J46" s="5"/>
    </row>
    <row r="47" spans="1:10" ht="14.25">
      <c r="A47" s="756"/>
      <c r="B47" s="756"/>
      <c r="C47" s="756"/>
      <c r="D47" s="756"/>
      <c r="E47" s="756"/>
      <c r="F47" s="756"/>
      <c r="G47" s="756"/>
      <c r="H47" s="756"/>
      <c r="J47" s="5"/>
    </row>
    <row r="48" spans="1:10" ht="14.25">
      <c r="A48" s="756"/>
      <c r="B48" s="756"/>
      <c r="C48" s="756"/>
      <c r="D48" s="756"/>
      <c r="E48" s="756"/>
      <c r="F48" s="756"/>
      <c r="G48" s="756"/>
      <c r="H48" s="756"/>
    </row>
    <row r="49" spans="1:8" ht="14.25">
      <c r="A49" s="756"/>
      <c r="B49" s="756"/>
      <c r="C49" s="756"/>
      <c r="D49" s="756"/>
      <c r="E49" s="756"/>
      <c r="F49" s="756"/>
      <c r="G49" s="756"/>
      <c r="H49" s="756"/>
    </row>
    <row r="50" spans="1:8" ht="14.25">
      <c r="A50" s="768" t="str">
        <f>IF($F$28="令和　年　月　日","37","")</f>
        <v>37</v>
      </c>
      <c r="B50" s="769"/>
      <c r="C50" s="769"/>
      <c r="D50" s="769"/>
      <c r="E50" s="769"/>
      <c r="F50" s="769"/>
      <c r="G50" s="769"/>
      <c r="H50" s="769"/>
    </row>
  </sheetData>
  <mergeCells count="15">
    <mergeCell ref="F44:G44"/>
    <mergeCell ref="E15:G15"/>
    <mergeCell ref="F38:G38"/>
    <mergeCell ref="F37:G37"/>
    <mergeCell ref="C19:F19"/>
    <mergeCell ref="F28:G28"/>
    <mergeCell ref="F43:H43"/>
    <mergeCell ref="A22:G24"/>
    <mergeCell ref="F33:H34"/>
    <mergeCell ref="F41:H42"/>
    <mergeCell ref="E14:G14"/>
    <mergeCell ref="E12:G12"/>
    <mergeCell ref="C7:G7"/>
    <mergeCell ref="C9:G10"/>
    <mergeCell ref="C6:H6"/>
  </mergeCells>
  <phoneticPr fontId="3"/>
  <conditionalFormatting sqref="C19:F19">
    <cfRule type="expression" dxfId="210" priority="2">
      <formula>C19=""</formula>
    </cfRule>
  </conditionalFormatting>
  <conditionalFormatting sqref="E12">
    <cfRule type="expression" dxfId="209" priority="27" stopIfTrue="1">
      <formula>AND(E12&gt;=43831,E12&lt;=46752,MONTH(E12)&gt;=10,DAY(E12)&gt;=10)</formula>
    </cfRule>
    <cfRule type="expression" dxfId="208" priority="28" stopIfTrue="1">
      <formula>AND(E12&gt;=43831,E12&lt;=46752,MONTH(E12)&gt;=10,DAY(E12)&lt;10)</formula>
    </cfRule>
    <cfRule type="expression" dxfId="207" priority="29" stopIfTrue="1">
      <formula>AND(E12&gt;=43831,E12&lt;=46752,MONTH(E12)&lt;10,DAY(E12)&gt;=10)</formula>
    </cfRule>
    <cfRule type="expression" dxfId="206" priority="30" stopIfTrue="1">
      <formula>AND(E12&gt;=43831,E12&lt;=46752,MONTH(E12)&lt;10,DAY(E12)&lt;10)</formula>
    </cfRule>
    <cfRule type="expression" dxfId="205" priority="31" stopIfTrue="1">
      <formula>AND(E12&gt;=43586,E12&lt;=43830,MONTH(E12)&gt;=10,DAY(E12)&gt;=10)</formula>
    </cfRule>
    <cfRule type="expression" dxfId="204" priority="32" stopIfTrue="1">
      <formula>AND(E12&gt;=43586,E12&lt;=43830,MONTH(E12)&gt;=10,DAY(E12)&lt;10)</formula>
    </cfRule>
    <cfRule type="expression" dxfId="203" priority="33" stopIfTrue="1">
      <formula>AND(E12&gt;=43586,E12&lt;=43830,MONTH(E12)&lt;10,DAY(E12)&gt;=10)</formula>
    </cfRule>
    <cfRule type="expression" dxfId="202" priority="34" stopIfTrue="1">
      <formula>AND(E12&gt;=43586,E12&lt;=43830,MONTH(E12)&lt;10,DAY(E12)&lt;10)</formula>
    </cfRule>
    <cfRule type="expression" dxfId="201" priority="35" stopIfTrue="1">
      <formula>AND(MONTH(E12)&gt;=10,DAY(E12)&gt;=10)</formula>
    </cfRule>
    <cfRule type="expression" dxfId="200" priority="36" stopIfTrue="1">
      <formula>AND(MONTH(E12)&lt;10,DAY(E12)&gt;=10)</formula>
    </cfRule>
    <cfRule type="expression" dxfId="199" priority="37" stopIfTrue="1">
      <formula>AND(MONTH(E12)&lt;10,DAY(E12)&lt;10)</formula>
    </cfRule>
    <cfRule type="expression" dxfId="198" priority="38" stopIfTrue="1">
      <formula>AND(MONTH(E12)&gt;=10,DAY(E12)&lt;10)</formula>
    </cfRule>
  </conditionalFormatting>
  <conditionalFormatting sqref="E14:E15">
    <cfRule type="expression" dxfId="197" priority="3" stopIfTrue="1">
      <formula>AND(E14&gt;=43831,E14&lt;=46752,MONTH(E14)&gt;=10,DAY(E14)&gt;=10)</formula>
    </cfRule>
    <cfRule type="expression" dxfId="196" priority="4" stopIfTrue="1">
      <formula>AND(E14&gt;=43831,E14&lt;=46752,MONTH(E14)&gt;=10,DAY(E14)&lt;10)</formula>
    </cfRule>
    <cfRule type="expression" dxfId="195" priority="5" stopIfTrue="1">
      <formula>AND(E14&gt;=43831,E14&lt;=46752,MONTH(E14)&lt;10,DAY(E14)&gt;=10)</formula>
    </cfRule>
    <cfRule type="expression" dxfId="194" priority="6" stopIfTrue="1">
      <formula>AND(E14&gt;=43831,E14&lt;=46752,MONTH(E14)&lt;10,DAY(E14)&lt;10)</formula>
    </cfRule>
    <cfRule type="expression" dxfId="193" priority="7" stopIfTrue="1">
      <formula>AND(E14&gt;=43586,E14&lt;=43830,MONTH(E14)&gt;=10,DAY(E14)&gt;=10)</formula>
    </cfRule>
    <cfRule type="expression" dxfId="192" priority="8" stopIfTrue="1">
      <formula>AND(E14&gt;=43586,E14&lt;=43830,MONTH(E14)&gt;=10,DAY(E14)&lt;10)</formula>
    </cfRule>
    <cfRule type="expression" dxfId="191" priority="9" stopIfTrue="1">
      <formula>AND(E14&gt;=43586,E14&lt;=43830,MONTH(E14)&lt;10,DAY(E14)&gt;=10)</formula>
    </cfRule>
    <cfRule type="expression" dxfId="190" priority="10" stopIfTrue="1">
      <formula>AND(E14&gt;=43586,E14&lt;=43830,MONTH(E14)&lt;10,DAY(E14)&lt;10)</formula>
    </cfRule>
    <cfRule type="expression" dxfId="189" priority="11" stopIfTrue="1">
      <formula>AND(MONTH(E14)&gt;=10,DAY(E14)&gt;=10)</formula>
    </cfRule>
    <cfRule type="expression" dxfId="188" priority="12" stopIfTrue="1">
      <formula>AND(MONTH(E14)&lt;10,DAY(E14)&gt;=10)</formula>
    </cfRule>
    <cfRule type="expression" dxfId="187" priority="13" stopIfTrue="1">
      <formula>AND(MONTH(E14)&lt;10,DAY(E14)&lt;10)</formula>
    </cfRule>
    <cfRule type="expression" dxfId="186" priority="14" stopIfTrue="1">
      <formula>AND(MONTH(E14)&gt;=10,DAY(E14)&lt;10)</formula>
    </cfRule>
  </conditionalFormatting>
  <conditionalFormatting sqref="F28:G28">
    <cfRule type="expression" dxfId="185" priority="1">
      <formula>F28="令和　年　月　日"</formula>
    </cfRule>
  </conditionalFormatting>
  <dataValidations count="2">
    <dataValidation imeMode="hiragana" allowBlank="1" showInputMessage="1" showErrorMessage="1" sqref="F44 H37 G35:H35 C6:C7 C9:G10 F41:H43 G33:H33 F33 F35:F38"/>
    <dataValidation imeMode="off" allowBlank="1" showInputMessage="1" showErrorMessage="1" sqref="C19:F19 F28:G28 E14:G15 E12:G12"/>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showGridLines="0" view="pageBreakPreview" zoomScaleNormal="100" zoomScaleSheetLayoutView="100" workbookViewId="0">
      <selection activeCell="A6" sqref="A6:C6"/>
    </sheetView>
  </sheetViews>
  <sheetFormatPr defaultRowHeight="13.5"/>
  <cols>
    <col min="1" max="1" width="11.875" style="248" customWidth="1"/>
    <col min="2" max="2" width="6.375" style="248" customWidth="1"/>
    <col min="3" max="3" width="9.75" style="248" customWidth="1"/>
    <col min="4" max="5" width="11.625" style="248" customWidth="1"/>
    <col min="6" max="6" width="12.625" style="248" customWidth="1"/>
    <col min="7" max="7" width="10.625" style="248" customWidth="1"/>
    <col min="8" max="8" width="11.75" style="248" customWidth="1"/>
    <col min="9" max="16384" width="9" style="248"/>
  </cols>
  <sheetData>
    <row r="1" spans="1:9" ht="14.25" customHeight="1">
      <c r="A1" s="296"/>
      <c r="B1" s="296"/>
      <c r="C1" s="296"/>
      <c r="D1" s="296"/>
      <c r="E1" s="296"/>
      <c r="F1" s="296"/>
      <c r="G1" s="296"/>
      <c r="H1" s="296"/>
    </row>
    <row r="2" spans="1:9" ht="33.75" customHeight="1">
      <c r="A2" s="668" t="s">
        <v>885</v>
      </c>
      <c r="B2" s="668"/>
      <c r="C2" s="668"/>
      <c r="D2" s="668"/>
      <c r="E2" s="668"/>
      <c r="F2" s="668"/>
      <c r="G2" s="668"/>
      <c r="H2" s="668"/>
      <c r="I2" s="400"/>
    </row>
    <row r="3" spans="1:9" ht="14.25" customHeight="1">
      <c r="A3" s="296"/>
      <c r="B3" s="296"/>
      <c r="C3" s="296"/>
      <c r="D3" s="296"/>
      <c r="E3" s="296"/>
      <c r="F3" s="296"/>
      <c r="G3" s="296"/>
      <c r="H3" s="296"/>
    </row>
    <row r="4" spans="1:9" ht="14.25" customHeight="1">
      <c r="A4" s="296"/>
      <c r="B4" s="296"/>
      <c r="C4" s="296"/>
      <c r="D4" s="296"/>
      <c r="E4" s="296"/>
      <c r="F4" s="960"/>
      <c r="G4" s="1009"/>
      <c r="H4" s="296"/>
    </row>
    <row r="5" spans="1:9" ht="14.25" customHeight="1">
      <c r="A5" s="249" t="s">
        <v>415</v>
      </c>
      <c r="B5" s="296"/>
      <c r="C5" s="296"/>
      <c r="D5" s="296"/>
      <c r="E5" s="296"/>
      <c r="F5" s="960"/>
      <c r="G5" s="1009"/>
      <c r="H5" s="296"/>
    </row>
    <row r="6" spans="1:9" ht="14.25" customHeight="1">
      <c r="A6" s="2105" t="s">
        <v>735</v>
      </c>
      <c r="B6" s="2105"/>
      <c r="C6" s="2105"/>
      <c r="D6" s="325"/>
      <c r="E6" s="296"/>
      <c r="F6" s="296"/>
      <c r="G6" s="296"/>
      <c r="H6" s="963"/>
    </row>
    <row r="7" spans="1:9" ht="14.25" customHeight="1">
      <c r="A7" s="501" t="str">
        <f>IF(B7=0,"（氏　名）","")</f>
        <v>（氏　名）</v>
      </c>
      <c r="B7" s="2170"/>
      <c r="C7" s="2170"/>
      <c r="D7" s="296" t="s">
        <v>545</v>
      </c>
      <c r="E7" s="296"/>
      <c r="F7" s="296"/>
      <c r="G7" s="296"/>
      <c r="H7" s="296"/>
    </row>
    <row r="8" spans="1:9" ht="14.25" customHeight="1">
      <c r="A8" s="296"/>
      <c r="B8" s="296"/>
      <c r="C8" s="296"/>
      <c r="D8" s="296"/>
      <c r="E8" s="296"/>
      <c r="F8" s="296"/>
      <c r="G8" s="296"/>
      <c r="H8" s="296"/>
    </row>
    <row r="9" spans="1:9" ht="14.25" customHeight="1">
      <c r="A9" s="296"/>
      <c r="B9" s="296"/>
      <c r="C9" s="296"/>
      <c r="D9" s="296"/>
      <c r="E9" s="296"/>
      <c r="F9" s="497" t="str">
        <f>IF(F12="○○病院","（発注者）","")</f>
        <v>（発注者）</v>
      </c>
      <c r="G9" s="249"/>
      <c r="H9" s="249"/>
    </row>
    <row r="10" spans="1:9" ht="14.25" customHeight="1">
      <c r="A10" s="296"/>
      <c r="B10" s="296"/>
      <c r="C10" s="296"/>
      <c r="D10" s="296"/>
      <c r="E10" s="296"/>
      <c r="F10" s="734" t="s">
        <v>752</v>
      </c>
      <c r="G10" s="249"/>
      <c r="H10" s="249"/>
    </row>
    <row r="11" spans="1:9" ht="14.25" customHeight="1">
      <c r="A11" s="296"/>
      <c r="B11" s="296"/>
      <c r="C11" s="296"/>
      <c r="D11" s="296"/>
      <c r="E11" s="296"/>
      <c r="F11" s="249" t="s">
        <v>718</v>
      </c>
      <c r="G11" s="249"/>
      <c r="H11" s="249"/>
    </row>
    <row r="12" spans="1:9" ht="14.25" customHeight="1">
      <c r="A12" s="296"/>
      <c r="B12" s="296"/>
      <c r="C12" s="296"/>
      <c r="D12" s="296"/>
      <c r="E12" s="296"/>
      <c r="F12" s="2171" t="str">
        <f>'1'!$A$7</f>
        <v>○○病院</v>
      </c>
      <c r="G12" s="2171"/>
      <c r="H12" s="2171"/>
    </row>
    <row r="13" spans="1:9" ht="14.25" customHeight="1">
      <c r="A13" s="296"/>
      <c r="B13" s="296"/>
      <c r="C13" s="296"/>
      <c r="D13" s="296"/>
      <c r="E13" s="296"/>
      <c r="F13" s="249" t="str">
        <f>'1'!$A$8&amp;"　"&amp;'1'!$B$8&amp;"　印"</f>
        <v>院　長　○　○　○　○　印</v>
      </c>
      <c r="G13" s="249"/>
      <c r="H13" s="249"/>
    </row>
    <row r="14" spans="1:9" ht="14.25" customHeight="1">
      <c r="A14" s="296"/>
      <c r="B14" s="296"/>
      <c r="C14" s="296"/>
      <c r="D14" s="296"/>
      <c r="E14" s="296"/>
      <c r="F14" s="296"/>
      <c r="G14" s="296"/>
      <c r="H14" s="296"/>
    </row>
    <row r="15" spans="1:9" ht="14.25" customHeight="1">
      <c r="A15" s="296"/>
      <c r="B15" s="296"/>
      <c r="C15" s="296"/>
      <c r="D15" s="296"/>
      <c r="E15" s="296"/>
      <c r="F15" s="296"/>
      <c r="G15" s="250"/>
      <c r="H15" s="296"/>
    </row>
    <row r="16" spans="1:9" ht="14.25" customHeight="1">
      <c r="A16" s="296"/>
      <c r="B16" s="249" t="s">
        <v>416</v>
      </c>
      <c r="C16" s="296"/>
      <c r="D16" s="296"/>
      <c r="E16" s="296"/>
      <c r="F16" s="296"/>
      <c r="G16" s="296"/>
      <c r="H16" s="296"/>
    </row>
    <row r="17" spans="1:8" ht="14.25" customHeight="1">
      <c r="A17" s="296"/>
      <c r="B17" s="296"/>
      <c r="C17" s="296"/>
      <c r="D17" s="296"/>
      <c r="E17" s="296"/>
      <c r="F17" s="296"/>
      <c r="G17" s="296"/>
      <c r="H17" s="296"/>
    </row>
    <row r="18" spans="1:8" ht="14.25" customHeight="1">
      <c r="A18" s="296"/>
      <c r="B18" s="296"/>
      <c r="C18" s="296"/>
      <c r="D18" s="296"/>
      <c r="E18" s="296"/>
      <c r="F18" s="296"/>
      <c r="G18" s="296"/>
      <c r="H18" s="296"/>
    </row>
    <row r="19" spans="1:8" ht="14.25" customHeight="1">
      <c r="A19" s="563" t="s">
        <v>859</v>
      </c>
      <c r="B19" s="563"/>
      <c r="C19" s="563"/>
      <c r="D19" s="563"/>
      <c r="E19" s="952"/>
      <c r="F19" s="563"/>
      <c r="G19" s="563"/>
      <c r="H19" s="563"/>
    </row>
    <row r="20" spans="1:8" ht="14.25" customHeight="1">
      <c r="A20" s="296"/>
      <c r="B20" s="296"/>
      <c r="C20" s="296"/>
      <c r="D20" s="296"/>
      <c r="E20" s="250"/>
      <c r="F20" s="296"/>
      <c r="G20" s="296"/>
      <c r="H20" s="296"/>
    </row>
    <row r="21" spans="1:8" ht="30" customHeight="1">
      <c r="A21" s="2153" t="s">
        <v>417</v>
      </c>
      <c r="B21" s="2154"/>
      <c r="C21" s="2155" t="str">
        <f>'1'!$C$25&amp;'1'!$C$26</f>
        <v>独立行政法人国立病院機構○○病院○○整備工事</v>
      </c>
      <c r="D21" s="2155"/>
      <c r="E21" s="2155"/>
      <c r="F21" s="2155"/>
      <c r="G21" s="2155"/>
      <c r="H21" s="2155"/>
    </row>
    <row r="22" spans="1:8" ht="30" customHeight="1">
      <c r="A22" s="2153" t="s">
        <v>418</v>
      </c>
      <c r="B22" s="2154"/>
      <c r="C22" s="2156">
        <f>'2-1'!$B$9</f>
        <v>0</v>
      </c>
      <c r="D22" s="2156"/>
      <c r="E22" s="2156"/>
      <c r="F22" s="2156"/>
      <c r="G22" s="2156"/>
      <c r="H22" s="2156"/>
    </row>
    <row r="23" spans="1:8" ht="30" customHeight="1">
      <c r="A23" s="2153" t="s">
        <v>419</v>
      </c>
      <c r="B23" s="2154"/>
      <c r="C23" s="2157" t="str">
        <f>TEXT('2-1'!$E$11,"ggge年m月d日")&amp;"　～　"&amp;TEXT('2-1'!$E$13,"ggge年m月d日")</f>
        <v>令和　年　月　日　～　令和　年　月　日</v>
      </c>
      <c r="D23" s="2157"/>
      <c r="E23" s="2157"/>
      <c r="F23" s="2157"/>
      <c r="G23" s="2157"/>
      <c r="H23" s="2157"/>
    </row>
    <row r="24" spans="1:8" ht="30" customHeight="1">
      <c r="A24" s="2153" t="s">
        <v>420</v>
      </c>
      <c r="B24" s="2154"/>
      <c r="C24" s="2178" t="str">
        <f>'2-1'!$C$17</f>
        <v>円</v>
      </c>
      <c r="D24" s="2179"/>
      <c r="E24" s="2179"/>
      <c r="F24" s="2179"/>
      <c r="G24" s="402"/>
      <c r="H24" s="403"/>
    </row>
    <row r="25" spans="1:8" ht="30" customHeight="1">
      <c r="A25" s="2164" t="s">
        <v>421</v>
      </c>
      <c r="B25" s="2165"/>
      <c r="C25" s="2172">
        <f>'1'!$G$11</f>
        <v>0</v>
      </c>
      <c r="D25" s="2173"/>
      <c r="E25" s="2173"/>
      <c r="F25" s="2173"/>
      <c r="G25" s="2173"/>
      <c r="H25" s="2174"/>
    </row>
    <row r="26" spans="1:8" ht="30" customHeight="1">
      <c r="A26" s="2166"/>
      <c r="B26" s="2167"/>
      <c r="C26" s="2175">
        <f>'1'!$G$13</f>
        <v>0</v>
      </c>
      <c r="D26" s="2176"/>
      <c r="E26" s="2176"/>
      <c r="F26" s="2176"/>
      <c r="G26" s="2176"/>
      <c r="H26" s="2177"/>
    </row>
    <row r="27" spans="1:8" ht="30" customHeight="1">
      <c r="A27" s="2168"/>
      <c r="B27" s="2169"/>
      <c r="C27" s="2158">
        <f>'1'!$G$14</f>
        <v>0</v>
      </c>
      <c r="D27" s="2159"/>
      <c r="E27" s="2159"/>
      <c r="F27" s="2159"/>
      <c r="G27" s="2159"/>
      <c r="H27" s="2160"/>
    </row>
    <row r="28" spans="1:8" ht="45" customHeight="1">
      <c r="A28" s="2153" t="s">
        <v>422</v>
      </c>
      <c r="B28" s="2154"/>
      <c r="C28" s="2161"/>
      <c r="D28" s="2161"/>
      <c r="E28" s="2161"/>
      <c r="F28" s="2161"/>
      <c r="G28" s="2161"/>
      <c r="H28" s="2161"/>
    </row>
    <row r="29" spans="1:8" ht="44.25" customHeight="1">
      <c r="A29" s="2153" t="s">
        <v>423</v>
      </c>
      <c r="B29" s="2154"/>
      <c r="C29" s="2161"/>
      <c r="D29" s="2161"/>
      <c r="E29" s="2161"/>
      <c r="F29" s="2161"/>
      <c r="G29" s="2161"/>
      <c r="H29" s="2161"/>
    </row>
    <row r="30" spans="1:8" ht="23.1" customHeight="1">
      <c r="A30" s="404" t="s">
        <v>424</v>
      </c>
      <c r="B30" s="405"/>
      <c r="C30" s="405"/>
      <c r="D30" s="405"/>
      <c r="E30" s="405"/>
      <c r="F30" s="405"/>
      <c r="G30" s="405"/>
      <c r="H30" s="406"/>
    </row>
    <row r="31" spans="1:8" ht="23.1" customHeight="1">
      <c r="A31" s="407"/>
      <c r="B31" s="249"/>
      <c r="C31" s="249"/>
      <c r="D31" s="249"/>
      <c r="E31" s="249"/>
      <c r="F31" s="249"/>
      <c r="G31" s="249"/>
      <c r="H31" s="408"/>
    </row>
    <row r="32" spans="1:8" ht="23.1" customHeight="1">
      <c r="A32" s="407"/>
      <c r="B32" s="2163" t="s">
        <v>906</v>
      </c>
      <c r="C32" s="2163"/>
      <c r="D32" s="2163"/>
      <c r="E32" s="249"/>
      <c r="F32" s="249"/>
      <c r="G32" s="249"/>
      <c r="H32" s="408"/>
    </row>
    <row r="33" spans="1:8" ht="23.1" customHeight="1">
      <c r="A33" s="407"/>
      <c r="B33" s="249"/>
      <c r="C33" s="249"/>
      <c r="D33" s="249"/>
      <c r="E33" s="249"/>
      <c r="F33" s="249"/>
      <c r="G33" s="249"/>
      <c r="H33" s="408"/>
    </row>
    <row r="34" spans="1:8" ht="23.1" customHeight="1">
      <c r="A34" s="407"/>
      <c r="B34" s="249"/>
      <c r="C34" s="249"/>
      <c r="D34" s="249"/>
      <c r="E34" s="249" t="s">
        <v>425</v>
      </c>
      <c r="F34" s="409"/>
      <c r="G34" s="249"/>
      <c r="H34" s="408"/>
    </row>
    <row r="35" spans="1:8" ht="23.1" customHeight="1">
      <c r="A35" s="407"/>
      <c r="B35" s="249"/>
      <c r="C35" s="249"/>
      <c r="D35" s="249"/>
      <c r="E35" s="501" t="str">
        <f>IF(F35=0,"（社　名）","")</f>
        <v/>
      </c>
      <c r="F35" s="1794" t="str">
        <f>$A$6</f>
        <v>（社　名）</v>
      </c>
      <c r="G35" s="1794"/>
      <c r="H35" s="2162"/>
    </row>
    <row r="36" spans="1:8" ht="23.1" customHeight="1">
      <c r="A36" s="407"/>
      <c r="B36" s="249"/>
      <c r="C36" s="249"/>
      <c r="D36" s="249"/>
      <c r="E36" s="501" t="str">
        <f>IF(F36=0,"（氏　名）","")</f>
        <v>（氏　名）</v>
      </c>
      <c r="F36" s="1789">
        <f>$B$7</f>
        <v>0</v>
      </c>
      <c r="G36" s="1789"/>
      <c r="H36" s="408" t="s">
        <v>740</v>
      </c>
    </row>
    <row r="37" spans="1:8" ht="23.1" customHeight="1">
      <c r="A37" s="410"/>
      <c r="B37" s="411"/>
      <c r="C37" s="411"/>
      <c r="D37" s="411"/>
      <c r="E37" s="411"/>
      <c r="F37" s="411"/>
      <c r="G37" s="411"/>
      <c r="H37" s="412"/>
    </row>
    <row r="38" spans="1:8" ht="23.1" customHeight="1">
      <c r="A38" s="547" t="str">
        <f>IF($B$32="令和　年　月　日","38-1","")</f>
        <v>38-1</v>
      </c>
      <c r="B38" s="548"/>
      <c r="C38" s="548"/>
      <c r="D38" s="548"/>
      <c r="E38" s="548"/>
      <c r="F38" s="548"/>
      <c r="G38" s="548"/>
      <c r="H38" s="548"/>
    </row>
    <row r="39" spans="1:8" ht="23.1" customHeight="1"/>
    <row r="40" spans="1:8" ht="23.1" customHeight="1"/>
    <row r="41" spans="1:8" ht="23.1" customHeight="1"/>
    <row r="42" spans="1:8" ht="21" customHeight="1"/>
    <row r="43" spans="1:8" ht="21" customHeight="1"/>
    <row r="44" spans="1:8" ht="14.25" customHeight="1"/>
  </sheetData>
  <mergeCells count="22">
    <mergeCell ref="A29:B29"/>
    <mergeCell ref="B7:C7"/>
    <mergeCell ref="F12:H12"/>
    <mergeCell ref="C25:H25"/>
    <mergeCell ref="C26:H26"/>
    <mergeCell ref="C24:F24"/>
    <mergeCell ref="A6:C6"/>
    <mergeCell ref="F36:G36"/>
    <mergeCell ref="A24:B24"/>
    <mergeCell ref="A21:B21"/>
    <mergeCell ref="A22:B22"/>
    <mergeCell ref="A23:B23"/>
    <mergeCell ref="C21:H21"/>
    <mergeCell ref="C22:H22"/>
    <mergeCell ref="C23:H23"/>
    <mergeCell ref="C27:H27"/>
    <mergeCell ref="C28:H28"/>
    <mergeCell ref="F35:H35"/>
    <mergeCell ref="B32:D32"/>
    <mergeCell ref="A25:B27"/>
    <mergeCell ref="C29:H29"/>
    <mergeCell ref="A28:B28"/>
  </mergeCells>
  <phoneticPr fontId="3"/>
  <conditionalFormatting sqref="B32:D32">
    <cfRule type="expression" dxfId="184" priority="1">
      <formula>B32="令和　年　月　日"</formula>
    </cfRule>
  </conditionalFormatting>
  <dataValidations count="3">
    <dataValidation imeMode="hiragana" allowBlank="1" showInputMessage="1" showErrorMessage="1" sqref="B7 F36:G36 F35:H35 G11:H11 C21:H23 C28:H29 F11:F13 C27 A6:C6"/>
    <dataValidation imeMode="disabled" allowBlank="1" showInputMessage="1" showErrorMessage="1" sqref="C24:C26 D24:F24"/>
    <dataValidation imeMode="off" allowBlank="1" showInputMessage="1" showErrorMessage="1" sqref="B32:D32"/>
  </dataValidations>
  <printOptions horizontalCentered="1"/>
  <pageMargins left="0.78740157480314965" right="0.59055118110236227" top="0.98425196850393704" bottom="0.39370078740157483" header="0.70866141732283472" footer="0.27559055118110237"/>
  <pageSetup paperSize="9" orientation="portrait"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showGridLines="0" view="pageBreakPreview" topLeftCell="A5" zoomScaleNormal="100" workbookViewId="0">
      <selection activeCell="B17" sqref="B17:D19"/>
    </sheetView>
  </sheetViews>
  <sheetFormatPr defaultRowHeight="13.5"/>
  <cols>
    <col min="1" max="1" width="9" style="248"/>
    <col min="2" max="2" width="25.75" style="248" customWidth="1"/>
    <col min="3" max="3" width="10.625" style="248" customWidth="1"/>
    <col min="4" max="4" width="30.25" style="248" customWidth="1"/>
    <col min="5" max="5" width="4.375" style="248" bestFit="1" customWidth="1"/>
    <col min="6" max="16384" width="9" style="248"/>
  </cols>
  <sheetData>
    <row r="1" spans="1:5">
      <c r="A1" s="296"/>
      <c r="B1" s="296"/>
      <c r="C1" s="296"/>
      <c r="D1" s="296"/>
      <c r="E1" s="296"/>
    </row>
    <row r="2" spans="1:5" ht="24" customHeight="1">
      <c r="A2" s="668" t="s">
        <v>886</v>
      </c>
      <c r="B2" s="668"/>
      <c r="C2" s="668"/>
      <c r="D2" s="668"/>
      <c r="E2" s="668"/>
    </row>
    <row r="3" spans="1:5" ht="14.25">
      <c r="A3" s="249"/>
      <c r="B3" s="249"/>
      <c r="C3" s="249"/>
      <c r="D3" s="249"/>
      <c r="E3" s="249"/>
    </row>
    <row r="4" spans="1:5" ht="14.25">
      <c r="A4" s="249"/>
      <c r="B4" s="249"/>
      <c r="C4" s="249"/>
      <c r="D4" s="249"/>
      <c r="E4" s="249"/>
    </row>
    <row r="5" spans="1:5" ht="14.25" customHeight="1">
      <c r="A5" s="1796" t="str">
        <f>"　"&amp;'1'!$C$25&amp;'1'!$C$26&amp;"の工事目的物の引き渡し前において当該目的物の部分使用に関し、発注者 経理責任者 独立行政法人国立病院機構"&amp;'1'!$A$7&amp;" 院長"&amp;" "&amp;'1'!$B$8&amp;"を甲とし、受注者 "&amp;'1'!$G$13&amp;" "&amp;'1'!$G$14&amp;"を乙とし、次のとおり覚書を締結する。　"</f>
        <v>　独立行政法人国立病院機構○○病院○○整備工事の工事目的物の引き渡し前において当該目的物の部分使用に関し、発注者 経理責任者 独立行政法人国立病院機構○○病院 院長 ○　○　○　○を甲とし、受注者  を乙とし、次のとおり覚書を締結する。　</v>
      </c>
      <c r="B5" s="1796"/>
      <c r="C5" s="1796"/>
      <c r="D5" s="1796"/>
      <c r="E5" s="249"/>
    </row>
    <row r="6" spans="1:5" ht="14.25">
      <c r="A6" s="1796"/>
      <c r="B6" s="1796"/>
      <c r="C6" s="1796"/>
      <c r="D6" s="1796"/>
      <c r="E6" s="249"/>
    </row>
    <row r="7" spans="1:5" ht="14.25">
      <c r="A7" s="1796"/>
      <c r="B7" s="1796"/>
      <c r="C7" s="1796"/>
      <c r="D7" s="1796"/>
      <c r="E7" s="249"/>
    </row>
    <row r="8" spans="1:5" ht="14.25">
      <c r="A8" s="1796"/>
      <c r="B8" s="1796"/>
      <c r="C8" s="1796"/>
      <c r="D8" s="1796"/>
      <c r="E8" s="249"/>
    </row>
    <row r="9" spans="1:5" ht="14.25">
      <c r="A9" s="2181"/>
      <c r="B9" s="2181"/>
      <c r="C9" s="2181"/>
      <c r="D9" s="2181"/>
      <c r="E9" s="249"/>
    </row>
    <row r="10" spans="1:5" ht="14.25">
      <c r="A10" s="249"/>
      <c r="B10" s="249"/>
      <c r="C10" s="249"/>
      <c r="D10" s="249"/>
      <c r="E10" s="249"/>
    </row>
    <row r="11" spans="1:5" ht="14.25">
      <c r="A11" s="249" t="s">
        <v>426</v>
      </c>
      <c r="B11" s="249"/>
      <c r="C11" s="249"/>
      <c r="D11" s="249"/>
      <c r="E11" s="249"/>
    </row>
    <row r="12" spans="1:5" ht="14.25">
      <c r="A12" s="249"/>
      <c r="B12" s="249"/>
      <c r="C12" s="249"/>
      <c r="D12" s="249"/>
      <c r="E12" s="249"/>
    </row>
    <row r="13" spans="1:5" ht="14.25">
      <c r="A13" s="249" t="s">
        <v>427</v>
      </c>
      <c r="B13" s="1821" t="s">
        <v>428</v>
      </c>
      <c r="C13" s="1821"/>
      <c r="D13" s="1821"/>
      <c r="E13" s="249"/>
    </row>
    <row r="14" spans="1:5" ht="14.25">
      <c r="A14" s="249"/>
      <c r="B14" s="249"/>
      <c r="C14" s="249"/>
      <c r="D14" s="249"/>
      <c r="E14" s="249"/>
    </row>
    <row r="15" spans="1:5" ht="14.25">
      <c r="A15" s="249" t="s">
        <v>429</v>
      </c>
      <c r="B15" s="249"/>
      <c r="C15" s="249"/>
      <c r="D15" s="249"/>
      <c r="E15" s="249"/>
    </row>
    <row r="16" spans="1:5" ht="14.25">
      <c r="A16" s="249"/>
      <c r="B16" s="249"/>
      <c r="C16" s="249"/>
      <c r="D16" s="249"/>
      <c r="E16" s="249"/>
    </row>
    <row r="17" spans="1:5" ht="17.100000000000001" customHeight="1">
      <c r="A17" s="249" t="s">
        <v>430</v>
      </c>
      <c r="B17" s="2184" t="s">
        <v>769</v>
      </c>
      <c r="C17" s="2184"/>
      <c r="D17" s="2184"/>
      <c r="E17" s="249"/>
    </row>
    <row r="18" spans="1:5" ht="17.100000000000001" customHeight="1">
      <c r="A18" s="249"/>
      <c r="B18" s="2184"/>
      <c r="C18" s="2184"/>
      <c r="D18" s="2184"/>
      <c r="E18" s="249"/>
    </row>
    <row r="19" spans="1:5" ht="17.100000000000001" customHeight="1">
      <c r="A19" s="249"/>
      <c r="B19" s="2184"/>
      <c r="C19" s="2184"/>
      <c r="D19" s="2184"/>
      <c r="E19" s="249"/>
    </row>
    <row r="20" spans="1:5" ht="14.25">
      <c r="A20" s="249"/>
      <c r="B20" s="249"/>
      <c r="C20" s="249"/>
      <c r="D20" s="249"/>
      <c r="E20" s="249"/>
    </row>
    <row r="21" spans="1:5" ht="14.25">
      <c r="A21" s="249" t="s">
        <v>431</v>
      </c>
      <c r="B21" s="249"/>
      <c r="C21" s="249"/>
      <c r="D21" s="249"/>
      <c r="E21" s="249"/>
    </row>
    <row r="22" spans="1:5" ht="14.25">
      <c r="A22" s="249"/>
      <c r="B22" s="249"/>
      <c r="C22" s="249"/>
      <c r="D22" s="249"/>
      <c r="E22" s="249"/>
    </row>
    <row r="23" spans="1:5" ht="15.95" customHeight="1">
      <c r="A23" s="249" t="s">
        <v>432</v>
      </c>
      <c r="B23" s="1783" t="s">
        <v>733</v>
      </c>
      <c r="C23" s="1783"/>
      <c r="D23" s="1783"/>
      <c r="E23" s="249"/>
    </row>
    <row r="24" spans="1:5" ht="15.95" customHeight="1">
      <c r="A24" s="249"/>
      <c r="B24" s="1783"/>
      <c r="C24" s="1783"/>
      <c r="D24" s="1783"/>
      <c r="E24" s="249"/>
    </row>
    <row r="25" spans="1:5" ht="14.25">
      <c r="A25" s="249"/>
      <c r="B25" s="249"/>
      <c r="C25" s="249"/>
      <c r="D25" s="249"/>
      <c r="E25" s="249"/>
    </row>
    <row r="26" spans="1:5" ht="14.25">
      <c r="A26" s="249" t="s">
        <v>433</v>
      </c>
      <c r="B26" s="249"/>
      <c r="C26" s="249"/>
      <c r="D26" s="249"/>
      <c r="E26" s="249"/>
    </row>
    <row r="27" spans="1:5" ht="14.25">
      <c r="A27" s="249"/>
      <c r="B27" s="249"/>
      <c r="C27" s="249"/>
      <c r="D27" s="249"/>
      <c r="E27" s="249"/>
    </row>
    <row r="28" spans="1:5" ht="14.25">
      <c r="A28" s="249" t="s">
        <v>434</v>
      </c>
      <c r="B28" s="1796" t="s">
        <v>435</v>
      </c>
      <c r="C28" s="1796"/>
      <c r="D28" s="1796"/>
      <c r="E28" s="249"/>
    </row>
    <row r="29" spans="1:5" ht="14.25">
      <c r="A29" s="249"/>
      <c r="B29" s="1796"/>
      <c r="C29" s="1796"/>
      <c r="D29" s="1796"/>
      <c r="E29" s="249"/>
    </row>
    <row r="30" spans="1:5" ht="14.25">
      <c r="A30" s="249"/>
      <c r="B30" s="249"/>
      <c r="C30" s="249"/>
      <c r="D30" s="249"/>
      <c r="E30" s="249"/>
    </row>
    <row r="31" spans="1:5" ht="14.25">
      <c r="A31" s="249" t="s">
        <v>436</v>
      </c>
      <c r="B31" s="249"/>
      <c r="C31" s="249"/>
      <c r="D31" s="249"/>
      <c r="E31" s="249"/>
    </row>
    <row r="32" spans="1:5" ht="14.25">
      <c r="A32" s="249"/>
      <c r="B32" s="249"/>
      <c r="C32" s="249"/>
      <c r="D32" s="249"/>
      <c r="E32" s="249"/>
    </row>
    <row r="33" spans="1:5" ht="14.25">
      <c r="A33" s="249" t="s">
        <v>437</v>
      </c>
      <c r="B33" s="1796" t="s">
        <v>438</v>
      </c>
      <c r="C33" s="1796"/>
      <c r="D33" s="1796"/>
      <c r="E33" s="249"/>
    </row>
    <row r="34" spans="1:5" ht="14.25">
      <c r="A34" s="249"/>
      <c r="B34" s="1796"/>
      <c r="C34" s="1796"/>
      <c r="D34" s="1796"/>
      <c r="E34" s="249"/>
    </row>
    <row r="35" spans="1:5" ht="14.25">
      <c r="A35" s="249"/>
      <c r="B35" s="249"/>
      <c r="C35" s="249"/>
      <c r="D35" s="249"/>
      <c r="E35" s="249"/>
    </row>
    <row r="36" spans="1:5" ht="14.25">
      <c r="A36" s="249"/>
      <c r="B36" s="249"/>
      <c r="C36" s="249"/>
      <c r="D36" s="249"/>
      <c r="E36" s="249"/>
    </row>
    <row r="37" spans="1:5" ht="14.25">
      <c r="A37" s="249"/>
      <c r="B37" s="1010" t="s">
        <v>906</v>
      </c>
      <c r="C37" s="1011"/>
      <c r="D37" s="249"/>
      <c r="E37" s="249"/>
    </row>
    <row r="38" spans="1:5" ht="14.25">
      <c r="A38" s="249"/>
      <c r="B38" s="249"/>
      <c r="C38" s="249"/>
      <c r="D38" s="249"/>
      <c r="E38" s="249"/>
    </row>
    <row r="39" spans="1:5" ht="14.25">
      <c r="A39" s="249"/>
      <c r="B39" s="249"/>
      <c r="C39" s="249"/>
      <c r="D39" s="249"/>
      <c r="E39" s="249"/>
    </row>
    <row r="40" spans="1:5" ht="14.25">
      <c r="A40" s="249"/>
      <c r="B40" s="296"/>
      <c r="C40" s="249"/>
      <c r="D40" s="249"/>
      <c r="E40" s="249"/>
    </row>
    <row r="41" spans="1:5" ht="14.25">
      <c r="A41" s="249"/>
      <c r="B41" s="249"/>
      <c r="C41" s="735" t="s">
        <v>414</v>
      </c>
      <c r="D41" s="296"/>
      <c r="E41" s="249"/>
    </row>
    <row r="42" spans="1:5" ht="14.25">
      <c r="A42" s="249"/>
      <c r="B42" s="249"/>
      <c r="C42" s="735"/>
      <c r="D42" s="2180">
        <f>'2-1'!$B$9</f>
        <v>0</v>
      </c>
      <c r="E42" s="1454"/>
    </row>
    <row r="43" spans="1:5" ht="14.25" customHeight="1">
      <c r="A43" s="249"/>
      <c r="B43" s="249"/>
      <c r="C43" s="497" t="str">
        <f>IF(D42=0,"(住所)","")</f>
        <v>(住所)</v>
      </c>
      <c r="D43" s="1454"/>
      <c r="E43" s="1454"/>
    </row>
    <row r="44" spans="1:5" ht="14.25">
      <c r="A44" s="249"/>
      <c r="B44" s="249"/>
      <c r="C44" s="497"/>
      <c r="D44" s="1012" t="s">
        <v>752</v>
      </c>
      <c r="E44" s="1012"/>
    </row>
    <row r="45" spans="1:5" ht="14.25">
      <c r="A45" s="249"/>
      <c r="B45" s="249"/>
      <c r="C45" s="1009"/>
      <c r="D45" s="296" t="s">
        <v>724</v>
      </c>
      <c r="E45" s="296"/>
    </row>
    <row r="46" spans="1:5" ht="14.25">
      <c r="A46" s="249"/>
      <c r="B46" s="249"/>
      <c r="C46" s="1009"/>
      <c r="D46" s="1013" t="str">
        <f>'1'!$A$7</f>
        <v>○○病院</v>
      </c>
      <c r="E46" s="296"/>
    </row>
    <row r="47" spans="1:5" ht="14.25">
      <c r="A47" s="249"/>
      <c r="B47" s="249"/>
      <c r="C47" s="497" t="str">
        <f>IF(D47=0,"（氏名）","")</f>
        <v/>
      </c>
      <c r="D47" s="1128" t="str">
        <f>'1'!$A$8&amp;"　"&amp;'1'!$B$8</f>
        <v>院　長　○　○　○　○</v>
      </c>
      <c r="E47" s="249" t="s">
        <v>740</v>
      </c>
    </row>
    <row r="48" spans="1:5" ht="14.25">
      <c r="A48" s="249"/>
      <c r="B48" s="249"/>
      <c r="C48" s="1009"/>
      <c r="D48" s="296"/>
      <c r="E48" s="250"/>
    </row>
    <row r="49" spans="1:6" ht="14.25">
      <c r="A49" s="249"/>
      <c r="B49" s="249"/>
      <c r="C49" s="734" t="s">
        <v>688</v>
      </c>
      <c r="D49" s="296"/>
      <c r="E49" s="294"/>
    </row>
    <row r="50" spans="1:6" ht="14.25">
      <c r="A50" s="249"/>
      <c r="B50" s="249"/>
      <c r="C50" s="735"/>
      <c r="D50" s="2183">
        <f>'1'!$G$11</f>
        <v>0</v>
      </c>
      <c r="E50" s="1454"/>
    </row>
    <row r="51" spans="1:6" ht="14.25">
      <c r="A51" s="249"/>
      <c r="B51" s="249"/>
      <c r="C51" s="497" t="str">
        <f>IF(D50=0,"(住所)","")</f>
        <v>(住所)</v>
      </c>
      <c r="D51" s="1454"/>
      <c r="E51" s="1454"/>
    </row>
    <row r="52" spans="1:6" ht="14.25">
      <c r="A52" s="249"/>
      <c r="B52" s="249"/>
      <c r="C52" s="497" t="str">
        <f>IF(D52=0,"(社名)","")</f>
        <v>(社名)</v>
      </c>
      <c r="D52" s="2182">
        <f>'1'!$G$13</f>
        <v>0</v>
      </c>
      <c r="E52" s="2182"/>
    </row>
    <row r="53" spans="1:6" ht="14.25">
      <c r="A53" s="249"/>
      <c r="B53" s="249"/>
      <c r="C53" s="497" t="str">
        <f>IF(D53=0,"(氏名)","")</f>
        <v>(氏名)</v>
      </c>
      <c r="D53" s="1129">
        <f>'1'!$G$14</f>
        <v>0</v>
      </c>
      <c r="E53" s="249" t="s">
        <v>740</v>
      </c>
    </row>
    <row r="54" spans="1:6" ht="14.25">
      <c r="A54" s="249"/>
      <c r="B54" s="249"/>
      <c r="C54" s="249"/>
      <c r="D54" s="249"/>
      <c r="E54" s="249"/>
    </row>
    <row r="55" spans="1:6">
      <c r="A55"/>
      <c r="B55"/>
      <c r="C55"/>
      <c r="D55"/>
      <c r="E55"/>
      <c r="F55"/>
    </row>
    <row r="56" spans="1:6" ht="14.25">
      <c r="A56" s="566" t="str">
        <f>IF($B$37="令和　年　月　日","38-2","")</f>
        <v>38-2</v>
      </c>
      <c r="B56" s="952"/>
      <c r="C56" s="952"/>
      <c r="D56" s="952"/>
      <c r="E56" s="952"/>
    </row>
    <row r="57" spans="1:6" ht="14.25">
      <c r="A57" s="247"/>
      <c r="B57" s="247"/>
      <c r="C57" s="247"/>
      <c r="D57" s="247"/>
      <c r="E57" s="247"/>
    </row>
    <row r="58" spans="1:6" ht="14.25">
      <c r="A58" s="247"/>
      <c r="B58" s="247"/>
      <c r="C58" s="247"/>
      <c r="D58" s="247"/>
      <c r="E58" s="247"/>
    </row>
  </sheetData>
  <mergeCells count="9">
    <mergeCell ref="D42:E43"/>
    <mergeCell ref="A5:D9"/>
    <mergeCell ref="D52:E52"/>
    <mergeCell ref="D50:E51"/>
    <mergeCell ref="B23:D24"/>
    <mergeCell ref="B13:D13"/>
    <mergeCell ref="B28:D29"/>
    <mergeCell ref="B33:D34"/>
    <mergeCell ref="B17:D19"/>
  </mergeCells>
  <phoneticPr fontId="3"/>
  <conditionalFormatting sqref="B37">
    <cfRule type="expression" dxfId="183" priority="1">
      <formula>B37="令和　年　月　日"</formula>
    </cfRule>
  </conditionalFormatting>
  <conditionalFormatting sqref="B17:D19">
    <cfRule type="expression" dxfId="182" priority="2">
      <formula>B17="　部分使用する期間は、令和　　　年　　　月　　　日から工事請負契約書第32条4項による引渡しを受ける日（終期を限定できる場合はその年月日）までとする。"</formula>
    </cfRule>
  </conditionalFormatting>
  <dataValidations count="2">
    <dataValidation imeMode="hiragana" allowBlank="1" showInputMessage="1" showErrorMessage="1" sqref="E52 A5 B10:B17 B20:B23 E5:E34 A10:A34 B25:B28 B30:D34 C25:D27 C10:D12 C20:D22 C14:D16 D52:D53 D50 D44:D47 D42 E44:E46"/>
    <dataValidation imeMode="off" allowBlank="1" showInputMessage="1" showErrorMessage="1" sqref="B37 C37"/>
  </dataValidations>
  <printOptions horizontalCentered="1"/>
  <pageMargins left="0.78740157480314965" right="0.59055118110236227" top="0.98425196850393704" bottom="0.39370078740157483" header="0.70866141732283472" footer="0.27559055118110237"/>
  <pageSetup paperSize="9"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showGridLines="0" view="pageBreakPreview" topLeftCell="A6" zoomScaleNormal="100" zoomScaleSheetLayoutView="100" workbookViewId="0">
      <selection activeCell="G11" sqref="G11:H12"/>
    </sheetView>
  </sheetViews>
  <sheetFormatPr defaultRowHeight="13.5"/>
  <cols>
    <col min="1" max="1" width="36.625" style="248" customWidth="1"/>
    <col min="2" max="2" width="46.625" style="248" customWidth="1"/>
    <col min="3" max="16384" width="9" style="248"/>
  </cols>
  <sheetData>
    <row r="1" spans="1:2">
      <c r="A1" s="296"/>
      <c r="B1" s="296"/>
    </row>
    <row r="2" spans="1:2" ht="24" customHeight="1">
      <c r="A2" s="668" t="s">
        <v>887</v>
      </c>
      <c r="B2" s="668"/>
    </row>
    <row r="3" spans="1:2" ht="24">
      <c r="A3" s="490"/>
      <c r="B3" s="490"/>
    </row>
    <row r="4" spans="1:2" ht="24.95" customHeight="1">
      <c r="A4" s="296"/>
      <c r="B4" s="296"/>
    </row>
    <row r="5" spans="1:2" ht="50.1" customHeight="1">
      <c r="A5" s="641" t="s">
        <v>439</v>
      </c>
      <c r="B5" s="647" t="s">
        <v>440</v>
      </c>
    </row>
    <row r="6" spans="1:2" ht="50.1" customHeight="1">
      <c r="A6" s="726"/>
      <c r="B6" s="727"/>
    </row>
    <row r="7" spans="1:2" ht="50.1" customHeight="1">
      <c r="A7" s="726"/>
      <c r="B7" s="727"/>
    </row>
    <row r="8" spans="1:2" ht="50.1" customHeight="1">
      <c r="A8" s="726"/>
      <c r="B8" s="727"/>
    </row>
    <row r="9" spans="1:2" ht="50.1" customHeight="1">
      <c r="A9" s="726"/>
      <c r="B9" s="727"/>
    </row>
    <row r="10" spans="1:2" ht="50.1" customHeight="1">
      <c r="A10" s="726"/>
      <c r="B10" s="727"/>
    </row>
    <row r="11" spans="1:2" ht="50.1" customHeight="1">
      <c r="A11"/>
      <c r="B11"/>
    </row>
    <row r="12" spans="1:2" ht="50.1" customHeight="1"/>
    <row r="13" spans="1:2" ht="50.1" customHeight="1">
      <c r="A13"/>
      <c r="B13"/>
    </row>
    <row r="14" spans="1:2" ht="50.1" customHeight="1">
      <c r="A14"/>
      <c r="B14"/>
    </row>
    <row r="15" spans="1:2" ht="24.75" customHeight="1">
      <c r="A15" s="2185" t="s">
        <v>441</v>
      </c>
      <c r="B15" s="2185"/>
    </row>
    <row r="16" spans="1:2" ht="23.25" customHeight="1">
      <c r="A16" s="1864" t="s">
        <v>442</v>
      </c>
      <c r="B16" s="1864"/>
    </row>
    <row r="17" spans="1:2" ht="50.1" customHeight="1">
      <c r="A17"/>
      <c r="B17"/>
    </row>
    <row r="18" spans="1:2" ht="50.1" customHeight="1">
      <c r="A18" s="566" t="str">
        <f>IF($A$6="","38-3","")</f>
        <v>38-3</v>
      </c>
      <c r="B18" s="548"/>
    </row>
    <row r="19" spans="1:2" ht="50.1" customHeight="1"/>
    <row r="20" spans="1:2" ht="50.1" customHeight="1"/>
    <row r="21" spans="1:2" ht="50.1" customHeight="1"/>
    <row r="22" spans="1:2" ht="50.1" customHeight="1"/>
    <row r="23" spans="1:2" ht="50.1" customHeight="1"/>
    <row r="24" spans="1:2" ht="50.1" customHeight="1"/>
    <row r="25" spans="1:2" ht="50.1" customHeight="1"/>
    <row r="26" spans="1:2" ht="50.1" customHeight="1"/>
    <row r="27" spans="1:2" ht="50.1" customHeight="1"/>
    <row r="28" spans="1:2" ht="50.1" customHeight="1"/>
    <row r="29" spans="1:2" ht="50.1" customHeight="1"/>
    <row r="30" spans="1:2" ht="50.1" customHeight="1"/>
    <row r="31" spans="1:2" ht="50.1" customHeight="1"/>
    <row r="32" spans="1: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row r="55" ht="24.95" customHeight="1"/>
    <row r="56" ht="24.95" customHeight="1"/>
  </sheetData>
  <mergeCells count="2">
    <mergeCell ref="A16:B16"/>
    <mergeCell ref="A15:B15"/>
  </mergeCells>
  <phoneticPr fontId="3"/>
  <dataValidations count="1">
    <dataValidation imeMode="hiragana" allowBlank="1" showInputMessage="1" showErrorMessage="1" sqref="A6:B10"/>
  </dataValidations>
  <printOptions horizontalCentered="1"/>
  <pageMargins left="0.78740157480314965" right="0.59055118110236227" top="1.4960629921259843" bottom="0.39370078740157483" header="0.70866141732283472" footer="0.27559055118110237"/>
  <pageSetup paperSize="9" orientation="portrait"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view="pageBreakPreview" zoomScaleNormal="100" workbookViewId="0">
      <selection activeCell="B13" sqref="B13:D13"/>
    </sheetView>
  </sheetViews>
  <sheetFormatPr defaultRowHeight="13.5"/>
  <cols>
    <col min="1" max="1" width="15.625" style="248" customWidth="1"/>
    <col min="2" max="2" width="4.25" style="248" customWidth="1"/>
    <col min="3" max="3" width="14.125" style="248" customWidth="1"/>
    <col min="4" max="4" width="13.375" style="248" customWidth="1"/>
    <col min="5" max="5" width="22.625" style="248" customWidth="1"/>
    <col min="6" max="6" width="15.5" style="248" customWidth="1"/>
    <col min="7" max="16384" width="9" style="248"/>
  </cols>
  <sheetData>
    <row r="1" spans="1:6" ht="35.1" customHeight="1">
      <c r="A1" s="668" t="s">
        <v>443</v>
      </c>
      <c r="B1" s="668"/>
      <c r="C1" s="668"/>
      <c r="D1" s="668"/>
      <c r="E1" s="668"/>
      <c r="F1" s="668"/>
    </row>
    <row r="2" spans="1:6" ht="35.1" customHeight="1">
      <c r="E2" s="253"/>
    </row>
    <row r="3" spans="1:6" ht="35.1" customHeight="1">
      <c r="A3" s="642" t="s">
        <v>417</v>
      </c>
      <c r="B3" s="2196" t="str">
        <f>'1'!$C$25&amp;'1'!$C$26</f>
        <v>独立行政法人国立病院機構○○病院○○整備工事</v>
      </c>
      <c r="C3" s="2197"/>
      <c r="D3" s="2197"/>
      <c r="E3" s="2197"/>
      <c r="F3" s="2198"/>
    </row>
    <row r="4" spans="1:6" ht="35.1" customHeight="1">
      <c r="A4" s="642" t="s">
        <v>444</v>
      </c>
      <c r="B4" s="2202">
        <f>'2-1'!$B$9</f>
        <v>0</v>
      </c>
      <c r="C4" s="2203"/>
      <c r="D4" s="2203"/>
      <c r="E4" s="2203"/>
      <c r="F4" s="2204"/>
    </row>
    <row r="5" spans="1:6" ht="35.1" customHeight="1">
      <c r="A5" s="642" t="s">
        <v>445</v>
      </c>
      <c r="B5" s="2199" t="str">
        <f>TEXT('2-1'!$E$11,"ggge年m月d日")&amp;"　～　"&amp;TEXT('2-1'!$E$13,"ggge年m月d日")</f>
        <v>令和　年　月　日　～　令和　年　月　日</v>
      </c>
      <c r="C5" s="2200"/>
      <c r="D5" s="2200"/>
      <c r="E5" s="2200"/>
      <c r="F5" s="2201"/>
    </row>
    <row r="6" spans="1:6" ht="35.1" customHeight="1">
      <c r="A6" s="642" t="s">
        <v>420</v>
      </c>
      <c r="B6" s="401"/>
      <c r="C6" s="2179" t="str">
        <f>'2-1'!$C$17</f>
        <v>円</v>
      </c>
      <c r="D6" s="2179"/>
      <c r="E6" s="2179"/>
      <c r="F6" s="403"/>
    </row>
    <row r="7" spans="1:6" ht="35.1" customHeight="1">
      <c r="A7" s="2190" t="s">
        <v>446</v>
      </c>
      <c r="B7" s="413" t="s">
        <v>447</v>
      </c>
      <c r="C7" s="405" t="s">
        <v>422</v>
      </c>
      <c r="D7" s="405"/>
      <c r="E7" s="405"/>
      <c r="F7" s="406"/>
    </row>
    <row r="8" spans="1:6" ht="35.1" customHeight="1">
      <c r="A8" s="2191"/>
      <c r="B8" s="416" t="s">
        <v>447</v>
      </c>
      <c r="C8" s="249" t="s">
        <v>448</v>
      </c>
      <c r="D8" s="249"/>
      <c r="E8" s="249"/>
      <c r="F8" s="408"/>
    </row>
    <row r="9" spans="1:6" ht="35.1" customHeight="1">
      <c r="A9" s="2191"/>
      <c r="B9" s="416" t="s">
        <v>447</v>
      </c>
      <c r="C9" s="411" t="s">
        <v>449</v>
      </c>
      <c r="D9" s="411"/>
      <c r="E9" s="411"/>
      <c r="F9" s="412"/>
    </row>
    <row r="10" spans="1:6" ht="33" customHeight="1">
      <c r="A10" s="741"/>
      <c r="B10" s="417"/>
      <c r="C10" s="405"/>
      <c r="D10" s="414"/>
      <c r="E10" s="414"/>
      <c r="F10" s="415"/>
    </row>
    <row r="11" spans="1:6" ht="33" customHeight="1">
      <c r="A11" s="407" t="s">
        <v>450</v>
      </c>
      <c r="B11" s="249"/>
      <c r="C11" s="249"/>
      <c r="D11" s="249"/>
      <c r="E11" s="249"/>
      <c r="F11" s="408"/>
    </row>
    <row r="12" spans="1:6" ht="33" customHeight="1">
      <c r="A12" s="407"/>
      <c r="B12" s="249"/>
      <c r="C12" s="249"/>
      <c r="D12" s="249"/>
      <c r="E12" s="249"/>
      <c r="F12" s="408"/>
    </row>
    <row r="13" spans="1:6" ht="33" customHeight="1">
      <c r="A13" s="407"/>
      <c r="B13" s="1866" t="s">
        <v>906</v>
      </c>
      <c r="C13" s="1866"/>
      <c r="D13" s="1866"/>
      <c r="E13" s="249"/>
      <c r="F13" s="408"/>
    </row>
    <row r="14" spans="1:6" ht="33" customHeight="1">
      <c r="A14" s="407"/>
      <c r="B14" s="249"/>
      <c r="C14" s="249"/>
      <c r="D14" s="735" t="s">
        <v>451</v>
      </c>
      <c r="E14" s="1821"/>
      <c r="F14" s="2187"/>
    </row>
    <row r="15" spans="1:6" ht="33" customHeight="1">
      <c r="A15" s="407"/>
      <c r="B15" s="249"/>
      <c r="C15" s="249"/>
      <c r="D15" s="497" t="str">
        <f>IF(E15=0,"(住所)","")</f>
        <v>(住所)</v>
      </c>
      <c r="E15" s="2192">
        <f>'2-1'!$B$9</f>
        <v>0</v>
      </c>
      <c r="F15" s="2193"/>
    </row>
    <row r="16" spans="1:6" ht="33" customHeight="1">
      <c r="A16" s="407"/>
      <c r="B16" s="249"/>
      <c r="C16" s="249"/>
      <c r="D16" s="1009"/>
      <c r="E16" s="2188" t="s">
        <v>754</v>
      </c>
      <c r="F16" s="2189"/>
    </row>
    <row r="17" spans="1:6" ht="33" customHeight="1">
      <c r="A17" s="407"/>
      <c r="B17" s="249"/>
      <c r="C17" s="249"/>
      <c r="D17" s="1009"/>
      <c r="E17" s="2194" t="str">
        <f>'1'!$A$7</f>
        <v>○○病院</v>
      </c>
      <c r="F17" s="2195"/>
    </row>
    <row r="18" spans="1:6" ht="33" customHeight="1">
      <c r="A18" s="407"/>
      <c r="B18" s="249"/>
      <c r="C18" s="249"/>
      <c r="D18" s="735"/>
      <c r="E18" s="1821" t="str">
        <f>'1'!$A$8&amp;"　"&amp;'1'!$B$8&amp;"　印"</f>
        <v>院　長　○　○　○　○　印</v>
      </c>
      <c r="F18" s="2187"/>
    </row>
    <row r="19" spans="1:6" ht="33" customHeight="1">
      <c r="A19" s="407"/>
      <c r="B19" s="249"/>
      <c r="C19" s="249"/>
      <c r="D19" s="735"/>
      <c r="E19" s="960"/>
      <c r="F19" s="1014"/>
    </row>
    <row r="20" spans="1:6" ht="33" customHeight="1">
      <c r="A20" s="407"/>
      <c r="B20" s="249"/>
      <c r="C20" s="249"/>
      <c r="D20" s="734" t="s">
        <v>688</v>
      </c>
      <c r="E20" s="1821"/>
      <c r="F20" s="2187"/>
    </row>
    <row r="21" spans="1:6" ht="33" customHeight="1">
      <c r="A21" s="407"/>
      <c r="B21" s="249"/>
      <c r="C21" s="249"/>
      <c r="D21" s="497" t="str">
        <f>IF(E21=0,"(住所)","")</f>
        <v>(住所)</v>
      </c>
      <c r="E21" s="2192">
        <f>'1'!$G$11</f>
        <v>0</v>
      </c>
      <c r="F21" s="2193"/>
    </row>
    <row r="22" spans="1:6" ht="33" customHeight="1">
      <c r="A22" s="407"/>
      <c r="B22" s="249"/>
      <c r="C22" s="249"/>
      <c r="D22" s="497" t="str">
        <f>IF(E22=0,"(社名)","")</f>
        <v>(社名)</v>
      </c>
      <c r="E22" s="2182">
        <f>'1'!$G$13</f>
        <v>0</v>
      </c>
      <c r="F22" s="2186"/>
    </row>
    <row r="23" spans="1:6" ht="33" customHeight="1">
      <c r="A23" s="407"/>
      <c r="B23" s="249"/>
      <c r="C23" s="249"/>
      <c r="D23" s="497" t="str">
        <f>IF(E23=0,"(氏名)","")</f>
        <v>(氏名)</v>
      </c>
      <c r="E23" s="1130">
        <f>'1'!$G$14</f>
        <v>0</v>
      </c>
      <c r="F23" s="408" t="s">
        <v>734</v>
      </c>
    </row>
    <row r="24" spans="1:6" ht="33" customHeight="1">
      <c r="A24" s="1015" t="str">
        <f>IF(B13="令和　年　月　日","38-4","")</f>
        <v>38-4</v>
      </c>
      <c r="B24" s="1016"/>
      <c r="C24" s="1016"/>
      <c r="D24" s="1016"/>
      <c r="E24" s="1016"/>
      <c r="F24" s="1017"/>
    </row>
    <row r="25" spans="1:6" ht="24" customHeight="1"/>
    <row r="26" spans="1:6" ht="37.5" customHeight="1"/>
    <row r="27" spans="1:6" ht="45" customHeight="1"/>
    <row r="28" spans="1:6" ht="44.25" customHeight="1"/>
    <row r="29" spans="1:6" ht="23.1" customHeight="1"/>
    <row r="30" spans="1:6" ht="23.1" customHeight="1"/>
    <row r="31" spans="1:6" ht="23.1" customHeight="1"/>
    <row r="32" spans="1:6" ht="23.1" customHeight="1"/>
    <row r="33" ht="23.1" customHeight="1"/>
    <row r="34" ht="23.1" customHeight="1"/>
    <row r="35" ht="23.1" customHeight="1"/>
    <row r="36" ht="23.1" customHeight="1"/>
    <row r="37" ht="23.1" customHeight="1"/>
    <row r="38" ht="23.1" customHeight="1"/>
    <row r="39" ht="23.1" customHeight="1"/>
    <row r="40" ht="23.1" customHeight="1"/>
    <row r="41" ht="23.1" customHeight="1"/>
    <row r="42" ht="23.1" customHeight="1"/>
    <row r="43" ht="23.1" customHeight="1"/>
    <row r="44" ht="21" customHeight="1"/>
    <row r="45" ht="21" customHeight="1"/>
    <row r="46" ht="14.25" customHeight="1"/>
  </sheetData>
  <mergeCells count="14">
    <mergeCell ref="B3:F3"/>
    <mergeCell ref="B5:F5"/>
    <mergeCell ref="B4:F4"/>
    <mergeCell ref="C6:E6"/>
    <mergeCell ref="E14:F14"/>
    <mergeCell ref="E22:F22"/>
    <mergeCell ref="E18:F18"/>
    <mergeCell ref="E16:F16"/>
    <mergeCell ref="A7:A9"/>
    <mergeCell ref="B13:D13"/>
    <mergeCell ref="E21:F21"/>
    <mergeCell ref="E20:F20"/>
    <mergeCell ref="E15:F15"/>
    <mergeCell ref="E17:F17"/>
  </mergeCells>
  <phoneticPr fontId="3"/>
  <conditionalFormatting sqref="B13:D13">
    <cfRule type="expression" dxfId="181" priority="1">
      <formula>B13="令和　年　月　日"</formula>
    </cfRule>
  </conditionalFormatting>
  <dataValidations count="2">
    <dataValidation imeMode="hiragana" allowBlank="1" showInputMessage="1" showErrorMessage="1" sqref="E23 B3:F5 E14:E18 F14:F15 E20:F22 C7:F9"/>
    <dataValidation imeMode="off" allowBlank="1" showInputMessage="1" showErrorMessage="1" sqref="C6:E6 B13"/>
  </dataValidations>
  <printOptions horizontalCentered="1"/>
  <pageMargins left="0.78740157480314965" right="0.59055118110236227" top="0.98425196850393704" bottom="0.39370078740157483" header="0.70866141732283472" footer="0.27559055118110237"/>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5"/>
  <sheetViews>
    <sheetView showGridLines="0" view="pageBreakPreview" topLeftCell="A15" zoomScale="90" zoomScaleNormal="75" zoomScaleSheetLayoutView="90" workbookViewId="0">
      <selection activeCell="A33" sqref="A33:E33"/>
    </sheetView>
  </sheetViews>
  <sheetFormatPr defaultRowHeight="13.5"/>
  <cols>
    <col min="1" max="3" width="7.625" style="9" customWidth="1"/>
    <col min="4" max="71" width="4.625" style="9" customWidth="1"/>
    <col min="72" max="16384" width="9" style="9"/>
  </cols>
  <sheetData>
    <row r="1" spans="1:39" ht="27.95" customHeight="1">
      <c r="A1" s="10"/>
      <c r="B1" s="10"/>
      <c r="C1" s="10"/>
      <c r="D1" s="10"/>
      <c r="E1" s="10"/>
      <c r="F1" s="10"/>
      <c r="G1" s="10"/>
      <c r="H1" s="10"/>
      <c r="I1" s="10"/>
      <c r="J1" s="10"/>
      <c r="K1" s="10"/>
      <c r="L1" s="10"/>
      <c r="M1" s="10"/>
      <c r="N1" s="10"/>
      <c r="O1" s="10"/>
      <c r="P1" s="10"/>
      <c r="Q1" s="10"/>
      <c r="R1" s="10"/>
      <c r="S1" s="442"/>
      <c r="T1" s="443" t="s">
        <v>555</v>
      </c>
      <c r="U1" s="444"/>
      <c r="V1" s="1511" t="str">
        <f>'1'!$C$25&amp;"　"&amp;'1'!$C$26</f>
        <v>独立行政法人国立病院機構○○病院　○○整備工事</v>
      </c>
      <c r="W1" s="1512"/>
      <c r="X1" s="1512"/>
      <c r="Y1" s="1512"/>
      <c r="Z1" s="1512"/>
      <c r="AA1" s="1512"/>
      <c r="AB1" s="1512"/>
      <c r="AC1" s="1512"/>
      <c r="AD1" s="1512"/>
      <c r="AE1" s="1512"/>
      <c r="AF1" s="1512"/>
      <c r="AG1" s="1512"/>
      <c r="AH1" s="1512"/>
      <c r="AI1" s="1512"/>
      <c r="AJ1" s="1512"/>
      <c r="AK1" s="1512"/>
      <c r="AL1" s="1512"/>
      <c r="AM1" s="1513"/>
    </row>
    <row r="2" spans="1:39" ht="27.95" customHeight="1">
      <c r="A2" s="656" t="s">
        <v>862</v>
      </c>
      <c r="B2" s="657"/>
      <c r="C2" s="657"/>
      <c r="D2" s="657"/>
      <c r="E2" s="656"/>
      <c r="F2" s="657"/>
      <c r="G2" s="657"/>
      <c r="H2" s="657"/>
      <c r="I2" s="657"/>
      <c r="J2" s="657"/>
      <c r="K2" s="657"/>
      <c r="L2" s="657"/>
      <c r="M2" s="657"/>
      <c r="N2" s="657"/>
      <c r="O2" s="657"/>
      <c r="P2" s="657"/>
      <c r="Q2" s="657"/>
      <c r="R2" s="657"/>
      <c r="S2" s="445"/>
      <c r="T2" s="446" t="s">
        <v>556</v>
      </c>
      <c r="U2" s="447"/>
      <c r="V2" s="1514">
        <f>'2-1'!$B$9</f>
        <v>0</v>
      </c>
      <c r="W2" s="1515"/>
      <c r="X2" s="1515"/>
      <c r="Y2" s="1515"/>
      <c r="Z2" s="1515"/>
      <c r="AA2" s="1515"/>
      <c r="AB2" s="1515"/>
      <c r="AC2" s="1515"/>
      <c r="AD2" s="1515"/>
      <c r="AE2" s="1515"/>
      <c r="AF2" s="1515"/>
      <c r="AG2" s="1515"/>
      <c r="AH2" s="1515"/>
      <c r="AI2" s="1515"/>
      <c r="AJ2" s="1515"/>
      <c r="AK2" s="1515"/>
      <c r="AL2" s="1515"/>
      <c r="AM2" s="1516"/>
    </row>
    <row r="3" spans="1:39" ht="27.95" customHeight="1">
      <c r="A3" s="10"/>
      <c r="B3" s="10"/>
      <c r="C3" s="10"/>
      <c r="D3" s="10"/>
      <c r="E3" s="10"/>
      <c r="F3" s="10"/>
      <c r="G3" s="10"/>
      <c r="H3" s="10"/>
      <c r="I3" s="10"/>
      <c r="J3" s="10"/>
      <c r="K3" s="10"/>
      <c r="L3" s="10"/>
      <c r="M3" s="10"/>
      <c r="N3" s="10"/>
      <c r="O3" s="10"/>
      <c r="P3" s="10"/>
      <c r="Q3" s="10"/>
      <c r="R3" s="10"/>
      <c r="S3" s="1517" t="s">
        <v>557</v>
      </c>
      <c r="T3" s="1518"/>
      <c r="U3" s="1519"/>
      <c r="V3" s="1517" t="s">
        <v>558</v>
      </c>
      <c r="W3" s="1519"/>
      <c r="X3" s="1523" t="str">
        <f>'2-1'!$E$11</f>
        <v>令和　年　月　日</v>
      </c>
      <c r="Y3" s="1524"/>
      <c r="Z3" s="1524"/>
      <c r="AA3" s="1524"/>
      <c r="AB3" s="1524"/>
      <c r="AC3" s="1524"/>
      <c r="AD3" s="1525"/>
      <c r="AE3" s="1532" t="s">
        <v>559</v>
      </c>
      <c r="AF3" s="1533"/>
      <c r="AG3" s="1529" t="str">
        <f>'2-1'!$E$13</f>
        <v>令和　年　月　日</v>
      </c>
      <c r="AH3" s="1530"/>
      <c r="AI3" s="1530"/>
      <c r="AJ3" s="1530"/>
      <c r="AK3" s="1530"/>
      <c r="AL3" s="1530"/>
      <c r="AM3" s="1531"/>
    </row>
    <row r="4" spans="1:39" ht="27.95" customHeight="1">
      <c r="A4" s="10"/>
      <c r="B4" s="10"/>
      <c r="C4" s="10"/>
      <c r="D4" s="10"/>
      <c r="E4" s="10"/>
      <c r="F4" s="10"/>
      <c r="G4" s="10"/>
      <c r="H4" s="10"/>
      <c r="I4" s="10"/>
      <c r="J4" s="10"/>
      <c r="L4" s="448"/>
      <c r="M4" s="448"/>
      <c r="N4" s="448"/>
      <c r="O4" s="448"/>
      <c r="P4" s="448"/>
      <c r="Q4" s="448"/>
      <c r="R4" s="448" t="s">
        <v>636</v>
      </c>
      <c r="S4" s="1520"/>
      <c r="T4" s="1521"/>
      <c r="U4" s="1522"/>
      <c r="V4" s="1520"/>
      <c r="W4" s="1522"/>
      <c r="X4" s="1526"/>
      <c r="Y4" s="1527"/>
      <c r="Z4" s="1527"/>
      <c r="AA4" s="1527"/>
      <c r="AB4" s="1527"/>
      <c r="AC4" s="1527"/>
      <c r="AD4" s="1528"/>
      <c r="AE4" s="1532" t="s">
        <v>560</v>
      </c>
      <c r="AF4" s="1533"/>
      <c r="AG4" s="1529" t="str">
        <f>'2-1'!$E$14</f>
        <v>令和　年　月　日</v>
      </c>
      <c r="AH4" s="1530"/>
      <c r="AI4" s="1530"/>
      <c r="AJ4" s="1530"/>
      <c r="AK4" s="1530"/>
      <c r="AL4" s="1530"/>
      <c r="AM4" s="1531"/>
    </row>
    <row r="5" spans="1:39" ht="27.95" customHeight="1">
      <c r="A5" s="449"/>
      <c r="B5" s="450"/>
      <c r="C5" s="451" t="s">
        <v>596</v>
      </c>
      <c r="D5" s="452"/>
      <c r="E5" s="453"/>
      <c r="F5" s="453"/>
      <c r="G5" s="453"/>
      <c r="H5" s="453"/>
      <c r="I5" s="453"/>
      <c r="J5" s="453"/>
      <c r="K5" s="453"/>
      <c r="L5" s="453"/>
      <c r="M5" s="453"/>
      <c r="N5" s="454" t="s">
        <v>561</v>
      </c>
      <c r="O5" s="453"/>
      <c r="P5" s="453"/>
      <c r="Q5" s="453"/>
      <c r="R5" s="453"/>
      <c r="S5" s="453"/>
      <c r="T5" s="453"/>
      <c r="U5" s="453"/>
      <c r="V5" s="453"/>
      <c r="W5" s="453"/>
      <c r="X5" s="453"/>
      <c r="Y5" s="453"/>
      <c r="Z5" s="453"/>
      <c r="AA5" s="453"/>
      <c r="AB5" s="453"/>
      <c r="AC5" s="454" t="s">
        <v>562</v>
      </c>
      <c r="AD5" s="453"/>
      <c r="AE5" s="453"/>
      <c r="AF5" s="453"/>
      <c r="AG5" s="453"/>
      <c r="AH5" s="453"/>
      <c r="AI5" s="453"/>
      <c r="AJ5" s="453"/>
      <c r="AK5" s="453"/>
      <c r="AL5" s="453"/>
      <c r="AM5" s="455"/>
    </row>
    <row r="6" spans="1:39" ht="27.95" customHeight="1">
      <c r="A6" s="456"/>
      <c r="B6" s="457"/>
      <c r="C6" s="458"/>
      <c r="D6" s="1166" t="str">
        <f>IF(X3="令和　年　月　日","月",X3)</f>
        <v>月</v>
      </c>
      <c r="E6" s="1167"/>
      <c r="F6" s="1168"/>
      <c r="G6" s="1166" t="str">
        <f>IF(D6="月","月",EOMONTH(D6,1))</f>
        <v>月</v>
      </c>
      <c r="H6" s="1167"/>
      <c r="I6" s="1168"/>
      <c r="J6" s="1166" t="str">
        <f>IF(G6="月","月",IF(DATE(YEAR(EOMONTH(G6,1)),MONTH(EOMONTH(G6,1)),1)&lt;=DATE(YEAR($AG$3),MONTH($AG$3),1),EOMONTH(G6,1),"月"))</f>
        <v>月</v>
      </c>
      <c r="K6" s="1167"/>
      <c r="L6" s="1168"/>
      <c r="M6" s="1166" t="str">
        <f t="shared" ref="M6" si="0">IF(J6="月","月",IF(DATE(YEAR(EOMONTH(J6,1)),MONTH(EOMONTH(J6,1)),1)&lt;=DATE(YEAR($AG$3),MONTH($AG$3),1),EOMONTH(J6,1),"月"))</f>
        <v>月</v>
      </c>
      <c r="N6" s="1167"/>
      <c r="O6" s="1168"/>
      <c r="P6" s="1166" t="str">
        <f t="shared" ref="P6" si="1">IF(M6="月","月",IF(DATE(YEAR(EOMONTH(M6,1)),MONTH(EOMONTH(M6,1)),1)&lt;=DATE(YEAR($AG$3),MONTH($AG$3),1),EOMONTH(M6,1),"月"))</f>
        <v>月</v>
      </c>
      <c r="Q6" s="1167"/>
      <c r="R6" s="1168"/>
      <c r="S6" s="1166" t="str">
        <f t="shared" ref="S6" si="2">IF(P6="月","月",IF(DATE(YEAR(EOMONTH(P6,1)),MONTH(EOMONTH(P6,1)),1)&lt;=DATE(YEAR($AG$3),MONTH($AG$3),1),EOMONTH(P6,1),"月"))</f>
        <v>月</v>
      </c>
      <c r="T6" s="1167"/>
      <c r="U6" s="1168"/>
      <c r="V6" s="1166" t="str">
        <f t="shared" ref="V6" si="3">IF(S6="月","月",IF(DATE(YEAR(EOMONTH(S6,1)),MONTH(EOMONTH(S6,1)),1)&lt;=DATE(YEAR($AG$3),MONTH($AG$3),1),EOMONTH(S6,1),"月"))</f>
        <v>月</v>
      </c>
      <c r="W6" s="1167"/>
      <c r="X6" s="1168"/>
      <c r="Y6" s="1166" t="str">
        <f t="shared" ref="Y6" si="4">IF(V6="月","月",IF(DATE(YEAR(EOMONTH(V6,1)),MONTH(EOMONTH(V6,1)),1)&lt;=DATE(YEAR($AG$3),MONTH($AG$3),1),EOMONTH(V6,1),"月"))</f>
        <v>月</v>
      </c>
      <c r="Z6" s="1167"/>
      <c r="AA6" s="1168"/>
      <c r="AB6" s="1166" t="str">
        <f t="shared" ref="AB6" si="5">IF(Y6="月","月",IF(DATE(YEAR(EOMONTH(Y6,1)),MONTH(EOMONTH(Y6,1)),1)&lt;=DATE(YEAR($AG$3),MONTH($AG$3),1),EOMONTH(Y6,1),"月"))</f>
        <v>月</v>
      </c>
      <c r="AC6" s="1167"/>
      <c r="AD6" s="1168"/>
      <c r="AE6" s="1166" t="str">
        <f t="shared" ref="AE6" si="6">IF(AB6="月","月",IF(DATE(YEAR(EOMONTH(AB6,1)),MONTH(EOMONTH(AB6,1)),1)&lt;=DATE(YEAR($AG$3),MONTH($AG$3),1),EOMONTH(AB6,1),"月"))</f>
        <v>月</v>
      </c>
      <c r="AF6" s="1167"/>
      <c r="AG6" s="1168"/>
      <c r="AH6" s="1166" t="str">
        <f t="shared" ref="AH6" si="7">IF(AE6="月","月",IF(DATE(YEAR(EOMONTH(AE6,1)),MONTH(EOMONTH(AE6,1)),1)&lt;=DATE(YEAR($AG$3),MONTH($AG$3),1),EOMONTH(AE6,1),"月"))</f>
        <v>月</v>
      </c>
      <c r="AI6" s="1167"/>
      <c r="AJ6" s="1168"/>
      <c r="AK6" s="1166" t="str">
        <f t="shared" ref="AK6" si="8">IF(AH6="月","月",IF(DATE(YEAR(EOMONTH(AH6,1)),MONTH(EOMONTH(AH6,1)),1)&lt;=DATE(YEAR($AG$3),MONTH($AG$3),1),EOMONTH(AH6,1),"月"))</f>
        <v>月</v>
      </c>
      <c r="AL6" s="1167"/>
      <c r="AM6" s="1168"/>
    </row>
    <row r="7" spans="1:39" ht="27.95" customHeight="1">
      <c r="A7" s="459" t="s">
        <v>595</v>
      </c>
      <c r="B7" s="460"/>
      <c r="C7" s="461"/>
      <c r="D7" s="1169" t="s">
        <v>564</v>
      </c>
      <c r="E7" s="1170"/>
      <c r="F7" s="1171"/>
      <c r="G7" s="1169" t="s">
        <v>564</v>
      </c>
      <c r="H7" s="1170"/>
      <c r="I7" s="1171"/>
      <c r="J7" s="1169" t="s">
        <v>564</v>
      </c>
      <c r="K7" s="1170"/>
      <c r="L7" s="1171"/>
      <c r="M7" s="1169" t="s">
        <v>564</v>
      </c>
      <c r="N7" s="1170"/>
      <c r="O7" s="1171"/>
      <c r="P7" s="1169" t="s">
        <v>564</v>
      </c>
      <c r="Q7" s="1170"/>
      <c r="R7" s="1171"/>
      <c r="S7" s="1169" t="s">
        <v>564</v>
      </c>
      <c r="T7" s="1170"/>
      <c r="U7" s="1171"/>
      <c r="V7" s="1169" t="s">
        <v>564</v>
      </c>
      <c r="W7" s="1170"/>
      <c r="X7" s="1171"/>
      <c r="Y7" s="1169" t="s">
        <v>564</v>
      </c>
      <c r="Z7" s="1170"/>
      <c r="AA7" s="1171"/>
      <c r="AB7" s="1169" t="s">
        <v>564</v>
      </c>
      <c r="AC7" s="1170"/>
      <c r="AD7" s="1171"/>
      <c r="AE7" s="1169" t="s">
        <v>564</v>
      </c>
      <c r="AF7" s="1170"/>
      <c r="AG7" s="1171"/>
      <c r="AH7" s="1169" t="s">
        <v>564</v>
      </c>
      <c r="AI7" s="1170"/>
      <c r="AJ7" s="1171"/>
      <c r="AK7" s="1169" t="s">
        <v>564</v>
      </c>
      <c r="AL7" s="1170"/>
      <c r="AM7" s="1171"/>
    </row>
    <row r="8" spans="1:39" ht="15" customHeight="1">
      <c r="A8" s="1494" t="s">
        <v>565</v>
      </c>
      <c r="B8" s="1495"/>
      <c r="C8" s="1496"/>
      <c r="D8" s="462"/>
      <c r="E8" s="463"/>
      <c r="F8" s="464"/>
      <c r="G8" s="462"/>
      <c r="H8" s="463"/>
      <c r="I8" s="464"/>
      <c r="J8" s="462"/>
      <c r="K8" s="463"/>
      <c r="L8" s="464"/>
      <c r="M8" s="462"/>
      <c r="N8" s="463"/>
      <c r="O8" s="464"/>
      <c r="P8" s="462"/>
      <c r="Q8" s="463"/>
      <c r="R8" s="464"/>
      <c r="S8" s="462"/>
      <c r="T8" s="463"/>
      <c r="U8" s="464"/>
      <c r="V8" s="462"/>
      <c r="W8" s="463"/>
      <c r="X8" s="464"/>
      <c r="Y8" s="462"/>
      <c r="Z8" s="463"/>
      <c r="AA8" s="464"/>
      <c r="AB8" s="462"/>
      <c r="AC8" s="463"/>
      <c r="AD8" s="464"/>
      <c r="AE8" s="462"/>
      <c r="AF8" s="463"/>
      <c r="AG8" s="464"/>
      <c r="AH8" s="462"/>
      <c r="AI8" s="463"/>
      <c r="AJ8" s="464"/>
      <c r="AK8" s="462"/>
      <c r="AL8" s="463"/>
      <c r="AM8" s="464"/>
    </row>
    <row r="9" spans="1:39" ht="15" customHeight="1">
      <c r="A9" s="1497"/>
      <c r="B9" s="1498"/>
      <c r="C9" s="1499"/>
      <c r="D9" s="465" t="s">
        <v>635</v>
      </c>
      <c r="E9" s="466"/>
      <c r="F9" s="467"/>
      <c r="G9" s="465"/>
      <c r="H9" s="466"/>
      <c r="I9" s="467"/>
      <c r="J9" s="465"/>
      <c r="K9" s="466"/>
      <c r="L9" s="467"/>
      <c r="M9" s="465"/>
      <c r="N9" s="466"/>
      <c r="O9" s="467"/>
      <c r="P9" s="465"/>
      <c r="Q9" s="466"/>
      <c r="R9" s="467"/>
      <c r="S9" s="465"/>
      <c r="T9" s="466"/>
      <c r="U9" s="467"/>
      <c r="V9" s="465"/>
      <c r="W9" s="466"/>
      <c r="X9" s="467"/>
      <c r="Y9" s="465"/>
      <c r="Z9" s="466"/>
      <c r="AA9" s="467"/>
      <c r="AB9" s="465"/>
      <c r="AC9" s="466"/>
      <c r="AD9" s="467"/>
      <c r="AE9" s="465"/>
      <c r="AF9" s="466"/>
      <c r="AG9" s="467"/>
      <c r="AH9" s="465"/>
      <c r="AI9" s="466"/>
      <c r="AJ9" s="467"/>
      <c r="AK9" s="465"/>
      <c r="AL9" s="466"/>
      <c r="AM9" s="467"/>
    </row>
    <row r="10" spans="1:39" ht="15" customHeight="1">
      <c r="A10" s="1500"/>
      <c r="B10" s="1501"/>
      <c r="C10" s="1502"/>
      <c r="D10" s="468"/>
      <c r="E10" s="469"/>
      <c r="F10" s="470"/>
      <c r="G10" s="468"/>
      <c r="H10" s="469"/>
      <c r="I10" s="470"/>
      <c r="J10" s="468"/>
      <c r="K10" s="469"/>
      <c r="L10" s="470"/>
      <c r="M10" s="468"/>
      <c r="N10" s="469"/>
      <c r="O10" s="470"/>
      <c r="P10" s="468"/>
      <c r="Q10" s="469"/>
      <c r="R10" s="470"/>
      <c r="S10" s="468"/>
      <c r="T10" s="469"/>
      <c r="U10" s="470"/>
      <c r="V10" s="468"/>
      <c r="W10" s="469"/>
      <c r="X10" s="470"/>
      <c r="Y10" s="468"/>
      <c r="Z10" s="469"/>
      <c r="AA10" s="470"/>
      <c r="AB10" s="468"/>
      <c r="AC10" s="469"/>
      <c r="AD10" s="470"/>
      <c r="AE10" s="468"/>
      <c r="AF10" s="469"/>
      <c r="AG10" s="470"/>
      <c r="AH10" s="468"/>
      <c r="AI10" s="469"/>
      <c r="AJ10" s="470"/>
      <c r="AK10" s="468"/>
      <c r="AL10" s="469"/>
      <c r="AM10" s="470"/>
    </row>
    <row r="11" spans="1:39" ht="15" customHeight="1">
      <c r="A11" s="1494" t="s">
        <v>566</v>
      </c>
      <c r="B11" s="1495"/>
      <c r="C11" s="1496"/>
      <c r="D11" s="462"/>
      <c r="E11" s="463"/>
      <c r="F11" s="464"/>
      <c r="G11" s="462"/>
      <c r="H11" s="463"/>
      <c r="I11" s="464"/>
      <c r="J11" s="462"/>
      <c r="K11" s="463"/>
      <c r="L11" s="464"/>
      <c r="M11" s="462"/>
      <c r="N11" s="463"/>
      <c r="O11" s="464"/>
      <c r="P11" s="462"/>
      <c r="Q11" s="463"/>
      <c r="R11" s="464"/>
      <c r="S11" s="462"/>
      <c r="T11" s="463"/>
      <c r="U11" s="464"/>
      <c r="V11" s="462"/>
      <c r="W11" s="463"/>
      <c r="X11" s="464"/>
      <c r="Y11" s="462"/>
      <c r="Z11" s="463"/>
      <c r="AA11" s="464"/>
      <c r="AB11" s="462"/>
      <c r="AC11" s="463"/>
      <c r="AD11" s="464"/>
      <c r="AE11" s="462"/>
      <c r="AF11" s="463"/>
      <c r="AG11" s="464"/>
      <c r="AH11" s="462"/>
      <c r="AI11" s="463"/>
      <c r="AJ11" s="464"/>
      <c r="AK11" s="462"/>
      <c r="AL11" s="463"/>
      <c r="AM11" s="464"/>
    </row>
    <row r="12" spans="1:39" ht="15" customHeight="1">
      <c r="A12" s="1497"/>
      <c r="B12" s="1498"/>
      <c r="C12" s="1499"/>
      <c r="D12" s="465"/>
      <c r="E12" s="466"/>
      <c r="F12" s="467"/>
      <c r="G12" s="465"/>
      <c r="H12" s="466"/>
      <c r="I12" s="467"/>
      <c r="J12" s="465"/>
      <c r="K12" s="466"/>
      <c r="L12" s="467"/>
      <c r="M12" s="465"/>
      <c r="N12" s="466"/>
      <c r="O12" s="467"/>
      <c r="P12" s="465"/>
      <c r="Q12" s="466"/>
      <c r="R12" s="467"/>
      <c r="S12" s="465"/>
      <c r="T12" s="466"/>
      <c r="U12" s="467"/>
      <c r="V12" s="465"/>
      <c r="W12" s="466"/>
      <c r="X12" s="467"/>
      <c r="Y12" s="465"/>
      <c r="Z12" s="466"/>
      <c r="AA12" s="467"/>
      <c r="AB12" s="465"/>
      <c r="AC12" s="466"/>
      <c r="AD12" s="467"/>
      <c r="AE12" s="465"/>
      <c r="AF12" s="466"/>
      <c r="AG12" s="467"/>
      <c r="AH12" s="465"/>
      <c r="AI12" s="466"/>
      <c r="AJ12" s="467"/>
      <c r="AK12" s="465"/>
      <c r="AL12" s="466"/>
      <c r="AM12" s="467"/>
    </row>
    <row r="13" spans="1:39" ht="15" customHeight="1">
      <c r="A13" s="1500"/>
      <c r="B13" s="1501"/>
      <c r="C13" s="1502"/>
      <c r="D13" s="468"/>
      <c r="E13" s="469"/>
      <c r="F13" s="470"/>
      <c r="G13" s="468"/>
      <c r="H13" s="469"/>
      <c r="I13" s="470"/>
      <c r="J13" s="468"/>
      <c r="K13" s="469"/>
      <c r="L13" s="470"/>
      <c r="M13" s="468"/>
      <c r="N13" s="469"/>
      <c r="O13" s="470"/>
      <c r="P13" s="468"/>
      <c r="Q13" s="469"/>
      <c r="R13" s="470"/>
      <c r="S13" s="468"/>
      <c r="T13" s="469"/>
      <c r="U13" s="470"/>
      <c r="V13" s="468"/>
      <c r="W13" s="469"/>
      <c r="X13" s="470"/>
      <c r="Y13" s="468"/>
      <c r="Z13" s="469"/>
      <c r="AA13" s="470"/>
      <c r="AB13" s="468"/>
      <c r="AC13" s="469"/>
      <c r="AD13" s="470"/>
      <c r="AE13" s="468"/>
      <c r="AF13" s="469"/>
      <c r="AG13" s="470"/>
      <c r="AH13" s="468"/>
      <c r="AI13" s="469"/>
      <c r="AJ13" s="470"/>
      <c r="AK13" s="468"/>
      <c r="AL13" s="469"/>
      <c r="AM13" s="470"/>
    </row>
    <row r="14" spans="1:39" ht="15" customHeight="1">
      <c r="A14" s="1494" t="s">
        <v>567</v>
      </c>
      <c r="B14" s="1495"/>
      <c r="C14" s="1496"/>
      <c r="D14" s="462"/>
      <c r="E14" s="463"/>
      <c r="F14" s="464"/>
      <c r="G14" s="462"/>
      <c r="H14" s="463"/>
      <c r="I14" s="464"/>
      <c r="J14" s="462"/>
      <c r="K14" s="463"/>
      <c r="L14" s="464"/>
      <c r="M14" s="462"/>
      <c r="N14" s="463"/>
      <c r="O14" s="464"/>
      <c r="P14" s="462"/>
      <c r="Q14" s="463"/>
      <c r="R14" s="464"/>
      <c r="S14" s="462"/>
      <c r="T14" s="463"/>
      <c r="U14" s="464"/>
      <c r="V14" s="462"/>
      <c r="W14" s="463"/>
      <c r="X14" s="464"/>
      <c r="Y14" s="462"/>
      <c r="Z14" s="463"/>
      <c r="AA14" s="464"/>
      <c r="AB14" s="462"/>
      <c r="AC14" s="463"/>
      <c r="AD14" s="464"/>
      <c r="AE14" s="462"/>
      <c r="AF14" s="463"/>
      <c r="AG14" s="464"/>
      <c r="AH14" s="462"/>
      <c r="AI14" s="463"/>
      <c r="AJ14" s="464"/>
      <c r="AK14" s="462"/>
      <c r="AL14" s="463"/>
      <c r="AM14" s="464"/>
    </row>
    <row r="15" spans="1:39" ht="15" customHeight="1">
      <c r="A15" s="1497"/>
      <c r="B15" s="1498"/>
      <c r="C15" s="1499"/>
      <c r="D15" s="465"/>
      <c r="E15" s="466"/>
      <c r="F15" s="467"/>
      <c r="G15" s="465"/>
      <c r="H15" s="466"/>
      <c r="I15" s="467"/>
      <c r="J15" s="465"/>
      <c r="K15" s="466"/>
      <c r="L15" s="467"/>
      <c r="M15" s="465"/>
      <c r="N15" s="466"/>
      <c r="O15" s="467"/>
      <c r="P15" s="465"/>
      <c r="Q15" s="466"/>
      <c r="R15" s="467"/>
      <c r="S15" s="465"/>
      <c r="T15" s="466"/>
      <c r="U15" s="467"/>
      <c r="V15" s="465"/>
      <c r="W15" s="466"/>
      <c r="X15" s="467"/>
      <c r="Y15" s="465"/>
      <c r="Z15" s="466"/>
      <c r="AA15" s="467"/>
      <c r="AB15" s="465"/>
      <c r="AC15" s="466"/>
      <c r="AD15" s="467"/>
      <c r="AE15" s="465"/>
      <c r="AF15" s="466"/>
      <c r="AG15" s="467"/>
      <c r="AH15" s="465"/>
      <c r="AI15" s="466"/>
      <c r="AJ15" s="467"/>
      <c r="AK15" s="465"/>
      <c r="AL15" s="466"/>
      <c r="AM15" s="467"/>
    </row>
    <row r="16" spans="1:39" ht="15" customHeight="1">
      <c r="A16" s="1500"/>
      <c r="B16" s="1501"/>
      <c r="C16" s="1502"/>
      <c r="D16" s="468"/>
      <c r="E16" s="469"/>
      <c r="F16" s="470"/>
      <c r="G16" s="468"/>
      <c r="H16" s="469"/>
      <c r="I16" s="470"/>
      <c r="J16" s="468"/>
      <c r="K16" s="469"/>
      <c r="L16" s="470"/>
      <c r="M16" s="468"/>
      <c r="N16" s="469"/>
      <c r="O16" s="470"/>
      <c r="P16" s="468"/>
      <c r="Q16" s="469"/>
      <c r="R16" s="470"/>
      <c r="S16" s="468"/>
      <c r="T16" s="469"/>
      <c r="U16" s="470"/>
      <c r="V16" s="468"/>
      <c r="W16" s="469"/>
      <c r="X16" s="470"/>
      <c r="Y16" s="468"/>
      <c r="Z16" s="469"/>
      <c r="AA16" s="470"/>
      <c r="AB16" s="468"/>
      <c r="AC16" s="469"/>
      <c r="AD16" s="470"/>
      <c r="AE16" s="468"/>
      <c r="AF16" s="469"/>
      <c r="AG16" s="470"/>
      <c r="AH16" s="468"/>
      <c r="AI16" s="469"/>
      <c r="AJ16" s="470"/>
      <c r="AK16" s="468"/>
      <c r="AL16" s="469"/>
      <c r="AM16" s="470"/>
    </row>
    <row r="17" spans="1:39" ht="27.95" customHeight="1">
      <c r="A17" s="452"/>
      <c r="B17" s="471" t="s">
        <v>568</v>
      </c>
      <c r="C17" s="455"/>
      <c r="D17" s="452"/>
      <c r="E17" s="453"/>
      <c r="F17" s="455" t="s">
        <v>324</v>
      </c>
      <c r="G17" s="452"/>
      <c r="H17" s="453"/>
      <c r="I17" s="455" t="s">
        <v>324</v>
      </c>
      <c r="J17" s="452"/>
      <c r="K17" s="453"/>
      <c r="L17" s="455" t="s">
        <v>324</v>
      </c>
      <c r="M17" s="452"/>
      <c r="N17" s="453"/>
      <c r="O17" s="455" t="s">
        <v>324</v>
      </c>
      <c r="P17" s="452"/>
      <c r="Q17" s="453"/>
      <c r="R17" s="455" t="s">
        <v>324</v>
      </c>
      <c r="S17" s="452"/>
      <c r="T17" s="453"/>
      <c r="U17" s="455" t="s">
        <v>324</v>
      </c>
      <c r="V17" s="452"/>
      <c r="W17" s="453"/>
      <c r="X17" s="455" t="s">
        <v>324</v>
      </c>
      <c r="Y17" s="452"/>
      <c r="Z17" s="453"/>
      <c r="AA17" s="455" t="s">
        <v>324</v>
      </c>
      <c r="AB17" s="452"/>
      <c r="AC17" s="453"/>
      <c r="AD17" s="455" t="s">
        <v>324</v>
      </c>
      <c r="AE17" s="452"/>
      <c r="AF17" s="453"/>
      <c r="AG17" s="455" t="s">
        <v>324</v>
      </c>
      <c r="AH17" s="452"/>
      <c r="AI17" s="453"/>
      <c r="AJ17" s="455" t="s">
        <v>324</v>
      </c>
      <c r="AK17" s="452"/>
      <c r="AL17" s="453"/>
      <c r="AM17" s="455" t="s">
        <v>324</v>
      </c>
    </row>
    <row r="18" spans="1:39" ht="27.95" customHeight="1">
      <c r="A18" s="449"/>
      <c r="B18" s="450"/>
      <c r="C18" s="451" t="s">
        <v>596</v>
      </c>
      <c r="D18" s="452"/>
      <c r="E18" s="453"/>
      <c r="F18" s="453"/>
      <c r="G18" s="453"/>
      <c r="H18" s="453"/>
      <c r="I18" s="453"/>
      <c r="J18" s="453"/>
      <c r="K18" s="453"/>
      <c r="L18" s="453"/>
      <c r="M18" s="453"/>
      <c r="N18" s="454" t="s">
        <v>561</v>
      </c>
      <c r="O18" s="453"/>
      <c r="P18" s="453"/>
      <c r="Q18" s="453"/>
      <c r="R18" s="453"/>
      <c r="S18" s="453"/>
      <c r="T18" s="453"/>
      <c r="U18" s="453"/>
      <c r="V18" s="453"/>
      <c r="W18" s="453"/>
      <c r="X18" s="453"/>
      <c r="Y18" s="453"/>
      <c r="Z18" s="453"/>
      <c r="AA18" s="453"/>
      <c r="AB18" s="453"/>
      <c r="AC18" s="454" t="s">
        <v>562</v>
      </c>
      <c r="AD18" s="453"/>
      <c r="AE18" s="453"/>
      <c r="AF18" s="453"/>
      <c r="AG18" s="453"/>
      <c r="AH18" s="453"/>
      <c r="AI18" s="453"/>
      <c r="AJ18" s="453"/>
      <c r="AK18" s="453"/>
      <c r="AL18" s="453"/>
      <c r="AM18" s="455"/>
    </row>
    <row r="19" spans="1:39" ht="27.95" customHeight="1">
      <c r="A19" s="456"/>
      <c r="B19" s="457"/>
      <c r="C19" s="458"/>
      <c r="D19" s="1166" t="str">
        <f>IF(AK6="月","月",IF(DATE(YEAR(EOMONTH(AK6,1)),MONTH(EOMONTH(AK6,1)),1)&lt;=DATE(YEAR($AG$3),MONTH($AG$3),1),EOMONTH(AK6,1),"月"))</f>
        <v>月</v>
      </c>
      <c r="E19" s="1167"/>
      <c r="F19" s="1168"/>
      <c r="G19" s="1166" t="str">
        <f t="shared" ref="G19" si="9">IF(D19="月","月",IF(DATE(YEAR(EOMONTH(D19,1)),MONTH(EOMONTH(D19,1)),1)&lt;=DATE(YEAR($AG$3),MONTH($AG$3),1),EOMONTH(D19,1),"月"))</f>
        <v>月</v>
      </c>
      <c r="H19" s="1167"/>
      <c r="I19" s="1168"/>
      <c r="J19" s="1166" t="str">
        <f t="shared" ref="J19" si="10">IF(G19="月","月",IF(DATE(YEAR(EOMONTH(G19,1)),MONTH(EOMONTH(G19,1)),1)&lt;=DATE(YEAR($AG$3),MONTH($AG$3),1),EOMONTH(G19,1),"月"))</f>
        <v>月</v>
      </c>
      <c r="K19" s="1167"/>
      <c r="L19" s="1168"/>
      <c r="M19" s="1166" t="str">
        <f t="shared" ref="M19" si="11">IF(J19="月","月",IF(DATE(YEAR(EOMONTH(J19,1)),MONTH(EOMONTH(J19,1)),1)&lt;=DATE(YEAR($AG$3),MONTH($AG$3),1),EOMONTH(J19,1),"月"))</f>
        <v>月</v>
      </c>
      <c r="N19" s="1167"/>
      <c r="O19" s="1168"/>
      <c r="P19" s="1166" t="str">
        <f t="shared" ref="P19" si="12">IF(M19="月","月",IF(DATE(YEAR(EOMONTH(M19,1)),MONTH(EOMONTH(M19,1)),1)&lt;=DATE(YEAR($AG$3),MONTH($AG$3),1),EOMONTH(M19,1),"月"))</f>
        <v>月</v>
      </c>
      <c r="Q19" s="1167"/>
      <c r="R19" s="1168"/>
      <c r="S19" s="1166" t="str">
        <f t="shared" ref="S19" si="13">IF(P19="月","月",IF(DATE(YEAR(EOMONTH(P19,1)),MONTH(EOMONTH(P19,1)),1)&lt;=DATE(YEAR($AG$3),MONTH($AG$3),1),EOMONTH(P19,1),"月"))</f>
        <v>月</v>
      </c>
      <c r="T19" s="1167"/>
      <c r="U19" s="1168"/>
      <c r="V19" s="1166" t="str">
        <f t="shared" ref="V19" si="14">IF(S19="月","月",IF(DATE(YEAR(EOMONTH(S19,1)),MONTH(EOMONTH(S19,1)),1)&lt;=DATE(YEAR($AG$3),MONTH($AG$3),1),EOMONTH(S19,1),"月"))</f>
        <v>月</v>
      </c>
      <c r="W19" s="1167"/>
      <c r="X19" s="1168"/>
      <c r="Y19" s="1166" t="str">
        <f t="shared" ref="Y19" si="15">IF(V19="月","月",IF(DATE(YEAR(EOMONTH(V19,1)),MONTH(EOMONTH(V19,1)),1)&lt;=DATE(YEAR($AG$3),MONTH($AG$3),1),EOMONTH(V19,1),"月"))</f>
        <v>月</v>
      </c>
      <c r="Z19" s="1167"/>
      <c r="AA19" s="1168"/>
      <c r="AB19" s="1166" t="str">
        <f t="shared" ref="AB19" si="16">IF(Y19="月","月",IF(DATE(YEAR(EOMONTH(Y19,1)),MONTH(EOMONTH(Y19,1)),1)&lt;=DATE(YEAR($AG$3),MONTH($AG$3),1),EOMONTH(Y19,1),"月"))</f>
        <v>月</v>
      </c>
      <c r="AC19" s="1167"/>
      <c r="AD19" s="1168"/>
      <c r="AE19" s="1166" t="str">
        <f t="shared" ref="AE19" si="17">IF(AB19="月","月",IF(DATE(YEAR(EOMONTH(AB19,1)),MONTH(EOMONTH(AB19,1)),1)&lt;=DATE(YEAR($AG$3),MONTH($AG$3),1),EOMONTH(AB19,1),"月"))</f>
        <v>月</v>
      </c>
      <c r="AF19" s="1167"/>
      <c r="AG19" s="1168"/>
      <c r="AH19" s="1166" t="str">
        <f t="shared" ref="AH19" si="18">IF(AE19="月","月",IF(DATE(YEAR(EOMONTH(AE19,1)),MONTH(EOMONTH(AE19,1)),1)&lt;=DATE(YEAR($AG$3),MONTH($AG$3),1),EOMONTH(AE19,1),"月"))</f>
        <v>月</v>
      </c>
      <c r="AI19" s="1167"/>
      <c r="AJ19" s="1168"/>
      <c r="AK19" s="1166" t="str">
        <f t="shared" ref="AK19" si="19">IF(AH19="月","月",IF(DATE(YEAR(EOMONTH(AH19,1)),MONTH(EOMONTH(AH19,1)),1)&lt;=DATE(YEAR($AG$3),MONTH($AG$3),1),EOMONTH(AH19,1),"月"))</f>
        <v>月</v>
      </c>
      <c r="AL19" s="1167"/>
      <c r="AM19" s="1168"/>
    </row>
    <row r="20" spans="1:39" ht="27.95" customHeight="1">
      <c r="A20" s="459" t="s">
        <v>595</v>
      </c>
      <c r="B20" s="460"/>
      <c r="C20" s="461"/>
      <c r="D20" s="1169" t="s">
        <v>564</v>
      </c>
      <c r="E20" s="1170"/>
      <c r="F20" s="1171"/>
      <c r="G20" s="1169" t="s">
        <v>564</v>
      </c>
      <c r="H20" s="1170"/>
      <c r="I20" s="1171"/>
      <c r="J20" s="1169" t="s">
        <v>564</v>
      </c>
      <c r="K20" s="1170"/>
      <c r="L20" s="1171"/>
      <c r="M20" s="1169" t="s">
        <v>564</v>
      </c>
      <c r="N20" s="1170"/>
      <c r="O20" s="1171"/>
      <c r="P20" s="1169" t="s">
        <v>564</v>
      </c>
      <c r="Q20" s="1170"/>
      <c r="R20" s="1171"/>
      <c r="S20" s="1169" t="s">
        <v>564</v>
      </c>
      <c r="T20" s="1170"/>
      <c r="U20" s="1171"/>
      <c r="V20" s="1169" t="s">
        <v>564</v>
      </c>
      <c r="W20" s="1170"/>
      <c r="X20" s="1171"/>
      <c r="Y20" s="1169" t="s">
        <v>564</v>
      </c>
      <c r="Z20" s="1170"/>
      <c r="AA20" s="1171"/>
      <c r="AB20" s="1169" t="s">
        <v>564</v>
      </c>
      <c r="AC20" s="1170"/>
      <c r="AD20" s="1171"/>
      <c r="AE20" s="1169" t="s">
        <v>564</v>
      </c>
      <c r="AF20" s="1170"/>
      <c r="AG20" s="1171"/>
      <c r="AH20" s="1169" t="s">
        <v>564</v>
      </c>
      <c r="AI20" s="1170"/>
      <c r="AJ20" s="1171"/>
      <c r="AK20" s="1169" t="s">
        <v>564</v>
      </c>
      <c r="AL20" s="1170"/>
      <c r="AM20" s="1171"/>
    </row>
    <row r="21" spans="1:39" ht="15" customHeight="1">
      <c r="A21" s="1494" t="s">
        <v>565</v>
      </c>
      <c r="B21" s="1495"/>
      <c r="C21" s="1496"/>
      <c r="D21" s="462"/>
      <c r="E21" s="463"/>
      <c r="F21" s="464"/>
      <c r="G21" s="462"/>
      <c r="H21" s="463"/>
      <c r="I21" s="464"/>
      <c r="J21" s="462"/>
      <c r="K21" s="463"/>
      <c r="L21" s="464"/>
      <c r="M21" s="462"/>
      <c r="N21" s="463"/>
      <c r="O21" s="464"/>
      <c r="P21" s="462"/>
      <c r="Q21" s="463"/>
      <c r="R21" s="464"/>
      <c r="S21" s="462"/>
      <c r="T21" s="463"/>
      <c r="U21" s="464"/>
      <c r="V21" s="462"/>
      <c r="W21" s="463"/>
      <c r="X21" s="464"/>
      <c r="Y21" s="462"/>
      <c r="Z21" s="463"/>
      <c r="AA21" s="464"/>
      <c r="AB21" s="462"/>
      <c r="AC21" s="463"/>
      <c r="AD21" s="464"/>
      <c r="AE21" s="462"/>
      <c r="AF21" s="463"/>
      <c r="AG21" s="464"/>
      <c r="AH21" s="462"/>
      <c r="AI21" s="463"/>
      <c r="AJ21" s="464"/>
      <c r="AK21" s="462"/>
      <c r="AL21" s="463"/>
      <c r="AM21" s="464"/>
    </row>
    <row r="22" spans="1:39" ht="15" customHeight="1">
      <c r="A22" s="1497"/>
      <c r="B22" s="1498"/>
      <c r="C22" s="1499"/>
      <c r="D22" s="465"/>
      <c r="E22" s="466"/>
      <c r="F22" s="467"/>
      <c r="G22" s="465"/>
      <c r="H22" s="466"/>
      <c r="I22" s="467"/>
      <c r="J22" s="465"/>
      <c r="K22" s="466"/>
      <c r="L22" s="467"/>
      <c r="M22" s="465"/>
      <c r="N22" s="466"/>
      <c r="O22" s="467"/>
      <c r="P22" s="465"/>
      <c r="Q22" s="466"/>
      <c r="R22" s="467"/>
      <c r="S22" s="465"/>
      <c r="T22" s="466"/>
      <c r="U22" s="467"/>
      <c r="V22" s="465"/>
      <c r="W22" s="466"/>
      <c r="X22" s="467"/>
      <c r="Y22" s="465"/>
      <c r="Z22" s="466"/>
      <c r="AA22" s="467"/>
      <c r="AB22" s="465"/>
      <c r="AC22" s="466"/>
      <c r="AD22" s="467"/>
      <c r="AE22" s="465"/>
      <c r="AF22" s="466"/>
      <c r="AG22" s="467"/>
      <c r="AH22" s="465"/>
      <c r="AI22" s="466"/>
      <c r="AJ22" s="467"/>
      <c r="AK22" s="465"/>
      <c r="AL22" s="466"/>
      <c r="AM22" s="467"/>
    </row>
    <row r="23" spans="1:39" ht="15" customHeight="1">
      <c r="A23" s="1500"/>
      <c r="B23" s="1501"/>
      <c r="C23" s="1502"/>
      <c r="D23" s="468"/>
      <c r="E23" s="469"/>
      <c r="F23" s="470"/>
      <c r="G23" s="468"/>
      <c r="H23" s="469"/>
      <c r="I23" s="470"/>
      <c r="J23" s="468"/>
      <c r="K23" s="469"/>
      <c r="L23" s="470"/>
      <c r="M23" s="468"/>
      <c r="N23" s="469"/>
      <c r="O23" s="470"/>
      <c r="P23" s="468"/>
      <c r="Q23" s="469"/>
      <c r="R23" s="470"/>
      <c r="S23" s="468"/>
      <c r="T23" s="469"/>
      <c r="U23" s="470"/>
      <c r="V23" s="468"/>
      <c r="W23" s="469"/>
      <c r="X23" s="470"/>
      <c r="Y23" s="468"/>
      <c r="Z23" s="469"/>
      <c r="AA23" s="470"/>
      <c r="AB23" s="468"/>
      <c r="AC23" s="469"/>
      <c r="AD23" s="470"/>
      <c r="AE23" s="468"/>
      <c r="AF23" s="469"/>
      <c r="AG23" s="470"/>
      <c r="AH23" s="468"/>
      <c r="AI23" s="469"/>
      <c r="AJ23" s="470"/>
      <c r="AK23" s="468"/>
      <c r="AL23" s="469"/>
      <c r="AM23" s="470"/>
    </row>
    <row r="24" spans="1:39" ht="15" customHeight="1">
      <c r="A24" s="1494" t="s">
        <v>566</v>
      </c>
      <c r="B24" s="1495"/>
      <c r="C24" s="1496"/>
      <c r="D24" s="462"/>
      <c r="E24" s="463"/>
      <c r="F24" s="464"/>
      <c r="G24" s="462"/>
      <c r="H24" s="463"/>
      <c r="I24" s="464"/>
      <c r="J24" s="462"/>
      <c r="K24" s="463"/>
      <c r="L24" s="464"/>
      <c r="M24" s="462"/>
      <c r="N24" s="463"/>
      <c r="O24" s="464"/>
      <c r="P24" s="462"/>
      <c r="Q24" s="463"/>
      <c r="R24" s="464"/>
      <c r="S24" s="462"/>
      <c r="T24" s="463"/>
      <c r="U24" s="464"/>
      <c r="V24" s="462"/>
      <c r="W24" s="463"/>
      <c r="X24" s="464"/>
      <c r="Y24" s="462"/>
      <c r="Z24" s="463"/>
      <c r="AA24" s="464"/>
      <c r="AB24" s="462"/>
      <c r="AC24" s="463"/>
      <c r="AD24" s="464"/>
      <c r="AE24" s="462"/>
      <c r="AF24" s="463"/>
      <c r="AG24" s="464"/>
      <c r="AH24" s="462"/>
      <c r="AI24" s="463"/>
      <c r="AJ24" s="464"/>
      <c r="AK24" s="462"/>
      <c r="AL24" s="463"/>
      <c r="AM24" s="464"/>
    </row>
    <row r="25" spans="1:39" ht="15" customHeight="1">
      <c r="A25" s="1497"/>
      <c r="B25" s="1498"/>
      <c r="C25" s="1499"/>
      <c r="D25" s="465"/>
      <c r="E25" s="466"/>
      <c r="F25" s="467"/>
      <c r="G25" s="465"/>
      <c r="H25" s="466"/>
      <c r="I25" s="467"/>
      <c r="J25" s="465"/>
      <c r="K25" s="466"/>
      <c r="L25" s="467"/>
      <c r="M25" s="465"/>
      <c r="N25" s="466"/>
      <c r="O25" s="467"/>
      <c r="P25" s="465"/>
      <c r="Q25" s="466"/>
      <c r="R25" s="467"/>
      <c r="S25" s="465"/>
      <c r="T25" s="466"/>
      <c r="U25" s="467"/>
      <c r="V25" s="465"/>
      <c r="W25" s="466"/>
      <c r="X25" s="467"/>
      <c r="Y25" s="465"/>
      <c r="Z25" s="466"/>
      <c r="AA25" s="467"/>
      <c r="AB25" s="465"/>
      <c r="AC25" s="466"/>
      <c r="AD25" s="467"/>
      <c r="AE25" s="465"/>
      <c r="AF25" s="466"/>
      <c r="AG25" s="467"/>
      <c r="AH25" s="465"/>
      <c r="AI25" s="466"/>
      <c r="AJ25" s="467"/>
      <c r="AK25" s="465"/>
      <c r="AL25" s="466"/>
      <c r="AM25" s="467"/>
    </row>
    <row r="26" spans="1:39" ht="15" customHeight="1">
      <c r="A26" s="1500"/>
      <c r="B26" s="1501"/>
      <c r="C26" s="1502"/>
      <c r="D26" s="468"/>
      <c r="E26" s="469"/>
      <c r="F26" s="470"/>
      <c r="G26" s="468"/>
      <c r="H26" s="469"/>
      <c r="I26" s="470"/>
      <c r="J26" s="468"/>
      <c r="K26" s="469"/>
      <c r="L26" s="470"/>
      <c r="M26" s="468"/>
      <c r="N26" s="469"/>
      <c r="O26" s="470"/>
      <c r="P26" s="468"/>
      <c r="Q26" s="469"/>
      <c r="R26" s="470"/>
      <c r="S26" s="468"/>
      <c r="T26" s="469"/>
      <c r="U26" s="470"/>
      <c r="V26" s="468"/>
      <c r="W26" s="469"/>
      <c r="X26" s="470"/>
      <c r="Y26" s="468"/>
      <c r="Z26" s="469"/>
      <c r="AA26" s="470"/>
      <c r="AB26" s="468"/>
      <c r="AC26" s="469"/>
      <c r="AD26" s="470"/>
      <c r="AE26" s="468"/>
      <c r="AF26" s="469"/>
      <c r="AG26" s="470"/>
      <c r="AH26" s="468"/>
      <c r="AI26" s="469"/>
      <c r="AJ26" s="470"/>
      <c r="AK26" s="468"/>
      <c r="AL26" s="469"/>
      <c r="AM26" s="470"/>
    </row>
    <row r="27" spans="1:39" ht="15" customHeight="1">
      <c r="A27" s="1494" t="s">
        <v>567</v>
      </c>
      <c r="B27" s="1495"/>
      <c r="C27" s="1496"/>
      <c r="D27" s="462"/>
      <c r="E27" s="463"/>
      <c r="F27" s="464"/>
      <c r="G27" s="462"/>
      <c r="H27" s="463"/>
      <c r="I27" s="464"/>
      <c r="J27" s="462"/>
      <c r="K27" s="463"/>
      <c r="L27" s="464"/>
      <c r="M27" s="462"/>
      <c r="N27" s="463"/>
      <c r="O27" s="464"/>
      <c r="P27" s="462"/>
      <c r="Q27" s="463"/>
      <c r="R27" s="464"/>
      <c r="S27" s="462"/>
      <c r="T27" s="463"/>
      <c r="U27" s="464"/>
      <c r="V27" s="462"/>
      <c r="W27" s="463"/>
      <c r="X27" s="464"/>
      <c r="Y27" s="462"/>
      <c r="Z27" s="463"/>
      <c r="AA27" s="464"/>
      <c r="AB27" s="462"/>
      <c r="AC27" s="463"/>
      <c r="AD27" s="464"/>
      <c r="AE27" s="462"/>
      <c r="AF27" s="463"/>
      <c r="AG27" s="464"/>
      <c r="AH27" s="462"/>
      <c r="AI27" s="463"/>
      <c r="AJ27" s="464"/>
      <c r="AK27" s="462"/>
      <c r="AL27" s="463"/>
      <c r="AM27" s="464"/>
    </row>
    <row r="28" spans="1:39" ht="15" customHeight="1">
      <c r="A28" s="1497"/>
      <c r="B28" s="1498"/>
      <c r="C28" s="1499"/>
      <c r="D28" s="465"/>
      <c r="E28" s="466"/>
      <c r="F28" s="467"/>
      <c r="G28" s="465"/>
      <c r="H28" s="466"/>
      <c r="I28" s="467"/>
      <c r="J28" s="465"/>
      <c r="K28" s="466"/>
      <c r="L28" s="467"/>
      <c r="M28" s="465"/>
      <c r="N28" s="466"/>
      <c r="O28" s="467"/>
      <c r="P28" s="465"/>
      <c r="Q28" s="466"/>
      <c r="R28" s="467"/>
      <c r="S28" s="465"/>
      <c r="T28" s="466"/>
      <c r="U28" s="467"/>
      <c r="V28" s="465"/>
      <c r="W28" s="466"/>
      <c r="X28" s="467"/>
      <c r="Y28" s="465"/>
      <c r="Z28" s="466"/>
      <c r="AA28" s="467"/>
      <c r="AB28" s="465"/>
      <c r="AC28" s="466"/>
      <c r="AD28" s="467"/>
      <c r="AE28" s="465"/>
      <c r="AF28" s="466"/>
      <c r="AG28" s="467"/>
      <c r="AH28" s="465"/>
      <c r="AI28" s="466"/>
      <c r="AJ28" s="467"/>
      <c r="AK28" s="465"/>
      <c r="AL28" s="466"/>
      <c r="AM28" s="467"/>
    </row>
    <row r="29" spans="1:39" ht="15" customHeight="1">
      <c r="A29" s="1500"/>
      <c r="B29" s="1501"/>
      <c r="C29" s="1502"/>
      <c r="D29" s="468"/>
      <c r="E29" s="469"/>
      <c r="F29" s="470"/>
      <c r="G29" s="468"/>
      <c r="H29" s="469"/>
      <c r="I29" s="470"/>
      <c r="J29" s="468"/>
      <c r="K29" s="469"/>
      <c r="L29" s="470"/>
      <c r="M29" s="468"/>
      <c r="N29" s="469"/>
      <c r="O29" s="470"/>
      <c r="P29" s="468"/>
      <c r="Q29" s="469"/>
      <c r="R29" s="470"/>
      <c r="S29" s="468"/>
      <c r="T29" s="469"/>
      <c r="U29" s="470"/>
      <c r="V29" s="468"/>
      <c r="W29" s="469"/>
      <c r="X29" s="470"/>
      <c r="Y29" s="468"/>
      <c r="Z29" s="469"/>
      <c r="AA29" s="470"/>
      <c r="AB29" s="468"/>
      <c r="AC29" s="469"/>
      <c r="AD29" s="470"/>
      <c r="AE29" s="468"/>
      <c r="AF29" s="469"/>
      <c r="AG29" s="470"/>
      <c r="AH29" s="468"/>
      <c r="AI29" s="469"/>
      <c r="AJ29" s="470"/>
      <c r="AK29" s="468"/>
      <c r="AL29" s="469"/>
      <c r="AM29" s="470"/>
    </row>
    <row r="30" spans="1:39" ht="27.95" customHeight="1">
      <c r="A30" s="452"/>
      <c r="B30" s="471" t="s">
        <v>568</v>
      </c>
      <c r="C30" s="455"/>
      <c r="D30" s="452"/>
      <c r="E30" s="453"/>
      <c r="F30" s="455" t="s">
        <v>324</v>
      </c>
      <c r="G30" s="452"/>
      <c r="H30" s="453"/>
      <c r="I30" s="455" t="s">
        <v>324</v>
      </c>
      <c r="J30" s="452"/>
      <c r="K30" s="453"/>
      <c r="L30" s="455" t="s">
        <v>324</v>
      </c>
      <c r="M30" s="452"/>
      <c r="N30" s="453"/>
      <c r="O30" s="455" t="s">
        <v>324</v>
      </c>
      <c r="P30" s="452"/>
      <c r="Q30" s="453"/>
      <c r="R30" s="455" t="s">
        <v>324</v>
      </c>
      <c r="S30" s="452"/>
      <c r="T30" s="453"/>
      <c r="U30" s="455" t="s">
        <v>324</v>
      </c>
      <c r="V30" s="452"/>
      <c r="W30" s="453"/>
      <c r="X30" s="455" t="s">
        <v>324</v>
      </c>
      <c r="Y30" s="452"/>
      <c r="Z30" s="453"/>
      <c r="AA30" s="455" t="s">
        <v>324</v>
      </c>
      <c r="AB30" s="452"/>
      <c r="AC30" s="453"/>
      <c r="AD30" s="455" t="s">
        <v>324</v>
      </c>
      <c r="AE30" s="452"/>
      <c r="AF30" s="453"/>
      <c r="AG30" s="455" t="s">
        <v>324</v>
      </c>
      <c r="AH30" s="452"/>
      <c r="AI30" s="453"/>
      <c r="AJ30" s="455" t="s">
        <v>324</v>
      </c>
      <c r="AK30" s="452"/>
      <c r="AL30" s="453"/>
      <c r="AM30" s="455" t="s">
        <v>324</v>
      </c>
    </row>
    <row r="31" spans="1:39" ht="27.95" customHeight="1">
      <c r="A31" s="10"/>
      <c r="B31" s="10"/>
      <c r="C31" s="10"/>
      <c r="D31" s="10"/>
      <c r="E31" s="10"/>
      <c r="F31" s="10"/>
      <c r="G31" s="10"/>
      <c r="H31" s="10"/>
      <c r="I31" s="1493" t="s">
        <v>906</v>
      </c>
      <c r="J31" s="1493"/>
      <c r="K31" s="1493"/>
      <c r="L31" s="1493"/>
      <c r="M31" s="1493"/>
      <c r="N31" s="10"/>
      <c r="O31" s="10"/>
      <c r="P31" s="10"/>
      <c r="Q31" s="10"/>
      <c r="R31" s="10"/>
      <c r="S31" s="10"/>
      <c r="T31" s="10"/>
      <c r="U31" s="10"/>
      <c r="V31" s="10"/>
      <c r="W31" s="10"/>
      <c r="X31" s="10"/>
      <c r="Y31" s="10"/>
      <c r="Z31" s="10"/>
      <c r="AA31" s="10"/>
      <c r="AB31" s="500"/>
      <c r="AC31" s="500"/>
      <c r="AD31" s="10"/>
      <c r="AF31" s="12"/>
      <c r="AG31" s="10"/>
      <c r="AH31" s="10"/>
      <c r="AI31" s="10"/>
      <c r="AJ31" s="10"/>
      <c r="AK31" s="10"/>
      <c r="AL31" s="10"/>
      <c r="AM31" s="10"/>
    </row>
    <row r="32" spans="1:39" ht="27.95" customHeight="1">
      <c r="A32" s="780" t="str">
        <f>IF(A34="○○病院","（発注者）","")</f>
        <v>（発注者）</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505" t="s">
        <v>681</v>
      </c>
      <c r="AC32" s="1506"/>
      <c r="AD32" s="1510"/>
      <c r="AE32" s="1510"/>
      <c r="AF32" s="1510"/>
      <c r="AG32" s="1510"/>
      <c r="AH32" s="1510"/>
      <c r="AI32" s="1510"/>
      <c r="AJ32" s="10"/>
      <c r="AK32" s="10"/>
      <c r="AL32" s="10"/>
      <c r="AM32" s="10"/>
    </row>
    <row r="33" spans="1:39" ht="30" customHeight="1">
      <c r="A33" s="1504" t="s">
        <v>754</v>
      </c>
      <c r="B33" s="1504"/>
      <c r="C33" s="1504"/>
      <c r="D33" s="1504"/>
      <c r="E33" s="1504"/>
      <c r="F33" s="10"/>
      <c r="G33" s="10"/>
      <c r="H33" s="10"/>
      <c r="I33" s="10"/>
      <c r="J33" s="10"/>
      <c r="K33" s="10"/>
      <c r="L33" s="10"/>
      <c r="M33" s="10"/>
      <c r="N33" s="10"/>
      <c r="O33" s="10"/>
      <c r="P33" s="10"/>
      <c r="Q33" s="10"/>
      <c r="R33" s="10"/>
      <c r="S33" s="10"/>
      <c r="T33" s="10"/>
      <c r="U33" s="10"/>
      <c r="V33" s="10"/>
      <c r="W33" s="10"/>
      <c r="X33" s="10"/>
      <c r="Y33" s="10"/>
      <c r="Z33" s="10"/>
      <c r="AA33" s="10"/>
      <c r="AB33" s="780" t="str">
        <f>IF(AD33="","(住所)","")</f>
        <v/>
      </c>
      <c r="AC33" s="391"/>
      <c r="AD33" s="1509">
        <f>'1'!$G$11</f>
        <v>0</v>
      </c>
      <c r="AE33" s="1509"/>
      <c r="AF33" s="1509"/>
      <c r="AG33" s="1509"/>
      <c r="AH33" s="1509"/>
      <c r="AI33" s="1509"/>
      <c r="AJ33" s="10"/>
      <c r="AK33" s="10"/>
      <c r="AL33" s="10"/>
      <c r="AM33" s="10"/>
    </row>
    <row r="34" spans="1:39" ht="27.95" customHeight="1">
      <c r="A34" s="1503" t="str">
        <f>'1'!$A$7</f>
        <v>○○病院</v>
      </c>
      <c r="B34" s="1503"/>
      <c r="C34" s="1503"/>
      <c r="D34" s="1503"/>
      <c r="E34" s="1503"/>
      <c r="F34" s="10"/>
      <c r="G34" s="10"/>
      <c r="H34" s="10"/>
      <c r="I34" s="10"/>
      <c r="K34" s="10"/>
      <c r="L34" s="10"/>
      <c r="M34" s="10"/>
      <c r="N34" s="10"/>
      <c r="O34" s="10"/>
      <c r="P34" s="10"/>
      <c r="Q34" s="10"/>
      <c r="R34" s="10"/>
      <c r="S34" s="10"/>
      <c r="T34" s="10"/>
      <c r="U34" s="10"/>
      <c r="V34" s="10"/>
      <c r="W34" s="10"/>
      <c r="X34" s="10"/>
      <c r="Y34" s="10"/>
      <c r="Z34" s="10"/>
      <c r="AA34" s="10"/>
      <c r="AB34" s="778" t="str">
        <f>IF(AD34=0,"(社名)","")</f>
        <v>(社名)</v>
      </c>
      <c r="AC34" s="472"/>
      <c r="AD34" s="1508">
        <f>'1'!$G$13</f>
        <v>0</v>
      </c>
      <c r="AE34" s="1508"/>
      <c r="AF34" s="1508"/>
      <c r="AG34" s="1508"/>
      <c r="AH34" s="1508"/>
      <c r="AI34" s="1508"/>
      <c r="AJ34" s="10"/>
      <c r="AK34" s="10"/>
      <c r="AL34" s="10"/>
      <c r="AM34" s="10"/>
    </row>
    <row r="35" spans="1:39" ht="27.95" customHeight="1">
      <c r="A35" s="1492" t="str">
        <f>'1'!$A$8&amp;"　"&amp;'1'!$B$8&amp;"　殿"</f>
        <v>院　長　○　○　○　○　殿</v>
      </c>
      <c r="B35" s="1492"/>
      <c r="C35" s="1492"/>
      <c r="D35" s="1492"/>
      <c r="E35" s="1492"/>
      <c r="F35" s="10"/>
      <c r="G35" s="10"/>
      <c r="H35" s="10"/>
      <c r="I35" s="10"/>
      <c r="J35" s="10"/>
      <c r="K35" s="10"/>
      <c r="L35" s="10"/>
      <c r="M35" s="10"/>
      <c r="N35" s="10"/>
      <c r="O35" s="10"/>
      <c r="P35" s="10"/>
      <c r="Q35" s="10"/>
      <c r="R35" s="10"/>
      <c r="S35" s="10"/>
      <c r="T35" s="496" t="str">
        <f>IF($I$31="令和　年　月　日","3","")</f>
        <v>3</v>
      </c>
      <c r="U35" s="10"/>
      <c r="V35" s="10"/>
      <c r="W35" s="10"/>
      <c r="X35" s="10"/>
      <c r="Y35" s="10"/>
      <c r="Z35" s="10"/>
      <c r="AA35" s="10"/>
      <c r="AB35" s="780" t="str">
        <f>IF(AD35=0,"(氏名)","")</f>
        <v>(氏名)</v>
      </c>
      <c r="AC35" s="391"/>
      <c r="AD35" s="1507">
        <f>'1'!$G$14</f>
        <v>0</v>
      </c>
      <c r="AE35" s="1507"/>
      <c r="AF35" s="1507"/>
      <c r="AG35" s="1507"/>
      <c r="AH35" s="1507"/>
      <c r="AI35" s="1507"/>
      <c r="AJ35" s="779" t="s">
        <v>740</v>
      </c>
      <c r="AK35" s="10"/>
      <c r="AL35" s="10"/>
      <c r="AM35" s="10"/>
    </row>
    <row r="36" spans="1:39" ht="27.95" customHeight="1">
      <c r="F36" s="10"/>
      <c r="G36" s="10"/>
      <c r="AC36" s="10"/>
      <c r="AE36" s="10"/>
      <c r="AF36" s="10"/>
      <c r="AG36" s="10"/>
    </row>
    <row r="37" spans="1:39" ht="27.95" customHeight="1">
      <c r="G37" s="10"/>
      <c r="AC37" s="10"/>
      <c r="AF37" s="10"/>
      <c r="AG37" s="10"/>
    </row>
    <row r="38" spans="1:39" ht="28.5" customHeight="1">
      <c r="E38" s="10"/>
      <c r="F38" s="10"/>
      <c r="AC38" s="10"/>
      <c r="AD38" s="11"/>
    </row>
    <row r="39" spans="1:39" ht="28.5" customHeight="1">
      <c r="AC39" s="10"/>
      <c r="AG39" s="11"/>
    </row>
    <row r="40" spans="1:39" ht="28.5" customHeight="1">
      <c r="AC40" s="10"/>
    </row>
    <row r="41" spans="1:39" ht="28.5" customHeight="1"/>
    <row r="43" spans="1:39" ht="14.25">
      <c r="H43" s="10"/>
      <c r="I43" s="10"/>
      <c r="J43" s="10"/>
      <c r="K43" s="10"/>
      <c r="L43" s="10"/>
      <c r="M43" s="10"/>
    </row>
    <row r="44" spans="1:39" ht="14.25">
      <c r="H44" s="10"/>
      <c r="I44" s="10"/>
      <c r="J44" s="10"/>
      <c r="K44" s="10"/>
      <c r="L44" s="10"/>
      <c r="M44" s="10"/>
    </row>
    <row r="45" spans="1:39" ht="14.25">
      <c r="H45" s="10"/>
      <c r="I45" s="10"/>
      <c r="K45" s="10"/>
      <c r="L45" s="10"/>
      <c r="M45" s="10"/>
    </row>
    <row r="46" spans="1:39" ht="14.25">
      <c r="H46" s="12"/>
      <c r="I46" s="10"/>
      <c r="J46" s="10"/>
      <c r="K46" s="10"/>
      <c r="L46" s="10"/>
      <c r="M46" s="10"/>
    </row>
    <row r="47" spans="1:39" ht="14.25">
      <c r="I47" s="10"/>
      <c r="J47" s="10"/>
      <c r="K47" s="10"/>
      <c r="L47" s="10"/>
      <c r="M47" s="10"/>
    </row>
    <row r="48" spans="1:39" ht="14.25">
      <c r="I48" s="10"/>
      <c r="J48" s="10"/>
      <c r="K48" s="10"/>
      <c r="L48" s="10"/>
      <c r="M48" s="10"/>
    </row>
    <row r="49" spans="6:13" ht="14.25">
      <c r="F49" s="10"/>
      <c r="G49" s="10"/>
      <c r="H49" s="10"/>
      <c r="I49" s="10"/>
      <c r="J49" s="10"/>
      <c r="K49" s="10"/>
      <c r="L49" s="10"/>
      <c r="M49" s="10"/>
    </row>
    <row r="50" spans="6:13" ht="14.25">
      <c r="F50" s="10"/>
      <c r="G50" s="10"/>
      <c r="H50" s="10"/>
      <c r="I50" s="10"/>
      <c r="J50" s="10"/>
      <c r="K50" s="10"/>
      <c r="L50" s="10"/>
      <c r="M50" s="10"/>
    </row>
    <row r="51" spans="6:13" ht="14.25">
      <c r="F51" s="10"/>
      <c r="G51" s="10"/>
      <c r="H51" s="10"/>
    </row>
    <row r="52" spans="6:13" ht="14.25">
      <c r="F52" s="10"/>
      <c r="G52" s="10"/>
      <c r="H52" s="10"/>
    </row>
    <row r="53" spans="6:13" ht="14.25">
      <c r="F53" s="10"/>
      <c r="G53" s="10"/>
      <c r="H53" s="10"/>
    </row>
    <row r="54" spans="6:13" ht="14.25">
      <c r="F54" s="10"/>
      <c r="G54" s="10"/>
      <c r="H54" s="10"/>
    </row>
    <row r="55" spans="6:13" ht="14.25">
      <c r="F55" s="10"/>
      <c r="G55" s="10"/>
      <c r="H55" s="10"/>
    </row>
  </sheetData>
  <mergeCells count="24">
    <mergeCell ref="V1:AM1"/>
    <mergeCell ref="V2:AM2"/>
    <mergeCell ref="A8:C10"/>
    <mergeCell ref="A11:C13"/>
    <mergeCell ref="A14:C16"/>
    <mergeCell ref="S3:U4"/>
    <mergeCell ref="X3:AD4"/>
    <mergeCell ref="AG3:AM3"/>
    <mergeCell ref="AG4:AM4"/>
    <mergeCell ref="V3:W4"/>
    <mergeCell ref="AE3:AF3"/>
    <mergeCell ref="AE4:AF4"/>
    <mergeCell ref="AB32:AC32"/>
    <mergeCell ref="AD35:AI35"/>
    <mergeCell ref="AD34:AI34"/>
    <mergeCell ref="AD33:AI33"/>
    <mergeCell ref="AD32:AI32"/>
    <mergeCell ref="A35:E35"/>
    <mergeCell ref="I31:M31"/>
    <mergeCell ref="A21:C23"/>
    <mergeCell ref="A24:C26"/>
    <mergeCell ref="A27:C29"/>
    <mergeCell ref="A34:E34"/>
    <mergeCell ref="A33:E33"/>
  </mergeCells>
  <phoneticPr fontId="3"/>
  <conditionalFormatting sqref="I31:M31">
    <cfRule type="expression" dxfId="393" priority="1">
      <formula>I31="令和　年　月　日"</formula>
    </cfRule>
  </conditionalFormatting>
  <conditionalFormatting sqref="X3">
    <cfRule type="expression" dxfId="392" priority="2" stopIfTrue="1">
      <formula>AND(X3&gt;=43831,X3&lt;=46752,MONTH(X3)&gt;=10,DAY(X3)&gt;=10)</formula>
    </cfRule>
    <cfRule type="expression" dxfId="391" priority="3" stopIfTrue="1">
      <formula>AND(X3&gt;=43831,X3&lt;=46752,MONTH(X3)&gt;=10,DAY(X3)&lt;10)</formula>
    </cfRule>
    <cfRule type="expression" dxfId="390" priority="4" stopIfTrue="1">
      <formula>AND(X3&gt;=43831,X3&lt;=46752,MONTH(X3)&lt;10,DAY(X3)&gt;=10)</formula>
    </cfRule>
    <cfRule type="expression" dxfId="389" priority="5" stopIfTrue="1">
      <formula>AND(X3&gt;=43831,X3&lt;=46752,MONTH(X3)&lt;10,DAY(X3)&lt;10)</formula>
    </cfRule>
    <cfRule type="expression" dxfId="388" priority="6" stopIfTrue="1">
      <formula>AND(X3&gt;=43586,X3&lt;=43830,MONTH(X3)&gt;=10,DAY(X3)&gt;=10)</formula>
    </cfRule>
    <cfRule type="expression" dxfId="387" priority="7" stopIfTrue="1">
      <formula>AND(X3&gt;=43586,X3&lt;=43830,MONTH(X3)&gt;=10,DAY(X3)&lt;10)</formula>
    </cfRule>
    <cfRule type="expression" dxfId="386" priority="8" stopIfTrue="1">
      <formula>AND(X3&gt;=43586,X3&lt;=43830,MONTH(X3)&lt;10,DAY(X3)&gt;=10)</formula>
    </cfRule>
    <cfRule type="expression" dxfId="385" priority="9" stopIfTrue="1">
      <formula>AND(X3&gt;=43586,X3&lt;=43830,MONTH(X3)&lt;10,DAY(X3)&lt;10)</formula>
    </cfRule>
    <cfRule type="expression" dxfId="384" priority="10" stopIfTrue="1">
      <formula>AND(MONTH(X3)&gt;=10,DAY(X3)&gt;=10)</formula>
    </cfRule>
    <cfRule type="expression" dxfId="383" priority="11" stopIfTrue="1">
      <formula>AND(MONTH(X3)&lt;10,DAY(X3)&gt;=10)</formula>
    </cfRule>
    <cfRule type="expression" dxfId="382" priority="12" stopIfTrue="1">
      <formula>AND(MONTH(X3)&lt;10,DAY(X3)&lt;10)</formula>
    </cfRule>
    <cfRule type="expression" dxfId="381" priority="13" stopIfTrue="1">
      <formula>AND(MONTH(X3)&gt;=10,DAY(X3)&lt;10)</formula>
    </cfRule>
  </conditionalFormatting>
  <conditionalFormatting sqref="AG3:AG4">
    <cfRule type="expression" dxfId="380" priority="14" stopIfTrue="1">
      <formula>AND(AG3&gt;=43831,AG3&lt;=46752,MONTH(AG3)&gt;=10,DAY(AG3)&gt;=10)</formula>
    </cfRule>
    <cfRule type="expression" dxfId="379" priority="15" stopIfTrue="1">
      <formula>AND(AG3&gt;=43831,AG3&lt;=46752,MONTH(AG3)&gt;=10,DAY(AG3)&lt;10)</formula>
    </cfRule>
    <cfRule type="expression" dxfId="378" priority="16" stopIfTrue="1">
      <formula>AND(AG3&gt;=43831,AG3&lt;=46752,MONTH(AG3)&lt;10,DAY(AG3)&gt;=10)</formula>
    </cfRule>
    <cfRule type="expression" dxfId="377" priority="17" stopIfTrue="1">
      <formula>AND(AG3&gt;=43831,AG3&lt;=46752,MONTH(AG3)&lt;10,DAY(AG3)&lt;10)</formula>
    </cfRule>
    <cfRule type="expression" dxfId="376" priority="18" stopIfTrue="1">
      <formula>AND(AG3&gt;=43586,AG3&lt;=43830,MONTH(AG3)&gt;=10,DAY(AG3)&gt;=10)</formula>
    </cfRule>
    <cfRule type="expression" dxfId="375" priority="19" stopIfTrue="1">
      <formula>AND(AG3&gt;=43586,AG3&lt;=43830,MONTH(AG3)&gt;=10,DAY(AG3)&lt;10)</formula>
    </cfRule>
    <cfRule type="expression" dxfId="374" priority="20" stopIfTrue="1">
      <formula>AND(AG3&gt;=43586,AG3&lt;=43830,MONTH(AG3)&lt;10,DAY(AG3)&gt;=10)</formula>
    </cfRule>
    <cfRule type="expression" dxfId="373" priority="21" stopIfTrue="1">
      <formula>AND(AG3&gt;=43586,AG3&lt;=43830,MONTH(AG3)&lt;10,DAY(AG3)&lt;10)</formula>
    </cfRule>
    <cfRule type="expression" dxfId="372" priority="22" stopIfTrue="1">
      <formula>AND(MONTH(AG3)&gt;=10,DAY(AG3)&gt;=10)</formula>
    </cfRule>
    <cfRule type="expression" dxfId="371" priority="23" stopIfTrue="1">
      <formula>AND(MONTH(AG3)&lt;10,DAY(AG3)&gt;=10)</formula>
    </cfRule>
    <cfRule type="expression" dxfId="370" priority="24" stopIfTrue="1">
      <formula>AND(MONTH(AG3)&lt;10,DAY(AG3)&lt;10)</formula>
    </cfRule>
    <cfRule type="expression" dxfId="369" priority="25" stopIfTrue="1">
      <formula>AND(MONTH(AG3)&gt;=10,DAY(AG3)&lt;10)</formula>
    </cfRule>
  </conditionalFormatting>
  <dataValidations count="3">
    <dataValidation imeMode="hiragana" allowBlank="1" showInputMessage="1" showErrorMessage="1" sqref="V1:AM2 A33:E35 AD32:AI35"/>
    <dataValidation imeMode="off" allowBlank="1" showInputMessage="1" showErrorMessage="1" sqref="I31:M31 AG3:AM4 E30 H30 E17 H17 K17 K30 N30 N17 Q17 Q30 T17 T30 W17 W30 Z17 Z30 AC17 AC30 AF17 AF30 AI17 AI30 AL30 AL17 X3"/>
    <dataValidation type="list" allowBlank="1" showInputMessage="1" showErrorMessage="1" sqref="D17 D30 G30 G17 J17 J30 M30 M17 P17 P30 S30 S17 V17 V30 Y17 Y30 AB17 AB30 AE17 AE30 AH17 AH30 AK17 AK30">
      <formula1>"●"</formula1>
    </dataValidation>
  </dataValidations>
  <printOptions horizontalCentered="1"/>
  <pageMargins left="0.39370078740157483" right="0.39370078740157483" top="0.78740157480314965" bottom="0.39370078740157483" header="0.51181102362204722" footer="0.51181102362204722"/>
  <pageSetup paperSize="9" scale="74" orientation="landscape" blackAndWhite="1" r:id="rId1"/>
  <headerFooter alignWithMargins="0"/>
  <rowBreaks count="1" manualBreakCount="1">
    <brk id="3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view="pageBreakPreview" zoomScaleNormal="100" workbookViewId="0">
      <selection activeCell="A2" sqref="A2:C2"/>
    </sheetView>
  </sheetViews>
  <sheetFormatPr defaultRowHeight="30.75" customHeight="1"/>
  <cols>
    <col min="1" max="1" width="4.625" style="354" customWidth="1"/>
    <col min="2" max="2" width="23.625" style="354" customWidth="1"/>
    <col min="3" max="3" width="23.375" style="354" customWidth="1"/>
    <col min="4" max="4" width="13.75" style="354" customWidth="1"/>
    <col min="5" max="5" width="25.25" style="354" bestFit="1" customWidth="1"/>
    <col min="6" max="16384" width="9" style="354"/>
  </cols>
  <sheetData>
    <row r="1" spans="1:5" ht="30.75" customHeight="1">
      <c r="A1" s="673" t="s">
        <v>751</v>
      </c>
      <c r="B1" s="673"/>
      <c r="C1" s="673"/>
      <c r="D1" s="673"/>
      <c r="E1" s="673"/>
    </row>
    <row r="2" spans="1:5" ht="30.75" customHeight="1">
      <c r="A2" s="1254" t="s">
        <v>191</v>
      </c>
      <c r="B2" s="1254"/>
      <c r="C2" s="1254"/>
    </row>
    <row r="3" spans="1:5" ht="30.75" customHeight="1">
      <c r="A3" s="648" t="s">
        <v>13</v>
      </c>
      <c r="B3" s="355" t="s">
        <v>475</v>
      </c>
      <c r="C3" s="355" t="s">
        <v>476</v>
      </c>
      <c r="D3" s="355" t="s">
        <v>477</v>
      </c>
      <c r="E3" s="355" t="s">
        <v>15</v>
      </c>
    </row>
    <row r="4" spans="1:5" ht="30.75" customHeight="1">
      <c r="A4" s="355"/>
      <c r="B4" s="728"/>
      <c r="C4" s="728"/>
      <c r="D4" s="356"/>
      <c r="E4" s="531" t="s">
        <v>907</v>
      </c>
    </row>
    <row r="5" spans="1:5" ht="30.75" customHeight="1">
      <c r="A5" s="355"/>
      <c r="B5" s="728"/>
      <c r="C5" s="728"/>
      <c r="D5" s="356"/>
      <c r="E5" s="531"/>
    </row>
    <row r="6" spans="1:5" ht="30.75" customHeight="1">
      <c r="A6" s="355"/>
      <c r="B6" s="728"/>
      <c r="C6" s="728"/>
      <c r="D6" s="356"/>
      <c r="E6" s="531"/>
    </row>
    <row r="7" spans="1:5" ht="30.75" customHeight="1">
      <c r="A7" s="355"/>
      <c r="B7" s="728"/>
      <c r="C7" s="728"/>
      <c r="D7" s="356"/>
      <c r="E7" s="531"/>
    </row>
    <row r="8" spans="1:5" ht="30.75" customHeight="1">
      <c r="A8" s="355"/>
      <c r="B8" s="728"/>
      <c r="C8" s="728"/>
      <c r="D8" s="356"/>
      <c r="E8" s="531"/>
    </row>
    <row r="9" spans="1:5" ht="30.75" customHeight="1">
      <c r="A9" s="355"/>
      <c r="B9" s="728"/>
      <c r="C9" s="728"/>
      <c r="D9" s="356"/>
      <c r="E9" s="531"/>
    </row>
    <row r="10" spans="1:5" ht="30.75" customHeight="1">
      <c r="A10" s="355"/>
      <c r="B10" s="728"/>
      <c r="C10" s="728"/>
      <c r="D10" s="356"/>
      <c r="E10" s="531"/>
    </row>
    <row r="11" spans="1:5" ht="30.75" customHeight="1">
      <c r="A11" s="355"/>
      <c r="B11" s="728"/>
      <c r="C11" s="728"/>
      <c r="D11" s="356"/>
      <c r="E11" s="531"/>
    </row>
    <row r="12" spans="1:5" ht="30.75" customHeight="1">
      <c r="A12" s="355"/>
      <c r="B12" s="728"/>
      <c r="C12" s="728"/>
      <c r="D12" s="356"/>
      <c r="E12" s="531"/>
    </row>
    <row r="13" spans="1:5" ht="30.75" customHeight="1">
      <c r="A13" s="355"/>
      <c r="B13" s="728"/>
      <c r="C13" s="728"/>
      <c r="D13" s="356"/>
      <c r="E13" s="531"/>
    </row>
    <row r="14" spans="1:5" ht="30.75" customHeight="1">
      <c r="A14" s="355"/>
      <c r="B14" s="728"/>
      <c r="C14" s="728"/>
      <c r="D14" s="356"/>
      <c r="E14" s="531"/>
    </row>
    <row r="15" spans="1:5" ht="30.75" customHeight="1">
      <c r="A15" s="355"/>
      <c r="B15" s="728"/>
      <c r="C15" s="728"/>
      <c r="D15" s="356"/>
      <c r="E15" s="531"/>
    </row>
    <row r="16" spans="1:5" ht="30.75" customHeight="1">
      <c r="A16" s="355"/>
      <c r="B16" s="728"/>
      <c r="C16" s="728"/>
      <c r="D16" s="356"/>
      <c r="E16" s="531"/>
    </row>
    <row r="17" spans="1:5" ht="30.75" customHeight="1">
      <c r="A17" s="355"/>
      <c r="B17" s="728"/>
      <c r="C17" s="728"/>
      <c r="D17" s="356"/>
      <c r="E17" s="531"/>
    </row>
    <row r="18" spans="1:5" ht="30.75" customHeight="1">
      <c r="A18" s="355"/>
      <c r="B18" s="728"/>
      <c r="C18" s="728"/>
      <c r="D18" s="356"/>
      <c r="E18" s="531"/>
    </row>
    <row r="19" spans="1:5" ht="30.75" customHeight="1">
      <c r="A19" s="355"/>
      <c r="B19" s="728"/>
      <c r="C19" s="728"/>
      <c r="D19" s="356"/>
      <c r="E19" s="531"/>
    </row>
    <row r="20" spans="1:5" ht="30.75" customHeight="1">
      <c r="A20" s="355"/>
      <c r="B20" s="728"/>
      <c r="C20" s="728"/>
      <c r="D20" s="356"/>
      <c r="E20" s="531"/>
    </row>
    <row r="21" spans="1:5" ht="30.75" customHeight="1">
      <c r="A21" s="355"/>
      <c r="B21" s="728"/>
      <c r="C21" s="728"/>
      <c r="D21" s="356"/>
      <c r="E21" s="531"/>
    </row>
    <row r="22" spans="1:5" ht="30.75" customHeight="1">
      <c r="A22" s="355"/>
      <c r="B22" s="728"/>
      <c r="C22" s="728"/>
      <c r="D22" s="356"/>
      <c r="E22" s="531"/>
    </row>
    <row r="23" spans="1:5" ht="30.75" customHeight="1">
      <c r="A23" s="355"/>
      <c r="B23" s="728"/>
      <c r="C23" s="728"/>
      <c r="D23" s="356"/>
      <c r="E23" s="531"/>
    </row>
    <row r="24" spans="1:5" ht="30.75" customHeight="1">
      <c r="A24" s="355"/>
      <c r="B24" s="728"/>
      <c r="C24" s="728"/>
      <c r="D24" s="356"/>
      <c r="E24" s="531"/>
    </row>
    <row r="25" spans="1:5" ht="30.75" customHeight="1">
      <c r="A25" s="355"/>
      <c r="B25" s="728"/>
      <c r="C25" s="728"/>
      <c r="D25" s="356"/>
      <c r="E25" s="531"/>
    </row>
    <row r="26" spans="1:5" ht="30.75" customHeight="1">
      <c r="A26" s="355"/>
      <c r="B26" s="728"/>
      <c r="C26" s="728"/>
      <c r="D26" s="356"/>
      <c r="E26" s="531"/>
    </row>
    <row r="27" spans="1:5" ht="30.75" customHeight="1">
      <c r="A27" s="567" t="str">
        <f>IF($E$4="令和　年　月　日","40","")</f>
        <v>40</v>
      </c>
      <c r="B27" s="568"/>
      <c r="C27" s="568"/>
      <c r="D27" s="568"/>
      <c r="E27" s="568"/>
    </row>
  </sheetData>
  <phoneticPr fontId="8"/>
  <conditionalFormatting sqref="A2">
    <cfRule type="expression" dxfId="180" priority="1">
      <formula>OR(A2="",A2="　")</formula>
    </cfRule>
  </conditionalFormatting>
  <dataValidations count="2">
    <dataValidation imeMode="hiragana" allowBlank="1" showInputMessage="1" showErrorMessage="1" sqref="A2:C2 B4:D26"/>
    <dataValidation imeMode="off" allowBlank="1" showInputMessage="1" showErrorMessage="1" sqref="A4:A26 E4:E26"/>
  </dataValidations>
  <printOptions horizontalCentered="1"/>
  <pageMargins left="0.78740157480314965" right="0.39370078740157483" top="0.59055118110236227" bottom="0.39370078740157483" header="0.51181102362204722" footer="0.51181102362204722"/>
  <pageSetup paperSize="9"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showGridLines="0" view="pageBreakPreview" zoomScaleNormal="100" workbookViewId="0">
      <selection activeCell="F41" sqref="F41:G41"/>
    </sheetView>
  </sheetViews>
  <sheetFormatPr defaultRowHeight="14.25"/>
  <cols>
    <col min="1" max="1" width="5.625" style="362" customWidth="1"/>
    <col min="2" max="2" width="14.375" style="362" customWidth="1"/>
    <col min="3" max="3" width="7.875" style="362" customWidth="1"/>
    <col min="4" max="4" width="13" style="362" customWidth="1"/>
    <col min="5" max="5" width="6.5" style="362" customWidth="1"/>
    <col min="6" max="6" width="10.5" style="362" customWidth="1"/>
    <col min="7" max="7" width="8.125" style="362" customWidth="1"/>
    <col min="8" max="8" width="11.75" style="362" customWidth="1"/>
    <col min="9" max="9" width="11.625" style="362" customWidth="1"/>
    <col min="10" max="16384" width="9" style="362"/>
  </cols>
  <sheetData>
    <row r="1" spans="1:10" ht="20.25" customHeight="1">
      <c r="A1" s="423"/>
      <c r="B1" s="423"/>
      <c r="C1" s="423"/>
      <c r="D1" s="423"/>
      <c r="E1" s="423"/>
      <c r="F1" s="423"/>
      <c r="G1" s="419"/>
      <c r="H1" s="420" t="s">
        <v>227</v>
      </c>
      <c r="I1" s="421"/>
    </row>
    <row r="2" spans="1:10" ht="20.25" customHeight="1">
      <c r="A2" s="423"/>
      <c r="B2" s="423"/>
      <c r="C2" s="423"/>
      <c r="D2" s="423"/>
      <c r="E2" s="423"/>
      <c r="F2" s="423"/>
      <c r="G2" s="423"/>
      <c r="H2" s="1018" t="s">
        <v>497</v>
      </c>
      <c r="I2" s="1019"/>
    </row>
    <row r="3" spans="1:10">
      <c r="A3" s="1551" t="s">
        <v>770</v>
      </c>
      <c r="B3" s="1551"/>
      <c r="C3" s="1551"/>
      <c r="D3" s="1551"/>
      <c r="E3" s="816"/>
      <c r="F3" s="423"/>
      <c r="G3" s="423"/>
      <c r="H3" s="423"/>
      <c r="I3" s="423"/>
    </row>
    <row r="4" spans="1:10">
      <c r="A4" s="2115">
        <f>'5'!$A$12</f>
        <v>0</v>
      </c>
      <c r="B4" s="2115"/>
      <c r="C4" s="2115"/>
      <c r="D4" s="2115"/>
      <c r="E4" s="423"/>
      <c r="F4" s="423"/>
      <c r="G4" s="423"/>
      <c r="H4" s="1020"/>
      <c r="I4" s="423"/>
    </row>
    <row r="5" spans="1:10">
      <c r="A5" s="2206">
        <f>'5'!$A$13</f>
        <v>0</v>
      </c>
      <c r="B5" s="2206"/>
      <c r="C5" s="2206"/>
      <c r="D5" s="1021" t="s">
        <v>900</v>
      </c>
      <c r="E5" s="423"/>
      <c r="F5" s="423"/>
      <c r="G5" s="2209" t="s">
        <v>907</v>
      </c>
      <c r="H5" s="2209"/>
      <c r="I5" s="2209"/>
    </row>
    <row r="6" spans="1:10">
      <c r="A6" s="423"/>
      <c r="B6" s="423"/>
      <c r="C6" s="1022"/>
      <c r="D6" s="423"/>
      <c r="E6" s="423"/>
      <c r="F6" s="423"/>
      <c r="G6" s="423"/>
      <c r="H6" s="423"/>
      <c r="I6" s="423"/>
    </row>
    <row r="7" spans="1:10">
      <c r="A7" s="423"/>
      <c r="B7" s="423"/>
      <c r="C7" s="423"/>
      <c r="D7" s="423"/>
      <c r="E7" s="423"/>
      <c r="F7" s="423"/>
      <c r="G7" s="423"/>
      <c r="H7" s="423"/>
      <c r="I7" s="423"/>
    </row>
    <row r="8" spans="1:10">
      <c r="A8" s="423"/>
      <c r="B8" s="423"/>
      <c r="C8" s="423"/>
      <c r="D8" s="423"/>
      <c r="E8" s="2211" t="s">
        <v>689</v>
      </c>
      <c r="F8" s="2211"/>
      <c r="G8" s="2208">
        <f>'1'!$G$13</f>
        <v>0</v>
      </c>
      <c r="H8" s="2208"/>
      <c r="I8" s="2208"/>
      <c r="J8" s="422"/>
    </row>
    <row r="9" spans="1:10">
      <c r="A9" s="423"/>
      <c r="B9" s="423"/>
      <c r="C9" s="423"/>
      <c r="D9" s="423"/>
      <c r="E9" s="2213"/>
      <c r="F9" s="2213"/>
      <c r="G9" s="2208"/>
      <c r="H9" s="2208"/>
      <c r="I9" s="2208"/>
    </row>
    <row r="10" spans="1:10">
      <c r="A10" s="423"/>
      <c r="B10" s="423"/>
      <c r="C10" s="423"/>
      <c r="D10" s="423"/>
      <c r="E10" s="2212" t="s">
        <v>584</v>
      </c>
      <c r="F10" s="2212"/>
      <c r="G10" s="2207">
        <f>'4'!$C$30</f>
        <v>0</v>
      </c>
      <c r="H10" s="2207"/>
      <c r="I10" s="423" t="s">
        <v>738</v>
      </c>
      <c r="J10" s="363"/>
    </row>
    <row r="11" spans="1:10">
      <c r="A11" s="423"/>
      <c r="B11" s="423"/>
      <c r="C11" s="423"/>
      <c r="D11" s="423"/>
      <c r="E11" s="423"/>
      <c r="F11" s="423"/>
      <c r="G11" s="423"/>
      <c r="H11" s="423"/>
      <c r="I11" s="423"/>
    </row>
    <row r="12" spans="1:10">
      <c r="A12" s="423"/>
      <c r="B12" s="423"/>
      <c r="C12" s="423"/>
      <c r="D12" s="423"/>
      <c r="E12" s="423"/>
      <c r="F12" s="423"/>
      <c r="G12" s="1023"/>
      <c r="H12" s="1023"/>
      <c r="I12" s="423"/>
    </row>
    <row r="13" spans="1:10">
      <c r="A13" s="423"/>
      <c r="B13" s="423"/>
      <c r="C13" s="423"/>
      <c r="D13" s="423"/>
      <c r="E13" s="423"/>
      <c r="F13" s="423"/>
      <c r="G13" s="1023"/>
      <c r="H13" s="423"/>
      <c r="I13" s="419"/>
    </row>
    <row r="14" spans="1:10">
      <c r="A14" s="423"/>
      <c r="B14" s="423"/>
      <c r="C14" s="423"/>
      <c r="D14" s="423"/>
      <c r="E14" s="423"/>
      <c r="F14" s="423"/>
      <c r="G14" s="423"/>
      <c r="H14" s="1022"/>
      <c r="I14" s="423"/>
    </row>
    <row r="15" spans="1:10" ht="24" customHeight="1">
      <c r="A15" s="1024" t="s">
        <v>888</v>
      </c>
      <c r="B15" s="1024"/>
      <c r="C15" s="1024"/>
      <c r="D15" s="1024"/>
      <c r="E15" s="1024"/>
      <c r="F15" s="1024"/>
      <c r="G15" s="1024"/>
      <c r="H15" s="1024"/>
      <c r="I15" s="1024"/>
    </row>
    <row r="16" spans="1:10">
      <c r="A16" s="423"/>
      <c r="B16" s="423"/>
      <c r="C16" s="423"/>
      <c r="D16" s="423"/>
      <c r="E16" s="423"/>
      <c r="F16" s="423"/>
      <c r="G16" s="423"/>
      <c r="H16" s="423"/>
      <c r="I16" s="423"/>
    </row>
    <row r="17" spans="1:9">
      <c r="A17" s="423"/>
      <c r="B17" s="423"/>
      <c r="C17" s="423"/>
      <c r="D17" s="423"/>
      <c r="E17" s="423"/>
      <c r="F17" s="423"/>
      <c r="G17" s="423"/>
      <c r="H17" s="423"/>
      <c r="I17" s="423"/>
    </row>
    <row r="18" spans="1:9">
      <c r="A18" s="423"/>
      <c r="B18" s="423"/>
      <c r="C18" s="423"/>
      <c r="D18" s="423"/>
      <c r="E18" s="423"/>
      <c r="F18" s="423"/>
      <c r="G18" s="423"/>
      <c r="H18" s="423"/>
      <c r="I18" s="423"/>
    </row>
    <row r="19" spans="1:9">
      <c r="A19" s="2212" t="s">
        <v>783</v>
      </c>
      <c r="B19" s="2212"/>
      <c r="C19" s="2210" t="str">
        <f>'1'!$C$25</f>
        <v>独立行政法人国立病院機構○○病院</v>
      </c>
      <c r="D19" s="2210"/>
      <c r="E19" s="2210"/>
      <c r="F19" s="2210"/>
      <c r="G19" s="2210"/>
      <c r="H19" s="2210"/>
      <c r="I19" s="2210"/>
    </row>
    <row r="20" spans="1:9">
      <c r="A20" s="423"/>
      <c r="B20" s="423"/>
      <c r="C20" s="2210" t="str">
        <f>'1'!$C$26</f>
        <v>○○整備工事</v>
      </c>
      <c r="D20" s="2210"/>
      <c r="E20" s="2210"/>
      <c r="F20" s="2210"/>
      <c r="G20" s="2210"/>
      <c r="H20" s="2210"/>
      <c r="I20" s="2210"/>
    </row>
    <row r="21" spans="1:9">
      <c r="A21" s="423"/>
      <c r="B21" s="423"/>
      <c r="C21" s="423"/>
      <c r="D21" s="423"/>
      <c r="E21" s="423"/>
      <c r="F21" s="423"/>
      <c r="G21" s="423"/>
      <c r="H21" s="423"/>
      <c r="I21" s="423"/>
    </row>
    <row r="22" spans="1:9">
      <c r="A22" s="423"/>
      <c r="B22" s="423"/>
      <c r="C22" s="423"/>
      <c r="D22" s="423"/>
      <c r="E22" s="423"/>
      <c r="F22" s="423"/>
      <c r="G22" s="423"/>
      <c r="H22" s="423"/>
      <c r="I22" s="423"/>
    </row>
    <row r="23" spans="1:9">
      <c r="A23" s="423"/>
      <c r="B23" s="423" t="s">
        <v>498</v>
      </c>
      <c r="C23" s="423"/>
      <c r="D23" s="423"/>
      <c r="E23" s="423"/>
      <c r="F23" s="423"/>
      <c r="G23" s="423"/>
      <c r="H23" s="423"/>
      <c r="I23" s="423"/>
    </row>
    <row r="24" spans="1:9">
      <c r="A24" s="423"/>
      <c r="B24" s="423"/>
      <c r="C24" s="423"/>
      <c r="D24" s="423"/>
      <c r="E24" s="423"/>
      <c r="F24" s="423"/>
      <c r="G24" s="423"/>
      <c r="H24" s="423"/>
      <c r="I24" s="423"/>
    </row>
    <row r="25" spans="1:9">
      <c r="A25" s="423"/>
      <c r="B25" s="423"/>
      <c r="C25" s="423"/>
      <c r="D25" s="423"/>
      <c r="E25" s="423"/>
      <c r="F25" s="423"/>
      <c r="G25" s="423"/>
      <c r="H25" s="423"/>
      <c r="I25" s="423"/>
    </row>
    <row r="26" spans="1:9">
      <c r="A26" s="423"/>
      <c r="B26" s="423"/>
      <c r="C26" s="423"/>
      <c r="D26" s="423"/>
      <c r="E26" s="423"/>
      <c r="F26" s="423"/>
      <c r="G26" s="423"/>
      <c r="H26" s="423"/>
      <c r="I26" s="423"/>
    </row>
    <row r="27" spans="1:9">
      <c r="A27" s="423"/>
      <c r="B27" s="423"/>
      <c r="C27" s="423"/>
      <c r="D27" s="423"/>
      <c r="E27" s="423"/>
      <c r="F27" s="423"/>
      <c r="G27" s="423"/>
      <c r="H27" s="423"/>
      <c r="I27" s="423"/>
    </row>
    <row r="28" spans="1:9">
      <c r="A28" s="1025" t="s">
        <v>574</v>
      </c>
      <c r="B28" s="1025"/>
      <c r="C28" s="1025"/>
      <c r="D28" s="1025"/>
      <c r="E28" s="1025"/>
      <c r="F28" s="1025"/>
      <c r="G28" s="1025"/>
      <c r="H28" s="1025"/>
      <c r="I28" s="1025"/>
    </row>
    <row r="29" spans="1:9">
      <c r="A29" s="423"/>
      <c r="B29" s="423"/>
      <c r="C29" s="423"/>
      <c r="D29" s="423"/>
      <c r="E29" s="423"/>
      <c r="F29" s="423"/>
      <c r="G29" s="423"/>
      <c r="H29" s="423"/>
      <c r="I29" s="423"/>
    </row>
    <row r="30" spans="1:9">
      <c r="A30" s="423"/>
      <c r="B30" s="423"/>
      <c r="C30" s="423"/>
      <c r="D30" s="423"/>
      <c r="E30" s="423"/>
      <c r="F30" s="423"/>
      <c r="G30" s="423"/>
      <c r="H30" s="423"/>
      <c r="I30" s="423"/>
    </row>
    <row r="31" spans="1:9">
      <c r="A31" s="1022">
        <v>1</v>
      </c>
      <c r="B31" s="1026" t="s">
        <v>779</v>
      </c>
      <c r="C31" s="423"/>
      <c r="D31" s="1027" t="s">
        <v>410</v>
      </c>
      <c r="E31" s="1028"/>
      <c r="F31" s="1760" t="str">
        <f>'2-1'!$E$11</f>
        <v>令和　年　月　日</v>
      </c>
      <c r="G31" s="1760"/>
      <c r="H31" s="1760"/>
      <c r="I31" s="1029"/>
    </row>
    <row r="32" spans="1:9">
      <c r="A32" s="1022"/>
      <c r="B32" s="423"/>
      <c r="C32" s="423"/>
      <c r="D32" s="1027"/>
      <c r="E32" s="1028"/>
      <c r="F32" s="1030"/>
      <c r="G32" s="1028"/>
      <c r="H32" s="1030"/>
      <c r="I32" s="1030"/>
    </row>
    <row r="33" spans="1:9">
      <c r="A33" s="1022"/>
      <c r="B33" s="423"/>
      <c r="C33" s="423"/>
      <c r="D33" s="1027" t="s">
        <v>499</v>
      </c>
      <c r="E33" s="1028"/>
      <c r="F33" s="1760" t="str">
        <f>'2-1'!$E$13</f>
        <v>令和　年　月　日</v>
      </c>
      <c r="G33" s="1760"/>
      <c r="H33" s="1760"/>
      <c r="I33" s="1030"/>
    </row>
    <row r="34" spans="1:9">
      <c r="A34" s="1022"/>
      <c r="B34" s="423"/>
      <c r="C34" s="423"/>
      <c r="D34" s="1031"/>
      <c r="E34" s="1028"/>
      <c r="F34" s="1030"/>
      <c r="G34" s="1028"/>
      <c r="H34" s="1030"/>
      <c r="I34" s="1030"/>
    </row>
    <row r="35" spans="1:9">
      <c r="A35" s="1022"/>
      <c r="B35" s="423"/>
      <c r="C35" s="423"/>
      <c r="D35" s="423"/>
      <c r="E35" s="423"/>
      <c r="F35" s="423"/>
      <c r="G35" s="423"/>
      <c r="H35" s="423"/>
      <c r="I35" s="423"/>
    </row>
    <row r="36" spans="1:9">
      <c r="A36" s="1022">
        <v>2</v>
      </c>
      <c r="B36" s="1026" t="s">
        <v>376</v>
      </c>
      <c r="C36" s="423"/>
      <c r="D36" s="2214" t="s">
        <v>907</v>
      </c>
      <c r="E36" s="2214"/>
      <c r="F36" s="2214"/>
      <c r="G36" s="423"/>
      <c r="H36" s="423"/>
      <c r="I36" s="423"/>
    </row>
    <row r="37" spans="1:9">
      <c r="A37" s="1022"/>
      <c r="B37" s="423"/>
      <c r="C37" s="423"/>
      <c r="D37" s="423"/>
      <c r="E37" s="1022"/>
      <c r="F37" s="423"/>
      <c r="G37" s="423"/>
      <c r="H37" s="423"/>
      <c r="I37" s="423"/>
    </row>
    <row r="38" spans="1:9">
      <c r="A38" s="1022"/>
      <c r="B38" s="423"/>
      <c r="C38" s="423"/>
      <c r="D38" s="423"/>
      <c r="E38" s="1022"/>
      <c r="F38" s="423"/>
      <c r="G38" s="423"/>
      <c r="H38" s="423"/>
      <c r="I38" s="423"/>
    </row>
    <row r="39" spans="1:9">
      <c r="A39" s="1022">
        <v>3</v>
      </c>
      <c r="B39" s="1026" t="s">
        <v>780</v>
      </c>
      <c r="C39" s="423"/>
      <c r="D39" s="1026" t="s">
        <v>500</v>
      </c>
      <c r="E39" s="1022"/>
      <c r="F39" s="2205"/>
      <c r="G39" s="2205"/>
      <c r="H39" s="423"/>
      <c r="I39" s="423"/>
    </row>
    <row r="40" spans="1:9">
      <c r="A40" s="1022"/>
      <c r="B40" s="423"/>
      <c r="C40" s="423"/>
      <c r="D40" s="1026"/>
      <c r="E40" s="423"/>
      <c r="F40" s="423"/>
      <c r="G40" s="423"/>
      <c r="H40" s="423"/>
      <c r="I40" s="423"/>
    </row>
    <row r="41" spans="1:9">
      <c r="A41" s="1022"/>
      <c r="B41" s="423"/>
      <c r="C41" s="423"/>
      <c r="D41" s="1026" t="s">
        <v>501</v>
      </c>
      <c r="E41" s="423"/>
      <c r="F41" s="2205"/>
      <c r="G41" s="2205"/>
      <c r="H41" s="423"/>
      <c r="I41" s="423"/>
    </row>
    <row r="42" spans="1:9">
      <c r="A42" s="1022"/>
      <c r="B42" s="423"/>
      <c r="C42" s="423"/>
      <c r="D42" s="1026"/>
      <c r="E42" s="423"/>
      <c r="F42" s="423"/>
      <c r="G42" s="423"/>
      <c r="H42" s="423"/>
      <c r="I42" s="423"/>
    </row>
    <row r="43" spans="1:9">
      <c r="A43" s="1022"/>
      <c r="B43" s="423"/>
      <c r="C43" s="423"/>
      <c r="D43" s="1026"/>
      <c r="E43" s="423"/>
      <c r="F43" s="423"/>
      <c r="G43" s="423"/>
      <c r="H43" s="423"/>
      <c r="I43" s="423"/>
    </row>
    <row r="44" spans="1:9">
      <c r="A44" s="1022">
        <v>4</v>
      </c>
      <c r="B44" s="1026" t="s">
        <v>781</v>
      </c>
      <c r="C44" s="423"/>
      <c r="D44" s="1026" t="s">
        <v>502</v>
      </c>
      <c r="E44" s="423"/>
      <c r="F44" s="423"/>
      <c r="G44" s="423"/>
      <c r="H44" s="423"/>
      <c r="I44" s="423"/>
    </row>
    <row r="45" spans="1:9">
      <c r="A45" s="1022"/>
      <c r="B45" s="423"/>
      <c r="C45" s="423"/>
      <c r="D45" s="1026"/>
      <c r="E45" s="423"/>
      <c r="F45" s="423"/>
      <c r="G45" s="423"/>
      <c r="H45" s="423"/>
      <c r="I45" s="423"/>
    </row>
    <row r="46" spans="1:9">
      <c r="A46" s="1022"/>
      <c r="B46" s="423"/>
      <c r="C46" s="423"/>
      <c r="D46" s="1026"/>
      <c r="E46" s="423"/>
      <c r="F46" s="423"/>
      <c r="G46" s="423"/>
      <c r="H46" s="423"/>
      <c r="I46" s="423"/>
    </row>
    <row r="47" spans="1:9">
      <c r="A47" s="1022">
        <v>5</v>
      </c>
      <c r="B47" s="1026" t="s">
        <v>782</v>
      </c>
      <c r="C47" s="423"/>
      <c r="D47" s="1026" t="s">
        <v>502</v>
      </c>
      <c r="E47" s="423"/>
      <c r="F47" s="423"/>
      <c r="G47" s="423"/>
      <c r="H47" s="423"/>
      <c r="I47" s="423"/>
    </row>
    <row r="48" spans="1:9">
      <c r="A48" s="423"/>
      <c r="B48" s="423"/>
      <c r="C48" s="423"/>
      <c r="D48" s="423"/>
      <c r="E48" s="423"/>
      <c r="F48" s="423"/>
      <c r="G48" s="423"/>
      <c r="H48" s="423"/>
      <c r="I48" s="423"/>
    </row>
    <row r="49" spans="1:9">
      <c r="A49" s="423"/>
      <c r="B49" s="423" t="s">
        <v>503</v>
      </c>
      <c r="C49" s="423"/>
      <c r="D49" s="423"/>
      <c r="E49" s="423"/>
      <c r="F49" s="423"/>
      <c r="G49" s="423"/>
      <c r="H49" s="423"/>
      <c r="I49" s="423"/>
    </row>
    <row r="50" spans="1:9">
      <c r="A50" s="423"/>
      <c r="B50" s="910" t="s">
        <v>625</v>
      </c>
      <c r="C50" s="423"/>
      <c r="D50" s="423"/>
      <c r="E50" s="423"/>
      <c r="F50" s="423"/>
      <c r="G50" s="423"/>
      <c r="H50" s="423"/>
      <c r="I50" s="423"/>
    </row>
    <row r="51" spans="1:9">
      <c r="A51"/>
      <c r="B51"/>
      <c r="C51"/>
      <c r="D51"/>
      <c r="E51"/>
      <c r="F51"/>
      <c r="G51"/>
      <c r="H51"/>
      <c r="I51"/>
    </row>
    <row r="52" spans="1:9">
      <c r="A52" s="1032" t="str">
        <f>IF($G$5="令和　年　月　日","41","")</f>
        <v>41</v>
      </c>
      <c r="B52" s="1025"/>
      <c r="C52" s="1025"/>
      <c r="D52" s="1025"/>
      <c r="E52" s="1025"/>
      <c r="F52" s="1025"/>
      <c r="G52" s="1025"/>
      <c r="H52" s="1025"/>
      <c r="I52" s="1025"/>
    </row>
  </sheetData>
  <mergeCells count="18">
    <mergeCell ref="A3:D3"/>
    <mergeCell ref="F33:H33"/>
    <mergeCell ref="F31:H31"/>
    <mergeCell ref="E9:F9"/>
    <mergeCell ref="D36:F36"/>
    <mergeCell ref="F41:G41"/>
    <mergeCell ref="F39:G39"/>
    <mergeCell ref="A5:C5"/>
    <mergeCell ref="A4:D4"/>
    <mergeCell ref="G10:H10"/>
    <mergeCell ref="G9:I9"/>
    <mergeCell ref="G8:I8"/>
    <mergeCell ref="G5:I5"/>
    <mergeCell ref="C19:I19"/>
    <mergeCell ref="C20:I20"/>
    <mergeCell ref="E8:F8"/>
    <mergeCell ref="E10:F10"/>
    <mergeCell ref="A19:B19"/>
  </mergeCells>
  <phoneticPr fontId="8"/>
  <conditionalFormatting sqref="D36:F36">
    <cfRule type="expression" dxfId="179" priority="3">
      <formula>D36="令和　年　月　日"</formula>
    </cfRule>
  </conditionalFormatting>
  <conditionalFormatting sqref="F31">
    <cfRule type="expression" dxfId="178" priority="29" stopIfTrue="1">
      <formula>AND(F31&gt;=43831,F31&lt;=46752,MONTH(F31)&gt;=10,DAY(F31)&gt;=10)</formula>
    </cfRule>
    <cfRule type="expression" dxfId="177" priority="30" stopIfTrue="1">
      <formula>AND(F31&gt;=43831,F31&lt;=46752,MONTH(F31)&gt;=10,DAY(F31)&lt;10)</formula>
    </cfRule>
    <cfRule type="expression" dxfId="176" priority="31" stopIfTrue="1">
      <formula>AND(F31&gt;=43831,F31&lt;=46752,MONTH(F31)&lt;10,DAY(F31)&gt;=10)</formula>
    </cfRule>
    <cfRule type="expression" dxfId="175" priority="32" stopIfTrue="1">
      <formula>AND(F31&gt;=43831,F31&lt;=46752,MONTH(F31)&lt;10,DAY(F31)&lt;10)</formula>
    </cfRule>
    <cfRule type="expression" dxfId="174" priority="33" stopIfTrue="1">
      <formula>AND(F31&gt;=43586,F31&lt;=43830,MONTH(F31)&gt;=10,DAY(F31)&gt;=10)</formula>
    </cfRule>
    <cfRule type="expression" dxfId="173" priority="34" stopIfTrue="1">
      <formula>AND(F31&gt;=43586,F31&lt;=43830,MONTH(F31)&gt;=10,DAY(F31)&lt;10)</formula>
    </cfRule>
    <cfRule type="expression" dxfId="172" priority="35" stopIfTrue="1">
      <formula>AND(F31&gt;=43586,F31&lt;=43830,MONTH(F31)&lt;10,DAY(F31)&gt;=10)</formula>
    </cfRule>
    <cfRule type="expression" dxfId="171" priority="36" stopIfTrue="1">
      <formula>AND(F31&gt;=43586,F31&lt;=43830,MONTH(F31)&lt;10,DAY(F31)&lt;10)</formula>
    </cfRule>
    <cfRule type="expression" dxfId="170" priority="37" stopIfTrue="1">
      <formula>AND(MONTH(F31)&gt;=10,DAY(F31)&gt;=10)</formula>
    </cfRule>
    <cfRule type="expression" dxfId="169" priority="38" stopIfTrue="1">
      <formula>AND(MONTH(F31)&lt;10,DAY(F31)&gt;=10)</formula>
    </cfRule>
    <cfRule type="expression" dxfId="168" priority="39" stopIfTrue="1">
      <formula>AND(MONTH(F31)&lt;10,DAY(F31)&lt;10)</formula>
    </cfRule>
    <cfRule type="expression" dxfId="167" priority="40" stopIfTrue="1">
      <formula>AND(MONTH(F31)&gt;=10,DAY(F31)&lt;10)</formula>
    </cfRule>
  </conditionalFormatting>
  <conditionalFormatting sqref="F33">
    <cfRule type="expression" dxfId="166" priority="5" stopIfTrue="1">
      <formula>AND(F33&gt;=43831,F33&lt;=46752,MONTH(F33)&gt;=10,DAY(F33)&gt;=10)</formula>
    </cfRule>
    <cfRule type="expression" dxfId="165" priority="6" stopIfTrue="1">
      <formula>AND(F33&gt;=43831,F33&lt;=46752,MONTH(F33)&gt;=10,DAY(F33)&lt;10)</formula>
    </cfRule>
    <cfRule type="expression" dxfId="164" priority="7" stopIfTrue="1">
      <formula>AND(F33&gt;=43831,F33&lt;=46752,MONTH(F33)&lt;10,DAY(F33)&gt;=10)</formula>
    </cfRule>
    <cfRule type="expression" dxfId="163" priority="8" stopIfTrue="1">
      <formula>AND(F33&gt;=43831,F33&lt;=46752,MONTH(F33)&lt;10,DAY(F33)&lt;10)</formula>
    </cfRule>
    <cfRule type="expression" dxfId="162" priority="9" stopIfTrue="1">
      <formula>AND(F33&gt;=43586,F33&lt;=43830,MONTH(F33)&gt;=10,DAY(F33)&gt;=10)</formula>
    </cfRule>
    <cfRule type="expression" dxfId="161" priority="10" stopIfTrue="1">
      <formula>AND(F33&gt;=43586,F33&lt;=43830,MONTH(F33)&gt;=10,DAY(F33)&lt;10)</formula>
    </cfRule>
    <cfRule type="expression" dxfId="160" priority="11" stopIfTrue="1">
      <formula>AND(F33&gt;=43586,F33&lt;=43830,MONTH(F33)&lt;10,DAY(F33)&gt;=10)</formula>
    </cfRule>
    <cfRule type="expression" dxfId="159" priority="12" stopIfTrue="1">
      <formula>AND(F33&gt;=43586,F33&lt;=43830,MONTH(F33)&lt;10,DAY(F33)&lt;10)</formula>
    </cfRule>
    <cfRule type="expression" dxfId="158" priority="13" stopIfTrue="1">
      <formula>AND(MONTH(F33)&gt;=10,DAY(F33)&gt;=10)</formula>
    </cfRule>
    <cfRule type="expression" dxfId="157" priority="14" stopIfTrue="1">
      <formula>AND(MONTH(F33)&lt;10,DAY(F33)&gt;=10)</formula>
    </cfRule>
    <cfRule type="expression" dxfId="156" priority="15" stopIfTrue="1">
      <formula>AND(MONTH(F33)&lt;10,DAY(F33)&lt;10)</formula>
    </cfRule>
    <cfRule type="expression" dxfId="155" priority="16" stopIfTrue="1">
      <formula>AND(MONTH(F33)&gt;=10,DAY(F33)&lt;10)</formula>
    </cfRule>
  </conditionalFormatting>
  <conditionalFormatting sqref="F39:G39">
    <cfRule type="expression" dxfId="154" priority="2">
      <formula>F39=""</formula>
    </cfRule>
  </conditionalFormatting>
  <conditionalFormatting sqref="F41:G41">
    <cfRule type="expression" dxfId="153" priority="1">
      <formula>F41=""</formula>
    </cfRule>
  </conditionalFormatting>
  <conditionalFormatting sqref="G5:I5">
    <cfRule type="expression" dxfId="152" priority="4">
      <formula>G5="令和　年　月　日"</formula>
    </cfRule>
  </conditionalFormatting>
  <dataValidations count="2">
    <dataValidation imeMode="hiragana" allowBlank="1" showInputMessage="1" showErrorMessage="1" sqref="C19:C20 A4:A5 G10:H10 F41:G41 F39:G39 G8:I9"/>
    <dataValidation imeMode="off" allowBlank="1" showInputMessage="1" showErrorMessage="1" sqref="G5:I5 D36:F36"/>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view="pageBreakPreview" topLeftCell="A40" zoomScaleNormal="100" workbookViewId="0">
      <selection activeCell="E13" sqref="E13"/>
    </sheetView>
  </sheetViews>
  <sheetFormatPr defaultRowHeight="13.5"/>
  <cols>
    <col min="1" max="1" width="9" style="358"/>
    <col min="2" max="2" width="12.625" style="358" customWidth="1"/>
    <col min="3" max="3" width="6.625" style="358" customWidth="1"/>
    <col min="4" max="4" width="7.625" style="358" customWidth="1"/>
    <col min="5" max="5" width="10.75" style="358" customWidth="1"/>
    <col min="6" max="6" width="9" style="358"/>
    <col min="7" max="7" width="17.625" style="358" customWidth="1"/>
    <col min="8" max="8" width="10.625" style="358" customWidth="1"/>
    <col min="9" max="16384" width="9" style="358"/>
  </cols>
  <sheetData>
    <row r="1" spans="1:8" ht="14.25">
      <c r="A1" s="1033"/>
      <c r="B1" s="1033"/>
      <c r="C1" s="1033"/>
      <c r="D1" s="1033"/>
      <c r="E1" s="1033"/>
      <c r="F1" s="1033"/>
      <c r="G1" s="2215" t="s">
        <v>906</v>
      </c>
      <c r="H1" s="2215"/>
    </row>
    <row r="2" spans="1:8" ht="14.25" customHeight="1">
      <c r="A2" s="1033"/>
      <c r="B2" s="1033"/>
      <c r="C2" s="1033"/>
      <c r="D2" s="1033"/>
      <c r="E2" s="1033"/>
      <c r="F2" s="1033"/>
      <c r="G2" s="1033"/>
      <c r="H2" s="1033"/>
    </row>
    <row r="3" spans="1:8" ht="14.25" customHeight="1">
      <c r="A3" s="1033"/>
      <c r="B3" s="1033"/>
      <c r="C3" s="1033"/>
      <c r="D3" s="1033"/>
      <c r="E3" s="1033"/>
      <c r="F3" s="1033"/>
      <c r="G3" s="1033"/>
      <c r="H3" s="1033"/>
    </row>
    <row r="4" spans="1:8" ht="14.25" customHeight="1">
      <c r="A4" s="1034" t="str">
        <f>IF(A7="○○病院","（発注者）","")</f>
        <v>（発注者）</v>
      </c>
      <c r="B4" s="1033"/>
      <c r="C4" s="1033"/>
      <c r="D4" s="1033"/>
      <c r="E4" s="1033"/>
      <c r="F4" s="1033"/>
      <c r="G4" s="1033"/>
      <c r="H4" s="1033"/>
    </row>
    <row r="5" spans="1:8" ht="14.25" customHeight="1">
      <c r="A5" s="1035" t="s">
        <v>752</v>
      </c>
      <c r="B5" s="1033"/>
      <c r="C5" s="1033"/>
      <c r="D5" s="1033"/>
      <c r="E5" s="1033"/>
      <c r="F5" s="1033"/>
      <c r="G5" s="1033"/>
      <c r="H5" s="1033"/>
    </row>
    <row r="6" spans="1:8" ht="14.25" customHeight="1">
      <c r="A6" s="1033" t="s">
        <v>725</v>
      </c>
      <c r="B6" s="1033"/>
      <c r="C6" s="1033"/>
      <c r="D6" s="1033"/>
      <c r="E6" s="1033"/>
      <c r="F6" s="1033"/>
      <c r="G6" s="1033"/>
      <c r="H6" s="1033"/>
    </row>
    <row r="7" spans="1:8" ht="14.25" customHeight="1">
      <c r="A7" s="2222" t="str">
        <f>'1'!$A$7</f>
        <v>○○病院</v>
      </c>
      <c r="B7" s="2222"/>
      <c r="C7" s="2222"/>
      <c r="D7" s="1051"/>
      <c r="E7" s="1033"/>
      <c r="F7" s="1033"/>
      <c r="G7" s="1033"/>
      <c r="H7" s="1033"/>
    </row>
    <row r="8" spans="1:8" ht="14.25" customHeight="1">
      <c r="A8" s="1033" t="str">
        <f>'1'!$A$8&amp;"　"&amp;'1'!$B$8&amp;"　殿"</f>
        <v>院　長　○　○　○　○　殿</v>
      </c>
      <c r="B8" s="1033"/>
      <c r="C8" s="1033"/>
      <c r="D8" s="1033"/>
      <c r="E8" s="1033"/>
      <c r="F8" s="1033"/>
      <c r="G8" s="1033"/>
      <c r="H8" s="1033"/>
    </row>
    <row r="9" spans="1:8" ht="14.25" customHeight="1">
      <c r="A9" s="1033"/>
      <c r="B9" s="1033"/>
      <c r="C9" s="1036"/>
      <c r="D9" s="1033"/>
      <c r="E9" s="1033"/>
      <c r="F9" s="1033"/>
      <c r="G9" s="1033"/>
      <c r="H9" s="1033"/>
    </row>
    <row r="10" spans="1:8" ht="14.25" customHeight="1">
      <c r="A10" s="1033"/>
      <c r="B10" s="1033"/>
      <c r="C10" s="1033"/>
      <c r="D10" s="1033"/>
      <c r="E10" s="1033"/>
      <c r="F10" s="1033"/>
      <c r="G10" s="1033"/>
      <c r="H10" s="1033"/>
    </row>
    <row r="11" spans="1:8" ht="14.25" customHeight="1">
      <c r="A11" s="1033"/>
      <c r="B11" s="1036"/>
      <c r="C11" s="1033"/>
      <c r="D11" s="1033"/>
      <c r="E11" s="1037" t="s">
        <v>688</v>
      </c>
      <c r="F11" s="1033"/>
      <c r="G11" s="1033"/>
      <c r="H11" s="1033"/>
    </row>
    <row r="12" spans="1:8" ht="14.25" customHeight="1">
      <c r="A12" s="1033"/>
      <c r="B12" s="1033"/>
      <c r="C12" s="1033"/>
      <c r="D12" s="1033"/>
      <c r="E12" s="1038"/>
      <c r="F12" s="2217">
        <f>'1'!$G$11</f>
        <v>0</v>
      </c>
      <c r="G12" s="1454"/>
      <c r="H12" s="1454"/>
    </row>
    <row r="13" spans="1:8" ht="14.25" customHeight="1">
      <c r="A13" s="1033"/>
      <c r="B13" s="1033"/>
      <c r="C13" s="1033"/>
      <c r="D13" s="1033"/>
      <c r="E13" s="1039" t="str">
        <f>IF(F12=0,"(住所)","")</f>
        <v>(住所)</v>
      </c>
      <c r="F13" s="1454"/>
      <c r="G13" s="1454"/>
      <c r="H13" s="1454"/>
    </row>
    <row r="14" spans="1:8" ht="14.25" customHeight="1">
      <c r="A14" s="1033"/>
      <c r="B14" s="1033"/>
      <c r="C14" s="1033"/>
      <c r="D14" s="1033"/>
      <c r="E14" s="1039" t="str">
        <f>IF(F14=0,"(社名)","")</f>
        <v>(社名)</v>
      </c>
      <c r="F14" s="2221">
        <f>'1'!$G$13</f>
        <v>0</v>
      </c>
      <c r="G14" s="2221"/>
      <c r="H14" s="2221"/>
    </row>
    <row r="15" spans="1:8" ht="14.25" customHeight="1">
      <c r="A15" s="1033"/>
      <c r="B15" s="1033"/>
      <c r="C15" s="1033"/>
      <c r="D15" s="1033"/>
      <c r="E15" s="1039" t="str">
        <f>IF(F15=0,"(氏名)","")</f>
        <v>(氏名)</v>
      </c>
      <c r="F15" s="2220">
        <f>'1'!$G$14</f>
        <v>0</v>
      </c>
      <c r="G15" s="2220"/>
      <c r="H15" s="1033" t="s">
        <v>740</v>
      </c>
    </row>
    <row r="16" spans="1:8" ht="14.25" customHeight="1">
      <c r="A16" s="1033"/>
      <c r="B16" s="1033"/>
      <c r="C16" s="1033"/>
      <c r="D16" s="1033"/>
      <c r="E16" s="1033"/>
      <c r="F16" s="1033"/>
      <c r="G16" s="1033"/>
      <c r="H16" s="1033"/>
    </row>
    <row r="17" spans="1:9" ht="14.25" customHeight="1">
      <c r="A17" s="1033"/>
      <c r="B17" s="1033"/>
      <c r="C17" s="1033"/>
      <c r="D17" s="1033"/>
      <c r="E17" s="1033"/>
      <c r="F17" s="1033"/>
      <c r="G17" s="1033"/>
      <c r="H17" s="1033"/>
    </row>
    <row r="18" spans="1:9" ht="24" customHeight="1">
      <c r="A18" s="674" t="s">
        <v>889</v>
      </c>
      <c r="B18" s="674"/>
      <c r="C18" s="674"/>
      <c r="D18" s="674"/>
      <c r="E18" s="674"/>
      <c r="F18" s="674"/>
      <c r="G18" s="674"/>
      <c r="H18" s="674"/>
    </row>
    <row r="19" spans="1:9" ht="14.25" customHeight="1">
      <c r="A19" s="1033"/>
      <c r="B19" s="1033"/>
      <c r="C19" s="1033"/>
      <c r="D19" s="1033"/>
      <c r="E19" s="1033"/>
      <c r="F19" s="1033"/>
      <c r="G19" s="1033"/>
      <c r="H19" s="1033"/>
    </row>
    <row r="20" spans="1:9" ht="14.25" customHeight="1">
      <c r="A20" s="1033"/>
      <c r="B20" s="1033"/>
      <c r="C20" s="1033"/>
      <c r="D20" s="1033"/>
      <c r="E20" s="1033"/>
      <c r="F20" s="1033"/>
      <c r="G20" s="1033"/>
      <c r="H20" s="1033"/>
    </row>
    <row r="21" spans="1:9" ht="14.25" customHeight="1">
      <c r="A21" s="1033"/>
      <c r="B21" s="1033"/>
      <c r="C21" s="1033"/>
      <c r="D21" s="1033"/>
      <c r="E21" s="1033"/>
      <c r="F21" s="1033"/>
      <c r="G21" s="1033"/>
      <c r="H21" s="1033"/>
    </row>
    <row r="22" spans="1:9" ht="14.25" customHeight="1">
      <c r="A22" s="2218" t="str">
        <f>"　下記工事は、"&amp;TEXT(G1,"ggge年m月d日")&amp;"をもって完成したので工事請負契約書第32条第1項に基づき通知します。"</f>
        <v>　下記工事は、令和　年　月　日をもって完成したので工事請負契約書第32条第1項に基づき通知します。</v>
      </c>
      <c r="B22" s="2218"/>
      <c r="C22" s="2218"/>
      <c r="D22" s="2218"/>
      <c r="E22" s="2218"/>
      <c r="F22" s="2218"/>
      <c r="G22" s="2218"/>
      <c r="H22" s="2218"/>
    </row>
    <row r="23" spans="1:9" ht="14.25" customHeight="1">
      <c r="A23" s="2218"/>
      <c r="B23" s="2218"/>
      <c r="C23" s="2218"/>
      <c r="D23" s="2218"/>
      <c r="E23" s="2218"/>
      <c r="F23" s="2218"/>
      <c r="G23" s="2218"/>
      <c r="H23" s="2218"/>
    </row>
    <row r="24" spans="1:9" ht="14.25" customHeight="1">
      <c r="A24" s="1033"/>
      <c r="B24" s="1038"/>
      <c r="C24" s="1033"/>
      <c r="D24" s="1033"/>
      <c r="E24" s="1033"/>
      <c r="F24" s="1033"/>
      <c r="G24" s="1033"/>
      <c r="H24" s="1033"/>
    </row>
    <row r="25" spans="1:9" ht="14.25" customHeight="1">
      <c r="A25" s="1033"/>
      <c r="B25" s="1033"/>
      <c r="C25" s="1033"/>
      <c r="D25" s="1033"/>
      <c r="E25" s="1033"/>
      <c r="F25" s="1033"/>
      <c r="G25" s="1033"/>
      <c r="H25" s="1033"/>
    </row>
    <row r="26" spans="1:9" ht="14.25" customHeight="1">
      <c r="A26" s="2219"/>
      <c r="B26" s="2219"/>
      <c r="C26" s="2219"/>
      <c r="D26" s="2219"/>
      <c r="E26" s="2219"/>
      <c r="F26" s="2219"/>
      <c r="G26" s="2219"/>
      <c r="H26" s="2219"/>
    </row>
    <row r="27" spans="1:9" ht="14.25" customHeight="1">
      <c r="A27" s="1033"/>
      <c r="B27" s="1033"/>
      <c r="C27" s="1033"/>
      <c r="D27" s="1040"/>
      <c r="E27" s="1033"/>
      <c r="F27" s="1033"/>
      <c r="G27" s="1033"/>
      <c r="H27" s="1033"/>
    </row>
    <row r="28" spans="1:9" ht="14.25" customHeight="1">
      <c r="A28" s="1041"/>
      <c r="B28" s="1038" t="s">
        <v>709</v>
      </c>
      <c r="C28" s="1041"/>
      <c r="D28" s="2216" t="str">
        <f>'1'!$C$25</f>
        <v>独立行政法人国立病院機構○○病院</v>
      </c>
      <c r="E28" s="2216"/>
      <c r="F28" s="2216"/>
      <c r="G28" s="2216"/>
      <c r="H28" s="2216"/>
      <c r="I28" s="360"/>
    </row>
    <row r="29" spans="1:9" ht="14.25" customHeight="1">
      <c r="A29" s="1041"/>
      <c r="B29" s="1041"/>
      <c r="C29" s="1041"/>
      <c r="D29" s="2216" t="str">
        <f>'1'!$C$26</f>
        <v>○○整備工事</v>
      </c>
      <c r="E29" s="2216"/>
      <c r="F29" s="2216"/>
      <c r="G29" s="2216"/>
      <c r="H29" s="2216"/>
    </row>
    <row r="30" spans="1:9" ht="14.25" customHeight="1">
      <c r="A30" s="1041"/>
      <c r="B30" s="1041"/>
      <c r="C30" s="1041"/>
      <c r="D30" s="1041"/>
      <c r="E30" s="1041"/>
      <c r="F30" s="1041"/>
      <c r="G30" s="1041"/>
      <c r="H30" s="1041"/>
    </row>
    <row r="31" spans="1:9" ht="14.25" customHeight="1">
      <c r="A31" s="1041"/>
      <c r="B31" s="1038" t="s">
        <v>1</v>
      </c>
      <c r="C31" s="1041"/>
      <c r="D31" s="1445" t="str">
        <f>'2-1'!$C$17</f>
        <v>円</v>
      </c>
      <c r="E31" s="1445"/>
      <c r="F31" s="1445"/>
      <c r="G31" s="761"/>
      <c r="H31" s="1041"/>
      <c r="I31" s="360"/>
    </row>
    <row r="32" spans="1:9" ht="14.25" customHeight="1">
      <c r="A32" s="1041"/>
      <c r="B32" s="1041"/>
      <c r="C32" s="1041"/>
      <c r="D32" s="1041"/>
      <c r="E32" s="1041"/>
      <c r="F32" s="1041"/>
      <c r="G32" s="1041"/>
      <c r="H32" s="1041"/>
      <c r="I32" s="360"/>
    </row>
    <row r="33" spans="1:9" ht="14.25" customHeight="1">
      <c r="A33" s="1041"/>
      <c r="B33" s="1041"/>
      <c r="C33" s="1041"/>
      <c r="D33" s="1041"/>
      <c r="E33" s="1041"/>
      <c r="F33" s="1041"/>
      <c r="G33" s="1041"/>
      <c r="H33" s="1041"/>
      <c r="I33" s="360"/>
    </row>
    <row r="34" spans="1:9" ht="14.25" customHeight="1">
      <c r="A34" s="1041"/>
      <c r="B34" s="1038" t="s">
        <v>478</v>
      </c>
      <c r="C34" s="1041"/>
      <c r="D34" s="1760" t="str">
        <f>'4'!$J$18</f>
        <v>令和　年　月　日</v>
      </c>
      <c r="E34" s="1760"/>
      <c r="F34" s="1760"/>
      <c r="G34" s="1041"/>
      <c r="H34" s="1041"/>
      <c r="I34" s="360"/>
    </row>
    <row r="35" spans="1:9" ht="14.25" customHeight="1">
      <c r="A35" s="1041"/>
      <c r="B35" s="1041"/>
      <c r="C35" s="1041"/>
      <c r="D35" s="1041"/>
      <c r="E35" s="1041"/>
      <c r="F35" s="1041"/>
      <c r="G35" s="1041"/>
      <c r="H35" s="1041"/>
      <c r="I35" s="360"/>
    </row>
    <row r="36" spans="1:9" ht="14.25" customHeight="1">
      <c r="A36" s="1041"/>
      <c r="B36" s="1041"/>
      <c r="C36" s="1041"/>
      <c r="D36" s="1041"/>
      <c r="E36" s="1041"/>
      <c r="F36" s="1041"/>
      <c r="G36" s="1041"/>
      <c r="H36" s="1041"/>
      <c r="I36" s="360"/>
    </row>
    <row r="37" spans="1:9" ht="14.25" customHeight="1">
      <c r="A37" s="1041"/>
      <c r="B37" s="1038" t="s">
        <v>479</v>
      </c>
      <c r="C37" s="1041"/>
      <c r="D37" s="1760" t="str">
        <f>'2-1'!$E$13</f>
        <v>令和　年　月　日</v>
      </c>
      <c r="E37" s="1760"/>
      <c r="F37" s="1760"/>
      <c r="G37" s="1041"/>
      <c r="H37" s="1041"/>
      <c r="I37" s="360"/>
    </row>
    <row r="38" spans="1:9" ht="14.25">
      <c r="A38" s="1041"/>
      <c r="B38" s="1041"/>
      <c r="C38" s="1041"/>
      <c r="D38" s="1041"/>
      <c r="E38" s="1041"/>
      <c r="F38" s="1041"/>
      <c r="G38" s="1041"/>
      <c r="H38" s="1041"/>
    </row>
    <row r="39" spans="1:9" ht="14.25">
      <c r="A39" s="1041"/>
      <c r="B39" s="1041"/>
      <c r="C39" s="1041"/>
      <c r="D39" s="1041"/>
      <c r="E39" s="1041"/>
      <c r="F39" s="1041"/>
      <c r="G39" s="1041"/>
      <c r="H39" s="1041"/>
    </row>
    <row r="40" spans="1:9" ht="14.25">
      <c r="A40" s="1041"/>
      <c r="B40" s="1041"/>
      <c r="C40" s="1041"/>
      <c r="D40" s="1041"/>
      <c r="E40" s="1041"/>
      <c r="F40" s="1041"/>
      <c r="G40" s="1041"/>
      <c r="H40" s="1041"/>
    </row>
    <row r="41" spans="1:9" ht="14.25">
      <c r="A41" s="1041"/>
      <c r="B41" s="1041"/>
      <c r="C41" s="1041"/>
      <c r="D41" s="1041"/>
      <c r="E41" s="1041"/>
      <c r="F41" s="1041"/>
      <c r="G41" s="1041"/>
      <c r="H41" s="1041"/>
    </row>
    <row r="42" spans="1:9" ht="14.25">
      <c r="A42" s="1041"/>
      <c r="B42" s="1041"/>
      <c r="C42" s="1041"/>
      <c r="D42" s="1041"/>
      <c r="E42" s="1041"/>
      <c r="F42" s="1041"/>
      <c r="G42" s="1041"/>
      <c r="H42" s="1041"/>
    </row>
    <row r="43" spans="1:9" ht="14.25">
      <c r="A43" s="1041"/>
      <c r="B43" s="1041"/>
      <c r="C43" s="1041"/>
      <c r="D43" s="1041"/>
      <c r="E43" s="1041"/>
      <c r="F43" s="1041"/>
      <c r="G43" s="1041"/>
      <c r="H43" s="1041"/>
    </row>
    <row r="44" spans="1:9" ht="14.25">
      <c r="A44" s="1041"/>
      <c r="B44" s="1041" t="s">
        <v>223</v>
      </c>
      <c r="C44" s="1041" t="s">
        <v>480</v>
      </c>
      <c r="D44" s="1041"/>
      <c r="E44" s="1041"/>
      <c r="F44" s="1041"/>
      <c r="G44" s="1041"/>
      <c r="H44" s="1041"/>
    </row>
    <row r="45" spans="1:9" ht="14.25">
      <c r="A45" s="1041"/>
      <c r="B45" s="1041"/>
      <c r="C45" s="1041" t="s">
        <v>481</v>
      </c>
      <c r="D45" s="1041"/>
      <c r="E45" s="1041"/>
      <c r="F45" s="1041"/>
      <c r="G45" s="1041"/>
      <c r="H45" s="1041"/>
    </row>
    <row r="46" spans="1:9" ht="14.25">
      <c r="A46" s="1041"/>
      <c r="B46" s="1041"/>
      <c r="C46" s="1041"/>
      <c r="D46" s="1041"/>
      <c r="E46" s="1041"/>
      <c r="F46" s="1041"/>
      <c r="G46" s="1041"/>
      <c r="H46" s="1041"/>
    </row>
    <row r="47" spans="1:9" ht="14.25">
      <c r="A47" s="1041"/>
      <c r="B47" s="1041"/>
      <c r="C47" s="1041"/>
      <c r="D47" s="1041"/>
      <c r="E47" s="1041"/>
      <c r="F47" s="1041"/>
      <c r="G47" s="1041"/>
      <c r="H47" s="1041"/>
    </row>
    <row r="48" spans="1:9" ht="14.25">
      <c r="A48" s="1041"/>
      <c r="B48" s="1041"/>
      <c r="C48" s="1041"/>
      <c r="D48" s="1041"/>
      <c r="E48" s="1041"/>
      <c r="F48" s="1041"/>
      <c r="G48" s="1041"/>
      <c r="H48" s="1041"/>
    </row>
    <row r="49" spans="1:8" ht="14.25">
      <c r="A49" s="1041"/>
      <c r="B49" s="1041"/>
      <c r="C49" s="1041"/>
      <c r="D49" s="1041"/>
      <c r="E49" s="1041"/>
      <c r="F49" s="1041"/>
      <c r="G49" s="1041"/>
      <c r="H49" s="1041"/>
    </row>
    <row r="50" spans="1:8">
      <c r="A50"/>
      <c r="B50"/>
      <c r="C50"/>
      <c r="D50"/>
      <c r="E50"/>
      <c r="F50"/>
      <c r="G50"/>
      <c r="H50"/>
    </row>
    <row r="51" spans="1:8" ht="14.25">
      <c r="A51" s="1033"/>
      <c r="B51" s="1033"/>
      <c r="C51" s="1033"/>
      <c r="D51" s="1033"/>
      <c r="E51" s="1033"/>
      <c r="F51" s="1033"/>
      <c r="G51" s="1033"/>
      <c r="H51" s="1033"/>
    </row>
    <row r="52" spans="1:8">
      <c r="A52" s="1042"/>
      <c r="B52" s="1042"/>
      <c r="C52" s="1042"/>
      <c r="D52" s="1042"/>
      <c r="E52" s="1042"/>
      <c r="F52" s="1042"/>
      <c r="G52" s="1042"/>
      <c r="H52" s="1042"/>
    </row>
    <row r="53" spans="1:8" ht="14.25">
      <c r="A53" s="1043" t="str">
        <f>IF($G$1="令和　年　月　日","42","")</f>
        <v>42</v>
      </c>
      <c r="B53" s="1044"/>
      <c r="C53" s="1044"/>
      <c r="D53" s="1044"/>
      <c r="E53" s="1044"/>
      <c r="F53" s="1044"/>
      <c r="G53" s="1044"/>
      <c r="H53" s="1044"/>
    </row>
  </sheetData>
  <mergeCells count="12">
    <mergeCell ref="G1:H1"/>
    <mergeCell ref="D34:F34"/>
    <mergeCell ref="D37:F37"/>
    <mergeCell ref="D28:H28"/>
    <mergeCell ref="D29:H29"/>
    <mergeCell ref="D31:F31"/>
    <mergeCell ref="F12:H13"/>
    <mergeCell ref="A22:H23"/>
    <mergeCell ref="A26:H26"/>
    <mergeCell ref="F15:G15"/>
    <mergeCell ref="F14:H14"/>
    <mergeCell ref="A7:C7"/>
  </mergeCells>
  <phoneticPr fontId="3"/>
  <conditionalFormatting sqref="D34">
    <cfRule type="expression" dxfId="151" priority="14" stopIfTrue="1">
      <formula>AND(D34&gt;=43831,D34&lt;=46752,MONTH(D34)&gt;=10,DAY(D34)&gt;=10)</formula>
    </cfRule>
    <cfRule type="expression" dxfId="150" priority="15" stopIfTrue="1">
      <formula>AND(D34&gt;=43831,D34&lt;=46752,MONTH(D34)&gt;=10,DAY(D34)&lt;10)</formula>
    </cfRule>
    <cfRule type="expression" dxfId="149" priority="16" stopIfTrue="1">
      <formula>AND(D34&gt;=43831,D34&lt;=46752,MONTH(D34)&lt;10,DAY(D34)&gt;=10)</formula>
    </cfRule>
    <cfRule type="expression" dxfId="148" priority="17" stopIfTrue="1">
      <formula>AND(D34&gt;=43831,D34&lt;=46752,MONTH(D34)&lt;10,DAY(D34)&lt;10)</formula>
    </cfRule>
    <cfRule type="expression" dxfId="147" priority="18" stopIfTrue="1">
      <formula>AND(D34&gt;=43586,D34&lt;=43830,MONTH(D34)&gt;=10,DAY(D34)&gt;=10)</formula>
    </cfRule>
    <cfRule type="expression" dxfId="146" priority="19" stopIfTrue="1">
      <formula>AND(D34&gt;=43586,D34&lt;=43830,MONTH(D34)&gt;=10,DAY(D34)&lt;10)</formula>
    </cfRule>
    <cfRule type="expression" dxfId="145" priority="20" stopIfTrue="1">
      <formula>AND(D34&gt;=43586,D34&lt;=43830,MONTH(D34)&lt;10,DAY(D34)&gt;=10)</formula>
    </cfRule>
    <cfRule type="expression" dxfId="144" priority="21" stopIfTrue="1">
      <formula>AND(D34&gt;=43586,D34&lt;=43830,MONTH(D34)&lt;10,DAY(D34)&lt;10)</formula>
    </cfRule>
    <cfRule type="expression" dxfId="143" priority="22" stopIfTrue="1">
      <formula>AND(MONTH(D34)&gt;=10,DAY(D34)&gt;=10)</formula>
    </cfRule>
    <cfRule type="expression" dxfId="142" priority="23" stopIfTrue="1">
      <formula>AND(MONTH(D34)&lt;10,DAY(D34)&gt;=10)</formula>
    </cfRule>
    <cfRule type="expression" dxfId="141" priority="24" stopIfTrue="1">
      <formula>AND(MONTH(D34)&lt;10,DAY(D34)&lt;10)</formula>
    </cfRule>
    <cfRule type="expression" dxfId="140" priority="25" stopIfTrue="1">
      <formula>AND(MONTH(D34)&gt;=10,DAY(D34)&lt;10)</formula>
    </cfRule>
  </conditionalFormatting>
  <conditionalFormatting sqref="D37">
    <cfRule type="expression" dxfId="139" priority="2" stopIfTrue="1">
      <formula>AND(D37&gt;=43831,D37&lt;=46752,MONTH(D37)&gt;=10,DAY(D37)&gt;=10)</formula>
    </cfRule>
    <cfRule type="expression" dxfId="138" priority="3" stopIfTrue="1">
      <formula>AND(D37&gt;=43831,D37&lt;=46752,MONTH(D37)&gt;=10,DAY(D37)&lt;10)</formula>
    </cfRule>
    <cfRule type="expression" dxfId="137" priority="4" stopIfTrue="1">
      <formula>AND(D37&gt;=43831,D37&lt;=46752,MONTH(D37)&lt;10,DAY(D37)&gt;=10)</formula>
    </cfRule>
    <cfRule type="expression" dxfId="136" priority="5" stopIfTrue="1">
      <formula>AND(D37&gt;=43831,D37&lt;=46752,MONTH(D37)&lt;10,DAY(D37)&lt;10)</formula>
    </cfRule>
    <cfRule type="expression" dxfId="135" priority="6" stopIfTrue="1">
      <formula>AND(D37&gt;=43586,D37&lt;=43830,MONTH(D37)&gt;=10,DAY(D37)&gt;=10)</formula>
    </cfRule>
    <cfRule type="expression" dxfId="134" priority="7" stopIfTrue="1">
      <formula>AND(D37&gt;=43586,D37&lt;=43830,MONTH(D37)&gt;=10,DAY(D37)&lt;10)</formula>
    </cfRule>
    <cfRule type="expression" dxfId="133" priority="8" stopIfTrue="1">
      <formula>AND(D37&gt;=43586,D37&lt;=43830,MONTH(D37)&lt;10,DAY(D37)&gt;=10)</formula>
    </cfRule>
    <cfRule type="expression" dxfId="132" priority="9" stopIfTrue="1">
      <formula>AND(D37&gt;=43586,D37&lt;=43830,MONTH(D37)&lt;10,DAY(D37)&lt;10)</formula>
    </cfRule>
    <cfRule type="expression" dxfId="131" priority="10" stopIfTrue="1">
      <formula>AND(MONTH(D37)&gt;=10,DAY(D37)&gt;=10)</formula>
    </cfRule>
    <cfRule type="expression" dxfId="130" priority="11" stopIfTrue="1">
      <formula>AND(MONTH(D37)&lt;10,DAY(D37)&gt;=10)</formula>
    </cfRule>
    <cfRule type="expression" dxfId="129" priority="12" stopIfTrue="1">
      <formula>AND(MONTH(D37)&lt;10,DAY(D37)&lt;10)</formula>
    </cfRule>
    <cfRule type="expression" dxfId="128" priority="13" stopIfTrue="1">
      <formula>AND(MONTH(D37)&gt;=10,DAY(D37)&lt;10)</formula>
    </cfRule>
  </conditionalFormatting>
  <conditionalFormatting sqref="G1:H1">
    <cfRule type="expression" dxfId="127" priority="1">
      <formula>G1="令和　年　月　日"</formula>
    </cfRule>
  </conditionalFormatting>
  <dataValidations count="2">
    <dataValidation imeMode="hiragana" allowBlank="1" showInputMessage="1" showErrorMessage="1" sqref="D28:D29 A22:H23"/>
    <dataValidation imeMode="off" allowBlank="1" showInputMessage="1" showErrorMessage="1" sqref="G1:H1"/>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showGridLines="0" view="pageBreakPreview" zoomScaleNormal="100" workbookViewId="0">
      <selection activeCell="A53" sqref="A53"/>
    </sheetView>
  </sheetViews>
  <sheetFormatPr defaultRowHeight="13.5"/>
  <cols>
    <col min="1" max="1" width="9" style="358"/>
    <col min="2" max="2" width="12.625" style="358" customWidth="1"/>
    <col min="3" max="3" width="5.625" style="358" customWidth="1"/>
    <col min="4" max="4" width="9" style="358"/>
    <col min="5" max="5" width="10.5" style="358" customWidth="1"/>
    <col min="6" max="6" width="9" style="358"/>
    <col min="7" max="7" width="17.625" style="358" customWidth="1"/>
    <col min="8" max="8" width="10.625" style="358" customWidth="1"/>
    <col min="9" max="16384" width="9" style="358"/>
  </cols>
  <sheetData>
    <row r="1" spans="1:8" ht="14.25">
      <c r="A1" s="1033"/>
      <c r="B1" s="1033"/>
      <c r="C1" s="1033"/>
      <c r="D1" s="1033"/>
      <c r="E1" s="1033"/>
      <c r="F1" s="1033"/>
      <c r="G1" s="2215" t="s">
        <v>906</v>
      </c>
      <c r="H1" s="2215"/>
    </row>
    <row r="2" spans="1:8" ht="14.25" customHeight="1">
      <c r="A2" s="1033"/>
      <c r="B2" s="1033"/>
      <c r="C2" s="1033"/>
      <c r="D2" s="1033"/>
      <c r="E2" s="1033"/>
      <c r="F2" s="1033"/>
      <c r="G2" s="1033"/>
      <c r="H2" s="1033"/>
    </row>
    <row r="3" spans="1:8" ht="14.25" customHeight="1">
      <c r="A3" s="1033"/>
      <c r="B3" s="1033"/>
      <c r="C3" s="1033"/>
      <c r="D3" s="1033"/>
      <c r="E3" s="1033"/>
      <c r="F3" s="1033"/>
      <c r="G3" s="1033"/>
      <c r="H3" s="1033"/>
    </row>
    <row r="4" spans="1:8" ht="14.25" customHeight="1">
      <c r="A4" s="1034" t="str">
        <f>IF(A7="○○病院","（発注者）","")</f>
        <v>（発注者）</v>
      </c>
      <c r="B4" s="1033"/>
      <c r="C4" s="1033"/>
      <c r="D4" s="1033"/>
      <c r="E4" s="1033"/>
      <c r="F4" s="1033"/>
      <c r="G4" s="1033"/>
      <c r="H4" s="1033"/>
    </row>
    <row r="5" spans="1:8" ht="14.25" customHeight="1">
      <c r="A5" s="1035" t="s">
        <v>752</v>
      </c>
      <c r="B5" s="1033"/>
      <c r="C5" s="1033"/>
      <c r="D5" s="1033"/>
      <c r="E5" s="1033"/>
      <c r="F5" s="1033"/>
      <c r="G5" s="1033"/>
      <c r="H5" s="1033"/>
    </row>
    <row r="6" spans="1:8" ht="14.25" customHeight="1">
      <c r="A6" s="1033" t="s">
        <v>726</v>
      </c>
      <c r="B6" s="1033"/>
      <c r="C6" s="1033"/>
      <c r="D6" s="1033"/>
      <c r="E6" s="1033"/>
      <c r="F6" s="1033"/>
      <c r="G6" s="1033"/>
      <c r="H6" s="1033"/>
    </row>
    <row r="7" spans="1:8" ht="14.25" customHeight="1">
      <c r="A7" s="2223" t="str">
        <f>'1'!$A$7</f>
        <v>○○病院</v>
      </c>
      <c r="B7" s="2223"/>
      <c r="C7" s="2223"/>
      <c r="D7" s="1050"/>
      <c r="E7" s="1033"/>
      <c r="F7" s="1033"/>
      <c r="G7" s="1033"/>
      <c r="H7" s="1033"/>
    </row>
    <row r="8" spans="1:8" ht="14.25" customHeight="1">
      <c r="A8" s="1033" t="str">
        <f>'1'!$A$8&amp;"　"&amp;'1'!$B$8&amp;"　殿"</f>
        <v>院　長　○　○　○　○　殿</v>
      </c>
      <c r="B8" s="1033"/>
      <c r="C8" s="1033"/>
      <c r="D8" s="1033"/>
      <c r="E8" s="1033"/>
      <c r="F8" s="1033"/>
      <c r="G8" s="1033"/>
      <c r="H8" s="1033"/>
    </row>
    <row r="9" spans="1:8" ht="14.25" customHeight="1">
      <c r="A9" s="1033"/>
      <c r="B9" s="1033"/>
      <c r="C9" s="1036"/>
      <c r="D9" s="1033"/>
      <c r="E9" s="1033"/>
      <c r="F9" s="1033"/>
      <c r="G9" s="1033"/>
      <c r="H9" s="1033"/>
    </row>
    <row r="10" spans="1:8" ht="14.25" customHeight="1">
      <c r="A10" s="1033"/>
      <c r="B10" s="1033"/>
      <c r="C10" s="1033"/>
      <c r="D10" s="1033"/>
      <c r="E10" s="1033"/>
      <c r="F10" s="1033"/>
      <c r="G10" s="1033"/>
      <c r="H10" s="1033"/>
    </row>
    <row r="11" spans="1:8" ht="14.25" customHeight="1">
      <c r="A11" s="1033"/>
      <c r="B11" s="1036"/>
      <c r="C11" s="1033"/>
      <c r="D11" s="1033"/>
      <c r="E11" s="1037" t="s">
        <v>688</v>
      </c>
      <c r="F11" s="1033"/>
      <c r="G11" s="1033"/>
      <c r="H11" s="1033"/>
    </row>
    <row r="12" spans="1:8" ht="14.25" customHeight="1">
      <c r="A12" s="1033"/>
      <c r="B12" s="1033"/>
      <c r="C12" s="1033"/>
      <c r="D12" s="1033"/>
      <c r="E12" s="1038"/>
      <c r="F12" s="2217">
        <f>'1'!$G$11</f>
        <v>0</v>
      </c>
      <c r="G12" s="1454"/>
      <c r="H12" s="1454"/>
    </row>
    <row r="13" spans="1:8" ht="14.25" customHeight="1">
      <c r="A13" s="1033"/>
      <c r="B13" s="1033"/>
      <c r="C13" s="1033"/>
      <c r="D13" s="1033"/>
      <c r="E13" s="1039" t="str">
        <f>IF(F12=0,"(住所)","")</f>
        <v>(住所)</v>
      </c>
      <c r="F13" s="1454"/>
      <c r="G13" s="1454"/>
      <c r="H13" s="1454"/>
    </row>
    <row r="14" spans="1:8" ht="14.25" customHeight="1">
      <c r="A14" s="1033"/>
      <c r="B14" s="1033"/>
      <c r="C14" s="1033"/>
      <c r="D14" s="1033"/>
      <c r="E14" s="1039" t="str">
        <f>IF(F14=0,"(社名)","")</f>
        <v>(社名)</v>
      </c>
      <c r="F14" s="2221">
        <f>'1'!$G$13</f>
        <v>0</v>
      </c>
      <c r="G14" s="2221"/>
      <c r="H14" s="2221"/>
    </row>
    <row r="15" spans="1:8" ht="14.25" customHeight="1">
      <c r="A15" s="1033"/>
      <c r="B15" s="1033"/>
      <c r="C15" s="1033"/>
      <c r="D15" s="1033"/>
      <c r="E15" s="1039" t="str">
        <f>IF(F15=0,"(氏名)","")</f>
        <v>(氏名)</v>
      </c>
      <c r="F15" s="2225">
        <f>'1'!$G$14</f>
        <v>0</v>
      </c>
      <c r="G15" s="2225"/>
      <c r="H15" s="1033" t="s">
        <v>740</v>
      </c>
    </row>
    <row r="16" spans="1:8" ht="14.25" customHeight="1">
      <c r="A16" s="1033"/>
      <c r="B16" s="1033"/>
      <c r="C16" s="1033"/>
      <c r="D16" s="1033"/>
      <c r="E16" s="1033"/>
      <c r="F16" s="1033"/>
      <c r="G16" s="1033"/>
      <c r="H16" s="1033"/>
    </row>
    <row r="17" spans="1:9" ht="14.25" customHeight="1">
      <c r="A17" s="1033"/>
      <c r="B17" s="1033"/>
      <c r="C17" s="1033"/>
      <c r="D17" s="1033"/>
      <c r="E17" s="1033"/>
      <c r="F17" s="1033"/>
      <c r="G17" s="1033"/>
      <c r="H17" s="1033"/>
    </row>
    <row r="18" spans="1:9" ht="24" customHeight="1">
      <c r="A18" s="675" t="s">
        <v>890</v>
      </c>
      <c r="B18" s="675"/>
      <c r="C18" s="675"/>
      <c r="D18" s="675"/>
      <c r="E18" s="675"/>
      <c r="F18" s="675"/>
      <c r="G18" s="675"/>
      <c r="H18" s="675"/>
    </row>
    <row r="19" spans="1:9" ht="14.25" customHeight="1">
      <c r="A19" s="1033"/>
      <c r="B19" s="1033"/>
      <c r="C19" s="1033"/>
      <c r="D19" s="1033"/>
      <c r="E19" s="1033"/>
      <c r="F19" s="1033"/>
      <c r="G19" s="1033"/>
      <c r="H19" s="1033"/>
    </row>
    <row r="20" spans="1:9" ht="14.25" customHeight="1">
      <c r="A20" s="1033"/>
      <c r="B20" s="1033"/>
      <c r="C20" s="1033"/>
      <c r="D20" s="1033"/>
      <c r="E20" s="1033"/>
      <c r="F20" s="1033"/>
      <c r="G20" s="1033"/>
      <c r="H20" s="1033"/>
    </row>
    <row r="21" spans="1:9" ht="14.25" customHeight="1">
      <c r="A21" s="1033"/>
      <c r="B21" s="1033"/>
      <c r="C21" s="1033"/>
      <c r="D21" s="1033"/>
      <c r="E21" s="1033"/>
      <c r="F21" s="1033"/>
      <c r="G21" s="1033"/>
      <c r="H21" s="1033"/>
    </row>
    <row r="22" spans="1:9" ht="14.25" customHeight="1">
      <c r="A22" s="1035" t="s">
        <v>762</v>
      </c>
      <c r="B22" s="1033"/>
      <c r="C22" s="1033"/>
      <c r="D22" s="1033"/>
      <c r="E22" s="1033"/>
      <c r="F22" s="1033"/>
      <c r="G22" s="1033"/>
      <c r="H22" s="1033"/>
    </row>
    <row r="23" spans="1:9" ht="14.25" customHeight="1">
      <c r="A23" s="1033"/>
      <c r="B23" s="1033"/>
      <c r="C23" s="1033"/>
      <c r="D23" s="1033"/>
      <c r="E23" s="1033"/>
      <c r="F23" s="1033"/>
      <c r="G23" s="1033"/>
      <c r="H23" s="1033"/>
    </row>
    <row r="24" spans="1:9" ht="14.25" customHeight="1">
      <c r="A24"/>
      <c r="B24"/>
      <c r="C24"/>
      <c r="D24"/>
      <c r="E24"/>
      <c r="F24"/>
      <c r="G24"/>
      <c r="H24"/>
    </row>
    <row r="25" spans="1:9" ht="14.25" customHeight="1">
      <c r="A25" s="1033"/>
      <c r="B25" s="1038"/>
      <c r="C25" s="1033"/>
      <c r="D25" s="1033"/>
      <c r="E25" s="1033"/>
      <c r="F25" s="1033"/>
      <c r="G25" s="1033"/>
      <c r="H25" s="1033"/>
    </row>
    <row r="26" spans="1:9" ht="14.25" customHeight="1">
      <c r="A26" s="1033"/>
      <c r="B26" s="1038"/>
      <c r="C26" s="1033"/>
      <c r="D26" s="1033"/>
      <c r="E26" s="1033"/>
      <c r="F26" s="1033"/>
      <c r="G26" s="1033"/>
      <c r="H26" s="1033"/>
    </row>
    <row r="27" spans="1:9" ht="14.25" customHeight="1">
      <c r="A27" s="1033"/>
      <c r="B27" s="1038"/>
      <c r="C27" s="1033"/>
      <c r="D27" s="1033"/>
      <c r="E27" s="1033"/>
      <c r="F27" s="1033"/>
      <c r="G27" s="1033"/>
      <c r="H27" s="1033"/>
    </row>
    <row r="28" spans="1:9" ht="14.25" customHeight="1">
      <c r="A28" s="1033"/>
      <c r="B28" s="1038" t="s">
        <v>709</v>
      </c>
      <c r="C28" s="1033"/>
      <c r="D28" s="2216" t="str">
        <f>'1'!$C$25</f>
        <v>独立行政法人国立病院機構○○病院</v>
      </c>
      <c r="E28" s="2216"/>
      <c r="F28" s="2216"/>
      <c r="G28" s="2216"/>
      <c r="H28" s="2216"/>
      <c r="I28" s="357"/>
    </row>
    <row r="29" spans="1:9" ht="14.25" customHeight="1">
      <c r="A29" s="1033"/>
      <c r="B29" s="1033"/>
      <c r="C29" s="1033"/>
      <c r="D29" s="2216" t="str">
        <f>'1'!$C$26</f>
        <v>○○整備工事</v>
      </c>
      <c r="E29" s="2216"/>
      <c r="F29" s="2216"/>
      <c r="G29" s="2216"/>
      <c r="H29" s="2216"/>
      <c r="I29" s="357"/>
    </row>
    <row r="30" spans="1:9" ht="14.25" customHeight="1">
      <c r="A30" s="1033"/>
      <c r="B30" s="1033"/>
      <c r="C30" s="1033"/>
      <c r="D30" s="1033"/>
      <c r="E30" s="1040"/>
      <c r="F30" s="1033"/>
      <c r="G30" s="1033"/>
      <c r="H30" s="1033"/>
      <c r="I30" s="357"/>
    </row>
    <row r="31" spans="1:9" ht="14.25" customHeight="1">
      <c r="A31" s="1041"/>
      <c r="B31" s="1038" t="s">
        <v>1</v>
      </c>
      <c r="C31" s="1041"/>
      <c r="D31" s="1445" t="str">
        <f>'2-1'!$C$17</f>
        <v>円</v>
      </c>
      <c r="E31" s="1445"/>
      <c r="F31" s="1445"/>
      <c r="G31" s="761"/>
      <c r="H31" s="1041"/>
      <c r="I31" s="360"/>
    </row>
    <row r="32" spans="1:9" ht="14.25" customHeight="1">
      <c r="A32" s="1041"/>
      <c r="B32" s="1041"/>
      <c r="C32" s="1041"/>
      <c r="D32" s="1041"/>
      <c r="E32" s="1041"/>
      <c r="F32" s="1041"/>
      <c r="G32" s="1041"/>
      <c r="H32" s="1041"/>
      <c r="I32" s="360"/>
    </row>
    <row r="33" spans="1:9" ht="14.25" customHeight="1">
      <c r="A33" s="1041"/>
      <c r="B33" s="1041"/>
      <c r="C33" s="1041"/>
      <c r="D33" s="1041"/>
      <c r="E33" s="1041"/>
      <c r="F33" s="1041"/>
      <c r="G33" s="1041"/>
      <c r="H33" s="1041"/>
      <c r="I33" s="360"/>
    </row>
    <row r="34" spans="1:9" ht="14.25" customHeight="1">
      <c r="A34" s="1041"/>
      <c r="B34" s="1038" t="s">
        <v>482</v>
      </c>
      <c r="C34" s="1033"/>
      <c r="D34" s="2224" t="str">
        <f>'41'!$D$36</f>
        <v>令和　年　月　日</v>
      </c>
      <c r="E34" s="2224"/>
      <c r="F34" s="2224"/>
      <c r="G34" s="1033"/>
      <c r="H34" s="1041"/>
      <c r="I34" s="360"/>
    </row>
    <row r="35" spans="1:9" ht="14.25" customHeight="1">
      <c r="A35" s="1041"/>
      <c r="B35" s="1041"/>
      <c r="C35" s="1041"/>
      <c r="D35" s="426"/>
      <c r="E35" s="1041"/>
      <c r="F35" s="1041"/>
      <c r="G35" s="1041"/>
      <c r="H35" s="1041"/>
    </row>
    <row r="36" spans="1:9" ht="14.25" customHeight="1">
      <c r="A36" s="1041"/>
      <c r="B36" s="1041"/>
      <c r="C36" s="1041"/>
      <c r="D36" s="1041"/>
      <c r="E36" s="1041"/>
      <c r="F36" s="1041"/>
      <c r="G36" s="1041"/>
      <c r="H36" s="1041"/>
    </row>
    <row r="37" spans="1:9" ht="14.25" customHeight="1">
      <c r="A37" s="1033"/>
      <c r="B37" s="1041"/>
      <c r="C37" s="1041"/>
      <c r="D37" s="1041"/>
      <c r="E37" s="1041"/>
      <c r="F37" s="1041"/>
      <c r="G37" s="1041"/>
      <c r="H37" s="1041"/>
    </row>
    <row r="38" spans="1:9" ht="14.25" customHeight="1">
      <c r="A38" s="1041"/>
      <c r="B38" s="1041"/>
      <c r="C38" s="1041"/>
      <c r="D38" s="1041"/>
      <c r="E38" s="1041"/>
      <c r="F38" s="1041"/>
      <c r="G38" s="1041"/>
      <c r="H38" s="1041"/>
    </row>
    <row r="39" spans="1:9" ht="14.25" customHeight="1">
      <c r="A39" s="1041"/>
      <c r="B39" s="1041"/>
      <c r="C39" s="1041"/>
      <c r="D39" s="1041"/>
      <c r="E39" s="1041"/>
      <c r="F39" s="1041"/>
      <c r="G39" s="1041"/>
      <c r="H39" s="1041"/>
    </row>
    <row r="40" spans="1:9" ht="14.25" customHeight="1">
      <c r="A40" s="1041"/>
      <c r="B40" s="1041"/>
      <c r="C40" s="1041"/>
      <c r="D40" s="1041"/>
      <c r="E40" s="1041"/>
      <c r="F40" s="1041"/>
      <c r="G40" s="1041"/>
      <c r="H40" s="1041"/>
    </row>
    <row r="41" spans="1:9" ht="14.25">
      <c r="A41" s="1041" t="s">
        <v>223</v>
      </c>
      <c r="B41" s="1041" t="s">
        <v>483</v>
      </c>
      <c r="C41" s="1041"/>
      <c r="D41" s="1041"/>
      <c r="E41" s="1041"/>
      <c r="F41" s="1041"/>
      <c r="G41" s="1041"/>
      <c r="H41" s="1042"/>
    </row>
    <row r="42" spans="1:9" ht="14.25">
      <c r="A42" s="1041"/>
      <c r="B42" s="1041"/>
      <c r="C42" s="1041"/>
      <c r="D42" s="1041"/>
      <c r="E42" s="1041"/>
      <c r="F42" s="1041"/>
      <c r="G42" s="1041"/>
      <c r="H42" s="1041"/>
    </row>
    <row r="43" spans="1:9" ht="14.25">
      <c r="A43" s="1041"/>
      <c r="B43" s="1041"/>
      <c r="C43" s="1041"/>
      <c r="D43" s="1041"/>
      <c r="E43" s="1041"/>
      <c r="F43" s="1041"/>
      <c r="G43" s="1041"/>
      <c r="H43" s="1041"/>
    </row>
    <row r="44" spans="1:9" ht="14.25">
      <c r="A44" s="1041"/>
      <c r="B44" s="1041"/>
      <c r="C44" s="1041"/>
      <c r="D44" s="1041"/>
      <c r="E44" s="1041"/>
      <c r="F44" s="1041"/>
      <c r="G44" s="1041"/>
      <c r="H44" s="1041"/>
    </row>
    <row r="45" spans="1:9" ht="14.25">
      <c r="A45" s="1041"/>
      <c r="B45" s="1041"/>
      <c r="C45" s="1041"/>
      <c r="D45" s="1041"/>
      <c r="E45" s="1041"/>
      <c r="F45" s="1041"/>
      <c r="G45" s="1041"/>
      <c r="H45" s="1041"/>
    </row>
    <row r="46" spans="1:9" ht="14.25">
      <c r="A46" s="1041"/>
      <c r="B46" s="1041"/>
      <c r="C46" s="1041"/>
      <c r="D46" s="1041"/>
      <c r="E46" s="1041"/>
      <c r="F46" s="1041"/>
      <c r="G46" s="1041"/>
      <c r="H46" s="1041"/>
    </row>
    <row r="47" spans="1:9" ht="14.25">
      <c r="A47" s="1041"/>
      <c r="B47" s="1041"/>
      <c r="C47" s="1041"/>
      <c r="D47" s="1041"/>
      <c r="E47" s="1041"/>
      <c r="F47" s="1041"/>
      <c r="G47" s="1041"/>
      <c r="H47" s="1041"/>
    </row>
    <row r="48" spans="1:9" ht="14.25">
      <c r="A48" s="1041"/>
      <c r="B48" s="1041"/>
      <c r="C48" s="1041"/>
      <c r="D48" s="1041"/>
      <c r="E48" s="1041"/>
      <c r="F48" s="1041"/>
      <c r="G48" s="1041"/>
      <c r="H48" s="1041"/>
    </row>
    <row r="49" spans="1:8" ht="14.25">
      <c r="A49" s="1041"/>
      <c r="B49" s="1041"/>
      <c r="C49" s="1041"/>
      <c r="D49" s="1041"/>
      <c r="E49" s="1041"/>
      <c r="F49" s="1041"/>
      <c r="G49" s="1041"/>
      <c r="H49" s="1041"/>
    </row>
    <row r="50" spans="1:8" ht="14.25">
      <c r="A50" s="1041"/>
      <c r="B50" s="1041"/>
      <c r="C50" s="1041"/>
      <c r="D50" s="1041"/>
      <c r="E50" s="1041"/>
      <c r="F50" s="1041"/>
      <c r="G50" s="1041"/>
      <c r="H50" s="1041"/>
    </row>
    <row r="51" spans="1:8" ht="14.25">
      <c r="A51" s="1041"/>
      <c r="B51" s="1041"/>
      <c r="C51" s="1041"/>
      <c r="D51" s="1041"/>
      <c r="E51" s="1041"/>
      <c r="F51" s="1041"/>
      <c r="G51" s="1041"/>
      <c r="H51" s="1041"/>
    </row>
    <row r="52" spans="1:8" ht="14.25">
      <c r="A52" s="1041"/>
      <c r="B52" s="1041"/>
      <c r="C52" s="1041"/>
      <c r="D52" s="1041"/>
      <c r="E52" s="1041"/>
      <c r="F52" s="1041"/>
      <c r="G52" s="1041"/>
      <c r="H52" s="1041"/>
    </row>
    <row r="53" spans="1:8" ht="14.25">
      <c r="A53" s="1043" t="str">
        <f>IF($G$1="令和　年　月　日","43","")</f>
        <v>43</v>
      </c>
      <c r="B53" s="1045"/>
      <c r="C53" s="1045"/>
      <c r="D53" s="1045"/>
      <c r="E53" s="1045"/>
      <c r="F53" s="1045"/>
      <c r="G53" s="1045"/>
      <c r="H53" s="1045"/>
    </row>
    <row r="54" spans="1:8" ht="14.25">
      <c r="A54" s="357"/>
      <c r="B54" s="357"/>
      <c r="C54" s="357"/>
      <c r="D54" s="357"/>
      <c r="E54" s="357"/>
      <c r="F54" s="357"/>
      <c r="G54" s="357"/>
      <c r="H54" s="357"/>
    </row>
  </sheetData>
  <mergeCells count="9">
    <mergeCell ref="A7:C7"/>
    <mergeCell ref="F12:H13"/>
    <mergeCell ref="D34:F34"/>
    <mergeCell ref="G1:H1"/>
    <mergeCell ref="F15:G15"/>
    <mergeCell ref="F14:H14"/>
    <mergeCell ref="D28:H28"/>
    <mergeCell ref="D29:H29"/>
    <mergeCell ref="D31:F31"/>
  </mergeCells>
  <phoneticPr fontId="3"/>
  <conditionalFormatting sqref="G1:H1">
    <cfRule type="expression" dxfId="126" priority="1">
      <formula>G1="令和　年　月　日"</formula>
    </cfRule>
  </conditionalFormatting>
  <dataValidations count="2">
    <dataValidation imeMode="hiragana" allowBlank="1" showInputMessage="1" showErrorMessage="1" sqref="F15:G15 A6:A8 B6:C6 F14 F12 G14:H14"/>
    <dataValidation imeMode="off" allowBlank="1" showInputMessage="1" showErrorMessage="1" sqref="G1:H1"/>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showGridLines="0" view="pageBreakPreview" zoomScaleNormal="100" workbookViewId="0">
      <selection activeCell="A10" sqref="A10:C10"/>
    </sheetView>
  </sheetViews>
  <sheetFormatPr defaultRowHeight="13.5"/>
  <cols>
    <col min="1" max="1" width="11.875" style="358" customWidth="1"/>
    <col min="2" max="2" width="5.5" style="358" customWidth="1"/>
    <col min="3" max="4" width="9" style="358"/>
    <col min="5" max="5" width="11.875" style="358" bestFit="1" customWidth="1"/>
    <col min="6" max="6" width="17.625" style="358" customWidth="1"/>
    <col min="7" max="7" width="14.625" style="358" customWidth="1"/>
    <col min="8" max="16384" width="9" style="358"/>
  </cols>
  <sheetData>
    <row r="1" spans="1:8" ht="14.25" customHeight="1">
      <c r="A1" s="1042"/>
      <c r="B1" s="1042"/>
      <c r="C1" s="1042"/>
      <c r="D1" s="1042"/>
      <c r="E1" s="1042"/>
      <c r="F1" s="1042"/>
      <c r="G1" s="1042"/>
    </row>
    <row r="2" spans="1:8" ht="25.5" customHeight="1">
      <c r="A2" s="675" t="s">
        <v>484</v>
      </c>
      <c r="B2" s="675"/>
      <c r="C2" s="675"/>
      <c r="D2" s="675"/>
      <c r="E2" s="675"/>
      <c r="F2" s="675"/>
      <c r="G2" s="675"/>
    </row>
    <row r="3" spans="1:8" ht="14.25" customHeight="1">
      <c r="A3" s="1033"/>
      <c r="B3" s="1033"/>
      <c r="C3" s="1033"/>
      <c r="D3" s="1033"/>
      <c r="E3" s="1033"/>
      <c r="F3" s="1033"/>
      <c r="G3" s="1033"/>
    </row>
    <row r="4" spans="1:8" ht="14.25" customHeight="1">
      <c r="A4" s="1033"/>
      <c r="B4" s="1033"/>
      <c r="C4" s="1033"/>
      <c r="D4" s="1033"/>
      <c r="E4" s="1033"/>
      <c r="F4" s="2227" t="s">
        <v>906</v>
      </c>
      <c r="G4" s="2227"/>
    </row>
    <row r="5" spans="1:8" ht="14.25" customHeight="1">
      <c r="A5" s="1033"/>
      <c r="B5" s="1033"/>
      <c r="C5" s="1033"/>
      <c r="D5" s="1033"/>
      <c r="E5" s="1033"/>
      <c r="F5" s="1033"/>
      <c r="G5" s="1033"/>
    </row>
    <row r="6" spans="1:8" ht="14.25" customHeight="1">
      <c r="A6" s="1033"/>
      <c r="B6" s="1033"/>
      <c r="C6" s="1033"/>
      <c r="D6" s="1033"/>
      <c r="E6" s="1033"/>
      <c r="F6" s="1033"/>
      <c r="G6" s="1033"/>
    </row>
    <row r="7" spans="1:8" ht="14.25" customHeight="1">
      <c r="A7" s="1034" t="str">
        <f>IF(A10="○○病院","（発注者）","")</f>
        <v>（発注者）</v>
      </c>
      <c r="B7" s="1033"/>
      <c r="C7" s="1033"/>
      <c r="D7" s="1033"/>
      <c r="E7" s="1033"/>
      <c r="F7" s="1033"/>
      <c r="G7" s="1033"/>
    </row>
    <row r="8" spans="1:8" ht="14.25" customHeight="1">
      <c r="A8" s="1035" t="s">
        <v>752</v>
      </c>
      <c r="B8" s="1033"/>
      <c r="C8" s="1033"/>
      <c r="D8" s="1033"/>
      <c r="E8" s="1033"/>
      <c r="F8" s="1033"/>
      <c r="G8" s="1033"/>
    </row>
    <row r="9" spans="1:8" ht="14.25" customHeight="1">
      <c r="A9" s="1033" t="s">
        <v>727</v>
      </c>
      <c r="B9" s="1033"/>
      <c r="C9" s="1033"/>
      <c r="D9" s="1033"/>
      <c r="E9" s="1033"/>
      <c r="F9" s="1033"/>
      <c r="G9" s="1033"/>
    </row>
    <row r="10" spans="1:8" ht="14.25" customHeight="1">
      <c r="A10" s="2223" t="str">
        <f>'1'!$A$7</f>
        <v>○○病院</v>
      </c>
      <c r="B10" s="2223"/>
      <c r="C10" s="2223"/>
      <c r="D10" s="1049"/>
      <c r="E10" s="1033"/>
      <c r="F10" s="1033"/>
      <c r="G10" s="1033"/>
    </row>
    <row r="11" spans="1:8" ht="14.25" customHeight="1">
      <c r="A11" s="1033" t="str">
        <f>'1'!$A$8&amp;"　"&amp;'1'!$B$8&amp;"　殿"</f>
        <v>院　長　○　○　○　○　殿</v>
      </c>
      <c r="B11" s="1033"/>
      <c r="C11" s="1033"/>
      <c r="D11" s="1033"/>
      <c r="E11" s="1033"/>
      <c r="F11" s="1033"/>
      <c r="G11" s="1033"/>
    </row>
    <row r="12" spans="1:8" ht="14.25" customHeight="1">
      <c r="A12" s="1033"/>
      <c r="B12" s="1033"/>
      <c r="C12" s="1036"/>
      <c r="D12" s="1033"/>
      <c r="E12" s="1033"/>
      <c r="F12" s="1033"/>
      <c r="G12" s="1033"/>
    </row>
    <row r="13" spans="1:8" ht="14.25" customHeight="1">
      <c r="A13" s="1033"/>
      <c r="B13" s="1033"/>
      <c r="C13" s="1033"/>
      <c r="D13" s="1033"/>
      <c r="E13" s="1033"/>
      <c r="F13" s="1033"/>
      <c r="G13" s="1033"/>
    </row>
    <row r="14" spans="1:8" ht="14.25" customHeight="1">
      <c r="A14" s="1033"/>
      <c r="B14" s="1036"/>
      <c r="C14" s="1033"/>
      <c r="D14" s="1033"/>
      <c r="E14" s="1038"/>
      <c r="F14" s="1033"/>
      <c r="G14" s="1033"/>
    </row>
    <row r="15" spans="1:8" ht="14.25" customHeight="1">
      <c r="A15" s="1033"/>
      <c r="B15" s="1033"/>
      <c r="C15" s="1033"/>
      <c r="D15" s="1033"/>
      <c r="E15" s="1038" t="s">
        <v>784</v>
      </c>
      <c r="F15" s="2230">
        <f>'1'!$G$13</f>
        <v>0</v>
      </c>
      <c r="G15" s="2230"/>
      <c r="H15" s="513"/>
    </row>
    <row r="16" spans="1:8" ht="14.25" customHeight="1">
      <c r="A16" s="1033"/>
      <c r="B16" s="1033"/>
      <c r="C16" s="1033"/>
      <c r="D16" s="1033"/>
      <c r="E16" s="1039"/>
      <c r="F16" s="2228"/>
      <c r="G16" s="2228"/>
    </row>
    <row r="17" spans="1:7" ht="14.25" customHeight="1">
      <c r="A17" s="1033"/>
      <c r="B17" s="1033"/>
      <c r="C17" s="1033"/>
      <c r="D17" s="1033"/>
      <c r="E17" s="1038" t="s">
        <v>581</v>
      </c>
      <c r="F17" s="1131">
        <f>'4'!$C$30</f>
        <v>0</v>
      </c>
      <c r="G17" s="1033" t="s">
        <v>740</v>
      </c>
    </row>
    <row r="18" spans="1:7" ht="14.25" customHeight="1">
      <c r="A18" s="1033"/>
      <c r="B18" s="1033"/>
      <c r="C18" s="1033"/>
      <c r="D18" s="1033"/>
      <c r="E18" s="1033"/>
      <c r="F18" s="1033"/>
      <c r="G18" s="1033"/>
    </row>
    <row r="19" spans="1:7" ht="14.25" customHeight="1">
      <c r="A19" s="1033"/>
      <c r="B19" s="1033"/>
      <c r="C19" s="1033"/>
      <c r="D19" s="1033"/>
      <c r="E19" s="1033"/>
      <c r="F19" s="1033"/>
      <c r="G19" s="1033"/>
    </row>
    <row r="20" spans="1:7" ht="14.25" customHeight="1">
      <c r="A20" s="1033"/>
      <c r="B20" s="1033"/>
      <c r="C20" s="1033"/>
      <c r="D20" s="1033"/>
      <c r="E20" s="1033"/>
      <c r="F20" s="1033"/>
      <c r="G20" s="1033"/>
    </row>
    <row r="21" spans="1:7" ht="14.25" customHeight="1">
      <c r="A21" s="1033" t="s">
        <v>555</v>
      </c>
      <c r="B21" s="1033"/>
      <c r="C21" s="2216" t="str">
        <f>'1'!$C$25</f>
        <v>独立行政法人国立病院機構○○病院</v>
      </c>
      <c r="D21" s="2216"/>
      <c r="E21" s="2216"/>
      <c r="F21" s="2216"/>
      <c r="G21" s="2216"/>
    </row>
    <row r="22" spans="1:7" ht="14.25" customHeight="1">
      <c r="A22" s="1033"/>
      <c r="B22" s="1033"/>
      <c r="C22" s="2216" t="str">
        <f>'1'!$C$26</f>
        <v>○○整備工事</v>
      </c>
      <c r="D22" s="2216"/>
      <c r="E22" s="2216"/>
      <c r="F22" s="2216"/>
      <c r="G22" s="2216"/>
    </row>
    <row r="23" spans="1:7" ht="14.25" customHeight="1">
      <c r="A23" s="1033"/>
      <c r="B23" s="1038"/>
      <c r="C23" s="1033"/>
      <c r="D23" s="1033"/>
      <c r="E23" s="1033"/>
      <c r="F23" s="1033"/>
      <c r="G23" s="1033"/>
    </row>
    <row r="24" spans="1:7" ht="14.25" customHeight="1">
      <c r="A24" s="2218" t="s">
        <v>778</v>
      </c>
      <c r="B24" s="2218"/>
      <c r="C24" s="2218"/>
      <c r="D24" s="2218"/>
      <c r="E24" s="2218"/>
      <c r="F24" s="2218"/>
      <c r="G24" s="2218"/>
    </row>
    <row r="25" spans="1:7" ht="14.25" customHeight="1">
      <c r="A25" s="2218"/>
      <c r="B25" s="2218"/>
      <c r="C25" s="2218"/>
      <c r="D25" s="2218"/>
      <c r="E25" s="2218"/>
      <c r="F25" s="2218"/>
      <c r="G25" s="2218"/>
    </row>
    <row r="26" spans="1:7" ht="14.25" customHeight="1">
      <c r="A26" s="2218"/>
      <c r="B26" s="2218"/>
      <c r="C26" s="2218"/>
      <c r="D26" s="2218"/>
      <c r="E26" s="2218"/>
      <c r="F26" s="2218"/>
      <c r="G26" s="2218"/>
    </row>
    <row r="27" spans="1:7" ht="14.25" customHeight="1">
      <c r="A27" s="1033"/>
      <c r="B27" s="1033"/>
      <c r="C27" s="1033"/>
      <c r="D27" s="1040"/>
      <c r="E27" s="1033"/>
      <c r="F27" s="1033"/>
      <c r="G27" s="1033"/>
    </row>
    <row r="28" spans="1:7" ht="14.25" customHeight="1">
      <c r="A28" s="1041"/>
      <c r="B28" s="1041"/>
      <c r="C28" s="1041"/>
      <c r="D28" s="1041"/>
      <c r="E28" s="1041"/>
      <c r="F28" s="1041"/>
      <c r="G28" s="1041"/>
    </row>
    <row r="29" spans="1:7" ht="14.25" customHeight="1">
      <c r="A29" s="1046"/>
      <c r="B29" s="1046"/>
      <c r="C29" s="1046"/>
      <c r="D29" s="1046"/>
      <c r="E29" s="1046"/>
      <c r="F29" s="1046"/>
      <c r="G29" s="1046"/>
    </row>
    <row r="30" spans="1:7" ht="14.25" customHeight="1">
      <c r="A30" s="1041"/>
      <c r="B30" s="1041"/>
      <c r="C30" s="1041"/>
      <c r="D30" s="1041"/>
      <c r="E30" s="1041"/>
      <c r="F30" s="1041"/>
      <c r="G30" s="1041"/>
    </row>
    <row r="31" spans="1:7" ht="14.25" customHeight="1">
      <c r="A31" s="1041"/>
      <c r="B31" s="1033"/>
      <c r="C31" s="1033"/>
      <c r="D31" s="1033"/>
      <c r="E31" s="1033"/>
      <c r="F31" s="1033"/>
      <c r="G31" s="1041"/>
    </row>
    <row r="32" spans="1:7" ht="14.25" customHeight="1">
      <c r="A32" s="1041"/>
      <c r="B32" s="1041"/>
      <c r="C32" s="1041"/>
      <c r="D32" s="1041"/>
      <c r="E32" s="1041"/>
      <c r="F32" s="2227" t="s">
        <v>906</v>
      </c>
      <c r="G32" s="2227"/>
    </row>
    <row r="33" spans="1:11" ht="14.25" customHeight="1">
      <c r="A33" s="1041"/>
      <c r="B33" s="1041"/>
      <c r="C33" s="1041"/>
      <c r="D33" s="1041"/>
      <c r="E33" s="1041"/>
      <c r="F33" s="1041"/>
      <c r="G33" s="1041"/>
    </row>
    <row r="34" spans="1:11" ht="14.25" customHeight="1">
      <c r="A34" s="1033"/>
      <c r="B34" s="1041"/>
      <c r="C34" s="1041"/>
      <c r="D34" s="1041"/>
      <c r="E34" s="1041"/>
      <c r="F34" s="1041"/>
      <c r="G34" s="1041"/>
    </row>
    <row r="35" spans="1:11" ht="14.25" customHeight="1">
      <c r="A35" s="1047" t="s">
        <v>686</v>
      </c>
      <c r="B35" s="1041"/>
      <c r="C35" s="1041"/>
      <c r="D35" s="1041"/>
      <c r="E35" s="1041"/>
      <c r="F35" s="1041"/>
      <c r="G35" s="1041"/>
    </row>
    <row r="36" spans="1:11" ht="14.25" customHeight="1">
      <c r="A36" s="2229">
        <f>'1'!$G$13</f>
        <v>0</v>
      </c>
      <c r="B36" s="2229"/>
      <c r="C36" s="2229"/>
      <c r="D36" s="1041"/>
      <c r="E36" s="1041"/>
      <c r="F36" s="1041"/>
      <c r="G36" s="1041"/>
    </row>
    <row r="37" spans="1:11" ht="14.25" customHeight="1">
      <c r="A37" s="1041" t="s">
        <v>581</v>
      </c>
      <c r="B37" s="2225">
        <f>'4'!$C$30</f>
        <v>0</v>
      </c>
      <c r="C37" s="2225"/>
      <c r="D37" s="1041" t="s">
        <v>729</v>
      </c>
      <c r="E37" s="1041"/>
      <c r="F37" s="1041"/>
      <c r="G37" s="1041"/>
    </row>
    <row r="38" spans="1:11" ht="14.25">
      <c r="A38" s="1041"/>
      <c r="B38" s="1041"/>
      <c r="C38" s="1041"/>
      <c r="D38" s="1041"/>
      <c r="E38" s="1041"/>
      <c r="F38" s="1041"/>
      <c r="G38" s="1041"/>
    </row>
    <row r="39" spans="1:11" ht="14.25">
      <c r="A39" s="1041"/>
      <c r="B39" s="1041"/>
      <c r="C39" s="1041"/>
      <c r="D39" s="1041"/>
      <c r="E39" s="1041"/>
      <c r="F39" s="1041"/>
      <c r="G39" s="1041"/>
    </row>
    <row r="40" spans="1:11">
      <c r="A40" s="2218" t="s">
        <v>785</v>
      </c>
      <c r="B40" s="2218"/>
      <c r="C40" s="2218"/>
      <c r="D40" s="2218"/>
      <c r="E40" s="2218"/>
      <c r="F40" s="2218"/>
      <c r="G40" s="2218"/>
    </row>
    <row r="41" spans="1:11">
      <c r="A41" s="2218"/>
      <c r="B41" s="2218"/>
      <c r="C41" s="2218"/>
      <c r="D41" s="2218"/>
      <c r="E41" s="2218"/>
      <c r="F41" s="2218"/>
      <c r="G41" s="2218"/>
    </row>
    <row r="42" spans="1:11">
      <c r="A42" s="2218"/>
      <c r="B42" s="2218"/>
      <c r="C42" s="2218"/>
      <c r="D42" s="2218"/>
      <c r="E42" s="2218"/>
      <c r="F42" s="2218"/>
      <c r="G42" s="2218"/>
    </row>
    <row r="43" spans="1:11" ht="14.25">
      <c r="A43" s="1041"/>
      <c r="B43" s="1041"/>
      <c r="C43" s="1041"/>
      <c r="D43" s="1041"/>
      <c r="E43" s="1041"/>
      <c r="F43" s="1041"/>
      <c r="G43" s="1041"/>
    </row>
    <row r="44" spans="1:11" ht="14.25">
      <c r="A44" s="1041"/>
      <c r="B44" s="1041"/>
      <c r="C44" s="1041"/>
      <c r="D44" s="1041"/>
      <c r="E44" s="1041"/>
      <c r="F44" s="1041"/>
      <c r="G44" s="1041"/>
    </row>
    <row r="45" spans="1:11" ht="14.25">
      <c r="A45" s="1041"/>
      <c r="B45" s="1041"/>
      <c r="C45" s="1041"/>
      <c r="D45" s="1041"/>
      <c r="E45" s="1041"/>
      <c r="F45" s="1041"/>
      <c r="G45" s="1041"/>
    </row>
    <row r="46" spans="1:11" ht="14.25">
      <c r="A46" s="1041"/>
      <c r="B46" s="1041"/>
      <c r="C46" s="1041"/>
      <c r="D46" s="1041"/>
      <c r="E46" s="2223" t="s">
        <v>485</v>
      </c>
      <c r="F46" s="2223"/>
      <c r="G46" s="1041" t="s">
        <v>740</v>
      </c>
      <c r="I46" s="2226"/>
      <c r="J46" s="2226"/>
      <c r="K46" s="2226"/>
    </row>
    <row r="47" spans="1:11" ht="14.25">
      <c r="A47" s="1041"/>
      <c r="B47" s="1041"/>
      <c r="C47" s="1041"/>
      <c r="D47" s="1041"/>
      <c r="E47" s="1041"/>
      <c r="F47" s="1041"/>
      <c r="G47" s="1041"/>
    </row>
    <row r="48" spans="1:11" ht="14.25">
      <c r="A48" s="1041"/>
      <c r="B48" s="1041"/>
      <c r="C48" s="1041"/>
      <c r="D48" s="1041"/>
      <c r="E48" s="1041"/>
      <c r="F48" s="1041"/>
      <c r="G48" s="1041"/>
    </row>
    <row r="49" spans="1:7" ht="14.25">
      <c r="A49" s="1041"/>
      <c r="B49" s="1041"/>
      <c r="C49" s="1041"/>
      <c r="D49" s="1041"/>
      <c r="E49" s="1041"/>
      <c r="F49" s="1041"/>
      <c r="G49" s="1041"/>
    </row>
    <row r="50" spans="1:7" ht="14.25">
      <c r="A50" s="1041"/>
      <c r="B50" s="1041"/>
      <c r="C50" s="1041"/>
      <c r="D50" s="1041"/>
      <c r="E50" s="1041"/>
      <c r="F50" s="1041"/>
      <c r="G50" s="1041"/>
    </row>
    <row r="51" spans="1:7">
      <c r="A51"/>
      <c r="B51"/>
      <c r="C51"/>
      <c r="D51"/>
      <c r="E51"/>
      <c r="F51"/>
      <c r="G51"/>
    </row>
    <row r="52" spans="1:7" ht="14.25">
      <c r="A52" s="1033"/>
      <c r="B52" s="1033"/>
      <c r="C52" s="1033"/>
      <c r="D52" s="1033"/>
      <c r="E52" s="1033"/>
      <c r="F52" s="1033"/>
      <c r="G52" s="1033"/>
    </row>
    <row r="53" spans="1:7">
      <c r="A53" s="1042"/>
      <c r="B53" s="1042"/>
      <c r="C53" s="1042"/>
      <c r="D53" s="1042"/>
      <c r="E53" s="1042"/>
      <c r="F53" s="1042"/>
      <c r="G53" s="1042"/>
    </row>
    <row r="54" spans="1:7" ht="14.25">
      <c r="A54" s="1043" t="str">
        <f>IF($F$4="令和　年　月　日","44","")</f>
        <v>44</v>
      </c>
      <c r="B54" s="1044"/>
      <c r="C54" s="1044"/>
      <c r="D54" s="1044"/>
      <c r="E54" s="1044"/>
      <c r="F54" s="1044"/>
      <c r="G54" s="1044"/>
    </row>
  </sheetData>
  <mergeCells count="13">
    <mergeCell ref="I46:K46"/>
    <mergeCell ref="E46:F46"/>
    <mergeCell ref="A40:G42"/>
    <mergeCell ref="F4:G4"/>
    <mergeCell ref="F16:G16"/>
    <mergeCell ref="B37:C37"/>
    <mergeCell ref="A36:C36"/>
    <mergeCell ref="F32:G32"/>
    <mergeCell ref="C21:G21"/>
    <mergeCell ref="C22:G22"/>
    <mergeCell ref="A24:G26"/>
    <mergeCell ref="A10:C10"/>
    <mergeCell ref="F15:G15"/>
  </mergeCells>
  <phoneticPr fontId="3"/>
  <conditionalFormatting sqref="E46:F46">
    <cfRule type="expression" dxfId="125" priority="3">
      <formula>E46="（受領した職員名）"</formula>
    </cfRule>
  </conditionalFormatting>
  <conditionalFormatting sqref="F4:G4">
    <cfRule type="expression" dxfId="124" priority="1">
      <formula>F4="令和　年　月　日"</formula>
    </cfRule>
  </conditionalFormatting>
  <conditionalFormatting sqref="F32:G32">
    <cfRule type="expression" dxfId="123" priority="2">
      <formula>F32="令和　年　月　日"</formula>
    </cfRule>
  </conditionalFormatting>
  <dataValidations count="2">
    <dataValidation imeMode="hiragana" allowBlank="1" showInputMessage="1" showErrorMessage="1" sqref="A36:C36 B37:C37 A9:A11 B9:C9 F15:F17 E46:F46"/>
    <dataValidation imeMode="off" allowBlank="1" showInputMessage="1" showErrorMessage="1" sqref="F32:G32 F4:G4"/>
  </dataValidations>
  <printOptions horizontalCentered="1"/>
  <pageMargins left="0.78740157480314965" right="0.59055118110236227" top="0.98425196850393704" bottom="0.98425196850393704" header="0.51181102362204722" footer="0.51181102362204722"/>
  <pageSetup paperSize="9" scale="9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showGridLines="0" view="pageBreakPreview" topLeftCell="A15" zoomScaleNormal="100" workbookViewId="0">
      <selection activeCell="A46" sqref="A46:H46"/>
    </sheetView>
  </sheetViews>
  <sheetFormatPr defaultRowHeight="13.5"/>
  <cols>
    <col min="1" max="1" width="4.625" style="358" customWidth="1"/>
    <col min="2" max="2" width="17.375" style="358" customWidth="1"/>
    <col min="3" max="3" width="6.375" style="358" customWidth="1"/>
    <col min="4" max="4" width="9" style="358"/>
    <col min="5" max="5" width="13.25" style="358" customWidth="1"/>
    <col min="6" max="6" width="9" style="358"/>
    <col min="7" max="7" width="17.625" style="358" customWidth="1"/>
    <col min="8" max="8" width="10.625" style="358" customWidth="1"/>
    <col min="9" max="16384" width="9" style="358"/>
  </cols>
  <sheetData>
    <row r="1" spans="1:8" ht="14.25" customHeight="1">
      <c r="A1" s="1033"/>
      <c r="B1" s="1033"/>
      <c r="C1" s="1033"/>
      <c r="D1" s="1033"/>
      <c r="E1" s="1033"/>
      <c r="F1" s="1033"/>
      <c r="G1" s="1033"/>
      <c r="H1" s="1033"/>
    </row>
    <row r="2" spans="1:8" ht="14.25" customHeight="1">
      <c r="A2" s="1052"/>
      <c r="B2" s="1053"/>
      <c r="C2" s="1053"/>
      <c r="D2" s="1053"/>
      <c r="E2" s="1053"/>
      <c r="F2" s="1053"/>
      <c r="G2" s="1053"/>
      <c r="H2" s="1054"/>
    </row>
    <row r="3" spans="1:8" ht="14.25" customHeight="1">
      <c r="A3" s="1055"/>
      <c r="B3" s="1033"/>
      <c r="C3" s="1033"/>
      <c r="D3" s="1033"/>
      <c r="E3" s="1033"/>
      <c r="F3" s="1033"/>
      <c r="G3" s="2215" t="s">
        <v>906</v>
      </c>
      <c r="H3" s="2234"/>
    </row>
    <row r="4" spans="1:8" ht="14.25" customHeight="1">
      <c r="A4" s="1055"/>
      <c r="B4" s="1033"/>
      <c r="C4" s="1033"/>
      <c r="D4" s="1033"/>
      <c r="E4" s="1033"/>
      <c r="F4" s="1033"/>
      <c r="G4" s="1033"/>
      <c r="H4" s="1056"/>
    </row>
    <row r="5" spans="1:8" ht="14.25" customHeight="1">
      <c r="A5" s="1055"/>
      <c r="B5" s="1034" t="str">
        <f>IF(B8="○○病院","（発注者）","")</f>
        <v>（発注者）</v>
      </c>
      <c r="C5" s="1033"/>
      <c r="D5" s="1033"/>
      <c r="E5" s="1033"/>
      <c r="F5" s="1033"/>
      <c r="G5" s="1033"/>
      <c r="H5" s="1056"/>
    </row>
    <row r="6" spans="1:8" ht="14.25" customHeight="1">
      <c r="A6" s="1055"/>
      <c r="B6" s="1035" t="s">
        <v>752</v>
      </c>
      <c r="C6" s="1033"/>
      <c r="D6" s="1033"/>
      <c r="E6" s="1033"/>
      <c r="F6" s="1033"/>
      <c r="G6" s="1033"/>
      <c r="H6" s="1056"/>
    </row>
    <row r="7" spans="1:8" ht="14.25" customHeight="1">
      <c r="A7" s="1057"/>
      <c r="B7" s="1033" t="s">
        <v>724</v>
      </c>
      <c r="C7" s="1033"/>
      <c r="D7" s="1033"/>
      <c r="E7" s="1041"/>
      <c r="F7" s="1041"/>
      <c r="G7" s="1041"/>
      <c r="H7" s="1058"/>
    </row>
    <row r="8" spans="1:8" ht="14.25" customHeight="1">
      <c r="A8" s="1057"/>
      <c r="B8" s="2243" t="str">
        <f>'1'!$A$7</f>
        <v>○○病院</v>
      </c>
      <c r="C8" s="2243"/>
      <c r="D8" s="2243"/>
      <c r="E8" s="1041"/>
      <c r="F8" s="1041"/>
      <c r="G8" s="1041"/>
      <c r="H8" s="1058"/>
    </row>
    <row r="9" spans="1:8" ht="14.25" customHeight="1">
      <c r="A9" s="1057"/>
      <c r="B9" s="2223" t="str">
        <f>'1'!$A$8&amp;"　"&amp;'1'!$B$8</f>
        <v>院　長　○　○　○　○</v>
      </c>
      <c r="C9" s="2223"/>
      <c r="D9" s="2223"/>
      <c r="E9" s="1033" t="s">
        <v>545</v>
      </c>
      <c r="F9" s="1042"/>
      <c r="G9" s="1042"/>
      <c r="H9" s="1058"/>
    </row>
    <row r="10" spans="1:8" ht="14.25" customHeight="1">
      <c r="A10" s="1057"/>
      <c r="B10" s="1041"/>
      <c r="C10" s="1042"/>
      <c r="D10" s="1042"/>
      <c r="E10" s="1042"/>
      <c r="F10" s="1042"/>
      <c r="G10" s="1042"/>
      <c r="H10" s="1058"/>
    </row>
    <row r="11" spans="1:8" ht="14.25" customHeight="1">
      <c r="A11" s="1055"/>
      <c r="B11" s="1033" t="s">
        <v>600</v>
      </c>
      <c r="C11" s="1033"/>
      <c r="D11" s="1033"/>
      <c r="E11" s="1033"/>
      <c r="F11" s="1033"/>
      <c r="G11" s="1033"/>
      <c r="H11" s="1056"/>
    </row>
    <row r="12" spans="1:8" ht="14.25" customHeight="1">
      <c r="A12" s="1055"/>
      <c r="B12" s="2216"/>
      <c r="C12" s="2216"/>
      <c r="D12" s="1543"/>
      <c r="E12" s="1033"/>
      <c r="F12" s="1033"/>
      <c r="G12" s="1033"/>
      <c r="H12" s="1056"/>
    </row>
    <row r="13" spans="1:8" ht="14.25" customHeight="1">
      <c r="A13" s="1055"/>
      <c r="B13" s="2223"/>
      <c r="C13" s="2223"/>
      <c r="D13" s="2223"/>
      <c r="E13" s="1033" t="s">
        <v>545</v>
      </c>
      <c r="F13" s="1033"/>
      <c r="G13" s="1033"/>
      <c r="H13" s="1056"/>
    </row>
    <row r="14" spans="1:8" ht="14.25" customHeight="1">
      <c r="A14" s="1055"/>
      <c r="B14" s="1059"/>
      <c r="C14" s="1059"/>
      <c r="D14" s="1033"/>
      <c r="E14" s="1033"/>
      <c r="F14" s="1033"/>
      <c r="G14" s="1033"/>
      <c r="H14" s="1056"/>
    </row>
    <row r="15" spans="1:8" ht="14.25" customHeight="1">
      <c r="A15" s="1055"/>
      <c r="B15" s="1033"/>
      <c r="C15" s="1033"/>
      <c r="D15" s="1042"/>
      <c r="E15" s="1033"/>
      <c r="F15" s="1033"/>
      <c r="G15" s="1033"/>
      <c r="H15" s="1056"/>
    </row>
    <row r="16" spans="1:8" ht="14.25" customHeight="1">
      <c r="A16" s="1055"/>
      <c r="B16" s="1033"/>
      <c r="C16" s="1036"/>
      <c r="D16" s="1033"/>
      <c r="E16" s="1037" t="s">
        <v>686</v>
      </c>
      <c r="F16" s="2230">
        <f>'1'!$G$13</f>
        <v>0</v>
      </c>
      <c r="G16" s="2230"/>
      <c r="H16" s="2236"/>
    </row>
    <row r="17" spans="1:8" ht="14.25" customHeight="1">
      <c r="A17" s="1055"/>
      <c r="B17" s="1033"/>
      <c r="C17" s="1033"/>
      <c r="D17" s="1033"/>
      <c r="E17"/>
      <c r="F17"/>
      <c r="G17"/>
      <c r="H17" s="1134"/>
    </row>
    <row r="18" spans="1:8" ht="14.25" customHeight="1">
      <c r="A18" s="1055"/>
      <c r="B18" s="1033"/>
      <c r="C18" s="1033"/>
      <c r="D18" s="1033"/>
      <c r="E18" s="1038" t="s">
        <v>581</v>
      </c>
      <c r="F18" s="2235">
        <f>'4'!$C$30</f>
        <v>0</v>
      </c>
      <c r="G18" s="2225"/>
      <c r="H18" s="1056" t="s">
        <v>740</v>
      </c>
    </row>
    <row r="19" spans="1:8" ht="14.25" customHeight="1">
      <c r="A19" s="1055"/>
      <c r="B19" s="1033"/>
      <c r="C19" s="1033"/>
      <c r="D19" s="1033"/>
      <c r="E19" s="1038"/>
      <c r="F19" s="1060"/>
      <c r="G19" s="1061"/>
      <c r="H19" s="1056"/>
    </row>
    <row r="20" spans="1:8" ht="14.25" customHeight="1">
      <c r="A20" s="1055"/>
      <c r="B20" s="1033"/>
      <c r="C20" s="1033"/>
      <c r="D20" s="1033"/>
      <c r="E20" s="1038"/>
      <c r="F20" s="1060"/>
      <c r="G20" s="1061"/>
      <c r="H20" s="1056"/>
    </row>
    <row r="21" spans="1:8" ht="14.25" customHeight="1">
      <c r="A21" s="1055"/>
      <c r="B21" s="1033"/>
      <c r="C21" s="1033"/>
      <c r="D21" s="1033"/>
      <c r="E21" s="1033"/>
      <c r="F21" s="1033"/>
      <c r="G21" s="1033"/>
      <c r="H21" s="1056"/>
    </row>
    <row r="22" spans="1:8" ht="21.75" customHeight="1">
      <c r="A22" s="1062" t="s">
        <v>891</v>
      </c>
      <c r="B22" s="675"/>
      <c r="C22" s="675"/>
      <c r="D22" s="675"/>
      <c r="E22" s="675"/>
      <c r="F22" s="675"/>
      <c r="G22" s="675"/>
      <c r="H22" s="1063"/>
    </row>
    <row r="23" spans="1:8" ht="14.25" customHeight="1">
      <c r="A23" s="1064"/>
      <c r="B23" s="1065"/>
      <c r="C23" s="1065"/>
      <c r="D23" s="1065"/>
      <c r="E23" s="1065"/>
      <c r="F23" s="1065"/>
      <c r="G23" s="1065"/>
      <c r="H23" s="1066"/>
    </row>
    <row r="24" spans="1:8" ht="14.25" customHeight="1">
      <c r="A24" s="1064"/>
      <c r="B24" s="1065"/>
      <c r="C24" s="1065"/>
      <c r="D24" s="1065"/>
      <c r="E24" s="1065"/>
      <c r="F24" s="1065"/>
      <c r="G24" s="1065"/>
      <c r="H24" s="1066"/>
    </row>
    <row r="25" spans="1:8" ht="14.25" customHeight="1">
      <c r="A25" s="1055"/>
      <c r="B25" s="2218" t="str">
        <f>"　"&amp;TEXT('41'!$D$36,"ggge年m月d日")&amp;"の　　　　　　　　　検査において、修補指示されました部分につきましては、下記のとおり完了しましたので報告します。"</f>
        <v>　令和　年　月　日の　　　　　　　　　検査において、修補指示されました部分につきましては、下記のとおり完了しましたので報告します。</v>
      </c>
      <c r="C25" s="2218"/>
      <c r="D25" s="2218"/>
      <c r="E25" s="2218"/>
      <c r="F25" s="2218"/>
      <c r="G25" s="2218"/>
      <c r="H25" s="1056"/>
    </row>
    <row r="26" spans="1:8" ht="14.25" customHeight="1">
      <c r="A26" s="1055"/>
      <c r="B26" s="2218"/>
      <c r="C26" s="2218"/>
      <c r="D26" s="2218"/>
      <c r="E26" s="2218"/>
      <c r="F26" s="2218"/>
      <c r="G26" s="2218"/>
      <c r="H26" s="1056"/>
    </row>
    <row r="27" spans="1:8" ht="14.25" customHeight="1">
      <c r="A27" s="1055"/>
      <c r="B27" s="2218"/>
      <c r="C27" s="2218"/>
      <c r="D27" s="2218"/>
      <c r="E27" s="2218"/>
      <c r="F27" s="2218"/>
      <c r="G27" s="2218"/>
      <c r="H27" s="1056"/>
    </row>
    <row r="28" spans="1:8" ht="14.25" customHeight="1">
      <c r="A28" s="1055"/>
      <c r="B28" s="1033"/>
      <c r="C28" s="1033"/>
      <c r="D28" s="1033"/>
      <c r="E28" s="1033"/>
      <c r="F28" s="1033"/>
      <c r="G28" s="1033"/>
      <c r="H28" s="1056"/>
    </row>
    <row r="29" spans="1:8" ht="14.25" customHeight="1">
      <c r="A29" s="1067" t="s">
        <v>856</v>
      </c>
      <c r="B29" s="1045"/>
      <c r="C29" s="1045"/>
      <c r="D29" s="1045"/>
      <c r="E29" s="1045"/>
      <c r="F29" s="1045"/>
      <c r="G29" s="1045"/>
      <c r="H29" s="1068"/>
    </row>
    <row r="30" spans="1:8" ht="14.25" customHeight="1">
      <c r="A30" s="1055"/>
      <c r="B30" s="1033"/>
      <c r="C30" s="1033"/>
      <c r="D30" s="1033"/>
      <c r="E30" s="1033"/>
      <c r="F30" s="1033"/>
      <c r="G30" s="1033"/>
      <c r="H30" s="1069"/>
    </row>
    <row r="31" spans="1:8" ht="14.25" customHeight="1">
      <c r="A31" s="1055"/>
      <c r="B31" s="1033"/>
      <c r="C31" s="1033"/>
      <c r="D31" s="1033"/>
      <c r="E31" s="1033"/>
      <c r="F31" s="1033"/>
      <c r="G31" s="1033"/>
      <c r="H31" s="1056"/>
    </row>
    <row r="32" spans="1:8" ht="24" customHeight="1">
      <c r="A32" s="2244" t="s">
        <v>555</v>
      </c>
      <c r="B32" s="2245"/>
      <c r="C32" s="2246" t="str">
        <f>'1'!$C$25&amp;'1'!$C$26</f>
        <v>独立行政法人国立病院機構○○病院○○整備工事</v>
      </c>
      <c r="D32" s="2247"/>
      <c r="E32" s="2247"/>
      <c r="F32" s="2247"/>
      <c r="G32" s="2247"/>
      <c r="H32" s="2248"/>
    </row>
    <row r="33" spans="1:8" ht="14.25" customHeight="1">
      <c r="A33" s="1052"/>
      <c r="B33" s="1053"/>
      <c r="C33" s="1053"/>
      <c r="D33" s="1053"/>
      <c r="E33" s="1053"/>
      <c r="F33" s="1053"/>
      <c r="G33" s="1053"/>
      <c r="H33" s="1070"/>
    </row>
    <row r="34" spans="1:8" ht="14.25" customHeight="1">
      <c r="A34" s="1055" t="s">
        <v>486</v>
      </c>
      <c r="B34" s="1041"/>
      <c r="C34" s="1033"/>
      <c r="D34" s="1033"/>
      <c r="E34" s="1033"/>
      <c r="F34" s="1033"/>
      <c r="G34" s="1033"/>
      <c r="H34" s="1056"/>
    </row>
    <row r="35" spans="1:8" ht="14.25" customHeight="1">
      <c r="A35" s="2240"/>
      <c r="B35" s="2241"/>
      <c r="C35" s="2241"/>
      <c r="D35" s="2241"/>
      <c r="E35" s="2241"/>
      <c r="F35" s="2241"/>
      <c r="G35" s="2241"/>
      <c r="H35" s="2242"/>
    </row>
    <row r="36" spans="1:8" ht="14.25" customHeight="1">
      <c r="A36" s="2240"/>
      <c r="B36" s="2241"/>
      <c r="C36" s="2241"/>
      <c r="D36" s="2241"/>
      <c r="E36" s="2241"/>
      <c r="F36" s="2241"/>
      <c r="G36" s="2241"/>
      <c r="H36" s="2242"/>
    </row>
    <row r="37" spans="1:8" ht="14.25" customHeight="1">
      <c r="A37" s="2240"/>
      <c r="B37" s="2241"/>
      <c r="C37" s="2241"/>
      <c r="D37" s="2241"/>
      <c r="E37" s="2241"/>
      <c r="F37" s="2241"/>
      <c r="G37" s="2241"/>
      <c r="H37" s="2242"/>
    </row>
    <row r="38" spans="1:8" ht="14.25" customHeight="1">
      <c r="A38" s="2240"/>
      <c r="B38" s="2241"/>
      <c r="C38" s="2241"/>
      <c r="D38" s="2241"/>
      <c r="E38" s="2241"/>
      <c r="F38" s="2241"/>
      <c r="G38" s="2241"/>
      <c r="H38" s="2242"/>
    </row>
    <row r="39" spans="1:8" ht="14.25" customHeight="1">
      <c r="A39" s="2240"/>
      <c r="B39" s="2241"/>
      <c r="C39" s="2241"/>
      <c r="D39" s="2241"/>
      <c r="E39" s="2241"/>
      <c r="F39" s="2241"/>
      <c r="G39" s="2241"/>
      <c r="H39" s="2242"/>
    </row>
    <row r="40" spans="1:8" ht="14.25" customHeight="1">
      <c r="A40" s="2240"/>
      <c r="B40" s="2241"/>
      <c r="C40" s="2241"/>
      <c r="D40" s="2241"/>
      <c r="E40" s="2241"/>
      <c r="F40" s="2241"/>
      <c r="G40" s="2241"/>
      <c r="H40" s="2242"/>
    </row>
    <row r="41" spans="1:8" ht="14.25" customHeight="1">
      <c r="A41" s="2240"/>
      <c r="B41" s="2241"/>
      <c r="C41" s="2241"/>
      <c r="D41" s="2241"/>
      <c r="E41" s="2241"/>
      <c r="F41" s="2241"/>
      <c r="G41" s="2241"/>
      <c r="H41" s="2242"/>
    </row>
    <row r="42" spans="1:8" ht="14.25" customHeight="1">
      <c r="A42" s="2240"/>
      <c r="B42" s="2241"/>
      <c r="C42" s="2241"/>
      <c r="D42" s="2241"/>
      <c r="E42" s="2241"/>
      <c r="F42" s="2241"/>
      <c r="G42" s="2241"/>
      <c r="H42" s="2242"/>
    </row>
    <row r="43" spans="1:8" ht="14.25">
      <c r="A43" s="2240"/>
      <c r="B43" s="2241"/>
      <c r="C43" s="2241"/>
      <c r="D43" s="2241"/>
      <c r="E43" s="2241"/>
      <c r="F43" s="2241"/>
      <c r="G43" s="2241"/>
      <c r="H43" s="2242"/>
    </row>
    <row r="44" spans="1:8" ht="14.25">
      <c r="A44" s="2240"/>
      <c r="B44" s="2241"/>
      <c r="C44" s="2241"/>
      <c r="D44" s="2241"/>
      <c r="E44" s="2241"/>
      <c r="F44" s="2241"/>
      <c r="G44" s="2241"/>
      <c r="H44" s="2242"/>
    </row>
    <row r="45" spans="1:8" ht="14.25">
      <c r="A45" s="2240"/>
      <c r="B45" s="2241"/>
      <c r="C45" s="2241"/>
      <c r="D45" s="2241"/>
      <c r="E45" s="2241"/>
      <c r="F45" s="2241"/>
      <c r="G45" s="2241"/>
      <c r="H45" s="2242"/>
    </row>
    <row r="46" spans="1:8" ht="14.25">
      <c r="A46" s="2240"/>
      <c r="B46" s="2241"/>
      <c r="C46" s="2241"/>
      <c r="D46" s="2241"/>
      <c r="E46" s="2241"/>
      <c r="F46" s="2241"/>
      <c r="G46" s="2241"/>
      <c r="H46" s="2242"/>
    </row>
    <row r="47" spans="1:8" ht="14.25">
      <c r="A47" s="2240"/>
      <c r="B47" s="2241"/>
      <c r="C47" s="2241"/>
      <c r="D47" s="2241"/>
      <c r="E47" s="2241"/>
      <c r="F47" s="2241"/>
      <c r="G47" s="2241"/>
      <c r="H47" s="2242"/>
    </row>
    <row r="48" spans="1:8" ht="14.25">
      <c r="A48" s="2240"/>
      <c r="B48" s="2241"/>
      <c r="C48" s="2241"/>
      <c r="D48" s="2241"/>
      <c r="E48" s="2241"/>
      <c r="F48" s="2241"/>
      <c r="G48" s="2241"/>
      <c r="H48" s="2242"/>
    </row>
    <row r="49" spans="1:8" ht="14.25">
      <c r="A49" s="2240"/>
      <c r="B49" s="2241"/>
      <c r="C49" s="2241"/>
      <c r="D49" s="2241"/>
      <c r="E49" s="2241"/>
      <c r="F49" s="2241"/>
      <c r="G49" s="2241"/>
      <c r="H49" s="2242"/>
    </row>
    <row r="50" spans="1:8">
      <c r="A50" s="2237"/>
      <c r="B50" s="2238"/>
      <c r="C50" s="2238"/>
      <c r="D50" s="2238"/>
      <c r="E50" s="2238"/>
      <c r="F50" s="2238"/>
      <c r="G50" s="2238"/>
      <c r="H50" s="2239"/>
    </row>
    <row r="51" spans="1:8">
      <c r="A51" s="2237"/>
      <c r="B51" s="2238"/>
      <c r="C51" s="2238"/>
      <c r="D51" s="2238"/>
      <c r="E51" s="2238"/>
      <c r="F51" s="2238"/>
      <c r="G51" s="2238"/>
      <c r="H51" s="2239"/>
    </row>
    <row r="52" spans="1:8">
      <c r="A52" s="2237"/>
      <c r="B52" s="2238"/>
      <c r="C52" s="2238"/>
      <c r="D52" s="2238"/>
      <c r="E52" s="2238"/>
      <c r="F52" s="2238"/>
      <c r="G52" s="2238"/>
      <c r="H52" s="2239"/>
    </row>
    <row r="53" spans="1:8">
      <c r="A53" s="2237"/>
      <c r="B53" s="2238"/>
      <c r="C53" s="2238"/>
      <c r="D53" s="2238"/>
      <c r="E53" s="2238"/>
      <c r="F53" s="2238"/>
      <c r="G53" s="2238"/>
      <c r="H53" s="2239"/>
    </row>
    <row r="54" spans="1:8" ht="14.25">
      <c r="A54" s="2231"/>
      <c r="B54" s="2232"/>
      <c r="C54" s="2232"/>
      <c r="D54" s="2232"/>
      <c r="E54" s="2232"/>
      <c r="F54" s="2232"/>
      <c r="G54" s="2232"/>
      <c r="H54" s="2233"/>
    </row>
    <row r="55" spans="1:8">
      <c r="A55"/>
      <c r="B55"/>
      <c r="C55"/>
      <c r="D55"/>
      <c r="E55"/>
      <c r="F55"/>
      <c r="G55"/>
      <c r="H55"/>
    </row>
    <row r="56" spans="1:8">
      <c r="A56" s="1071" t="str">
        <f>IF($G$3="令和　年　月　日","45","")</f>
        <v>45</v>
      </c>
      <c r="B56" s="1044"/>
      <c r="C56" s="1044"/>
      <c r="D56" s="1044"/>
      <c r="E56" s="1044"/>
      <c r="F56" s="1044"/>
      <c r="G56" s="1044"/>
      <c r="H56" s="1044"/>
    </row>
  </sheetData>
  <mergeCells count="30">
    <mergeCell ref="A41:H41"/>
    <mergeCell ref="A42:H42"/>
    <mergeCell ref="A43:H43"/>
    <mergeCell ref="A44:H44"/>
    <mergeCell ref="B8:D8"/>
    <mergeCell ref="B13:D13"/>
    <mergeCell ref="B12:D12"/>
    <mergeCell ref="A36:H36"/>
    <mergeCell ref="A37:H37"/>
    <mergeCell ref="B9:D9"/>
    <mergeCell ref="A32:B32"/>
    <mergeCell ref="C32:H32"/>
    <mergeCell ref="A35:H35"/>
    <mergeCell ref="B25:G27"/>
    <mergeCell ref="A54:H54"/>
    <mergeCell ref="G3:H3"/>
    <mergeCell ref="F18:G18"/>
    <mergeCell ref="F16:H16"/>
    <mergeCell ref="A50:H50"/>
    <mergeCell ref="A51:H51"/>
    <mergeCell ref="A52:H52"/>
    <mergeCell ref="A53:H53"/>
    <mergeCell ref="A49:H49"/>
    <mergeCell ref="A45:H45"/>
    <mergeCell ref="A48:H48"/>
    <mergeCell ref="A47:H47"/>
    <mergeCell ref="A38:H38"/>
    <mergeCell ref="A39:H39"/>
    <mergeCell ref="A46:H46"/>
    <mergeCell ref="A40:H40"/>
  </mergeCells>
  <phoneticPr fontId="3"/>
  <conditionalFormatting sqref="B13:D13">
    <cfRule type="expression" dxfId="122" priority="2">
      <formula>B13=""</formula>
    </cfRule>
  </conditionalFormatting>
  <conditionalFormatting sqref="G3:H3">
    <cfRule type="expression" dxfId="121" priority="3">
      <formula>G3="令和　年　月　日"</formula>
    </cfRule>
  </conditionalFormatting>
  <dataValidations count="2">
    <dataValidation imeMode="hiragana" allowBlank="1" showInputMessage="1" showErrorMessage="1" sqref="F18:G20 B7:B9 C32:H32 A35:H54 B25 B14:C14 B12:D13 F16:H16"/>
    <dataValidation imeMode="off" allowBlank="1" showInputMessage="1" showErrorMessage="1" sqref="G3:H3"/>
  </dataValidations>
  <printOptions horizontalCentered="1"/>
  <pageMargins left="0.78740157480314965" right="0.59055118110236227" top="0.74803149606299213" bottom="0.74803149606299213" header="0.51181102362204722" footer="0.51181102362204722"/>
  <pageSetup paperSize="9" orientation="portrait" blackAndWhite="1"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46F10D28-4A0E-4B51-9B97-81FDA8BD680E}">
            <xm:f>B25="　"&amp;TEXT('41'!$D$36,"ggge年m月d日")&amp;"の　　　　　　　　　検査において、修補指示されました部分につきましては、下記のとおり完了しましたので報告します。"</xm:f>
            <x14:dxf>
              <fill>
                <patternFill>
                  <bgColor rgb="FFFFFF00"/>
                </patternFill>
              </fill>
            </x14:dxf>
          </x14:cfRule>
          <xm:sqref>B25:G27</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view="pageBreakPreview" zoomScaleNormal="100" workbookViewId="0">
      <selection activeCell="F12" sqref="F12:H13"/>
    </sheetView>
  </sheetViews>
  <sheetFormatPr defaultRowHeight="13.5"/>
  <cols>
    <col min="1" max="1" width="9" style="358"/>
    <col min="2" max="2" width="10.75" style="358" customWidth="1"/>
    <col min="3" max="6" width="9" style="358"/>
    <col min="7" max="7" width="17.625" style="358" customWidth="1"/>
    <col min="8" max="8" width="10.625" style="358" customWidth="1"/>
    <col min="9" max="16384" width="9" style="358"/>
  </cols>
  <sheetData>
    <row r="1" spans="1:8" ht="14.25" customHeight="1">
      <c r="A1" s="1033"/>
      <c r="B1" s="1033"/>
      <c r="C1" s="1033"/>
      <c r="D1" s="1033"/>
      <c r="E1" s="1033"/>
      <c r="F1" s="1033"/>
      <c r="G1" s="2215" t="s">
        <v>906</v>
      </c>
      <c r="H1" s="2215"/>
    </row>
    <row r="2" spans="1:8" ht="14.25" customHeight="1">
      <c r="A2" s="1033"/>
      <c r="B2" s="1033"/>
      <c r="C2" s="1033"/>
      <c r="D2" s="1033"/>
      <c r="E2" s="1033"/>
      <c r="F2" s="1033"/>
      <c r="G2" s="1033"/>
      <c r="H2" s="1033"/>
    </row>
    <row r="3" spans="1:8" ht="14.25" customHeight="1">
      <c r="A3" s="1034" t="str">
        <f>IF(A6="○○病院","（発注者）","")</f>
        <v>（発注者）</v>
      </c>
      <c r="B3" s="1033"/>
      <c r="C3" s="1033"/>
      <c r="D3" s="1033"/>
      <c r="E3" s="1033"/>
      <c r="F3" s="1033"/>
      <c r="G3" s="1033"/>
      <c r="H3" s="1033"/>
    </row>
    <row r="4" spans="1:8" ht="14.25" customHeight="1">
      <c r="A4" s="1035" t="s">
        <v>752</v>
      </c>
      <c r="B4" s="1033"/>
      <c r="C4" s="1033"/>
      <c r="D4" s="1033"/>
      <c r="E4" s="1033"/>
      <c r="F4" s="1033"/>
      <c r="G4" s="1033"/>
      <c r="H4" s="1033"/>
    </row>
    <row r="5" spans="1:8" ht="14.25" customHeight="1">
      <c r="A5" s="1041" t="s">
        <v>724</v>
      </c>
      <c r="B5" s="1041"/>
      <c r="C5" s="1041"/>
      <c r="D5" s="1033"/>
      <c r="E5" s="1033"/>
      <c r="F5" s="1033"/>
      <c r="G5" s="1033"/>
      <c r="H5" s="1042"/>
    </row>
    <row r="6" spans="1:8" ht="14.25" customHeight="1">
      <c r="A6" s="2222" t="str">
        <f>'1'!$A$7</f>
        <v>○○病院</v>
      </c>
      <c r="B6" s="2222"/>
      <c r="C6" s="2222"/>
      <c r="D6" s="1048"/>
      <c r="E6" s="1033"/>
      <c r="F6" s="1033"/>
      <c r="G6" s="1033"/>
      <c r="H6" s="1042"/>
    </row>
    <row r="7" spans="1:8" ht="14.25" customHeight="1">
      <c r="A7" s="1033" t="str">
        <f>'1'!$A$8&amp;"　"&amp;'1'!$B$8&amp;"　殿"</f>
        <v>院　長　○　○　○　○　殿</v>
      </c>
      <c r="B7" s="1033"/>
      <c r="C7" s="1033"/>
      <c r="D7" s="1033"/>
      <c r="E7" s="1033"/>
      <c r="F7" s="1033"/>
      <c r="G7" s="1033"/>
      <c r="H7" s="1033"/>
    </row>
    <row r="8" spans="1:8" ht="14.25" customHeight="1">
      <c r="A8" s="1033"/>
      <c r="B8" s="1033"/>
      <c r="C8" s="1033"/>
      <c r="D8" s="1042"/>
      <c r="E8" s="1033"/>
      <c r="F8" s="1033"/>
      <c r="G8" s="1033"/>
      <c r="H8" s="1033"/>
    </row>
    <row r="9" spans="1:8" ht="14.25" customHeight="1">
      <c r="A9" s="1033"/>
      <c r="B9" s="1033"/>
      <c r="C9" s="1036"/>
      <c r="D9" s="1033"/>
      <c r="E9" s="1033"/>
      <c r="F9" s="1033"/>
      <c r="G9" s="1033"/>
      <c r="H9" s="1033"/>
    </row>
    <row r="10" spans="1:8" ht="14.25" customHeight="1">
      <c r="A10" s="1033"/>
      <c r="B10" s="1033"/>
      <c r="C10" s="1033"/>
      <c r="D10" s="1033"/>
      <c r="E10" s="1033"/>
      <c r="F10" s="1033"/>
      <c r="G10" s="1033"/>
      <c r="H10" s="1033"/>
    </row>
    <row r="11" spans="1:8" ht="14.25" customHeight="1">
      <c r="A11" s="1033"/>
      <c r="B11" s="1036"/>
      <c r="C11" s="1033"/>
      <c r="D11" s="1033"/>
      <c r="E11" s="1037" t="s">
        <v>688</v>
      </c>
      <c r="F11" s="1042"/>
      <c r="G11" s="1033"/>
      <c r="H11" s="1033"/>
    </row>
    <row r="12" spans="1:8" ht="14.25" customHeight="1">
      <c r="A12" s="1033"/>
      <c r="B12" s="1033"/>
      <c r="C12" s="1033"/>
      <c r="D12" s="1033"/>
      <c r="E12" s="1038"/>
      <c r="F12" s="2217">
        <f>'1'!$G$11</f>
        <v>0</v>
      </c>
      <c r="G12" s="1454"/>
      <c r="H12" s="1454"/>
    </row>
    <row r="13" spans="1:8" ht="14.25" customHeight="1">
      <c r="A13" s="1033"/>
      <c r="B13" s="1033"/>
      <c r="C13" s="1033"/>
      <c r="D13" s="1033"/>
      <c r="E13" s="1034" t="str">
        <f>IF(F12=0,"(住所)","")</f>
        <v>(住所)</v>
      </c>
      <c r="F13" s="1454"/>
      <c r="G13" s="1454"/>
      <c r="H13" s="1454"/>
    </row>
    <row r="14" spans="1:8" ht="14.25" customHeight="1">
      <c r="A14" s="1033"/>
      <c r="B14" s="1033"/>
      <c r="C14" s="1033"/>
      <c r="D14" s="1033"/>
      <c r="E14" s="1034" t="str">
        <f>IF(F14=0,"(社名)","")</f>
        <v>(社名)</v>
      </c>
      <c r="F14" s="2221">
        <f>'1'!$G$13</f>
        <v>0</v>
      </c>
      <c r="G14" s="2221"/>
      <c r="H14" s="2221"/>
    </row>
    <row r="15" spans="1:8" ht="14.25" customHeight="1">
      <c r="A15" s="1033"/>
      <c r="B15" s="1033"/>
      <c r="C15" s="1033"/>
      <c r="D15" s="1033"/>
      <c r="E15" s="1034" t="str">
        <f>IF(F15=0,"(氏名)","")</f>
        <v>(氏名)</v>
      </c>
      <c r="F15" s="2225">
        <f>'1'!$G$14</f>
        <v>0</v>
      </c>
      <c r="G15" s="2225"/>
      <c r="H15" s="1033" t="s">
        <v>740</v>
      </c>
    </row>
    <row r="16" spans="1:8" ht="14.25" customHeight="1">
      <c r="A16" s="1033"/>
      <c r="B16" s="1033"/>
      <c r="C16" s="1033"/>
      <c r="D16" s="1033"/>
      <c r="E16" s="1033"/>
      <c r="F16" s="1033"/>
      <c r="G16" s="1033"/>
      <c r="H16" s="1033"/>
    </row>
    <row r="17" spans="1:8" ht="14.25" customHeight="1">
      <c r="A17" s="1033"/>
      <c r="B17" s="1033"/>
      <c r="C17" s="1033"/>
      <c r="D17" s="1033"/>
      <c r="E17" s="1033"/>
      <c r="F17" s="1033"/>
      <c r="G17" s="1033"/>
      <c r="H17" s="1033"/>
    </row>
    <row r="18" spans="1:8" ht="24">
      <c r="A18" s="676" t="s">
        <v>763</v>
      </c>
      <c r="B18" s="676"/>
      <c r="C18" s="676"/>
      <c r="D18" s="676"/>
      <c r="E18" s="676"/>
      <c r="F18" s="676"/>
      <c r="G18" s="676"/>
      <c r="H18" s="676"/>
    </row>
    <row r="19" spans="1:8" ht="14.25" customHeight="1">
      <c r="A19" s="1033"/>
      <c r="B19" s="1033"/>
      <c r="C19" s="1033"/>
      <c r="D19" s="1033"/>
      <c r="E19" s="1033"/>
      <c r="F19" s="1033"/>
      <c r="G19" s="1033"/>
      <c r="H19" s="1033"/>
    </row>
    <row r="20" spans="1:8" ht="14.25" customHeight="1">
      <c r="A20" s="1033"/>
      <c r="B20" s="1033"/>
      <c r="C20" s="1033"/>
      <c r="D20" s="1033"/>
      <c r="E20" s="1033"/>
      <c r="F20" s="1033"/>
      <c r="G20" s="1033"/>
      <c r="H20" s="1033"/>
    </row>
    <row r="21" spans="1:8" ht="14.25" customHeight="1">
      <c r="A21" s="1033"/>
      <c r="B21" s="1033"/>
      <c r="C21" s="1033"/>
      <c r="D21" s="1033"/>
      <c r="E21" s="1033"/>
      <c r="F21" s="1033"/>
      <c r="G21" s="1033"/>
      <c r="H21" s="1033"/>
    </row>
    <row r="22" spans="1:8" ht="15.95" customHeight="1">
      <c r="A22" s="2218" t="str">
        <f>"　"&amp;TEXT('4'!$J$18,"ggge年m月d日")&amp;"付けをもって請負契約を締結した次の工事について、工事請負契約書第１２条第４項に基づき、下記のとおり是正等の措置を請求する。"</f>
        <v>　令和　年　月　日付けをもって請負契約を締結した次の工事について、工事請負契約書第１２条第４項に基づき、下記のとおり是正等の措置を請求する。</v>
      </c>
      <c r="B22" s="2218"/>
      <c r="C22" s="2218"/>
      <c r="D22" s="2218"/>
      <c r="E22" s="2218"/>
      <c r="F22" s="2218"/>
      <c r="G22" s="2218"/>
      <c r="H22" s="2218"/>
    </row>
    <row r="23" spans="1:8" ht="15.95" customHeight="1">
      <c r="A23" s="2218"/>
      <c r="B23" s="2218"/>
      <c r="C23" s="2218"/>
      <c r="D23" s="2218"/>
      <c r="E23" s="2218"/>
      <c r="F23" s="2218"/>
      <c r="G23" s="2218"/>
      <c r="H23" s="2218"/>
    </row>
    <row r="24" spans="1:8" ht="15.95" customHeight="1">
      <c r="A24" s="2218"/>
      <c r="B24" s="2218"/>
      <c r="C24" s="2218"/>
      <c r="D24" s="2218"/>
      <c r="E24" s="2218"/>
      <c r="F24" s="2218"/>
      <c r="G24" s="2218"/>
      <c r="H24" s="2218"/>
    </row>
    <row r="25" spans="1:8" ht="14.25" customHeight="1">
      <c r="A25" s="1033"/>
      <c r="B25" s="1038"/>
      <c r="C25" s="1033"/>
      <c r="D25" s="1033"/>
      <c r="E25" s="1033"/>
      <c r="F25" s="1033"/>
      <c r="G25" s="1033"/>
      <c r="H25" s="1033"/>
    </row>
    <row r="26" spans="1:8" ht="14.25" customHeight="1">
      <c r="A26" s="1033"/>
      <c r="B26" s="1038"/>
      <c r="C26" s="1033"/>
      <c r="D26" s="1033"/>
      <c r="E26" s="1033"/>
      <c r="F26" s="1033"/>
      <c r="G26" s="1033"/>
      <c r="H26" s="1033"/>
    </row>
    <row r="27" spans="1:8" ht="14.25" customHeight="1">
      <c r="A27" s="1045"/>
      <c r="B27" s="1045"/>
      <c r="C27" s="1045"/>
      <c r="D27" s="1045"/>
      <c r="E27" s="1045"/>
      <c r="F27" s="1045"/>
      <c r="G27" s="1045"/>
      <c r="H27" s="1045"/>
    </row>
    <row r="28" spans="1:8" ht="14.25" customHeight="1">
      <c r="A28" s="1041"/>
      <c r="B28" s="1033"/>
      <c r="C28" s="1033"/>
      <c r="D28" s="1033"/>
      <c r="E28" s="1033"/>
      <c r="F28" s="1033"/>
      <c r="G28" s="1033"/>
      <c r="H28" s="1033"/>
    </row>
    <row r="29" spans="1:8" ht="14.25" customHeight="1">
      <c r="A29" s="1036"/>
      <c r="B29" s="1036"/>
      <c r="C29" s="1036"/>
      <c r="D29" s="1036"/>
      <c r="E29" s="1036"/>
      <c r="F29" s="1036"/>
      <c r="G29" s="1036"/>
      <c r="H29" s="1036"/>
    </row>
    <row r="30" spans="1:8" ht="14.25" customHeight="1">
      <c r="A30" s="1041" t="s">
        <v>555</v>
      </c>
      <c r="B30" s="1033"/>
      <c r="C30" s="2216" t="str">
        <f>'1'!$C$25</f>
        <v>独立行政法人国立病院機構○○病院</v>
      </c>
      <c r="D30" s="2216"/>
      <c r="E30" s="2216"/>
      <c r="F30" s="2216"/>
      <c r="G30" s="2216"/>
      <c r="H30" s="2216"/>
    </row>
    <row r="31" spans="1:8" ht="14.25" customHeight="1">
      <c r="A31" s="1041"/>
      <c r="B31" s="1041"/>
      <c r="C31" s="2216" t="str">
        <f>'1'!$C$26</f>
        <v>○○整備工事</v>
      </c>
      <c r="D31" s="2216"/>
      <c r="E31" s="2216"/>
      <c r="F31" s="2216"/>
      <c r="G31" s="2216"/>
      <c r="H31" s="1041"/>
    </row>
    <row r="32" spans="1:8" ht="14.25" customHeight="1">
      <c r="A32" s="1041"/>
      <c r="B32" s="1041"/>
      <c r="C32" s="1041"/>
      <c r="D32" s="1041"/>
      <c r="E32" s="1041"/>
      <c r="F32" s="1041"/>
      <c r="G32" s="1041"/>
      <c r="H32" s="1041"/>
    </row>
    <row r="33" spans="1:8" ht="14.25" customHeight="1">
      <c r="A33" s="1041"/>
      <c r="B33" s="1033"/>
      <c r="C33" s="1041"/>
      <c r="D33" s="1041"/>
      <c r="E33" s="1041"/>
      <c r="F33" s="1041"/>
      <c r="G33" s="1041"/>
      <c r="H33" s="1041"/>
    </row>
    <row r="34" spans="1:8" ht="14.25" customHeight="1">
      <c r="A34" s="1033"/>
      <c r="B34" s="1033"/>
      <c r="C34" s="1041"/>
      <c r="D34" s="1041"/>
      <c r="E34" s="1041"/>
      <c r="F34" s="1041"/>
      <c r="G34" s="1041"/>
      <c r="H34" s="1041"/>
    </row>
    <row r="35" spans="1:8" ht="14.25">
      <c r="A35" s="1041"/>
      <c r="B35" s="1041" t="s">
        <v>487</v>
      </c>
      <c r="C35" s="1041"/>
      <c r="D35" s="1041"/>
      <c r="E35" s="2249"/>
      <c r="F35" s="2249"/>
      <c r="G35" s="1041"/>
      <c r="H35" s="1041"/>
    </row>
    <row r="36" spans="1:8" ht="14.25" customHeight="1">
      <c r="A36" s="1041"/>
      <c r="B36" s="1041"/>
      <c r="C36" s="1041"/>
      <c r="D36" s="1041"/>
      <c r="E36" s="1041"/>
      <c r="F36" s="1041"/>
      <c r="G36" s="1041"/>
      <c r="H36" s="1041"/>
    </row>
    <row r="37" spans="1:8" ht="14.25" customHeight="1">
      <c r="A37" s="1041"/>
      <c r="B37" s="1033"/>
      <c r="C37" s="1041"/>
      <c r="D37" s="1041"/>
      <c r="E37" s="1041"/>
      <c r="F37" s="1041"/>
      <c r="G37" s="1041"/>
      <c r="H37" s="1041"/>
    </row>
    <row r="38" spans="1:8" ht="14.25">
      <c r="A38" s="1041"/>
      <c r="B38" s="1033"/>
      <c r="C38" s="1041"/>
      <c r="D38" s="1041"/>
      <c r="E38" s="1041"/>
      <c r="F38" s="1041"/>
      <c r="G38" s="1041"/>
      <c r="H38" s="1041"/>
    </row>
    <row r="39" spans="1:8" ht="14.25">
      <c r="A39" s="1041"/>
      <c r="B39" s="1041" t="s">
        <v>488</v>
      </c>
      <c r="C39" s="1041"/>
      <c r="D39" s="2218"/>
      <c r="E39" s="2218"/>
      <c r="F39" s="2218"/>
      <c r="G39" s="2218"/>
      <c r="H39" s="2218"/>
    </row>
    <row r="40" spans="1:8" ht="14.25">
      <c r="A40" s="1041"/>
      <c r="B40" s="1033"/>
      <c r="C40" s="1041"/>
      <c r="D40" s="2218"/>
      <c r="E40" s="2218"/>
      <c r="F40" s="2218"/>
      <c r="G40" s="2218"/>
      <c r="H40" s="2218"/>
    </row>
    <row r="41" spans="1:8" ht="14.25">
      <c r="A41" s="1041"/>
      <c r="B41" s="1041"/>
      <c r="C41" s="1041"/>
      <c r="D41" s="2218"/>
      <c r="E41" s="2218"/>
      <c r="F41" s="2218"/>
      <c r="G41" s="2218"/>
      <c r="H41" s="2218"/>
    </row>
    <row r="42" spans="1:8" ht="14.25">
      <c r="A42" s="1041"/>
      <c r="B42" s="1033"/>
      <c r="C42" s="1041"/>
      <c r="D42" s="1041"/>
      <c r="E42" s="1041"/>
      <c r="F42" s="1041"/>
      <c r="G42" s="1041"/>
      <c r="H42" s="1041"/>
    </row>
    <row r="43" spans="1:8" ht="14.25">
      <c r="A43" s="1041"/>
      <c r="B43" s="1041" t="s">
        <v>489</v>
      </c>
      <c r="C43" s="1041"/>
      <c r="D43" s="2218"/>
      <c r="E43" s="2218"/>
      <c r="F43" s="2218"/>
      <c r="G43" s="2218"/>
      <c r="H43" s="2218"/>
    </row>
    <row r="44" spans="1:8" ht="14.25">
      <c r="A44" s="1041"/>
      <c r="B44" s="1041"/>
      <c r="C44" s="1041"/>
      <c r="D44" s="2218"/>
      <c r="E44" s="2218"/>
      <c r="F44" s="2218"/>
      <c r="G44" s="2218"/>
      <c r="H44" s="2218"/>
    </row>
    <row r="45" spans="1:8" ht="14.25">
      <c r="A45" s="1041"/>
      <c r="B45" s="1041"/>
      <c r="C45" s="1041"/>
      <c r="D45" s="2218"/>
      <c r="E45" s="2218"/>
      <c r="F45" s="2218"/>
      <c r="G45" s="2218"/>
      <c r="H45" s="2218"/>
    </row>
    <row r="46" spans="1:8" ht="14.25">
      <c r="A46" s="1041"/>
      <c r="B46" s="1041"/>
      <c r="C46" s="1041"/>
      <c r="D46" s="1041"/>
      <c r="E46" s="1041"/>
      <c r="F46" s="1041"/>
      <c r="G46" s="1041"/>
      <c r="H46" s="1041"/>
    </row>
    <row r="47" spans="1:8" ht="14.25">
      <c r="A47" s="1041"/>
      <c r="B47" s="1041"/>
      <c r="C47" s="1041"/>
      <c r="D47" s="1041"/>
      <c r="E47" s="1041"/>
      <c r="F47" s="1041"/>
      <c r="G47" s="1041"/>
      <c r="H47" s="1041"/>
    </row>
    <row r="48" spans="1:8" ht="14.25">
      <c r="A48" s="1041"/>
      <c r="B48" s="1041"/>
      <c r="C48" s="1041"/>
      <c r="D48" s="1041"/>
      <c r="E48" s="1041"/>
      <c r="F48" s="1041"/>
      <c r="G48" s="1041"/>
      <c r="H48" s="1041"/>
    </row>
    <row r="49" spans="1:8" ht="14.25">
      <c r="A49" s="1041"/>
      <c r="B49" s="1041"/>
      <c r="C49" s="1041"/>
      <c r="D49" s="1041"/>
      <c r="E49" s="1041"/>
      <c r="F49" s="1041"/>
      <c r="G49" s="1041"/>
      <c r="H49" s="1041"/>
    </row>
    <row r="50" spans="1:8">
      <c r="A50"/>
      <c r="B50"/>
      <c r="C50"/>
      <c r="D50"/>
      <c r="E50"/>
      <c r="F50"/>
      <c r="G50"/>
      <c r="H50"/>
    </row>
    <row r="51" spans="1:8" ht="14.25">
      <c r="A51" s="1033"/>
      <c r="B51" s="1033"/>
      <c r="C51" s="1033"/>
      <c r="D51" s="1033"/>
      <c r="E51" s="1033"/>
      <c r="F51" s="1033"/>
      <c r="G51" s="1033"/>
      <c r="H51" s="1033"/>
    </row>
    <row r="52" spans="1:8">
      <c r="A52" s="1042"/>
      <c r="B52" s="1042"/>
      <c r="C52" s="1042"/>
      <c r="D52" s="1042"/>
      <c r="E52" s="1042"/>
      <c r="F52" s="1042"/>
      <c r="G52" s="1042"/>
      <c r="H52" s="1042"/>
    </row>
    <row r="53" spans="1:8" ht="14.25">
      <c r="A53" s="1043" t="str">
        <f>IF($G$1="令和　年　月　日","46","")</f>
        <v>46</v>
      </c>
      <c r="B53" s="1044"/>
      <c r="C53" s="1044"/>
      <c r="D53" s="1044"/>
      <c r="E53" s="1044"/>
      <c r="F53" s="1044"/>
      <c r="G53" s="1044"/>
      <c r="H53" s="1044"/>
    </row>
  </sheetData>
  <mergeCells count="11">
    <mergeCell ref="G1:H1"/>
    <mergeCell ref="D43:H45"/>
    <mergeCell ref="F15:G15"/>
    <mergeCell ref="F14:H14"/>
    <mergeCell ref="D39:H41"/>
    <mergeCell ref="E35:F35"/>
    <mergeCell ref="C31:G31"/>
    <mergeCell ref="A22:H24"/>
    <mergeCell ref="C30:H30"/>
    <mergeCell ref="A6:C6"/>
    <mergeCell ref="F12:H13"/>
  </mergeCells>
  <phoneticPr fontId="3"/>
  <conditionalFormatting sqref="D39:H41">
    <cfRule type="expression" dxfId="119" priority="2">
      <formula>D39=""</formula>
    </cfRule>
  </conditionalFormatting>
  <conditionalFormatting sqref="D43:H45">
    <cfRule type="expression" dxfId="118" priority="1">
      <formula>D43=""</formula>
    </cfRule>
  </conditionalFormatting>
  <conditionalFormatting sqref="E35:F35">
    <cfRule type="expression" dxfId="117" priority="3">
      <formula>E35=""</formula>
    </cfRule>
  </conditionalFormatting>
  <conditionalFormatting sqref="G1:H1">
    <cfRule type="expression" dxfId="116" priority="4">
      <formula>G1="令和　年　月　日"</formula>
    </cfRule>
  </conditionalFormatting>
  <dataValidations count="2">
    <dataValidation imeMode="hiragana" allowBlank="1" showInputMessage="1" showErrorMessage="1" sqref="E35:F35 D39:H41 F15:G15 A5:A7 B5:C5 D43:H45 F12 F14"/>
    <dataValidation imeMode="off" allowBlank="1" showInputMessage="1" showErrorMessage="1" sqref="G1:H1"/>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view="pageBreakPreview" topLeftCell="A12" zoomScaleNormal="100" workbookViewId="0">
      <selection activeCell="E41" sqref="E41:F42"/>
    </sheetView>
  </sheetViews>
  <sheetFormatPr defaultRowHeight="13.5"/>
  <cols>
    <col min="1" max="1" width="23.625" style="358" customWidth="1"/>
    <col min="2" max="3" width="9" style="358"/>
    <col min="4" max="4" width="8" style="358" customWidth="1"/>
    <col min="5" max="5" width="17.625" style="358" customWidth="1"/>
    <col min="6" max="6" width="4.375" style="358" bestFit="1" customWidth="1"/>
    <col min="7" max="16384" width="9" style="358"/>
  </cols>
  <sheetData>
    <row r="1" spans="1:12" ht="14.25">
      <c r="A1" s="1042"/>
      <c r="B1" s="1042"/>
      <c r="C1" s="1042"/>
      <c r="D1" s="1042"/>
      <c r="E1" s="1042"/>
      <c r="F1" s="1042"/>
      <c r="G1" s="359"/>
      <c r="H1" s="357"/>
    </row>
    <row r="2" spans="1:12" ht="24">
      <c r="A2" s="2252" t="s">
        <v>746</v>
      </c>
      <c r="B2" s="2252"/>
      <c r="C2" s="2252"/>
      <c r="D2" s="2252"/>
      <c r="E2" s="2252"/>
      <c r="F2"/>
      <c r="G2" s="361"/>
      <c r="H2" s="361"/>
      <c r="I2" s="361"/>
    </row>
    <row r="3" spans="1:12" ht="14.25">
      <c r="A3" s="1033"/>
      <c r="B3" s="1033"/>
      <c r="C3" s="1033"/>
      <c r="D3" s="1033"/>
      <c r="E3" s="1033"/>
      <c r="F3" s="1033"/>
      <c r="G3" s="357"/>
    </row>
    <row r="4" spans="1:12" ht="14.25">
      <c r="A4" s="1033"/>
      <c r="B4" s="1033"/>
      <c r="C4" s="1033"/>
      <c r="D4" s="1033"/>
      <c r="E4" s="1033"/>
      <c r="F4" s="1033"/>
      <c r="G4" s="357"/>
    </row>
    <row r="5" spans="1:12" ht="14.25">
      <c r="A5" s="1033"/>
      <c r="B5" s="1033"/>
      <c r="C5" s="1033"/>
      <c r="D5" s="1033"/>
      <c r="E5" s="1033"/>
      <c r="F5" s="1033"/>
      <c r="G5" s="357"/>
    </row>
    <row r="6" spans="1:12" ht="14.25">
      <c r="A6" s="1038" t="s">
        <v>490</v>
      </c>
      <c r="B6" s="1033"/>
      <c r="C6" s="1445" t="str">
        <f>C19</f>
        <v>円</v>
      </c>
      <c r="D6" s="1445"/>
      <c r="E6" s="1445"/>
      <c r="F6" s="1033"/>
      <c r="G6" s="357"/>
      <c r="H6" s="357"/>
      <c r="I6" s="357"/>
    </row>
    <row r="7" spans="1:12" ht="17.25" customHeight="1">
      <c r="A7" s="1038"/>
      <c r="B7" s="1033"/>
      <c r="C7" s="1033"/>
      <c r="D7" s="1033"/>
      <c r="E7" s="1033"/>
      <c r="F7" s="1033"/>
      <c r="G7" s="357"/>
      <c r="H7" s="357"/>
      <c r="I7" s="357"/>
    </row>
    <row r="8" spans="1:12" ht="14.25">
      <c r="A8" s="2218" t="str">
        <f>IF(A2="支払請求書（部分完成払）","　ただし　"&amp;'1'!$C$26&amp;"の請負代金額　"&amp;TEXT('2-1'!$C$17,"＃，＃＃＃円")&amp;"のうち指定部分に対する請負代金額　"&amp;TEXT('48 '!$D$42,"＃，＃＃＃円")&amp;"の部分完成払","　ただし　"&amp;'1'!$C$26&amp;"の請負代金額　"&amp;TEXT('2-1'!$C$17,"＃，＃＃＃円")&amp;"の完成払")</f>
        <v>　ただし　○○整備工事の請負代金額　円の完成払</v>
      </c>
      <c r="B8" s="2218"/>
      <c r="C8" s="2218"/>
      <c r="D8" s="2218"/>
      <c r="E8" s="2218"/>
      <c r="F8" s="2218"/>
      <c r="G8" s="514"/>
      <c r="H8" s="357"/>
      <c r="I8" s="357"/>
    </row>
    <row r="9" spans="1:12" ht="17.25" customHeight="1">
      <c r="A9" s="2218"/>
      <c r="B9" s="2218"/>
      <c r="C9" s="2218"/>
      <c r="D9" s="2218"/>
      <c r="E9" s="2218"/>
      <c r="F9" s="2218"/>
      <c r="G9" s="514"/>
      <c r="H9" s="357"/>
      <c r="I9" s="357"/>
    </row>
    <row r="10" spans="1:12" ht="14.25">
      <c r="A10" s="1033"/>
      <c r="B10" s="1033"/>
      <c r="C10" s="1033"/>
      <c r="D10" s="1033"/>
      <c r="E10" s="1033"/>
      <c r="F10" s="1033"/>
      <c r="G10" s="357"/>
      <c r="H10" s="357"/>
      <c r="I10" s="357"/>
    </row>
    <row r="11" spans="1:12" ht="17.25" customHeight="1">
      <c r="A11" s="1041" t="s">
        <v>491</v>
      </c>
      <c r="B11" s="1072"/>
      <c r="C11" s="1072"/>
      <c r="D11" s="1072"/>
      <c r="E11" s="1072"/>
      <c r="F11" s="1072"/>
      <c r="G11" s="514"/>
      <c r="H11" s="357"/>
      <c r="I11" s="357"/>
    </row>
    <row r="12" spans="1:12" ht="17.25" customHeight="1">
      <c r="A12" s="1038"/>
      <c r="B12" s="1033"/>
      <c r="C12" s="1033"/>
      <c r="D12" s="1033"/>
      <c r="E12" s="1033"/>
      <c r="F12" s="1033"/>
      <c r="G12" s="357"/>
      <c r="H12" s="357"/>
      <c r="I12" s="357"/>
    </row>
    <row r="13" spans="1:12" ht="17.25" customHeight="1">
      <c r="A13" s="1038" t="s">
        <v>492</v>
      </c>
      <c r="B13" s="1073"/>
      <c r="C13" s="1445" t="s">
        <v>2</v>
      </c>
      <c r="D13" s="1445"/>
      <c r="E13" s="1445"/>
      <c r="F13" s="1033"/>
      <c r="G13" s="357"/>
      <c r="H13" s="357"/>
      <c r="K13" s="359"/>
      <c r="L13" s="357"/>
    </row>
    <row r="14" spans="1:12" ht="17.25" customHeight="1">
      <c r="A14" s="1038"/>
      <c r="B14" s="1073"/>
      <c r="C14" s="1033"/>
      <c r="D14" s="1033"/>
      <c r="E14" s="1033"/>
      <c r="F14" s="1033"/>
      <c r="G14" s="357"/>
      <c r="H14" s="357"/>
    </row>
    <row r="15" spans="1:12" ht="17.25" customHeight="1">
      <c r="A15" s="1038" t="s">
        <v>493</v>
      </c>
      <c r="B15" s="1073"/>
      <c r="C15" s="1445" t="s">
        <v>2</v>
      </c>
      <c r="D15" s="1445"/>
      <c r="E15" s="1445"/>
      <c r="F15" s="1033"/>
      <c r="G15" s="357"/>
      <c r="H15" s="357"/>
    </row>
    <row r="16" spans="1:12" ht="14.25">
      <c r="A16" s="1038"/>
      <c r="B16" s="1073"/>
      <c r="C16" s="1033"/>
      <c r="D16" s="1040"/>
      <c r="E16" s="1033"/>
      <c r="F16" s="1033"/>
      <c r="G16" s="357"/>
      <c r="H16" s="357"/>
    </row>
    <row r="17" spans="1:9" ht="14.25" customHeight="1">
      <c r="A17" s="1038" t="s">
        <v>493</v>
      </c>
      <c r="B17" s="1033"/>
      <c r="C17" s="1445" t="s">
        <v>2</v>
      </c>
      <c r="D17" s="1445"/>
      <c r="E17" s="1445"/>
      <c r="F17" s="1033"/>
      <c r="G17" s="357"/>
      <c r="H17" s="357"/>
    </row>
    <row r="18" spans="1:9" ht="14.25">
      <c r="A18" s="1038"/>
      <c r="B18" s="1033"/>
      <c r="C18" s="1033"/>
      <c r="D18" s="1033"/>
      <c r="E18" s="1033"/>
      <c r="F18" s="1033"/>
      <c r="G18" s="357"/>
      <c r="H18" s="357"/>
    </row>
    <row r="19" spans="1:9" ht="14.25">
      <c r="A19" s="1038" t="s">
        <v>494</v>
      </c>
      <c r="B19" s="1033"/>
      <c r="C19" s="1445" t="str">
        <f>IF(C21="円","円",IF(A2="支払請求書（部分完成払）",'48 '!$D$42-SUM(C13,C15,C17),C21-SUM(C13,C15,C17)))</f>
        <v>円</v>
      </c>
      <c r="D19" s="1445"/>
      <c r="E19" s="1445"/>
      <c r="F19" s="1033"/>
      <c r="G19" s="357"/>
      <c r="H19" s="357"/>
    </row>
    <row r="20" spans="1:9" ht="14.25">
      <c r="A20" s="1033"/>
      <c r="B20" s="1033"/>
      <c r="C20" s="1033"/>
      <c r="D20" s="1033"/>
      <c r="E20" s="1033"/>
      <c r="F20" s="1033"/>
      <c r="G20" s="357"/>
      <c r="H20" s="357"/>
    </row>
    <row r="21" spans="1:9" ht="14.25">
      <c r="A21" s="1038" t="s">
        <v>495</v>
      </c>
      <c r="B21" s="1033"/>
      <c r="C21" s="1445" t="str">
        <f>'2-1'!$C$17</f>
        <v>円</v>
      </c>
      <c r="D21" s="1445"/>
      <c r="E21" s="1445"/>
      <c r="F21" s="1033"/>
      <c r="G21" s="357"/>
      <c r="H21" s="357"/>
    </row>
    <row r="22" spans="1:9" ht="14.25">
      <c r="A22" s="1033"/>
      <c r="B22" s="1033"/>
      <c r="C22" s="1033"/>
      <c r="D22" s="1033"/>
      <c r="E22" s="1033"/>
      <c r="F22" s="1033"/>
      <c r="G22" s="357"/>
      <c r="H22" s="357"/>
      <c r="I22" s="357"/>
    </row>
    <row r="23" spans="1:9" ht="14.25">
      <c r="A23" s="1033" t="s">
        <v>496</v>
      </c>
      <c r="B23" s="1033"/>
      <c r="C23" s="1033"/>
      <c r="D23" s="1033"/>
      <c r="E23" s="1033"/>
      <c r="F23" s="1033"/>
      <c r="G23" s="357"/>
      <c r="H23" s="357"/>
      <c r="I23" s="357"/>
    </row>
    <row r="24" spans="1:9" ht="14.25">
      <c r="A24" s="1033"/>
      <c r="B24" s="1033"/>
      <c r="C24" s="1033"/>
      <c r="D24" s="1033"/>
      <c r="E24" s="1033"/>
      <c r="F24" s="1033"/>
      <c r="G24" s="357"/>
      <c r="H24" s="357"/>
      <c r="I24" s="357"/>
    </row>
    <row r="25" spans="1:9" ht="14.25">
      <c r="A25" s="1033"/>
      <c r="B25" s="1033"/>
      <c r="C25" s="1033"/>
      <c r="D25" s="1033"/>
      <c r="E25" s="1033"/>
      <c r="F25" s="1033"/>
      <c r="G25" s="357"/>
      <c r="H25" s="357"/>
      <c r="I25" s="357"/>
    </row>
    <row r="26" spans="1:9" ht="14.25">
      <c r="A26" s="1033"/>
      <c r="B26" s="1033"/>
      <c r="C26" s="1033"/>
      <c r="D26" s="2250" t="s">
        <v>906</v>
      </c>
      <c r="E26" s="2250"/>
      <c r="F26" s="1042"/>
      <c r="I26" s="357"/>
    </row>
    <row r="27" spans="1:9" ht="14.25">
      <c r="A27" s="1033"/>
      <c r="B27" s="1033"/>
      <c r="C27" s="1033"/>
      <c r="D27" s="1033"/>
      <c r="E27" s="1033"/>
      <c r="F27" s="1033"/>
      <c r="G27" s="357"/>
      <c r="H27" s="357"/>
      <c r="I27" s="357"/>
    </row>
    <row r="28" spans="1:9" ht="14.25">
      <c r="A28" s="1033"/>
      <c r="B28" s="1033"/>
      <c r="C28" s="1033"/>
      <c r="D28" s="1033"/>
      <c r="E28" s="1033"/>
      <c r="F28" s="1033"/>
      <c r="G28" s="357"/>
      <c r="H28" s="357"/>
      <c r="I28" s="357"/>
    </row>
    <row r="29" spans="1:9" ht="14.25">
      <c r="A29" s="1033"/>
      <c r="B29" s="1033"/>
      <c r="C29" s="1033"/>
      <c r="D29" s="1033"/>
      <c r="E29" s="1033"/>
      <c r="F29" s="1033"/>
      <c r="G29" s="424"/>
      <c r="H29" s="357"/>
      <c r="I29" s="357"/>
    </row>
    <row r="30" spans="1:9" ht="14.25">
      <c r="A30" s="1034" t="str">
        <f>IF(A33="○○病院","（発注者）","")</f>
        <v>（発注者）</v>
      </c>
      <c r="B30" s="1033"/>
      <c r="C30" s="1033"/>
      <c r="D30" s="1033"/>
      <c r="E30" s="1033"/>
      <c r="F30" s="1033"/>
      <c r="G30" s="357"/>
      <c r="H30" s="357"/>
    </row>
    <row r="31" spans="1:9" ht="14.25">
      <c r="A31" s="1035" t="s">
        <v>752</v>
      </c>
      <c r="B31" s="1033"/>
      <c r="C31" s="1033"/>
      <c r="D31" s="1033"/>
      <c r="E31" s="1033"/>
      <c r="F31" s="1033"/>
      <c r="G31" s="357"/>
      <c r="H31" s="357"/>
    </row>
    <row r="32" spans="1:9" ht="14.25">
      <c r="A32" s="1041" t="s">
        <v>724</v>
      </c>
      <c r="B32" s="1041"/>
      <c r="C32" s="1033"/>
      <c r="D32" s="1033"/>
      <c r="E32" s="1033"/>
      <c r="F32" s="1033"/>
      <c r="G32" s="357"/>
      <c r="H32" s="357"/>
      <c r="I32" s="357"/>
    </row>
    <row r="33" spans="1:9" ht="14.25">
      <c r="A33" s="2223" t="str">
        <f>'1'!$A$7</f>
        <v>○○病院</v>
      </c>
      <c r="B33" s="2223"/>
      <c r="C33" s="1033"/>
      <c r="D33" s="1033"/>
      <c r="E33" s="1033"/>
      <c r="F33" s="1033"/>
      <c r="G33" s="357"/>
      <c r="H33" s="357"/>
      <c r="I33" s="357"/>
    </row>
    <row r="34" spans="1:9" ht="14.25">
      <c r="A34" s="2251" t="str">
        <f>'1'!$A$8&amp;"　"&amp;'1'!$B$8&amp;"　殿"</f>
        <v>院　長　○　○　○　○　殿</v>
      </c>
      <c r="B34" s="2251"/>
      <c r="C34" s="1033"/>
      <c r="D34" s="1033"/>
      <c r="E34" s="1033"/>
      <c r="F34" s="1033"/>
      <c r="G34" s="357"/>
      <c r="H34" s="357"/>
      <c r="I34" s="357"/>
    </row>
    <row r="35" spans="1:9" ht="14.25">
      <c r="A35" s="1033"/>
      <c r="B35" s="1042"/>
      <c r="C35" s="1042"/>
      <c r="D35" s="1033"/>
      <c r="E35" s="1033"/>
      <c r="F35" s="1033"/>
      <c r="G35" s="357"/>
      <c r="H35" s="357"/>
      <c r="I35" s="357"/>
    </row>
    <row r="36" spans="1:9" ht="14.25">
      <c r="A36" s="1033"/>
      <c r="B36" s="1033"/>
      <c r="C36" s="1036"/>
      <c r="D36" s="1033"/>
      <c r="E36" s="1033"/>
      <c r="F36" s="1033"/>
      <c r="G36" s="357"/>
      <c r="H36" s="357"/>
      <c r="I36" s="357"/>
    </row>
    <row r="37" spans="1:9" ht="14.25">
      <c r="A37" s="1033"/>
      <c r="B37" s="1033"/>
      <c r="C37" s="1033"/>
      <c r="D37" s="1033"/>
      <c r="E37" s="1033"/>
      <c r="F37" s="1033"/>
      <c r="G37" s="357"/>
      <c r="H37" s="357"/>
      <c r="I37" s="357"/>
    </row>
    <row r="38" spans="1:9" ht="14.25">
      <c r="A38" s="1033"/>
      <c r="B38" s="1033"/>
      <c r="C38" s="1033"/>
      <c r="D38" s="1033"/>
      <c r="E38" s="1033"/>
      <c r="F38" s="1033"/>
      <c r="G38" s="357"/>
      <c r="H38" s="357"/>
      <c r="I38" s="357"/>
    </row>
    <row r="39" spans="1:9" ht="14.25">
      <c r="A39" s="1033"/>
      <c r="B39" s="1033"/>
      <c r="C39" s="1033"/>
      <c r="D39" s="1033"/>
      <c r="E39" s="1033"/>
      <c r="F39" s="1033"/>
      <c r="G39" s="357"/>
      <c r="H39" s="357"/>
      <c r="I39" s="357"/>
    </row>
    <row r="40" spans="1:9" ht="14.25">
      <c r="A40" s="1033"/>
      <c r="B40" s="1033"/>
      <c r="C40" s="1033"/>
      <c r="D40" s="1037" t="s">
        <v>688</v>
      </c>
      <c r="E40" s="1033"/>
      <c r="F40" s="1033"/>
      <c r="G40" s="357"/>
      <c r="H40" s="357"/>
      <c r="I40" s="357"/>
    </row>
    <row r="41" spans="1:9" ht="17.25" customHeight="1">
      <c r="A41" s="1033"/>
      <c r="B41" s="1033"/>
      <c r="C41" s="1033"/>
      <c r="D41" s="1074"/>
      <c r="E41" s="2217">
        <f>'1'!$G$11</f>
        <v>0</v>
      </c>
      <c r="F41" s="1454"/>
      <c r="G41" s="357"/>
      <c r="I41" s="357"/>
    </row>
    <row r="42" spans="1:9" ht="17.25" customHeight="1">
      <c r="A42" s="1033"/>
      <c r="B42" s="1033"/>
      <c r="C42" s="1033"/>
      <c r="D42" s="1034" t="str">
        <f>IF(E41=0,"(住所)","")</f>
        <v>(住所)</v>
      </c>
      <c r="E42" s="1454"/>
      <c r="F42" s="1454"/>
      <c r="G42" s="513"/>
      <c r="I42" s="357"/>
    </row>
    <row r="43" spans="1:9" ht="17.25" customHeight="1">
      <c r="A43" s="1033"/>
      <c r="B43" s="1033"/>
      <c r="C43" s="1033"/>
      <c r="D43" s="1034" t="str">
        <f>IF(E43=0,"(社名)","")</f>
        <v>(社名)</v>
      </c>
      <c r="E43" s="2221">
        <f>'1'!$G$13</f>
        <v>0</v>
      </c>
      <c r="F43" s="2221"/>
      <c r="G43" s="515"/>
      <c r="I43" s="357"/>
    </row>
    <row r="44" spans="1:9" ht="17.25" customHeight="1">
      <c r="A44" s="1033"/>
      <c r="B44" s="1033"/>
      <c r="C44" s="1033"/>
      <c r="D44" s="1034" t="str">
        <f>IF(E44=0,"(氏名)","")</f>
        <v>(氏名)</v>
      </c>
      <c r="E44" s="1132">
        <f>'1'!$G$14</f>
        <v>0</v>
      </c>
      <c r="F44" s="1033" t="s">
        <v>740</v>
      </c>
      <c r="G44" s="357"/>
      <c r="I44" s="357"/>
    </row>
    <row r="45" spans="1:9" ht="14.25">
      <c r="A45" s="1073"/>
      <c r="B45" s="1033"/>
      <c r="C45" s="1033"/>
      <c r="D45" s="1033"/>
      <c r="E45" s="1033"/>
      <c r="F45" s="1033"/>
      <c r="G45" s="357"/>
      <c r="I45" s="357"/>
    </row>
    <row r="46" spans="1:9" ht="14.25">
      <c r="A46" s="1033"/>
      <c r="B46" s="1033"/>
      <c r="C46" s="1033"/>
      <c r="D46" s="1033"/>
      <c r="E46" s="1033"/>
      <c r="F46" s="1033"/>
      <c r="G46" s="357"/>
    </row>
    <row r="47" spans="1:9" ht="14.25">
      <c r="A47" s="1033"/>
      <c r="B47" s="1033"/>
      <c r="C47" s="1033"/>
      <c r="D47" s="1033"/>
      <c r="E47" s="1033"/>
      <c r="F47" s="1033"/>
      <c r="G47" s="357"/>
    </row>
    <row r="48" spans="1:9" ht="14.25">
      <c r="A48" s="1033"/>
      <c r="B48" s="1033"/>
      <c r="C48" s="1033"/>
      <c r="D48" s="1033"/>
      <c r="E48" s="1033"/>
      <c r="F48" s="1033"/>
      <c r="G48" s="357"/>
    </row>
    <row r="49" spans="1:7" ht="14.25">
      <c r="A49"/>
      <c r="B49"/>
      <c r="C49"/>
      <c r="D49"/>
      <c r="E49"/>
      <c r="F49"/>
      <c r="G49" s="357"/>
    </row>
    <row r="50" spans="1:7" ht="14.25">
      <c r="A50" s="1033"/>
      <c r="B50" s="1033"/>
      <c r="C50" s="1033"/>
      <c r="D50" s="1033"/>
      <c r="E50" s="1033"/>
      <c r="F50" s="1033"/>
      <c r="G50" s="357"/>
    </row>
    <row r="51" spans="1:7" ht="14.25">
      <c r="A51" s="1043" t="str">
        <f>IF($D$26="令和　年　月　日","47","")</f>
        <v>47</v>
      </c>
      <c r="B51" s="1044"/>
      <c r="C51" s="1044"/>
      <c r="D51" s="1044"/>
      <c r="E51" s="1044"/>
      <c r="F51" s="1044"/>
    </row>
  </sheetData>
  <mergeCells count="13">
    <mergeCell ref="A8:F9"/>
    <mergeCell ref="C13:E13"/>
    <mergeCell ref="C6:E6"/>
    <mergeCell ref="C15:E15"/>
    <mergeCell ref="A2:E2"/>
    <mergeCell ref="C17:E17"/>
    <mergeCell ref="D26:E26"/>
    <mergeCell ref="E43:F43"/>
    <mergeCell ref="A33:B33"/>
    <mergeCell ref="A34:B34"/>
    <mergeCell ref="C21:E21"/>
    <mergeCell ref="C19:E19"/>
    <mergeCell ref="E41:F42"/>
  </mergeCells>
  <phoneticPr fontId="3"/>
  <conditionalFormatting sqref="D26:E26">
    <cfRule type="expression" dxfId="115" priority="1">
      <formula>D26="令和　年　月　日"</formula>
    </cfRule>
  </conditionalFormatting>
  <dataValidations count="3">
    <dataValidation imeMode="hiragana" allowBlank="1" showInputMessage="1" showErrorMessage="1" sqref="A32:A34 A15 A17 A13 B32 A8 E43:E44 E41"/>
    <dataValidation imeMode="off" allowBlank="1" showInputMessage="1" showErrorMessage="1" sqref="C6:E6 C13:E13 C15:E15 C17:E17 C19:E19 C21:E21 D26:E26"/>
    <dataValidation type="list" allowBlank="1" showInputMessage="1" showErrorMessage="1" sqref="A2">
      <formula1>"支払請求書（完成払）,支払請求書（部分完成払）"</formula1>
    </dataValidation>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view="pageBreakPreview" zoomScaleNormal="100" workbookViewId="0">
      <selection activeCell="F12" sqref="F12:I13"/>
    </sheetView>
  </sheetViews>
  <sheetFormatPr defaultColWidth="9.625" defaultRowHeight="13.5"/>
  <cols>
    <col min="1" max="1" width="5.625" style="365" customWidth="1"/>
    <col min="2" max="2" width="13.625" style="365" customWidth="1"/>
    <col min="3" max="3" width="8.625" style="365" customWidth="1"/>
    <col min="4" max="8" width="11" style="365" customWidth="1"/>
    <col min="9" max="9" width="5.625" style="365" customWidth="1"/>
    <col min="10" max="16384" width="9.625" style="365"/>
  </cols>
  <sheetData>
    <row r="1" spans="1:9" ht="14.25" customHeight="1">
      <c r="A1" s="1075"/>
      <c r="B1" s="1075"/>
      <c r="C1" s="1075"/>
      <c r="D1" s="1075"/>
      <c r="E1" s="1075"/>
      <c r="F1" s="1075"/>
      <c r="G1" s="2253" t="s">
        <v>906</v>
      </c>
      <c r="H1" s="2253"/>
      <c r="I1" s="2253"/>
    </row>
    <row r="2" spans="1:9" ht="14.25" customHeight="1">
      <c r="A2" s="1075"/>
      <c r="B2" s="1075"/>
      <c r="C2" s="1075"/>
      <c r="D2" s="1075"/>
      <c r="E2" s="1075"/>
      <c r="F2" s="1075"/>
      <c r="G2" s="1075"/>
      <c r="H2" s="1076"/>
      <c r="I2" s="1075"/>
    </row>
    <row r="3" spans="1:9" ht="14.25" customHeight="1">
      <c r="A3" s="1075"/>
      <c r="B3" s="1075"/>
      <c r="C3" s="1075"/>
      <c r="D3" s="1075"/>
      <c r="E3" s="1075"/>
      <c r="F3" s="1075"/>
      <c r="G3" s="1075"/>
      <c r="H3" s="1075"/>
      <c r="I3" s="1075"/>
    </row>
    <row r="4" spans="1:9" ht="14.25" customHeight="1">
      <c r="A4" s="1077" t="str">
        <f>IF(A7="○○病院","（発注者）","")</f>
        <v>（発注者）</v>
      </c>
      <c r="B4" s="1075"/>
      <c r="C4" s="1075"/>
      <c r="D4" s="1075"/>
      <c r="E4" s="1075"/>
      <c r="F4" s="1075"/>
      <c r="G4" s="1075"/>
      <c r="H4" s="1075"/>
      <c r="I4" s="1075"/>
    </row>
    <row r="5" spans="1:9" ht="14.25" customHeight="1">
      <c r="A5" s="1078" t="s">
        <v>752</v>
      </c>
      <c r="B5" s="1075"/>
      <c r="C5" s="1075"/>
      <c r="D5" s="1075"/>
      <c r="E5" s="1075"/>
      <c r="F5" s="1075"/>
      <c r="G5" s="1075"/>
      <c r="H5" s="1075"/>
      <c r="I5" s="1075"/>
    </row>
    <row r="6" spans="1:9" ht="14.25" customHeight="1">
      <c r="A6" s="1075" t="s">
        <v>714</v>
      </c>
      <c r="B6" s="1075"/>
      <c r="C6" s="1075"/>
      <c r="D6" s="1075"/>
      <c r="E6" s="1075"/>
      <c r="F6" s="1075"/>
      <c r="G6" s="1075"/>
      <c r="H6" s="1075"/>
      <c r="I6" s="1075"/>
    </row>
    <row r="7" spans="1:9" ht="14.25" customHeight="1">
      <c r="A7" s="2259" t="str">
        <f>'1'!$A$7</f>
        <v>○○病院</v>
      </c>
      <c r="B7" s="2259"/>
      <c r="C7" s="2259"/>
      <c r="D7" s="1088"/>
      <c r="E7" s="1075"/>
      <c r="F7" s="1075"/>
      <c r="G7" s="1075"/>
      <c r="H7" s="1075"/>
      <c r="I7" s="1075"/>
    </row>
    <row r="8" spans="1:9" ht="14.25" customHeight="1">
      <c r="A8" s="1075" t="str">
        <f>'1'!$A$8&amp;"　"&amp;'1'!$B$8&amp;"　殿"</f>
        <v>院　長　○　○　○　○　殿</v>
      </c>
      <c r="B8" s="1075"/>
      <c r="C8" s="1075"/>
      <c r="D8" s="1075"/>
      <c r="E8" s="1075"/>
      <c r="F8" s="1075"/>
      <c r="G8" s="1075"/>
      <c r="H8" s="1075"/>
      <c r="I8" s="1075"/>
    </row>
    <row r="9" spans="1:9" ht="14.25" customHeight="1">
      <c r="A9" s="1075"/>
      <c r="B9" s="1075"/>
      <c r="C9" s="1079"/>
      <c r="D9" s="1075"/>
      <c r="E9" s="1075"/>
      <c r="F9" s="1075"/>
      <c r="G9" s="1075"/>
      <c r="H9" s="1075"/>
      <c r="I9" s="1075"/>
    </row>
    <row r="10" spans="1:9" ht="14.25" customHeight="1">
      <c r="A10" s="1075"/>
      <c r="B10" s="1075"/>
      <c r="C10" s="1075"/>
      <c r="D10" s="1075"/>
      <c r="E10" s="1075"/>
      <c r="F10" s="1075"/>
      <c r="G10" s="1075"/>
      <c r="H10" s="1075"/>
      <c r="I10" s="1075"/>
    </row>
    <row r="11" spans="1:9" ht="14.25" customHeight="1">
      <c r="A11" s="1075"/>
      <c r="B11" s="1079"/>
      <c r="C11" s="1075"/>
      <c r="D11" s="1075"/>
      <c r="E11" s="1080" t="s">
        <v>688</v>
      </c>
      <c r="F11" s="1075"/>
      <c r="G11" s="1075"/>
      <c r="H11" s="1075"/>
      <c r="I11" s="1075"/>
    </row>
    <row r="12" spans="1:9" ht="14.25" customHeight="1">
      <c r="A12" s="1075"/>
      <c r="B12" s="1075"/>
      <c r="C12" s="1075"/>
      <c r="D12" s="1075"/>
      <c r="E12" s="1081"/>
      <c r="F12" s="2260">
        <f>'1'!$G$11</f>
        <v>0</v>
      </c>
      <c r="G12" s="1454"/>
      <c r="H12" s="1454"/>
      <c r="I12" s="1454"/>
    </row>
    <row r="13" spans="1:9" ht="14.25" customHeight="1">
      <c r="A13" s="1075"/>
      <c r="B13" s="1075"/>
      <c r="C13" s="1075"/>
      <c r="D13" s="1075"/>
      <c r="E13" s="1082" t="str">
        <f>IF(F12=0,"(住所)","")</f>
        <v>(住所)</v>
      </c>
      <c r="F13" s="1454"/>
      <c r="G13" s="1454"/>
      <c r="H13" s="1454"/>
      <c r="I13" s="1454"/>
    </row>
    <row r="14" spans="1:9" ht="14.25" customHeight="1">
      <c r="A14" s="1075"/>
      <c r="B14" s="1075"/>
      <c r="C14" s="1075"/>
      <c r="D14" s="1075"/>
      <c r="E14" s="1082" t="str">
        <f>IF(F14=0,"(社名)","")</f>
        <v>(社名)</v>
      </c>
      <c r="F14" s="2255">
        <f>'1'!$G$13</f>
        <v>0</v>
      </c>
      <c r="G14" s="2255"/>
      <c r="H14" s="2255"/>
      <c r="I14" s="2255"/>
    </row>
    <row r="15" spans="1:9" ht="14.25" customHeight="1">
      <c r="A15" s="1075"/>
      <c r="B15" s="1075"/>
      <c r="C15" s="1075"/>
      <c r="D15" s="1075"/>
      <c r="E15" s="1082" t="str">
        <f>IF(F15=0,"(氏名)","")</f>
        <v>(氏名)</v>
      </c>
      <c r="F15" s="2256">
        <f>'1'!$G$14</f>
        <v>0</v>
      </c>
      <c r="G15" s="2256"/>
      <c r="H15" s="2256"/>
      <c r="I15" s="1075" t="s">
        <v>740</v>
      </c>
    </row>
    <row r="16" spans="1:9" ht="14.25" customHeight="1">
      <c r="A16" s="1075"/>
      <c r="B16" s="1075"/>
      <c r="C16" s="1075"/>
      <c r="D16" s="1075"/>
      <c r="E16" s="1075"/>
      <c r="F16" s="1075"/>
      <c r="G16" s="1075"/>
      <c r="H16" s="1075"/>
      <c r="I16" s="1075"/>
    </row>
    <row r="17" spans="1:9" ht="14.25" customHeight="1">
      <c r="A17" s="1075"/>
      <c r="B17" s="1075"/>
      <c r="C17" s="1075"/>
      <c r="D17" s="1075"/>
      <c r="E17" s="1075"/>
      <c r="F17" s="1075"/>
      <c r="G17" s="1075"/>
      <c r="H17" s="1075"/>
      <c r="I17" s="1075"/>
    </row>
    <row r="18" spans="1:9" ht="24" customHeight="1">
      <c r="A18" s="677" t="s">
        <v>892</v>
      </c>
      <c r="B18" s="677"/>
      <c r="C18" s="677"/>
      <c r="D18" s="677"/>
      <c r="E18" s="677"/>
      <c r="F18" s="677"/>
      <c r="G18" s="677"/>
      <c r="H18" s="677"/>
      <c r="I18" s="677"/>
    </row>
    <row r="19" spans="1:9" ht="14.25" customHeight="1">
      <c r="A19" s="1075"/>
      <c r="B19" s="1075"/>
      <c r="C19" s="1075"/>
      <c r="D19" s="1075"/>
      <c r="E19" s="1075"/>
      <c r="F19" s="1075"/>
      <c r="G19" s="1075"/>
      <c r="H19" s="1075"/>
      <c r="I19" s="1075"/>
    </row>
    <row r="20" spans="1:9" ht="14.25" customHeight="1">
      <c r="A20" s="1083"/>
      <c r="B20" s="1083"/>
      <c r="C20" s="1083"/>
      <c r="D20" s="1083"/>
      <c r="E20" s="1083"/>
      <c r="F20" s="1083"/>
      <c r="G20" s="1083"/>
      <c r="H20" s="1083"/>
      <c r="I20" s="1083"/>
    </row>
    <row r="21" spans="1:9" ht="14.25" customHeight="1">
      <c r="A21" s="1075"/>
      <c r="B21" s="1075"/>
      <c r="C21" s="1075"/>
      <c r="D21" s="1075"/>
      <c r="E21" s="1075"/>
      <c r="F21" s="1075"/>
      <c r="G21" s="1075"/>
      <c r="H21" s="1075"/>
      <c r="I21" s="1075"/>
    </row>
    <row r="22" spans="1:9" ht="14.25" customHeight="1">
      <c r="A22" s="2257" t="str">
        <f>"　下記工事の指定部分は、"&amp;TEXT($G$1,"ggge年m月d日")&amp;"をもって完成したので工事請負契約書第36条第1項に基づき通知します。"</f>
        <v>　下記工事の指定部分は、令和　年　月　日をもって完成したので工事請負契約書第36条第1項に基づき通知します。</v>
      </c>
      <c r="B22" s="2257"/>
      <c r="C22" s="2257"/>
      <c r="D22" s="2257"/>
      <c r="E22" s="2257"/>
      <c r="F22" s="2257"/>
      <c r="G22" s="2257"/>
      <c r="H22" s="2257"/>
      <c r="I22" s="1075"/>
    </row>
    <row r="23" spans="1:9" ht="14.25" customHeight="1">
      <c r="A23" s="2257"/>
      <c r="B23" s="2257"/>
      <c r="C23" s="2257"/>
      <c r="D23" s="2257"/>
      <c r="E23" s="2257"/>
      <c r="F23" s="2257"/>
      <c r="G23" s="2257"/>
      <c r="H23" s="2257"/>
      <c r="I23" s="1075"/>
    </row>
    <row r="24" spans="1:9" ht="14.25" customHeight="1">
      <c r="A24" s="1075"/>
      <c r="B24" s="1075"/>
      <c r="C24" s="1075"/>
      <c r="D24" s="1075"/>
      <c r="E24" s="1075"/>
      <c r="F24" s="1075"/>
      <c r="G24" s="1075"/>
      <c r="H24" s="1075"/>
      <c r="I24" s="1075"/>
    </row>
    <row r="25" spans="1:9" ht="14.25" customHeight="1">
      <c r="A25" s="1075"/>
      <c r="B25" s="1081"/>
      <c r="C25" s="1075"/>
      <c r="D25" s="1075"/>
      <c r="E25" s="1075"/>
      <c r="F25" s="1075"/>
      <c r="G25" s="1075"/>
      <c r="H25" s="1075"/>
      <c r="I25" s="1075"/>
    </row>
    <row r="26" spans="1:9" ht="14.25" customHeight="1">
      <c r="A26" s="1083" t="s">
        <v>569</v>
      </c>
      <c r="B26" s="1083"/>
      <c r="C26" s="1083"/>
      <c r="D26" s="1083"/>
      <c r="E26" s="1083"/>
      <c r="F26" s="1083"/>
      <c r="G26" s="1083"/>
      <c r="H26" s="1083"/>
      <c r="I26" s="1083"/>
    </row>
    <row r="27" spans="1:9" ht="14.25" customHeight="1">
      <c r="A27" s="1075"/>
      <c r="B27" s="1075"/>
      <c r="C27" s="1075"/>
      <c r="D27" s="1076"/>
      <c r="E27" s="1075"/>
      <c r="F27" s="1075"/>
      <c r="G27" s="1075"/>
      <c r="H27" s="1075"/>
      <c r="I27" s="1075"/>
    </row>
    <row r="28" spans="1:9" ht="14.25" customHeight="1">
      <c r="A28" s="1084"/>
      <c r="B28" s="1081" t="s">
        <v>709</v>
      </c>
      <c r="C28" s="2258" t="str">
        <f>'1'!$C$25</f>
        <v>独立行政法人国立病院機構○○病院</v>
      </c>
      <c r="D28" s="2258"/>
      <c r="E28" s="2258"/>
      <c r="F28" s="2258"/>
      <c r="G28" s="2258"/>
      <c r="H28" s="2258"/>
      <c r="I28" s="1084"/>
    </row>
    <row r="29" spans="1:9" ht="14.25" customHeight="1">
      <c r="A29" s="1084"/>
      <c r="B29" s="1084"/>
      <c r="C29" s="2258" t="str">
        <f>'1'!$C$26</f>
        <v>○○整備工事</v>
      </c>
      <c r="D29" s="2258"/>
      <c r="E29" s="2258"/>
      <c r="F29" s="2258"/>
      <c r="G29" s="2258"/>
      <c r="H29" s="2258"/>
      <c r="I29" s="1084"/>
    </row>
    <row r="30" spans="1:9" ht="14.25" customHeight="1">
      <c r="A30" s="1084"/>
      <c r="B30" s="1084"/>
      <c r="C30" s="1084"/>
      <c r="D30" s="1084"/>
      <c r="E30" s="1084"/>
      <c r="F30" s="1084"/>
      <c r="G30" s="1084"/>
      <c r="H30" s="1084"/>
      <c r="I30" s="1084"/>
    </row>
    <row r="31" spans="1:9" ht="14.25" customHeight="1">
      <c r="A31" s="1084"/>
      <c r="B31" s="1081" t="s">
        <v>549</v>
      </c>
      <c r="C31" s="1084"/>
      <c r="D31" s="1079" t="s">
        <v>67</v>
      </c>
      <c r="E31" s="2254" t="str">
        <f>'2-1'!$E$11</f>
        <v>令和　年　月　日</v>
      </c>
      <c r="F31" s="2254"/>
      <c r="G31" s="2254"/>
      <c r="H31" s="1084"/>
      <c r="I31" s="1084"/>
    </row>
    <row r="32" spans="1:9" ht="14.25" customHeight="1">
      <c r="A32" s="1084"/>
      <c r="B32" s="1084"/>
      <c r="C32" s="1084"/>
      <c r="D32" s="1084"/>
      <c r="E32" s="1084"/>
      <c r="F32" s="1084"/>
      <c r="G32" s="1084"/>
      <c r="H32" s="1084"/>
      <c r="I32" s="1084"/>
    </row>
    <row r="33" spans="1:9" ht="14.25" customHeight="1">
      <c r="A33" s="1084"/>
      <c r="B33" s="1084"/>
      <c r="C33" s="1084"/>
      <c r="D33" s="1079" t="s">
        <v>77</v>
      </c>
      <c r="E33" s="2254" t="str">
        <f>'2-1'!$E$13</f>
        <v>令和　年　月　日</v>
      </c>
      <c r="F33" s="2254"/>
      <c r="G33" s="2254"/>
      <c r="H33" s="1084"/>
      <c r="I33" s="1084"/>
    </row>
    <row r="34" spans="1:9" ht="14.25" customHeight="1">
      <c r="A34" s="1084"/>
      <c r="B34" s="1084"/>
      <c r="C34" s="1084"/>
      <c r="D34" s="1084"/>
      <c r="E34" s="1084"/>
      <c r="F34" s="1084"/>
      <c r="G34" s="1084"/>
      <c r="H34" s="1084"/>
      <c r="I34" s="1084"/>
    </row>
    <row r="35" spans="1:9" ht="14.25" customHeight="1">
      <c r="A35" s="1084"/>
      <c r="B35" s="1081" t="s">
        <v>1</v>
      </c>
      <c r="C35" s="1084"/>
      <c r="D35" s="1445" t="str">
        <f>'2-1'!$C$17</f>
        <v>円</v>
      </c>
      <c r="E35" s="1445"/>
      <c r="F35" s="1445"/>
      <c r="G35" s="761"/>
      <c r="H35" s="1084"/>
      <c r="I35" s="1084"/>
    </row>
    <row r="36" spans="1:9" ht="14.25" customHeight="1">
      <c r="A36" s="1084"/>
      <c r="B36" s="1084"/>
      <c r="C36" s="1084"/>
      <c r="D36" s="1084"/>
      <c r="E36" s="1084"/>
      <c r="F36" s="1084"/>
      <c r="G36" s="1084"/>
      <c r="H36" s="1084"/>
      <c r="I36" s="1084"/>
    </row>
    <row r="37" spans="1:9" ht="14.25" customHeight="1">
      <c r="A37" s="1084"/>
      <c r="B37" s="1079" t="s">
        <v>508</v>
      </c>
      <c r="C37" s="1084"/>
      <c r="D37" s="1079" t="s">
        <v>67</v>
      </c>
      <c r="E37" s="2254" t="str">
        <f>'2-1'!$E$11</f>
        <v>令和　年　月　日</v>
      </c>
      <c r="F37" s="2254"/>
      <c r="G37" s="2254"/>
      <c r="H37" s="1084"/>
      <c r="I37" s="1084"/>
    </row>
    <row r="38" spans="1:9" ht="14.25">
      <c r="A38" s="1084"/>
      <c r="B38" s="1084"/>
      <c r="C38" s="1084"/>
      <c r="D38" s="1084"/>
      <c r="E38" s="1084"/>
      <c r="F38" s="1084"/>
      <c r="G38" s="1084"/>
      <c r="H38" s="1084"/>
      <c r="I38" s="1084"/>
    </row>
    <row r="39" spans="1:9" ht="14.25">
      <c r="A39" s="1084"/>
      <c r="B39" s="1084"/>
      <c r="C39" s="1084"/>
      <c r="D39" s="1079" t="s">
        <v>77</v>
      </c>
      <c r="E39" s="2254" t="str">
        <f>'2-1'!$E$14</f>
        <v>令和　年　月　日</v>
      </c>
      <c r="F39" s="2254"/>
      <c r="G39" s="2254"/>
      <c r="H39" s="1084"/>
      <c r="I39" s="1084"/>
    </row>
    <row r="40" spans="1:9" ht="14.25">
      <c r="A40" s="1084"/>
      <c r="B40" s="1084"/>
      <c r="C40" s="1084"/>
      <c r="D40" s="1084"/>
      <c r="E40" s="1084"/>
      <c r="F40" s="1084"/>
      <c r="G40" s="1084"/>
      <c r="H40" s="1084"/>
      <c r="I40" s="1084"/>
    </row>
    <row r="41" spans="1:9" ht="14.25">
      <c r="A41" s="1084"/>
      <c r="B41" s="1084" t="s">
        <v>509</v>
      </c>
      <c r="C41" s="1084"/>
      <c r="D41" s="1084"/>
      <c r="E41" s="1084"/>
      <c r="F41" s="1084"/>
      <c r="G41" s="1084"/>
      <c r="H41" s="1084"/>
      <c r="I41" s="1084"/>
    </row>
    <row r="42" spans="1:9" ht="14.25">
      <c r="A42" s="1084"/>
      <c r="B42" s="1084" t="s">
        <v>504</v>
      </c>
      <c r="C42" s="1084"/>
      <c r="D42" s="1445" t="s">
        <v>912</v>
      </c>
      <c r="E42" s="1445"/>
      <c r="F42" s="1445"/>
      <c r="G42" s="761"/>
      <c r="H42" s="1084"/>
      <c r="I42" s="1084"/>
    </row>
    <row r="43" spans="1:9" ht="14.25">
      <c r="A43" s="1084"/>
      <c r="B43" s="1084"/>
      <c r="C43" s="1084"/>
      <c r="D43" s="1084"/>
      <c r="E43" s="1084"/>
      <c r="F43" s="1084"/>
      <c r="G43" s="1084"/>
      <c r="H43" s="1084"/>
      <c r="I43" s="1084"/>
    </row>
    <row r="44" spans="1:9" ht="14.25">
      <c r="A44" s="1084"/>
      <c r="B44" s="1084"/>
      <c r="C44" s="1084"/>
      <c r="D44" s="1084"/>
      <c r="E44" s="1084"/>
      <c r="F44" s="1084"/>
      <c r="G44" s="1084"/>
      <c r="H44" s="1084"/>
      <c r="I44" s="1084"/>
    </row>
    <row r="45" spans="1:9" ht="14.25">
      <c r="A45" s="1084"/>
      <c r="B45" s="1075" t="s">
        <v>786</v>
      </c>
      <c r="C45" s="1084"/>
      <c r="D45" s="1084"/>
      <c r="E45" s="1084"/>
      <c r="F45" s="1084"/>
      <c r="G45" s="1084"/>
      <c r="H45" s="1084"/>
      <c r="I45" s="1085"/>
    </row>
    <row r="46" spans="1:9" ht="14.25">
      <c r="A46" s="1084"/>
      <c r="B46" s="1084"/>
      <c r="C46" s="1084"/>
      <c r="D46" s="1084"/>
      <c r="E46" s="1084"/>
      <c r="F46" s="1084"/>
      <c r="G46" s="1084"/>
      <c r="H46" s="1084"/>
      <c r="I46" s="1084"/>
    </row>
    <row r="47" spans="1:9" ht="14.25">
      <c r="A47" s="1084"/>
      <c r="B47" s="1084"/>
      <c r="C47" s="1084"/>
      <c r="D47" s="1084"/>
      <c r="E47" s="1084"/>
      <c r="F47" s="1084"/>
      <c r="G47" s="1084"/>
      <c r="H47" s="1084"/>
      <c r="I47" s="1084"/>
    </row>
    <row r="48" spans="1:9" ht="14.25">
      <c r="A48" s="1084"/>
      <c r="B48" s="1084"/>
      <c r="C48" s="1084"/>
      <c r="D48" s="1084"/>
      <c r="E48" s="1084"/>
      <c r="F48" s="1084"/>
      <c r="G48" s="1084"/>
      <c r="H48" s="1084"/>
      <c r="I48" s="1084"/>
    </row>
    <row r="49" spans="1:9" ht="14.25">
      <c r="A49" s="1084"/>
      <c r="B49" s="1084"/>
      <c r="C49" s="1084"/>
      <c r="D49" s="1084"/>
      <c r="E49" s="1084"/>
      <c r="F49" s="1084"/>
      <c r="G49" s="1084"/>
      <c r="H49" s="1084"/>
      <c r="I49" s="1084"/>
    </row>
    <row r="50" spans="1:9">
      <c r="A50"/>
      <c r="B50"/>
      <c r="C50"/>
      <c r="D50"/>
      <c r="E50"/>
      <c r="F50"/>
      <c r="G50"/>
      <c r="H50"/>
      <c r="I50"/>
    </row>
    <row r="51" spans="1:9" ht="14.25">
      <c r="A51" s="1075"/>
      <c r="B51" s="1075"/>
      <c r="C51" s="1075"/>
      <c r="D51" s="1075"/>
      <c r="E51" s="1075"/>
      <c r="F51" s="1075"/>
      <c r="G51" s="1075"/>
      <c r="H51" s="1075"/>
      <c r="I51" s="1075"/>
    </row>
    <row r="52" spans="1:9">
      <c r="A52" s="1085"/>
      <c r="B52" s="1085"/>
      <c r="C52" s="1085"/>
      <c r="D52" s="1085"/>
      <c r="E52" s="1085"/>
      <c r="F52" s="1085"/>
      <c r="G52" s="1085"/>
      <c r="H52" s="1085"/>
      <c r="I52" s="1085"/>
    </row>
    <row r="53" spans="1:9" ht="14.25">
      <c r="A53" s="1086" t="str">
        <f>IF($G$1="令和　年　月　日","48","")</f>
        <v>48</v>
      </c>
      <c r="B53" s="1087"/>
      <c r="C53" s="1087"/>
      <c r="D53" s="1087"/>
      <c r="E53" s="1087"/>
      <c r="F53" s="1087"/>
      <c r="G53" s="1087"/>
      <c r="H53" s="1087"/>
      <c r="I53" s="1087"/>
    </row>
  </sheetData>
  <mergeCells count="14">
    <mergeCell ref="D42:F42"/>
    <mergeCell ref="E33:G33"/>
    <mergeCell ref="E37:G37"/>
    <mergeCell ref="E39:G39"/>
    <mergeCell ref="D35:F35"/>
    <mergeCell ref="G1:I1"/>
    <mergeCell ref="E31:G31"/>
    <mergeCell ref="F14:I14"/>
    <mergeCell ref="F15:H15"/>
    <mergeCell ref="A22:H23"/>
    <mergeCell ref="C28:H28"/>
    <mergeCell ref="C29:H29"/>
    <mergeCell ref="A7:C7"/>
    <mergeCell ref="F12:I13"/>
  </mergeCells>
  <phoneticPr fontId="3"/>
  <conditionalFormatting sqref="D42:F42">
    <cfRule type="expression" dxfId="114" priority="1">
      <formula>D42="円"</formula>
    </cfRule>
  </conditionalFormatting>
  <conditionalFormatting sqref="E31">
    <cfRule type="expression" dxfId="113" priority="39" stopIfTrue="1">
      <formula>AND(E31&gt;=43831,E31&lt;=46752,MONTH(E31)&gt;=10,DAY(E31)&gt;=10)</formula>
    </cfRule>
    <cfRule type="expression" dxfId="112" priority="40" stopIfTrue="1">
      <formula>AND(E31&gt;=43831,E31&lt;=46752,MONTH(E31)&gt;=10,DAY(E31)&lt;10)</formula>
    </cfRule>
    <cfRule type="expression" dxfId="111" priority="41" stopIfTrue="1">
      <formula>AND(E31&gt;=43831,E31&lt;=46752,MONTH(E31)&lt;10,DAY(E31)&gt;=10)</formula>
    </cfRule>
    <cfRule type="expression" dxfId="110" priority="42" stopIfTrue="1">
      <formula>AND(E31&gt;=43831,E31&lt;=46752,MONTH(E31)&lt;10,DAY(E31)&lt;10)</formula>
    </cfRule>
    <cfRule type="expression" dxfId="109" priority="43" stopIfTrue="1">
      <formula>AND(E31&gt;=43586,E31&lt;=43830,MONTH(E31)&gt;=10,DAY(E31)&gt;=10)</formula>
    </cfRule>
    <cfRule type="expression" dxfId="108" priority="44" stopIfTrue="1">
      <formula>AND(E31&gt;=43586,E31&lt;=43830,MONTH(E31)&gt;=10,DAY(E31)&lt;10)</formula>
    </cfRule>
    <cfRule type="expression" dxfId="107" priority="45" stopIfTrue="1">
      <formula>AND(E31&gt;=43586,E31&lt;=43830,MONTH(E31)&lt;10,DAY(E31)&gt;=10)</formula>
    </cfRule>
    <cfRule type="expression" dxfId="106" priority="46" stopIfTrue="1">
      <formula>AND(E31&gt;=43586,E31&lt;=43830,MONTH(E31)&lt;10,DAY(E31)&lt;10)</formula>
    </cfRule>
    <cfRule type="expression" dxfId="105" priority="47" stopIfTrue="1">
      <formula>AND(MONTH(E31)&gt;=10,DAY(E31)&gt;=10)</formula>
    </cfRule>
    <cfRule type="expression" dxfId="104" priority="48" stopIfTrue="1">
      <formula>AND(MONTH(E31)&lt;10,DAY(E31)&gt;=10)</formula>
    </cfRule>
    <cfRule type="expression" dxfId="103" priority="49" stopIfTrue="1">
      <formula>AND(MONTH(E31)&lt;10,DAY(E31)&lt;10)</formula>
    </cfRule>
    <cfRule type="expression" dxfId="102" priority="50" stopIfTrue="1">
      <formula>AND(MONTH(E31)&gt;=10,DAY(E31)&lt;10)</formula>
    </cfRule>
  </conditionalFormatting>
  <conditionalFormatting sqref="E33">
    <cfRule type="expression" dxfId="101" priority="27" stopIfTrue="1">
      <formula>AND(E33&gt;=43831,E33&lt;=46752,MONTH(E33)&gt;=10,DAY(E33)&gt;=10)</formula>
    </cfRule>
    <cfRule type="expression" dxfId="100" priority="28" stopIfTrue="1">
      <formula>AND(E33&gt;=43831,E33&lt;=46752,MONTH(E33)&gt;=10,DAY(E33)&lt;10)</formula>
    </cfRule>
    <cfRule type="expression" dxfId="99" priority="29" stopIfTrue="1">
      <formula>AND(E33&gt;=43831,E33&lt;=46752,MONTH(E33)&lt;10,DAY(E33)&gt;=10)</formula>
    </cfRule>
    <cfRule type="expression" dxfId="98" priority="30" stopIfTrue="1">
      <formula>AND(E33&gt;=43831,E33&lt;=46752,MONTH(E33)&lt;10,DAY(E33)&lt;10)</formula>
    </cfRule>
    <cfRule type="expression" dxfId="97" priority="31" stopIfTrue="1">
      <formula>AND(E33&gt;=43586,E33&lt;=43830,MONTH(E33)&gt;=10,DAY(E33)&gt;=10)</formula>
    </cfRule>
    <cfRule type="expression" dxfId="96" priority="32" stopIfTrue="1">
      <formula>AND(E33&gt;=43586,E33&lt;=43830,MONTH(E33)&gt;=10,DAY(E33)&lt;10)</formula>
    </cfRule>
    <cfRule type="expression" dxfId="95" priority="33" stopIfTrue="1">
      <formula>AND(E33&gt;=43586,E33&lt;=43830,MONTH(E33)&lt;10,DAY(E33)&gt;=10)</formula>
    </cfRule>
    <cfRule type="expression" dxfId="94" priority="34" stopIfTrue="1">
      <formula>AND(E33&gt;=43586,E33&lt;=43830,MONTH(E33)&lt;10,DAY(E33)&lt;10)</formula>
    </cfRule>
    <cfRule type="expression" dxfId="93" priority="35" stopIfTrue="1">
      <formula>AND(MONTH(E33)&gt;=10,DAY(E33)&gt;=10)</formula>
    </cfRule>
    <cfRule type="expression" dxfId="92" priority="36" stopIfTrue="1">
      <formula>AND(MONTH(E33)&lt;10,DAY(E33)&gt;=10)</formula>
    </cfRule>
    <cfRule type="expression" dxfId="91" priority="37" stopIfTrue="1">
      <formula>AND(MONTH(E33)&lt;10,DAY(E33)&lt;10)</formula>
    </cfRule>
    <cfRule type="expression" dxfId="90" priority="38" stopIfTrue="1">
      <formula>AND(MONTH(E33)&gt;=10,DAY(E33)&lt;10)</formula>
    </cfRule>
  </conditionalFormatting>
  <conditionalFormatting sqref="E37">
    <cfRule type="expression" dxfId="89" priority="15" stopIfTrue="1">
      <formula>AND(E37&gt;=43831,E37&lt;=46752,MONTH(E37)&gt;=10,DAY(E37)&gt;=10)</formula>
    </cfRule>
    <cfRule type="expression" dxfId="88" priority="16" stopIfTrue="1">
      <formula>AND(E37&gt;=43831,E37&lt;=46752,MONTH(E37)&gt;=10,DAY(E37)&lt;10)</formula>
    </cfRule>
    <cfRule type="expression" dxfId="87" priority="17" stopIfTrue="1">
      <formula>AND(E37&gt;=43831,E37&lt;=46752,MONTH(E37)&lt;10,DAY(E37)&gt;=10)</formula>
    </cfRule>
    <cfRule type="expression" dxfId="86" priority="18" stopIfTrue="1">
      <formula>AND(E37&gt;=43831,E37&lt;=46752,MONTH(E37)&lt;10,DAY(E37)&lt;10)</formula>
    </cfRule>
    <cfRule type="expression" dxfId="85" priority="19" stopIfTrue="1">
      <formula>AND(E37&gt;=43586,E37&lt;=43830,MONTH(E37)&gt;=10,DAY(E37)&gt;=10)</formula>
    </cfRule>
    <cfRule type="expression" dxfId="84" priority="20" stopIfTrue="1">
      <formula>AND(E37&gt;=43586,E37&lt;=43830,MONTH(E37)&gt;=10,DAY(E37)&lt;10)</formula>
    </cfRule>
    <cfRule type="expression" dxfId="83" priority="21" stopIfTrue="1">
      <formula>AND(E37&gt;=43586,E37&lt;=43830,MONTH(E37)&lt;10,DAY(E37)&gt;=10)</formula>
    </cfRule>
    <cfRule type="expression" dxfId="82" priority="22" stopIfTrue="1">
      <formula>AND(E37&gt;=43586,E37&lt;=43830,MONTH(E37)&lt;10,DAY(E37)&lt;10)</formula>
    </cfRule>
    <cfRule type="expression" dxfId="81" priority="23" stopIfTrue="1">
      <formula>AND(MONTH(E37)&gt;=10,DAY(E37)&gt;=10)</formula>
    </cfRule>
    <cfRule type="expression" dxfId="80" priority="24" stopIfTrue="1">
      <formula>AND(MONTH(E37)&lt;10,DAY(E37)&gt;=10)</formula>
    </cfRule>
    <cfRule type="expression" dxfId="79" priority="25" stopIfTrue="1">
      <formula>AND(MONTH(E37)&lt;10,DAY(E37)&lt;10)</formula>
    </cfRule>
    <cfRule type="expression" dxfId="78" priority="26" stopIfTrue="1">
      <formula>AND(MONTH(E37)&gt;=10,DAY(E37)&lt;10)</formula>
    </cfRule>
  </conditionalFormatting>
  <conditionalFormatting sqref="E39">
    <cfRule type="expression" dxfId="77" priority="3" stopIfTrue="1">
      <formula>AND(E39&gt;=43831,E39&lt;=46752,MONTH(E39)&gt;=10,DAY(E39)&gt;=10)</formula>
    </cfRule>
    <cfRule type="expression" dxfId="76" priority="4" stopIfTrue="1">
      <formula>AND(E39&gt;=43831,E39&lt;=46752,MONTH(E39)&gt;=10,DAY(E39)&lt;10)</formula>
    </cfRule>
    <cfRule type="expression" dxfId="75" priority="5" stopIfTrue="1">
      <formula>AND(E39&gt;=43831,E39&lt;=46752,MONTH(E39)&lt;10,DAY(E39)&gt;=10)</formula>
    </cfRule>
    <cfRule type="expression" dxfId="74" priority="6" stopIfTrue="1">
      <formula>AND(E39&gt;=43831,E39&lt;=46752,MONTH(E39)&lt;10,DAY(E39)&lt;10)</formula>
    </cfRule>
    <cfRule type="expression" dxfId="73" priority="7" stopIfTrue="1">
      <formula>AND(E39&gt;=43586,E39&lt;=43830,MONTH(E39)&gt;=10,DAY(E39)&gt;=10)</formula>
    </cfRule>
    <cfRule type="expression" dxfId="72" priority="8" stopIfTrue="1">
      <formula>AND(E39&gt;=43586,E39&lt;=43830,MONTH(E39)&gt;=10,DAY(E39)&lt;10)</formula>
    </cfRule>
    <cfRule type="expression" dxfId="71" priority="9" stopIfTrue="1">
      <formula>AND(E39&gt;=43586,E39&lt;=43830,MONTH(E39)&lt;10,DAY(E39)&gt;=10)</formula>
    </cfRule>
    <cfRule type="expression" dxfId="70" priority="10" stopIfTrue="1">
      <formula>AND(E39&gt;=43586,E39&lt;=43830,MONTH(E39)&lt;10,DAY(E39)&lt;10)</formula>
    </cfRule>
    <cfRule type="expression" dxfId="69" priority="11" stopIfTrue="1">
      <formula>AND(MONTH(E39)&gt;=10,DAY(E39)&gt;=10)</formula>
    </cfRule>
    <cfRule type="expression" dxfId="68" priority="12" stopIfTrue="1">
      <formula>AND(MONTH(E39)&lt;10,DAY(E39)&gt;=10)</formula>
    </cfRule>
    <cfRule type="expression" dxfId="67" priority="13" stopIfTrue="1">
      <formula>AND(MONTH(E39)&lt;10,DAY(E39)&lt;10)</formula>
    </cfRule>
    <cfRule type="expression" dxfId="66" priority="14" stopIfTrue="1">
      <formula>AND(MONTH(E39)&gt;=10,DAY(E39)&lt;10)</formula>
    </cfRule>
  </conditionalFormatting>
  <conditionalFormatting sqref="G1:I1">
    <cfRule type="expression" dxfId="65" priority="2">
      <formula>G1="令和　年　月　日"</formula>
    </cfRule>
  </conditionalFormatting>
  <dataValidations count="2">
    <dataValidation imeMode="hiragana" allowBlank="1" showInputMessage="1" showErrorMessage="1" sqref="A22:H23 C28:C29 B6:C6 F15:H15 A6:A8 F14 F12 G14:I14"/>
    <dataValidation imeMode="off" allowBlank="1" showInputMessage="1" showErrorMessage="1" sqref="G1:I1 E33 E37 E39 E31 D42 G42"/>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view="pageBreakPreview" zoomScaleNormal="100" workbookViewId="0">
      <selection activeCell="F1" sqref="F1:G1"/>
    </sheetView>
  </sheetViews>
  <sheetFormatPr defaultRowHeight="13.5"/>
  <cols>
    <col min="1" max="1" width="17.375" style="365" customWidth="1"/>
    <col min="2" max="3" width="9" style="365"/>
    <col min="4" max="4" width="10.625" style="365" customWidth="1"/>
    <col min="5" max="5" width="9" style="365"/>
    <col min="6" max="6" width="18" style="365" customWidth="1"/>
    <col min="7" max="7" width="10.625" style="365" customWidth="1"/>
    <col min="8" max="16384" width="9" style="365"/>
  </cols>
  <sheetData>
    <row r="1" spans="1:7" ht="14.25" customHeight="1">
      <c r="A1" s="1085"/>
      <c r="B1" s="1085"/>
      <c r="C1" s="1085"/>
      <c r="D1" s="1085"/>
      <c r="E1" s="1085"/>
      <c r="F1" s="2253" t="s">
        <v>906</v>
      </c>
      <c r="G1" s="2253"/>
    </row>
    <row r="2" spans="1:7" ht="14.25" customHeight="1">
      <c r="A2" s="1085"/>
      <c r="B2" s="1085"/>
      <c r="C2" s="1085"/>
      <c r="D2" s="1085"/>
      <c r="E2" s="1085"/>
      <c r="F2" s="1085"/>
      <c r="G2" s="1075"/>
    </row>
    <row r="3" spans="1:7" ht="14.25" customHeight="1">
      <c r="A3" s="1085"/>
      <c r="B3" s="1085"/>
      <c r="C3" s="1085"/>
      <c r="D3" s="1085"/>
      <c r="E3" s="1085"/>
      <c r="F3" s="1085"/>
      <c r="G3" s="1085"/>
    </row>
    <row r="4" spans="1:7" ht="14.25" customHeight="1">
      <c r="A4" s="1091" t="str">
        <f>IF(A7="○○病院","（発注者）","")</f>
        <v>（発注者）</v>
      </c>
      <c r="B4" s="1075"/>
      <c r="C4" s="1085"/>
      <c r="D4" s="1085"/>
      <c r="E4" s="1085"/>
      <c r="F4" s="1085"/>
      <c r="G4" s="1085"/>
    </row>
    <row r="5" spans="1:7" ht="14.25" customHeight="1">
      <c r="A5" s="1092" t="s">
        <v>752</v>
      </c>
      <c r="B5" s="1075"/>
      <c r="C5" s="1085"/>
      <c r="D5" s="1085"/>
      <c r="E5" s="1085"/>
      <c r="F5" s="1085"/>
      <c r="G5" s="1085"/>
    </row>
    <row r="6" spans="1:7" ht="14.25" customHeight="1">
      <c r="A6" s="1075" t="s">
        <v>724</v>
      </c>
      <c r="B6" s="1075"/>
      <c r="C6" s="1085"/>
      <c r="D6" s="1085"/>
      <c r="E6" s="1085"/>
      <c r="F6" s="1085"/>
      <c r="G6" s="1085"/>
    </row>
    <row r="7" spans="1:7" ht="14.25" customHeight="1">
      <c r="A7" s="2259" t="str">
        <f>'1'!$A$7</f>
        <v>○○病院</v>
      </c>
      <c r="B7" s="2259"/>
      <c r="C7" s="1088"/>
      <c r="D7" s="1085"/>
      <c r="E7" s="1085"/>
      <c r="F7" s="1085"/>
      <c r="G7" s="1085"/>
    </row>
    <row r="8" spans="1:7" ht="14.25" customHeight="1">
      <c r="A8" s="1075" t="str">
        <f>'1'!$A$8&amp;"　"&amp;'1'!$B$8&amp;"　殿"</f>
        <v>院　長　○　○　○　○　殿</v>
      </c>
      <c r="B8" s="1075"/>
      <c r="C8" s="1075"/>
      <c r="D8" s="1085"/>
      <c r="E8" s="1085"/>
      <c r="F8" s="1085"/>
      <c r="G8" s="1085"/>
    </row>
    <row r="9" spans="1:7" ht="14.25" customHeight="1">
      <c r="A9" s="1075"/>
      <c r="B9" s="1079"/>
      <c r="C9" s="1085"/>
      <c r="D9" s="1085"/>
      <c r="E9" s="1085"/>
      <c r="F9" s="1085"/>
      <c r="G9" s="1085"/>
    </row>
    <row r="10" spans="1:7" ht="14.25" customHeight="1">
      <c r="A10" s="1085"/>
      <c r="B10" s="1085"/>
      <c r="C10" s="1085"/>
      <c r="D10" s="1085"/>
      <c r="E10" s="1085"/>
      <c r="F10" s="1085"/>
      <c r="G10" s="1085"/>
    </row>
    <row r="11" spans="1:7" ht="14.25" customHeight="1">
      <c r="A11" s="1085"/>
      <c r="B11" s="1085"/>
      <c r="C11" s="1085"/>
      <c r="D11" s="1080" t="s">
        <v>688</v>
      </c>
      <c r="E11" s="1085"/>
      <c r="F11" s="1075"/>
      <c r="G11" s="1085"/>
    </row>
    <row r="12" spans="1:7" ht="14.25" customHeight="1">
      <c r="A12" s="1085"/>
      <c r="B12" s="1085"/>
      <c r="C12" s="1085"/>
      <c r="D12" s="1093"/>
      <c r="E12" s="2263">
        <f>'1'!$G$11</f>
        <v>0</v>
      </c>
      <c r="F12" s="1454"/>
      <c r="G12" s="1454"/>
    </row>
    <row r="13" spans="1:7" ht="14.25" customHeight="1">
      <c r="A13" s="1085"/>
      <c r="B13" s="1085"/>
      <c r="C13" s="1085"/>
      <c r="D13" s="1082" t="str">
        <f>IF(E12=0,"(住所)","")</f>
        <v>(住所)</v>
      </c>
      <c r="E13" s="1454"/>
      <c r="F13" s="1454"/>
      <c r="G13" s="1454"/>
    </row>
    <row r="14" spans="1:7" ht="14.25" customHeight="1">
      <c r="A14" s="1085"/>
      <c r="B14" s="1085"/>
      <c r="C14" s="1085"/>
      <c r="D14" s="1082" t="str">
        <f>IF(E14=0,"(社名)","")</f>
        <v>(社名)</v>
      </c>
      <c r="E14" s="2262">
        <f>'1'!$G$13</f>
        <v>0</v>
      </c>
      <c r="F14" s="2262"/>
      <c r="G14" s="2262"/>
    </row>
    <row r="15" spans="1:7" ht="14.25" customHeight="1">
      <c r="A15" s="1085"/>
      <c r="B15" s="1085"/>
      <c r="C15" s="1085"/>
      <c r="D15" s="1082" t="str">
        <f>IF(E15=0,"(氏名)","")</f>
        <v>(氏名)</v>
      </c>
      <c r="E15" s="2261">
        <f>'1'!$G$14</f>
        <v>0</v>
      </c>
      <c r="F15" s="2261"/>
      <c r="G15" s="1075" t="s">
        <v>740</v>
      </c>
    </row>
    <row r="16" spans="1:7" ht="14.25" customHeight="1">
      <c r="A16" s="1085"/>
      <c r="B16" s="1085"/>
      <c r="C16" s="1085"/>
      <c r="D16" s="1085"/>
      <c r="E16" s="1085"/>
      <c r="F16" s="1085"/>
      <c r="G16" s="1085"/>
    </row>
    <row r="17" spans="1:14" ht="14.25" customHeight="1">
      <c r="A17" s="1085"/>
      <c r="B17" s="1085"/>
      <c r="C17" s="1085"/>
      <c r="D17" s="1085"/>
      <c r="E17" s="1085"/>
      <c r="F17" s="1085"/>
      <c r="G17" s="1085"/>
    </row>
    <row r="18" spans="1:14" ht="14.25" customHeight="1">
      <c r="A18" s="1085"/>
      <c r="B18" s="1085"/>
      <c r="C18" s="1085"/>
      <c r="D18" s="1085"/>
      <c r="E18" s="1085"/>
      <c r="F18" s="1085"/>
      <c r="G18" s="1094"/>
    </row>
    <row r="19" spans="1:14" ht="24.75" customHeight="1">
      <c r="A19" s="677" t="s">
        <v>893</v>
      </c>
      <c r="B19" s="677"/>
      <c r="C19" s="677"/>
      <c r="D19" s="677"/>
      <c r="E19" s="677"/>
      <c r="F19" s="677"/>
      <c r="G19" s="677"/>
    </row>
    <row r="20" spans="1:14" ht="14.25" customHeight="1">
      <c r="A20" s="1085"/>
      <c r="B20" s="1085"/>
      <c r="C20" s="1085"/>
      <c r="D20" s="1085"/>
      <c r="E20" s="1085"/>
      <c r="F20" s="1085"/>
      <c r="G20" s="1085"/>
    </row>
    <row r="21" spans="1:14" ht="14.25" customHeight="1">
      <c r="A21" s="1085"/>
      <c r="B21" s="1085"/>
      <c r="C21" s="1085"/>
      <c r="D21" s="1085"/>
      <c r="E21" s="1085"/>
      <c r="F21" s="1085"/>
      <c r="G21" s="1085"/>
    </row>
    <row r="22" spans="1:14" ht="14.25" customHeight="1">
      <c r="A22" s="1085"/>
      <c r="B22" s="1085"/>
      <c r="C22" s="1085"/>
      <c r="D22" s="1085"/>
      <c r="E22" s="1085"/>
      <c r="F22" s="1085"/>
      <c r="G22" s="1085"/>
    </row>
    <row r="23" spans="1:14" ht="14.25" customHeight="1">
      <c r="A23" s="1092" t="s">
        <v>764</v>
      </c>
      <c r="B23" s="1075"/>
      <c r="C23" s="1075"/>
      <c r="D23" s="1075"/>
      <c r="E23" s="1075"/>
      <c r="F23" s="1075"/>
      <c r="G23" s="1075"/>
    </row>
    <row r="24" spans="1:14" ht="14.25" customHeight="1">
      <c r="A24" s="1075"/>
      <c r="B24" s="1075"/>
      <c r="C24" s="1075"/>
      <c r="D24" s="1075"/>
      <c r="E24" s="1075"/>
      <c r="F24" s="1075"/>
      <c r="G24" s="1075"/>
    </row>
    <row r="25" spans="1:14" ht="14.25" customHeight="1">
      <c r="A25" s="1083" t="s">
        <v>853</v>
      </c>
      <c r="B25" s="1083"/>
      <c r="C25" s="1083"/>
      <c r="D25" s="1083"/>
      <c r="E25" s="1083"/>
      <c r="F25" s="1083"/>
      <c r="G25" s="1083"/>
    </row>
    <row r="26" spans="1:14" ht="14.25" customHeight="1">
      <c r="A26" s="1079"/>
      <c r="B26" s="1079"/>
      <c r="C26" s="1079"/>
      <c r="D26" s="1079"/>
      <c r="E26" s="1079"/>
      <c r="F26" s="1079"/>
      <c r="G26" s="1079"/>
    </row>
    <row r="27" spans="1:14" ht="39.75" customHeight="1">
      <c r="A27" s="643" t="s">
        <v>555</v>
      </c>
      <c r="B27" s="2267" t="str">
        <f>'1'!$C$25&amp;'1'!$C$26</f>
        <v>独立行政法人国立病院機構○○病院○○整備工事</v>
      </c>
      <c r="C27" s="2268"/>
      <c r="D27" s="2268"/>
      <c r="E27" s="2268"/>
      <c r="F27" s="2268"/>
      <c r="G27" s="2268"/>
      <c r="H27" s="368"/>
    </row>
    <row r="28" spans="1:14" ht="39.75" customHeight="1">
      <c r="A28" s="644" t="s">
        <v>510</v>
      </c>
      <c r="B28" s="2269"/>
      <c r="C28" s="2270"/>
      <c r="D28" s="2270"/>
      <c r="E28" s="2270"/>
      <c r="F28" s="2270"/>
      <c r="G28" s="2270"/>
      <c r="H28" s="368"/>
    </row>
    <row r="29" spans="1:14" ht="39.75" customHeight="1">
      <c r="A29" s="644" t="s">
        <v>511</v>
      </c>
      <c r="B29" s="1529" t="str">
        <f>'2-1'!$E$11</f>
        <v>令和　年　月　日</v>
      </c>
      <c r="C29" s="2272"/>
      <c r="D29" s="2272"/>
      <c r="E29" s="499" t="s">
        <v>732</v>
      </c>
      <c r="F29" s="1530" t="str">
        <f>'2-1'!$E$13</f>
        <v>令和　年　月　日</v>
      </c>
      <c r="G29" s="2271"/>
      <c r="H29" s="368"/>
      <c r="I29"/>
      <c r="J29"/>
      <c r="K29"/>
      <c r="L29"/>
      <c r="M29"/>
      <c r="N29"/>
    </row>
    <row r="30" spans="1:14" ht="39.75" customHeight="1">
      <c r="A30" s="645" t="s">
        <v>919</v>
      </c>
      <c r="B30" s="1529" t="str">
        <f>'2-1'!$E$11</f>
        <v>令和　年　月　日</v>
      </c>
      <c r="C30" s="2272"/>
      <c r="D30" s="2272"/>
      <c r="E30" s="1165" t="s">
        <v>731</v>
      </c>
      <c r="F30" s="1530" t="str">
        <f>'2-1'!$E$14</f>
        <v>令和　年　月　日</v>
      </c>
      <c r="G30" s="2271"/>
      <c r="H30" s="368"/>
      <c r="I30"/>
      <c r="J30"/>
      <c r="K30"/>
      <c r="L30"/>
      <c r="M30"/>
      <c r="N30"/>
    </row>
    <row r="31" spans="1:14" ht="39.75" customHeight="1">
      <c r="A31" s="644" t="s">
        <v>1</v>
      </c>
      <c r="B31" s="2273" t="str">
        <f>'2-1'!$C$17</f>
        <v>円</v>
      </c>
      <c r="C31" s="2274"/>
      <c r="D31" s="2274"/>
      <c r="E31" s="2274"/>
      <c r="F31" s="2274"/>
      <c r="G31" s="2275"/>
      <c r="H31" s="368"/>
      <c r="I31"/>
      <c r="J31"/>
      <c r="K31"/>
      <c r="L31"/>
      <c r="M31"/>
      <c r="N31"/>
    </row>
    <row r="32" spans="1:14" ht="39.75" customHeight="1">
      <c r="A32" s="645" t="s">
        <v>920</v>
      </c>
      <c r="B32" s="2273" t="str">
        <f>'48 '!D42</f>
        <v>円</v>
      </c>
      <c r="C32" s="2274"/>
      <c r="D32" s="2274"/>
      <c r="E32" s="2274"/>
      <c r="F32" s="2274"/>
      <c r="G32" s="2275"/>
      <c r="H32" s="368"/>
    </row>
    <row r="33" spans="1:8" ht="39.75" customHeight="1">
      <c r="A33" s="1231" t="s">
        <v>921</v>
      </c>
      <c r="B33" s="2264" t="s">
        <v>906</v>
      </c>
      <c r="C33" s="2265"/>
      <c r="D33" s="2265"/>
      <c r="E33" s="2265"/>
      <c r="F33" s="2265"/>
      <c r="G33" s="2266"/>
      <c r="H33" s="368"/>
    </row>
    <row r="34" spans="1:8" ht="14.25">
      <c r="A34" s="1084"/>
      <c r="B34" s="1084"/>
      <c r="C34" s="1084"/>
      <c r="D34" s="1084"/>
      <c r="E34" s="1084"/>
      <c r="F34" s="1084"/>
      <c r="G34" s="1084"/>
      <c r="H34" s="368"/>
    </row>
    <row r="35" spans="1:8" ht="14.25">
      <c r="A35" s="1084"/>
      <c r="B35" s="1084"/>
      <c r="C35" s="1084"/>
      <c r="D35" s="1084"/>
      <c r="E35" s="1084"/>
      <c r="F35" s="1084"/>
      <c r="G35" s="1084"/>
      <c r="H35" s="368"/>
    </row>
    <row r="36" spans="1:8" ht="14.25">
      <c r="A36" s="1084"/>
      <c r="B36" s="1084"/>
      <c r="C36" s="1084"/>
      <c r="D36" s="1084"/>
      <c r="E36" s="1084"/>
      <c r="F36" s="1084"/>
      <c r="G36" s="1084"/>
      <c r="H36" s="368"/>
    </row>
    <row r="37" spans="1:8" ht="14.25">
      <c r="A37" s="1084"/>
      <c r="B37" s="1084"/>
      <c r="C37" s="1084"/>
      <c r="D37" s="1084"/>
      <c r="E37" s="1084"/>
      <c r="F37" s="1084"/>
      <c r="G37" s="1084"/>
      <c r="H37" s="368"/>
    </row>
    <row r="38" spans="1:8">
      <c r="A38" s="1085"/>
      <c r="B38" s="1085"/>
      <c r="C38" s="1085"/>
      <c r="D38" s="1085"/>
      <c r="E38" s="1085"/>
      <c r="F38" s="1085"/>
      <c r="G38" s="1085"/>
    </row>
    <row r="39" spans="1:8">
      <c r="A39" s="1085"/>
      <c r="B39" s="1085"/>
      <c r="C39" s="1085"/>
      <c r="D39" s="1085"/>
      <c r="F39" s="1085"/>
      <c r="G39" s="1085"/>
    </row>
    <row r="40" spans="1:8">
      <c r="A40" s="1085"/>
      <c r="B40" s="1085"/>
      <c r="C40" s="1085"/>
      <c r="D40" s="1085"/>
      <c r="F40" s="1085"/>
      <c r="G40" s="1085"/>
    </row>
    <row r="41" spans="1:8">
      <c r="A41" s="1090" t="str">
        <f>IF($F$1="令和　年　月　日","49","")</f>
        <v>49</v>
      </c>
      <c r="B41" s="1087"/>
      <c r="C41" s="1087"/>
      <c r="D41" s="1087"/>
      <c r="E41" s="1087"/>
      <c r="F41" s="1087"/>
      <c r="G41" s="1087"/>
    </row>
  </sheetData>
  <mergeCells count="14">
    <mergeCell ref="B33:G33"/>
    <mergeCell ref="B27:G27"/>
    <mergeCell ref="B28:G28"/>
    <mergeCell ref="F29:G29"/>
    <mergeCell ref="B29:D29"/>
    <mergeCell ref="B31:G31"/>
    <mergeCell ref="B30:D30"/>
    <mergeCell ref="F30:G30"/>
    <mergeCell ref="B32:G32"/>
    <mergeCell ref="F1:G1"/>
    <mergeCell ref="E15:F15"/>
    <mergeCell ref="E14:G14"/>
    <mergeCell ref="A7:B7"/>
    <mergeCell ref="E12:G13"/>
  </mergeCells>
  <phoneticPr fontId="3"/>
  <conditionalFormatting sqref="B29:B30">
    <cfRule type="expression" dxfId="64" priority="3" stopIfTrue="1">
      <formula>AND(B29&gt;=43831,B29&lt;=46752,MONTH(B29)&gt;=10,DAY(B29)&gt;=10)</formula>
    </cfRule>
    <cfRule type="expression" dxfId="63" priority="4" stopIfTrue="1">
      <formula>AND(B29&gt;=43831,B29&lt;=46752,MONTH(B29)&gt;=10,DAY(B29)&lt;10)</formula>
    </cfRule>
    <cfRule type="expression" dxfId="62" priority="5" stopIfTrue="1">
      <formula>AND(B29&gt;=43831,B29&lt;=46752,MONTH(B29)&lt;10,DAY(B29)&gt;=10)</formula>
    </cfRule>
    <cfRule type="expression" dxfId="61" priority="6" stopIfTrue="1">
      <formula>AND(B29&gt;=43831,B29&lt;=46752,MONTH(B29)&lt;10,DAY(B29)&lt;10)</formula>
    </cfRule>
    <cfRule type="expression" dxfId="60" priority="7" stopIfTrue="1">
      <formula>AND(B29&gt;=43586,B29&lt;=43830,MONTH(B29)&gt;=10,DAY(B29)&gt;=10)</formula>
    </cfRule>
    <cfRule type="expression" dxfId="59" priority="8" stopIfTrue="1">
      <formula>AND(B29&gt;=43586,B29&lt;=43830,MONTH(B29)&gt;=10,DAY(B29)&lt;10)</formula>
    </cfRule>
    <cfRule type="expression" dxfId="58" priority="9" stopIfTrue="1">
      <formula>AND(B29&gt;=43586,B29&lt;=43830,MONTH(B29)&lt;10,DAY(B29)&gt;=10)</formula>
    </cfRule>
    <cfRule type="expression" dxfId="57" priority="10" stopIfTrue="1">
      <formula>AND(B29&gt;=43586,B29&lt;=43830,MONTH(B29)&lt;10,DAY(B29)&lt;10)</formula>
    </cfRule>
    <cfRule type="expression" dxfId="56" priority="11" stopIfTrue="1">
      <formula>AND(MONTH(B29)&gt;=10,DAY(B29)&gt;=10)</formula>
    </cfRule>
    <cfRule type="expression" dxfId="55" priority="12" stopIfTrue="1">
      <formula>AND(MONTH(B29)&lt;10,DAY(B29)&gt;=10)</formula>
    </cfRule>
    <cfRule type="expression" dxfId="54" priority="13" stopIfTrue="1">
      <formula>AND(MONTH(B29)&lt;10,DAY(B29)&lt;10)</formula>
    </cfRule>
    <cfRule type="expression" dxfId="53" priority="14" stopIfTrue="1">
      <formula>AND(MONTH(B29)&gt;=10,DAY(B29)&lt;10)</formula>
    </cfRule>
  </conditionalFormatting>
  <conditionalFormatting sqref="B33:G33">
    <cfRule type="expression" dxfId="52" priority="1">
      <formula>B33="令和　年　月　日"</formula>
    </cfRule>
  </conditionalFormatting>
  <conditionalFormatting sqref="F29:F30">
    <cfRule type="expression" dxfId="51" priority="39" stopIfTrue="1">
      <formula>AND(F29&gt;=43831,F29&lt;=46752,MONTH(F29)&gt;=10,DAY(F29)&gt;=10)</formula>
    </cfRule>
    <cfRule type="expression" dxfId="50" priority="40" stopIfTrue="1">
      <formula>AND(F29&gt;=43831,F29&lt;=46752,MONTH(F29)&gt;=10,DAY(F29)&lt;10)</formula>
    </cfRule>
    <cfRule type="expression" dxfId="49" priority="41" stopIfTrue="1">
      <formula>AND(F29&gt;=43831,F29&lt;=46752,MONTH(F29)&lt;10,DAY(F29)&gt;=10)</formula>
    </cfRule>
    <cfRule type="expression" dxfId="48" priority="42" stopIfTrue="1">
      <formula>AND(F29&gt;=43831,F29&lt;=46752,MONTH(F29)&lt;10,DAY(F29)&lt;10)</formula>
    </cfRule>
    <cfRule type="expression" dxfId="47" priority="43" stopIfTrue="1">
      <formula>AND(F29&gt;=43586,F29&lt;=43830,MONTH(F29)&gt;=10,DAY(F29)&gt;=10)</formula>
    </cfRule>
    <cfRule type="expression" dxfId="46" priority="44" stopIfTrue="1">
      <formula>AND(F29&gt;=43586,F29&lt;=43830,MONTH(F29)&gt;=10,DAY(F29)&lt;10)</formula>
    </cfRule>
    <cfRule type="expression" dxfId="45" priority="45" stopIfTrue="1">
      <formula>AND(F29&gt;=43586,F29&lt;=43830,MONTH(F29)&lt;10,DAY(F29)&gt;=10)</formula>
    </cfRule>
    <cfRule type="expression" dxfId="44" priority="46" stopIfTrue="1">
      <formula>AND(F29&gt;=43586,F29&lt;=43830,MONTH(F29)&lt;10,DAY(F29)&lt;10)</formula>
    </cfRule>
    <cfRule type="expression" dxfId="43" priority="47" stopIfTrue="1">
      <formula>AND(MONTH(F29)&gt;=10,DAY(F29)&gt;=10)</formula>
    </cfRule>
    <cfRule type="expression" dxfId="42" priority="48" stopIfTrue="1">
      <formula>AND(MONTH(F29)&lt;10,DAY(F29)&gt;=10)</formula>
    </cfRule>
    <cfRule type="expression" dxfId="41" priority="49" stopIfTrue="1">
      <formula>AND(MONTH(F29)&lt;10,DAY(F29)&lt;10)</formula>
    </cfRule>
    <cfRule type="expression" dxfId="40" priority="50" stopIfTrue="1">
      <formula>AND(MONTH(F29)&gt;=10,DAY(F29)&lt;10)</formula>
    </cfRule>
  </conditionalFormatting>
  <conditionalFormatting sqref="F1:G1">
    <cfRule type="expression" dxfId="39" priority="2">
      <formula>F1="令和　年　月　日"</formula>
    </cfRule>
  </conditionalFormatting>
  <dataValidations count="2">
    <dataValidation imeMode="hiragana" allowBlank="1" showInputMessage="1" showErrorMessage="1" sqref="E15:F15 B29:B30 E29:F30 A6:A8 B6 B27:G28 E12 E14:G14"/>
    <dataValidation imeMode="off" allowBlank="1" showInputMessage="1" showErrorMessage="1" sqref="F1:G1 B31:B33 C31:G32"/>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showGridLines="0" view="pageBreakPreview" zoomScaleNormal="100" zoomScaleSheetLayoutView="100" workbookViewId="0">
      <selection activeCell="E10" sqref="E10:G11"/>
    </sheetView>
  </sheetViews>
  <sheetFormatPr defaultRowHeight="14.25"/>
  <cols>
    <col min="1" max="1" width="7.75" style="13" customWidth="1"/>
    <col min="2" max="2" width="21.625" style="13" customWidth="1"/>
    <col min="3" max="6" width="9.875" style="13" customWidth="1"/>
    <col min="7" max="7" width="18.125" style="13" customWidth="1"/>
    <col min="8" max="8" width="9" style="13"/>
    <col min="9" max="9" width="14.125" style="13" bestFit="1" customWidth="1"/>
    <col min="10" max="10" width="21.875" style="13" bestFit="1" customWidth="1"/>
    <col min="11" max="16384" width="9" style="13"/>
  </cols>
  <sheetData>
    <row r="1" spans="1:7" ht="23.25" customHeight="1">
      <c r="A1" s="781" t="s">
        <v>572</v>
      </c>
      <c r="B1" s="781"/>
      <c r="C1" s="781"/>
      <c r="D1" s="781"/>
      <c r="E1" s="781"/>
      <c r="F1" s="781"/>
      <c r="G1" s="781"/>
    </row>
    <row r="2" spans="1:7">
      <c r="A2" s="487"/>
      <c r="B2" s="487"/>
      <c r="C2" s="487"/>
      <c r="D2" s="487"/>
      <c r="E2" s="782"/>
      <c r="F2" s="783"/>
      <c r="G2" s="487"/>
    </row>
    <row r="3" spans="1:7">
      <c r="A3" s="487"/>
      <c r="B3" s="487"/>
      <c r="C3" s="487"/>
      <c r="D3" s="487"/>
      <c r="E3" s="487"/>
      <c r="F3" s="487"/>
      <c r="G3" s="487"/>
    </row>
    <row r="4" spans="1:7" ht="14.25" customHeight="1">
      <c r="A4" s="784" t="str">
        <f>IF(A7="○○病院","（発注者）","")</f>
        <v>（発注者）</v>
      </c>
      <c r="B4" s="785"/>
      <c r="C4" s="487"/>
      <c r="D4" s="487"/>
      <c r="E4" s="786"/>
      <c r="F4" s="1534" t="s">
        <v>907</v>
      </c>
      <c r="G4" s="1534"/>
    </row>
    <row r="5" spans="1:7">
      <c r="A5" s="787" t="s">
        <v>755</v>
      </c>
      <c r="B5" s="785"/>
      <c r="C5" s="487"/>
      <c r="D5" s="487"/>
      <c r="E5" s="788"/>
      <c r="F5" s="788"/>
      <c r="G5" s="788"/>
    </row>
    <row r="6" spans="1:7">
      <c r="A6" s="743" t="s">
        <v>700</v>
      </c>
      <c r="B6" s="743"/>
      <c r="C6" s="487"/>
      <c r="D6" s="487"/>
      <c r="E6" s="487"/>
      <c r="F6" s="487"/>
      <c r="G6" s="487"/>
    </row>
    <row r="7" spans="1:7">
      <c r="A7" s="1451" t="str">
        <f>'1'!$A$7</f>
        <v>○○病院</v>
      </c>
      <c r="B7" s="1451"/>
      <c r="C7" s="487"/>
      <c r="D7" s="487"/>
      <c r="E7" s="487"/>
      <c r="F7" s="487"/>
      <c r="G7" s="487"/>
    </row>
    <row r="8" spans="1:7">
      <c r="A8" s="1450" t="str">
        <f>'1'!$A$8&amp;"　"&amp;'1'!$B$8&amp;"　殿"</f>
        <v>院　長　○　○　○　○　殿</v>
      </c>
      <c r="B8" s="1450"/>
      <c r="C8" s="487"/>
      <c r="D8" s="487"/>
      <c r="E8" s="487"/>
      <c r="F8" s="487"/>
      <c r="G8" s="487"/>
    </row>
    <row r="9" spans="1:7">
      <c r="A9" s="487"/>
      <c r="B9" s="487"/>
      <c r="C9" s="487"/>
      <c r="D9" s="786" t="s">
        <v>683</v>
      </c>
      <c r="E9" s="487"/>
      <c r="F9" s="487"/>
      <c r="G9" s="487"/>
    </row>
    <row r="10" spans="1:7">
      <c r="A10" s="487"/>
      <c r="B10" s="785"/>
      <c r="C10" s="487"/>
      <c r="D10" s="487"/>
      <c r="E10" s="1537">
        <f>'1'!$G$11</f>
        <v>0</v>
      </c>
      <c r="F10" s="1454"/>
      <c r="G10" s="1454"/>
    </row>
    <row r="11" spans="1:7">
      <c r="A11" s="487"/>
      <c r="B11" s="487"/>
      <c r="C11" s="487"/>
      <c r="D11" s="789" t="str">
        <f>IF(E10=0,"(住所)","")</f>
        <v>(住所)</v>
      </c>
      <c r="E11" s="1454"/>
      <c r="F11" s="1454"/>
      <c r="G11" s="1454"/>
    </row>
    <row r="12" spans="1:7">
      <c r="A12" s="487"/>
      <c r="B12" s="487"/>
      <c r="C12" s="487"/>
      <c r="D12" s="789" t="str">
        <f>IF(E12=0,"(社名)","")</f>
        <v>(社名)</v>
      </c>
      <c r="E12" s="1536">
        <f>'1'!$G$13</f>
        <v>0</v>
      </c>
      <c r="F12" s="1536"/>
      <c r="G12" s="1536"/>
    </row>
    <row r="13" spans="1:7">
      <c r="A13" s="487"/>
      <c r="B13" s="487"/>
      <c r="C13" s="487"/>
      <c r="D13" s="789" t="str">
        <f>IF(E13=0,"(氏名)","")</f>
        <v>(氏名)</v>
      </c>
      <c r="E13" s="1535">
        <f>'1'!$G$14</f>
        <v>0</v>
      </c>
      <c r="F13" s="1535"/>
      <c r="G13" s="487" t="s">
        <v>738</v>
      </c>
    </row>
    <row r="14" spans="1:7">
      <c r="A14" s="487"/>
      <c r="B14" s="487"/>
      <c r="C14" s="487"/>
      <c r="D14" s="487"/>
      <c r="E14"/>
      <c r="F14"/>
      <c r="G14"/>
    </row>
    <row r="15" spans="1:7">
      <c r="A15" s="487"/>
      <c r="B15" s="487"/>
      <c r="C15" s="487"/>
      <c r="D15" s="487"/>
      <c r="E15"/>
      <c r="F15"/>
      <c r="G15"/>
    </row>
    <row r="16" spans="1:7">
      <c r="A16" s="487"/>
      <c r="B16" s="487"/>
      <c r="C16" s="487"/>
      <c r="D16" s="487"/>
      <c r="E16" s="487"/>
      <c r="F16" s="487"/>
      <c r="G16" s="487"/>
    </row>
    <row r="17" spans="1:10" ht="15" thickBot="1">
      <c r="A17" s="487"/>
      <c r="B17" s="487"/>
      <c r="C17" s="487"/>
      <c r="D17" s="487"/>
      <c r="E17" s="487"/>
      <c r="F17" s="487"/>
      <c r="G17" s="487"/>
    </row>
    <row r="18" spans="1:10" ht="15" customHeight="1" thickBot="1">
      <c r="A18" s="1540" t="str">
        <f>"　"&amp;TEXT($J$18,"ggge年m月d日")&amp;"付けをもって請負契約を締結した"&amp;'1'!$C$26&amp;"について工事請負契約書第10条第1項に基づき現場代理人等を下記のとおり定めたので別紙経歴書を添えて通知いたします。"</f>
        <v>　令和　年　月　日付けをもって請負契約を締結した○○整備工事について工事請負契約書第10条第1項に基づき現場代理人等を下記のとおり定めたので別紙経歴書を添えて通知いたします。</v>
      </c>
      <c r="B18" s="1540"/>
      <c r="C18" s="1540"/>
      <c r="D18" s="1540"/>
      <c r="E18" s="1540"/>
      <c r="F18" s="1540"/>
      <c r="G18" s="1540"/>
      <c r="I18" s="13" t="s">
        <v>742</v>
      </c>
      <c r="J18" s="511" t="s">
        <v>907</v>
      </c>
    </row>
    <row r="19" spans="1:10">
      <c r="A19" s="1540"/>
      <c r="B19" s="1540"/>
      <c r="C19" s="1540"/>
      <c r="D19" s="1540"/>
      <c r="E19" s="1540"/>
      <c r="F19" s="1540"/>
      <c r="G19" s="1540"/>
    </row>
    <row r="20" spans="1:10">
      <c r="A20" s="1540"/>
      <c r="B20" s="1540"/>
      <c r="C20" s="1540"/>
      <c r="D20" s="1540"/>
      <c r="E20" s="1540"/>
      <c r="F20" s="1540"/>
      <c r="G20" s="1540"/>
    </row>
    <row r="21" spans="1:10" ht="14.25" customHeight="1">
      <c r="A21" s="785"/>
      <c r="B21" s="785"/>
      <c r="C21" s="785"/>
      <c r="D21" s="785"/>
      <c r="E21" s="785"/>
      <c r="F21" s="785"/>
      <c r="G21" s="785"/>
    </row>
    <row r="22" spans="1:10" ht="14.25" customHeight="1">
      <c r="A22" s="785"/>
      <c r="B22" s="785"/>
      <c r="C22" s="785"/>
      <c r="D22" s="785"/>
      <c r="E22" s="785"/>
      <c r="F22" s="785"/>
      <c r="G22" s="785"/>
    </row>
    <row r="23" spans="1:10" ht="14.25" customHeight="1">
      <c r="A23" s="487"/>
      <c r="B23" s="487"/>
      <c r="C23" s="487"/>
      <c r="D23" s="487"/>
      <c r="E23" s="487"/>
      <c r="F23" s="487"/>
      <c r="G23" s="487"/>
    </row>
    <row r="24" spans="1:10" ht="14.25" customHeight="1">
      <c r="A24" s="785"/>
      <c r="B24" s="785"/>
      <c r="C24" s="785"/>
      <c r="D24" s="785"/>
      <c r="E24" s="785"/>
      <c r="F24" s="785"/>
      <c r="G24" s="785"/>
    </row>
    <row r="25" spans="1:10">
      <c r="A25" s="487"/>
      <c r="B25" s="487"/>
      <c r="C25" s="487"/>
      <c r="D25" s="487"/>
      <c r="E25" s="487"/>
      <c r="F25" s="487"/>
      <c r="G25" s="487"/>
    </row>
    <row r="26" spans="1:10">
      <c r="A26" s="1539" t="s">
        <v>574</v>
      </c>
      <c r="B26" s="1539"/>
      <c r="C26" s="1539"/>
      <c r="D26" s="1539"/>
      <c r="E26" s="1539"/>
      <c r="F26" s="1539"/>
      <c r="G26" s="1539"/>
    </row>
    <row r="27" spans="1:10">
      <c r="A27" s="487"/>
      <c r="B27" s="487"/>
      <c r="C27" s="487"/>
      <c r="D27" s="487"/>
      <c r="E27" s="487"/>
      <c r="F27" s="487"/>
      <c r="G27" s="487"/>
    </row>
    <row r="28" spans="1:10">
      <c r="A28" s="487"/>
      <c r="B28" s="487"/>
      <c r="C28" s="487"/>
      <c r="D28" s="487"/>
      <c r="E28" s="487"/>
      <c r="F28" s="487"/>
      <c r="G28" s="487"/>
    </row>
    <row r="29" spans="1:10">
      <c r="A29" s="487"/>
      <c r="B29" s="487"/>
      <c r="C29" s="487"/>
      <c r="D29" s="487"/>
      <c r="E29" s="487"/>
      <c r="F29" s="487"/>
      <c r="G29" s="487"/>
    </row>
    <row r="30" spans="1:10">
      <c r="A30" s="790"/>
      <c r="B30" s="788" t="s">
        <v>575</v>
      </c>
      <c r="C30" s="1541"/>
      <c r="D30" s="1541"/>
      <c r="E30" s="790"/>
      <c r="F30" s="790"/>
      <c r="G30" s="487"/>
    </row>
    <row r="31" spans="1:10">
      <c r="A31" s="790"/>
      <c r="B31" s="790"/>
      <c r="C31" s="790"/>
      <c r="D31" s="790"/>
      <c r="E31" s="790"/>
      <c r="F31" s="790"/>
      <c r="G31" s="487"/>
    </row>
    <row r="32" spans="1:10">
      <c r="A32" s="790"/>
      <c r="B32" s="790"/>
      <c r="C32" s="790"/>
      <c r="D32" s="790"/>
      <c r="E32" s="790"/>
      <c r="F32" s="790"/>
      <c r="G32" s="487"/>
    </row>
    <row r="33" spans="1:7">
      <c r="A33" s="791" t="s">
        <v>570</v>
      </c>
      <c r="B33" s="788" t="s">
        <v>576</v>
      </c>
      <c r="C33" s="1541"/>
      <c r="D33" s="1541"/>
      <c r="E33" s="790"/>
      <c r="F33" s="790"/>
      <c r="G33" s="487"/>
    </row>
    <row r="34" spans="1:7">
      <c r="A34" s="790"/>
      <c r="B34" s="788" t="s">
        <v>577</v>
      </c>
      <c r="C34" s="790"/>
      <c r="D34" s="790"/>
      <c r="E34" s="790"/>
      <c r="F34" s="790"/>
      <c r="G34" s="487"/>
    </row>
    <row r="35" spans="1:7">
      <c r="A35" s="790"/>
      <c r="B35" s="790"/>
      <c r="C35" s="790"/>
      <c r="D35" s="790"/>
      <c r="E35" s="790"/>
      <c r="F35" s="790"/>
      <c r="G35" s="487"/>
    </row>
    <row r="36" spans="1:7">
      <c r="A36" s="792" t="str">
        <f>IF(B36="監理技術者補佐氏名","※","")</f>
        <v>※</v>
      </c>
      <c r="B36" s="788" t="s">
        <v>692</v>
      </c>
      <c r="C36" s="1541"/>
      <c r="D36" s="1541"/>
      <c r="E36" s="790"/>
      <c r="F36" s="790"/>
      <c r="G36" s="487"/>
    </row>
    <row r="37" spans="1:7">
      <c r="A37" s="793"/>
      <c r="B37" s="794"/>
      <c r="C37" s="790"/>
      <c r="D37" s="790"/>
      <c r="E37" s="790"/>
      <c r="F37" s="790"/>
      <c r="G37" s="487"/>
    </row>
    <row r="38" spans="1:7">
      <c r="A38" s="790"/>
      <c r="B38" s="790"/>
      <c r="C38" s="790"/>
      <c r="D38" s="790"/>
      <c r="E38" s="790"/>
      <c r="F38" s="790"/>
      <c r="G38" s="487"/>
    </row>
    <row r="39" spans="1:7">
      <c r="A39" s="792" t="str">
        <f>IF(B39="専門技術者氏名","※","")</f>
        <v>※</v>
      </c>
      <c r="B39" s="788" t="s">
        <v>578</v>
      </c>
      <c r="C39" s="1541"/>
      <c r="D39" s="1541"/>
      <c r="E39" s="790"/>
      <c r="F39" s="790"/>
      <c r="G39" s="785"/>
    </row>
    <row r="40" spans="1:7">
      <c r="A40" s="790"/>
      <c r="B40" s="790"/>
      <c r="C40" s="790"/>
      <c r="D40" s="790"/>
      <c r="E40" s="790"/>
      <c r="F40" s="790"/>
      <c r="G40" s="487"/>
    </row>
    <row r="41" spans="1:7">
      <c r="A41" s="790"/>
      <c r="B41" s="790"/>
      <c r="C41" s="790"/>
      <c r="D41" s="790"/>
      <c r="E41" s="790"/>
      <c r="F41" s="790"/>
      <c r="G41" s="487"/>
    </row>
    <row r="42" spans="1:7">
      <c r="A42" s="487"/>
      <c r="B42" s="487"/>
      <c r="C42" s="487"/>
      <c r="D42" s="487"/>
      <c r="E42" s="487"/>
      <c r="F42" s="487"/>
      <c r="G42" s="487"/>
    </row>
    <row r="43" spans="1:7">
      <c r="A43" s="791" t="s">
        <v>570</v>
      </c>
      <c r="B43" s="1538" t="s">
        <v>602</v>
      </c>
      <c r="C43" s="1538"/>
      <c r="D43" s="1538"/>
      <c r="E43" s="1538"/>
      <c r="F43" s="1538"/>
      <c r="G43" s="1538"/>
    </row>
    <row r="44" spans="1:7">
      <c r="A44" s="487"/>
      <c r="B44" s="1538"/>
      <c r="C44" s="1538"/>
      <c r="D44" s="1538"/>
      <c r="E44" s="1538"/>
      <c r="F44" s="1538"/>
      <c r="G44" s="1538"/>
    </row>
    <row r="45" spans="1:7">
      <c r="A45" s="487"/>
      <c r="B45" s="487"/>
      <c r="C45" s="487"/>
      <c r="D45" s="487"/>
      <c r="E45" s="487"/>
      <c r="F45" s="487"/>
      <c r="G45" s="487"/>
    </row>
    <row r="46" spans="1:7">
      <c r="A46" s="487"/>
      <c r="B46" s="487"/>
      <c r="C46" s="487"/>
      <c r="D46" s="487"/>
      <c r="E46" s="487"/>
      <c r="F46" s="487"/>
      <c r="G46" s="487"/>
    </row>
    <row r="47" spans="1:7">
      <c r="A47" s="487"/>
      <c r="B47" s="487"/>
      <c r="C47" s="487"/>
      <c r="D47" s="487"/>
      <c r="E47" s="487"/>
      <c r="F47" s="487"/>
      <c r="G47" s="487"/>
    </row>
    <row r="48" spans="1:7">
      <c r="A48" s="487"/>
      <c r="B48" s="487"/>
      <c r="C48" s="487"/>
      <c r="D48" s="487"/>
      <c r="E48" s="487"/>
      <c r="F48" s="487"/>
      <c r="G48" s="487"/>
    </row>
    <row r="49" spans="1:7">
      <c r="A49" s="487"/>
      <c r="B49" s="487"/>
      <c r="C49" s="487"/>
      <c r="D49" s="487"/>
      <c r="E49" s="487"/>
      <c r="F49" s="487"/>
      <c r="G49" s="487"/>
    </row>
    <row r="50" spans="1:7">
      <c r="A50" s="487"/>
      <c r="B50" s="487"/>
      <c r="C50" s="487"/>
      <c r="D50" s="487"/>
      <c r="E50" s="487"/>
      <c r="F50" s="487"/>
      <c r="G50" s="487"/>
    </row>
    <row r="51" spans="1:7">
      <c r="A51" s="487"/>
      <c r="B51" s="487"/>
      <c r="C51" s="487"/>
      <c r="D51" s="487"/>
      <c r="E51" s="487"/>
      <c r="F51" s="487"/>
      <c r="G51" s="487"/>
    </row>
    <row r="52" spans="1:7">
      <c r="A52" s="487"/>
      <c r="B52" s="487"/>
      <c r="C52" s="487"/>
      <c r="D52" s="487"/>
      <c r="E52" s="487"/>
      <c r="F52" s="487"/>
      <c r="G52" s="487"/>
    </row>
    <row r="53" spans="1:7">
      <c r="A53" s="795" t="str">
        <f>IF($F$4="令和　年　月　日","4","")</f>
        <v>4</v>
      </c>
      <c r="B53" s="796"/>
      <c r="C53" s="796"/>
      <c r="D53" s="796"/>
      <c r="E53" s="796"/>
      <c r="F53" s="796"/>
      <c r="G53" s="796"/>
    </row>
  </sheetData>
  <mergeCells count="13">
    <mergeCell ref="B43:G44"/>
    <mergeCell ref="A26:G26"/>
    <mergeCell ref="A18:G20"/>
    <mergeCell ref="C39:D39"/>
    <mergeCell ref="C36:D36"/>
    <mergeCell ref="C33:D33"/>
    <mergeCell ref="C30:D30"/>
    <mergeCell ref="F4:G4"/>
    <mergeCell ref="E13:F13"/>
    <mergeCell ref="E12:G12"/>
    <mergeCell ref="A7:B7"/>
    <mergeCell ref="A8:B8"/>
    <mergeCell ref="E10:G11"/>
  </mergeCells>
  <phoneticPr fontId="8"/>
  <conditionalFormatting sqref="C30:D30">
    <cfRule type="expression" dxfId="368" priority="4">
      <formula>C30=""</formula>
    </cfRule>
  </conditionalFormatting>
  <conditionalFormatting sqref="C33:D33">
    <cfRule type="expression" dxfId="367" priority="3">
      <formula>C33=""</formula>
    </cfRule>
  </conditionalFormatting>
  <conditionalFormatting sqref="C36:D36">
    <cfRule type="expression" dxfId="366" priority="2">
      <formula>AND(B36="監理技術者補佐氏名",C36="")</formula>
    </cfRule>
  </conditionalFormatting>
  <conditionalFormatting sqref="C39:D39">
    <cfRule type="expression" dxfId="365" priority="1">
      <formula>AND(B39="専門技術者氏名",C39="")</formula>
    </cfRule>
  </conditionalFormatting>
  <conditionalFormatting sqref="F4:G4">
    <cfRule type="expression" dxfId="364" priority="5">
      <formula>F4="令和　年　月　日"</formula>
    </cfRule>
  </conditionalFormatting>
  <dataValidations xWindow="850" yWindow="559" count="4">
    <dataValidation imeMode="hiragana" allowBlank="1" showInputMessage="1" showErrorMessage="1" sqref="E12:G12 A6:B8 C36:D37 E13:F13 C30:D30 C33:D33 E10 C39:D39"/>
    <dataValidation imeMode="off" allowBlank="1" showInputMessage="1" showErrorMessage="1" sqref="E4:F5 G5"/>
    <dataValidation imeMode="off" allowBlank="1" showInputMessage="1" showErrorMessage="1" promptTitle="契約日" prompt="0000/0/0で契約日を入力" sqref="J18"/>
    <dataValidation type="list" imeMode="hiragana" allowBlank="1" showInputMessage="1" showErrorMessage="1" sqref="B36">
      <formula1>"監理技術者補佐氏名"</formula1>
    </dataValidation>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view="pageBreakPreview" topLeftCell="A6" zoomScaleNormal="100" workbookViewId="0">
      <selection activeCell="A41" sqref="A41"/>
    </sheetView>
  </sheetViews>
  <sheetFormatPr defaultRowHeight="13.5"/>
  <cols>
    <col min="1" max="1" width="17" style="365" customWidth="1"/>
    <col min="2" max="3" width="9" style="365"/>
    <col min="4" max="4" width="10.875" style="365" customWidth="1"/>
    <col min="5" max="5" width="9" style="365"/>
    <col min="6" max="6" width="18" style="365" customWidth="1"/>
    <col min="7" max="7" width="10.625" style="365" customWidth="1"/>
    <col min="8" max="16384" width="9" style="365"/>
  </cols>
  <sheetData>
    <row r="1" spans="1:7" ht="14.25" customHeight="1">
      <c r="A1" s="1085"/>
      <c r="B1" s="1085"/>
      <c r="C1" s="1085"/>
      <c r="D1" s="1085"/>
      <c r="E1" s="1085"/>
      <c r="F1" s="2253" t="s">
        <v>906</v>
      </c>
      <c r="G1" s="2253"/>
    </row>
    <row r="2" spans="1:7" ht="14.25" customHeight="1">
      <c r="A2" s="1085"/>
      <c r="B2" s="1085"/>
      <c r="C2" s="1085"/>
      <c r="D2" s="1085"/>
      <c r="E2" s="1085"/>
      <c r="F2" s="1085"/>
      <c r="G2" s="1075"/>
    </row>
    <row r="3" spans="1:7" ht="14.25" customHeight="1">
      <c r="A3" s="1091" t="str">
        <f>IF(A6="○○病院","（発注者）","")</f>
        <v>（発注者）</v>
      </c>
      <c r="B3" s="1085"/>
      <c r="C3" s="1085"/>
      <c r="D3" s="1085"/>
      <c r="E3" s="1085"/>
      <c r="F3" s="1085"/>
      <c r="G3" s="1085"/>
    </row>
    <row r="4" spans="1:7" ht="14.25" customHeight="1">
      <c r="A4" s="1092" t="s">
        <v>752</v>
      </c>
      <c r="B4" s="1085"/>
      <c r="C4" s="1085"/>
      <c r="D4" s="1085"/>
      <c r="E4" s="1085"/>
      <c r="F4" s="1085"/>
      <c r="G4" s="1085"/>
    </row>
    <row r="5" spans="1:7" ht="14.25" customHeight="1">
      <c r="A5" s="1085" t="s">
        <v>714</v>
      </c>
      <c r="B5" s="1085"/>
      <c r="C5" s="1085"/>
      <c r="D5" s="1085"/>
      <c r="E5" s="1085"/>
      <c r="F5" s="1085"/>
      <c r="G5" s="1085"/>
    </row>
    <row r="6" spans="1:7" ht="14.25" customHeight="1">
      <c r="A6" s="2277" t="str">
        <f>'1'!$A$7</f>
        <v>○○病院</v>
      </c>
      <c r="B6" s="2277"/>
      <c r="C6" s="1085"/>
      <c r="D6" s="1085"/>
      <c r="E6" s="1085"/>
      <c r="F6" s="1085"/>
      <c r="G6" s="1085"/>
    </row>
    <row r="7" spans="1:7" ht="14.25" customHeight="1">
      <c r="A7" s="2278" t="str">
        <f>'1'!$A$8&amp;"　"&amp;'1'!$B$8&amp;"　殿"</f>
        <v>院　長　○　○　○　○　殿</v>
      </c>
      <c r="B7" s="2278"/>
      <c r="C7" s="1085"/>
      <c r="D7" s="1085"/>
      <c r="E7" s="1085"/>
      <c r="F7" s="1085"/>
      <c r="G7" s="1085"/>
    </row>
    <row r="8" spans="1:7" ht="14.25" customHeight="1">
      <c r="A8" s="1075"/>
      <c r="B8" s="1085"/>
      <c r="C8" s="1085"/>
      <c r="D8" s="1085"/>
      <c r="E8" s="1085"/>
      <c r="F8" s="1085"/>
      <c r="G8" s="1085"/>
    </row>
    <row r="9" spans="1:7" ht="14.25" customHeight="1">
      <c r="A9" s="1075"/>
      <c r="B9" s="1079"/>
      <c r="C9" s="1085"/>
      <c r="D9" s="1085"/>
      <c r="E9" s="1085"/>
      <c r="F9" s="1085"/>
      <c r="G9" s="1085"/>
    </row>
    <row r="10" spans="1:7" ht="14.25" customHeight="1">
      <c r="A10" s="1085"/>
      <c r="B10" s="1085"/>
      <c r="C10" s="1085"/>
      <c r="D10" s="1085"/>
      <c r="E10" s="1085"/>
      <c r="F10" s="1085"/>
      <c r="G10" s="1085"/>
    </row>
    <row r="11" spans="1:7" ht="14.25" customHeight="1">
      <c r="A11" s="1085"/>
      <c r="B11" s="1085"/>
      <c r="C11" s="1085"/>
      <c r="D11" s="1080" t="s">
        <v>688</v>
      </c>
      <c r="E11" s="1085"/>
      <c r="F11" s="1075"/>
      <c r="G11" s="1085"/>
    </row>
    <row r="12" spans="1:7" ht="14.25" customHeight="1">
      <c r="A12" s="1085"/>
      <c r="B12" s="1085"/>
      <c r="C12" s="1085"/>
      <c r="D12" s="1093"/>
      <c r="E12" s="2279">
        <f>'1'!$G$11</f>
        <v>0</v>
      </c>
      <c r="F12" s="1645"/>
      <c r="G12" s="1645"/>
    </row>
    <row r="13" spans="1:7" ht="14.25" customHeight="1">
      <c r="A13" s="1085"/>
      <c r="B13" s="1085"/>
      <c r="C13" s="1085"/>
      <c r="D13" s="1082" t="str">
        <f>IF(E12=0,"(住所)","")</f>
        <v>(住所)</v>
      </c>
      <c r="E13" s="1645"/>
      <c r="F13" s="1645"/>
      <c r="G13" s="1645"/>
    </row>
    <row r="14" spans="1:7" ht="14.25" customHeight="1">
      <c r="A14" s="1085"/>
      <c r="B14" s="1085"/>
      <c r="C14" s="1085"/>
      <c r="D14" s="1082" t="str">
        <f>IF(E14=0,"(社名)","")</f>
        <v>(社名)</v>
      </c>
      <c r="E14" s="2262">
        <f>'1'!$G$13</f>
        <v>0</v>
      </c>
      <c r="F14" s="2262"/>
      <c r="G14" s="2262"/>
    </row>
    <row r="15" spans="1:7" ht="14.25" customHeight="1">
      <c r="A15" s="1085"/>
      <c r="B15" s="1085"/>
      <c r="C15" s="1085"/>
      <c r="D15" s="1082" t="str">
        <f>IF(E15=0,"(氏名)","")</f>
        <v>(氏名)</v>
      </c>
      <c r="E15" s="2261">
        <f>'1'!$G$14</f>
        <v>0</v>
      </c>
      <c r="F15" s="2261"/>
      <c r="G15" s="1075" t="s">
        <v>740</v>
      </c>
    </row>
    <row r="16" spans="1:7" ht="14.25" customHeight="1">
      <c r="A16" s="1085"/>
      <c r="B16" s="1085"/>
      <c r="C16" s="1085"/>
      <c r="D16" s="1085"/>
      <c r="E16" s="1085"/>
      <c r="F16" s="1085"/>
      <c r="G16" s="1085"/>
    </row>
    <row r="17" spans="1:8" ht="14.25" customHeight="1">
      <c r="A17" s="1085"/>
      <c r="B17" s="1085"/>
      <c r="C17" s="1085"/>
      <c r="D17" s="1085"/>
      <c r="E17" s="1085"/>
      <c r="F17" s="1085"/>
      <c r="G17" s="1085"/>
    </row>
    <row r="18" spans="1:8" ht="26.25" customHeight="1">
      <c r="A18" s="677" t="s">
        <v>512</v>
      </c>
      <c r="B18" s="677"/>
      <c r="C18" s="677"/>
      <c r="D18" s="677"/>
      <c r="E18" s="677"/>
      <c r="F18" s="677"/>
      <c r="G18" s="677"/>
    </row>
    <row r="19" spans="1:8" ht="14.25" customHeight="1">
      <c r="A19" s="1085"/>
      <c r="B19" s="1085"/>
      <c r="C19" s="1085"/>
      <c r="D19" s="1085"/>
      <c r="E19" s="1085"/>
      <c r="F19" s="1085"/>
      <c r="G19" s="1085"/>
    </row>
    <row r="20" spans="1:8" ht="14.25" customHeight="1">
      <c r="A20" s="1085"/>
      <c r="B20" s="1085"/>
      <c r="C20" s="1085"/>
      <c r="D20" s="1085"/>
      <c r="E20" s="1085"/>
      <c r="F20" s="1085"/>
      <c r="G20" s="1085"/>
    </row>
    <row r="21" spans="1:8" ht="14.25" customHeight="1">
      <c r="A21" s="1085"/>
      <c r="B21" s="1085"/>
      <c r="C21" s="1085"/>
      <c r="D21" s="1085"/>
      <c r="E21" s="1085"/>
      <c r="F21" s="1085"/>
      <c r="G21" s="1085"/>
    </row>
    <row r="22" spans="1:8" ht="14.25" customHeight="1">
      <c r="A22" s="2276" t="s">
        <v>765</v>
      </c>
      <c r="B22" s="2276"/>
      <c r="C22" s="2276"/>
      <c r="D22" s="2276"/>
      <c r="E22" s="2276"/>
      <c r="F22" s="2276"/>
      <c r="G22" s="1075"/>
    </row>
    <row r="23" spans="1:8" ht="14.25" customHeight="1">
      <c r="A23" s="1075"/>
      <c r="B23" s="1075"/>
      <c r="C23" s="1075"/>
      <c r="D23" s="1075"/>
      <c r="E23" s="1075"/>
      <c r="F23" s="1075"/>
      <c r="G23" s="1075"/>
    </row>
    <row r="24" spans="1:8" ht="14.25" customHeight="1">
      <c r="A24" s="1075"/>
      <c r="B24" s="1075"/>
      <c r="C24" s="1075"/>
      <c r="D24" s="1075"/>
      <c r="E24" s="1075"/>
      <c r="F24" s="1075"/>
      <c r="G24" s="1075"/>
    </row>
    <row r="25" spans="1:8" ht="14.25" customHeight="1">
      <c r="A25" s="1075"/>
      <c r="B25" s="1075"/>
      <c r="C25" s="1075"/>
      <c r="D25" s="1075"/>
      <c r="E25" s="1075"/>
      <c r="F25" s="1075"/>
      <c r="G25" s="1075"/>
    </row>
    <row r="26" spans="1:8" ht="14.25" customHeight="1">
      <c r="A26" s="1075"/>
      <c r="B26" s="1075"/>
      <c r="C26" s="1075"/>
      <c r="D26" s="1079" t="s">
        <v>569</v>
      </c>
      <c r="E26" s="1075"/>
      <c r="F26" s="1075"/>
      <c r="G26" s="1075"/>
    </row>
    <row r="27" spans="1:8" ht="14.25" customHeight="1">
      <c r="A27" s="1075"/>
      <c r="B27" s="1075"/>
      <c r="C27" s="1075"/>
      <c r="D27" s="1075"/>
      <c r="E27" s="1075"/>
      <c r="F27" s="1075"/>
      <c r="G27" s="1075"/>
    </row>
    <row r="28" spans="1:8" ht="14.25" customHeight="1">
      <c r="A28" s="1079"/>
      <c r="B28" s="1079"/>
      <c r="C28" s="1079"/>
      <c r="D28" s="1079"/>
      <c r="E28" s="1079"/>
      <c r="F28" s="1079"/>
      <c r="G28" s="1079"/>
    </row>
    <row r="29" spans="1:8" ht="39.75" customHeight="1">
      <c r="A29" s="646" t="s">
        <v>555</v>
      </c>
      <c r="B29" s="2267" t="str">
        <f>'1'!$C$25&amp;'1'!$C$26</f>
        <v>独立行政法人国立病院機構○○病院○○整備工事</v>
      </c>
      <c r="C29" s="2268"/>
      <c r="D29" s="2268"/>
      <c r="E29" s="2268"/>
      <c r="F29" s="2268"/>
      <c r="G29" s="2268"/>
      <c r="H29" s="368"/>
    </row>
    <row r="30" spans="1:8" ht="39.75" customHeight="1">
      <c r="A30" s="2280" t="s">
        <v>557</v>
      </c>
      <c r="B30" s="2285" t="s">
        <v>67</v>
      </c>
      <c r="C30" s="2286"/>
      <c r="D30" s="2282" t="str">
        <f>'2-1'!$E$11</f>
        <v>令和　年　月　日</v>
      </c>
      <c r="E30" s="2283"/>
      <c r="F30" s="2283"/>
      <c r="G30" s="2284"/>
      <c r="H30" s="368"/>
    </row>
    <row r="31" spans="1:8" ht="39.75" customHeight="1">
      <c r="A31" s="2281"/>
      <c r="B31" s="2285" t="s">
        <v>77</v>
      </c>
      <c r="C31" s="2286"/>
      <c r="D31" s="2282" t="str">
        <f>'2-1'!$E$13</f>
        <v>令和　年　月　日</v>
      </c>
      <c r="E31" s="2283"/>
      <c r="F31" s="2283"/>
      <c r="G31" s="2284"/>
      <c r="H31" s="368"/>
    </row>
    <row r="32" spans="1:8" ht="39.75" customHeight="1">
      <c r="A32"/>
      <c r="B32"/>
      <c r="C32"/>
      <c r="D32"/>
      <c r="E32"/>
      <c r="F32"/>
      <c r="G32"/>
      <c r="H32" s="368"/>
    </row>
    <row r="33" spans="1:8" ht="39.75" customHeight="1">
      <c r="A33"/>
      <c r="B33"/>
      <c r="C33"/>
      <c r="D33"/>
      <c r="E33"/>
      <c r="F33"/>
      <c r="G33"/>
      <c r="H33" s="368"/>
    </row>
    <row r="34" spans="1:8" ht="39.75" customHeight="1">
      <c r="A34"/>
      <c r="B34"/>
      <c r="C34"/>
      <c r="D34"/>
      <c r="E34"/>
      <c r="F34"/>
      <c r="G34"/>
      <c r="H34" s="368"/>
    </row>
    <row r="35" spans="1:8" ht="39.75" customHeight="1">
      <c r="A35"/>
      <c r="B35"/>
      <c r="C35"/>
      <c r="D35"/>
      <c r="E35"/>
      <c r="F35"/>
      <c r="G35"/>
      <c r="H35" s="368"/>
    </row>
    <row r="36" spans="1:8" ht="14.25">
      <c r="A36" s="1084"/>
      <c r="B36" s="1084"/>
      <c r="C36" s="1084"/>
      <c r="D36" s="1084"/>
      <c r="E36" s="1084"/>
      <c r="F36" s="1084"/>
      <c r="G36" s="1084"/>
      <c r="H36" s="368"/>
    </row>
    <row r="37" spans="1:8" ht="14.25">
      <c r="A37" s="1084"/>
      <c r="B37" s="1084"/>
      <c r="C37" s="1084"/>
      <c r="D37" s="1084"/>
      <c r="E37" s="1084"/>
      <c r="F37" s="1084"/>
      <c r="G37" s="1084"/>
      <c r="H37" s="368"/>
    </row>
    <row r="38" spans="1:8" ht="14.25">
      <c r="A38" s="1084"/>
      <c r="B38" s="1084"/>
      <c r="C38" s="1084"/>
      <c r="D38" s="1084"/>
      <c r="E38" s="1084"/>
      <c r="F38" s="1084"/>
      <c r="G38" s="1084"/>
      <c r="H38" s="368"/>
    </row>
    <row r="39" spans="1:8" ht="14.25">
      <c r="A39" s="1084"/>
      <c r="B39" s="1084"/>
      <c r="C39" s="1084"/>
      <c r="D39" s="1084"/>
      <c r="E39" s="1084"/>
      <c r="F39" s="1084"/>
      <c r="G39" s="1084"/>
      <c r="H39" s="368"/>
    </row>
    <row r="40" spans="1:8" ht="14.25">
      <c r="A40" s="1075"/>
      <c r="B40" s="1075"/>
      <c r="C40" s="1075"/>
      <c r="D40" s="1075"/>
      <c r="E40" s="1075"/>
      <c r="F40" s="1075"/>
      <c r="G40" s="1075"/>
    </row>
    <row r="41" spans="1:8">
      <c r="A41" s="1090" t="str">
        <f>IF($F$1="令和　年　月　日","50","")</f>
        <v>50</v>
      </c>
      <c r="B41" s="1087"/>
      <c r="C41" s="1087"/>
      <c r="D41" s="1087"/>
      <c r="E41" s="1087"/>
      <c r="F41" s="1087"/>
      <c r="G41" s="1087"/>
    </row>
  </sheetData>
  <mergeCells count="13">
    <mergeCell ref="B29:G29"/>
    <mergeCell ref="A30:A31"/>
    <mergeCell ref="D30:G30"/>
    <mergeCell ref="D31:G31"/>
    <mergeCell ref="B30:C30"/>
    <mergeCell ref="B31:C31"/>
    <mergeCell ref="A22:F22"/>
    <mergeCell ref="F1:G1"/>
    <mergeCell ref="E15:F15"/>
    <mergeCell ref="E14:G14"/>
    <mergeCell ref="A6:B6"/>
    <mergeCell ref="A7:B7"/>
    <mergeCell ref="E12:G13"/>
  </mergeCells>
  <phoneticPr fontId="3"/>
  <conditionalFormatting sqref="A22:F22">
    <cfRule type="expression" dxfId="38" priority="1">
      <formula>A22="工事請負契約書第35条第2項により第　回既済部分検査を請求します。"</formula>
    </cfRule>
  </conditionalFormatting>
  <conditionalFormatting sqref="D30:D31">
    <cfRule type="expression" dxfId="37" priority="3" stopIfTrue="1">
      <formula>AND(D30&gt;=43831,D30&lt;=46752,MONTH(D30)&gt;=10,DAY(D30)&gt;=10)</formula>
    </cfRule>
    <cfRule type="expression" dxfId="36" priority="4" stopIfTrue="1">
      <formula>AND(D30&gt;=43831,D30&lt;=46752,MONTH(D30)&gt;=10,DAY(D30)&lt;10)</formula>
    </cfRule>
    <cfRule type="expression" dxfId="35" priority="5" stopIfTrue="1">
      <formula>AND(D30&gt;=43831,D30&lt;=46752,MONTH(D30)&lt;10,DAY(D30)&gt;=10)</formula>
    </cfRule>
    <cfRule type="expression" dxfId="34" priority="6" stopIfTrue="1">
      <formula>AND(D30&gt;=43831,D30&lt;=46752,MONTH(D30)&lt;10,DAY(D30)&lt;10)</formula>
    </cfRule>
    <cfRule type="expression" dxfId="33" priority="7" stopIfTrue="1">
      <formula>AND(D30&gt;=43586,D30&lt;=43830,MONTH(D30)&gt;=10,DAY(D30)&gt;=10)</formula>
    </cfRule>
    <cfRule type="expression" dxfId="32" priority="8" stopIfTrue="1">
      <formula>AND(D30&gt;=43586,D30&lt;=43830,MONTH(D30)&gt;=10,DAY(D30)&lt;10)</formula>
    </cfRule>
    <cfRule type="expression" dxfId="31" priority="9" stopIfTrue="1">
      <formula>AND(D30&gt;=43586,D30&lt;=43830,MONTH(D30)&lt;10,DAY(D30)&gt;=10)</formula>
    </cfRule>
    <cfRule type="expression" dxfId="30" priority="10" stopIfTrue="1">
      <formula>AND(D30&gt;=43586,D30&lt;=43830,MONTH(D30)&lt;10,DAY(D30)&lt;10)</formula>
    </cfRule>
    <cfRule type="expression" dxfId="29" priority="11" stopIfTrue="1">
      <formula>AND(MONTH(D30)&gt;=10,DAY(D30)&gt;=10)</formula>
    </cfRule>
    <cfRule type="expression" dxfId="28" priority="12" stopIfTrue="1">
      <formula>AND(MONTH(D30)&lt;10,DAY(D30)&gt;=10)</formula>
    </cfRule>
    <cfRule type="expression" dxfId="27" priority="13" stopIfTrue="1">
      <formula>AND(MONTH(D30)&lt;10,DAY(D30)&lt;10)</formula>
    </cfRule>
    <cfRule type="expression" dxfId="26" priority="14" stopIfTrue="1">
      <formula>AND(MONTH(D30)&gt;=10,DAY(D30)&lt;10)</formula>
    </cfRule>
  </conditionalFormatting>
  <conditionalFormatting sqref="F1:G1">
    <cfRule type="expression" dxfId="25" priority="2">
      <formula>F1="令和　年　月　日"</formula>
    </cfRule>
  </conditionalFormatting>
  <dataValidations count="2">
    <dataValidation imeMode="hiragana" allowBlank="1" showInputMessage="1" showErrorMessage="1" sqref="E15:F15 A5:A7 B29:G29 A22:F22 E14 E12 F14:G14"/>
    <dataValidation imeMode="off" allowBlank="1" showInputMessage="1" showErrorMessage="1" sqref="F1:G1 D30:E31 F31:G31"/>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
  <sheetViews>
    <sheetView showGridLines="0" view="pageBreakPreview" topLeftCell="A33" zoomScaleNormal="100" workbookViewId="0">
      <selection activeCell="A94" sqref="A94"/>
    </sheetView>
  </sheetViews>
  <sheetFormatPr defaultRowHeight="13.5"/>
  <cols>
    <col min="1" max="1" width="10.625" style="365" customWidth="1"/>
    <col min="2" max="2" width="20.625" style="365" customWidth="1"/>
    <col min="3" max="3" width="3.625" style="365" customWidth="1"/>
    <col min="4" max="5" width="9" style="365"/>
    <col min="6" max="6" width="8" style="365" customWidth="1"/>
    <col min="7" max="7" width="18.375" style="365" customWidth="1"/>
    <col min="8" max="8" width="7.25" style="365" customWidth="1"/>
    <col min="9" max="9" width="8.75" style="365" customWidth="1"/>
    <col min="10" max="10" width="11.625" style="365" bestFit="1" customWidth="1"/>
    <col min="11" max="16384" width="9" style="365"/>
  </cols>
  <sheetData>
    <row r="1" spans="1:15" ht="14.25">
      <c r="A1" s="1085"/>
      <c r="B1" s="1085"/>
      <c r="C1" s="1085"/>
      <c r="D1" s="1085"/>
      <c r="E1" s="1085"/>
      <c r="F1" s="1085"/>
      <c r="G1" s="1085"/>
      <c r="H1" s="1085"/>
      <c r="I1" s="366"/>
      <c r="J1" s="364"/>
    </row>
    <row r="2" spans="1:15" ht="24">
      <c r="A2" s="677" t="s">
        <v>513</v>
      </c>
      <c r="B2" s="677"/>
      <c r="C2" s="677"/>
      <c r="D2" s="677"/>
      <c r="E2" s="677"/>
      <c r="F2" s="677"/>
      <c r="G2" s="677"/>
      <c r="H2" s="677"/>
      <c r="I2" s="369"/>
      <c r="J2" s="369"/>
      <c r="K2" s="369"/>
    </row>
    <row r="3" spans="1:15" ht="14.25">
      <c r="A3" s="1075"/>
      <c r="B3" s="1075"/>
      <c r="C3" s="1075"/>
      <c r="D3" s="1075"/>
      <c r="E3" s="1075"/>
      <c r="F3" s="1075"/>
      <c r="G3" s="1075"/>
      <c r="H3" s="1075"/>
      <c r="I3" s="364"/>
    </row>
    <row r="4" spans="1:15" ht="14.25">
      <c r="A4" s="1075"/>
      <c r="B4" s="1075"/>
      <c r="C4" s="1075"/>
      <c r="D4" s="1075"/>
      <c r="E4" s="1075"/>
      <c r="F4" s="1075"/>
      <c r="G4" s="1075"/>
      <c r="H4" s="1075"/>
      <c r="I4" s="364"/>
    </row>
    <row r="5" spans="1:15" ht="14.25">
      <c r="A5" s="1075"/>
      <c r="B5" s="1075"/>
      <c r="C5" s="1075"/>
      <c r="D5" s="1075"/>
      <c r="E5" s="1075"/>
      <c r="F5" s="1075"/>
      <c r="G5" s="1075"/>
      <c r="H5" s="1075"/>
      <c r="I5" s="364"/>
    </row>
    <row r="6" spans="1:15" ht="18" customHeight="1">
      <c r="A6" s="2287" t="s">
        <v>514</v>
      </c>
      <c r="B6" s="2288"/>
      <c r="C6" s="1095"/>
      <c r="D6" s="1075"/>
      <c r="E6" s="2290" t="str">
        <f>E74</f>
        <v>円</v>
      </c>
      <c r="F6" s="2290"/>
      <c r="G6" s="2290"/>
      <c r="H6" s="1075"/>
      <c r="I6" s="364"/>
      <c r="J6" s="364"/>
      <c r="K6" s="364"/>
    </row>
    <row r="7" spans="1:15" ht="17.25" customHeight="1">
      <c r="A7" s="1081"/>
      <c r="B7" s="1081"/>
      <c r="C7" s="1081"/>
      <c r="D7" s="1075"/>
      <c r="E7" s="1075"/>
      <c r="F7" s="1075"/>
      <c r="G7" s="1075"/>
      <c r="H7" s="1075"/>
      <c r="I7" s="364"/>
      <c r="J7" s="364"/>
      <c r="K7" s="364"/>
    </row>
    <row r="8" spans="1:15" ht="14.25">
      <c r="A8" s="2289" t="str">
        <f>"　ただし　"&amp;'1'!$C$26&amp;"の請負代金額　"&amp;TEXT('2-1'!$C$17,"＃，＃＃＃円")&amp;"の"</f>
        <v>　ただし　○○整備工事の請負代金額　円の</v>
      </c>
      <c r="B8" s="2289"/>
      <c r="C8" s="2289"/>
      <c r="D8" s="2289"/>
      <c r="E8" s="2289"/>
      <c r="F8" s="2289"/>
      <c r="G8" s="2289"/>
      <c r="H8" s="2289"/>
      <c r="I8" s="493"/>
      <c r="J8" s="364"/>
      <c r="K8" s="364"/>
    </row>
    <row r="9" spans="1:15" ht="14.25">
      <c r="A9" s="2289" t="s">
        <v>515</v>
      </c>
      <c r="B9" s="2289"/>
      <c r="C9" s="2289"/>
      <c r="D9" s="2289"/>
      <c r="E9" s="2289"/>
      <c r="F9" s="2289"/>
      <c r="G9" s="2289"/>
      <c r="H9" s="2289"/>
      <c r="I9" s="493"/>
      <c r="J9" s="364"/>
      <c r="K9" s="364"/>
    </row>
    <row r="10" spans="1:15" ht="17.25" customHeight="1">
      <c r="A10" s="1081"/>
      <c r="B10" s="1081"/>
      <c r="C10" s="1081"/>
      <c r="D10" s="1075"/>
      <c r="E10" s="1075"/>
      <c r="F10" s="1075"/>
      <c r="G10" s="1075"/>
      <c r="H10" s="1075"/>
      <c r="I10" s="364"/>
      <c r="J10" s="364"/>
      <c r="K10" s="364"/>
    </row>
    <row r="11" spans="1:15" ht="17.25" customHeight="1">
      <c r="A11" s="2295" t="s">
        <v>516</v>
      </c>
      <c r="B11" s="2292"/>
      <c r="C11" s="2292"/>
      <c r="D11" s="2292"/>
      <c r="E11" s="1075"/>
      <c r="F11" s="1075"/>
      <c r="G11" s="1075"/>
      <c r="H11" s="1075"/>
      <c r="I11" s="364"/>
      <c r="J11" s="364"/>
      <c r="K11" s="364"/>
      <c r="N11" s="366"/>
      <c r="O11" s="364"/>
    </row>
    <row r="12" spans="1:15" ht="17.25" customHeight="1">
      <c r="A12" s="1081"/>
      <c r="B12" s="1075"/>
      <c r="C12" s="1075"/>
      <c r="D12" s="1094"/>
      <c r="E12" s="1075"/>
      <c r="F12" s="1096"/>
      <c r="G12" s="1075"/>
      <c r="H12" s="1075"/>
      <c r="I12" s="364"/>
      <c r="J12" s="364"/>
      <c r="K12" s="364"/>
    </row>
    <row r="13" spans="1:15" ht="17.25" customHeight="1">
      <c r="A13" s="2291"/>
      <c r="B13" s="2292"/>
      <c r="C13" s="1085"/>
      <c r="D13" s="1094"/>
      <c r="E13" s="1075"/>
      <c r="F13" s="1076"/>
      <c r="G13" s="1075"/>
      <c r="H13" s="1075"/>
      <c r="I13" s="364"/>
      <c r="J13" s="364"/>
      <c r="K13" s="364"/>
    </row>
    <row r="14" spans="1:15" ht="14.25">
      <c r="A14" s="1081"/>
      <c r="B14" s="1075"/>
      <c r="C14" s="1075"/>
      <c r="D14" s="1094"/>
      <c r="E14" s="1075"/>
      <c r="F14" s="1096"/>
      <c r="G14" s="1075"/>
      <c r="H14" s="1075"/>
      <c r="I14" s="364"/>
      <c r="J14" s="364"/>
      <c r="K14" s="364"/>
    </row>
    <row r="15" spans="1:15" ht="14.25" customHeight="1">
      <c r="A15" s="2291"/>
      <c r="B15" s="2292"/>
      <c r="C15" s="1085"/>
      <c r="D15" s="1075"/>
      <c r="E15" s="1075"/>
      <c r="F15" s="1075"/>
      <c r="G15" s="1075"/>
      <c r="H15" s="1075"/>
      <c r="I15" s="364"/>
      <c r="J15" s="364"/>
      <c r="K15" s="364"/>
    </row>
    <row r="16" spans="1:15" ht="14.25">
      <c r="A16" s="1081"/>
      <c r="B16" s="1075"/>
      <c r="C16" s="1075"/>
      <c r="D16" s="1075"/>
      <c r="E16" s="1075"/>
      <c r="F16" s="1096"/>
      <c r="G16" s="1075"/>
      <c r="H16" s="1075"/>
      <c r="I16" s="364"/>
      <c r="J16" s="364"/>
      <c r="K16" s="364"/>
    </row>
    <row r="17" spans="1:11" ht="14.25">
      <c r="A17" s="2291"/>
      <c r="B17" s="2292"/>
      <c r="C17" s="1085"/>
      <c r="D17" s="1075"/>
      <c r="E17" s="1075"/>
      <c r="F17" s="1075"/>
      <c r="G17" s="1075"/>
      <c r="H17" s="1075"/>
      <c r="I17" s="364"/>
      <c r="J17" s="364"/>
      <c r="K17" s="364"/>
    </row>
    <row r="18" spans="1:11" ht="14.25">
      <c r="A18" s="1075"/>
      <c r="B18" s="1075"/>
      <c r="C18" s="1075"/>
      <c r="D18" s="1075"/>
      <c r="E18" s="1075"/>
      <c r="F18" s="1096"/>
      <c r="G18" s="1075"/>
      <c r="H18" s="1075"/>
      <c r="I18" s="364"/>
      <c r="J18" s="364"/>
      <c r="K18" s="364"/>
    </row>
    <row r="19" spans="1:11" ht="14.25">
      <c r="A19" s="2291"/>
      <c r="B19" s="2291"/>
      <c r="C19" s="1081"/>
      <c r="D19" s="1075"/>
      <c r="E19" s="1075"/>
      <c r="F19" s="1075"/>
      <c r="G19" s="1075"/>
      <c r="H19" s="1075"/>
      <c r="I19" s="364"/>
      <c r="J19" s="364"/>
      <c r="K19" s="364"/>
    </row>
    <row r="20" spans="1:11" ht="14.25">
      <c r="A20" s="1075"/>
      <c r="B20" s="1075"/>
      <c r="C20" s="1075"/>
      <c r="D20" s="1075"/>
      <c r="E20" s="1075"/>
      <c r="F20" s="1075"/>
      <c r="G20" s="1075"/>
      <c r="H20" s="1075"/>
      <c r="I20" s="364"/>
      <c r="J20" s="364"/>
      <c r="K20" s="364"/>
    </row>
    <row r="21" spans="1:11" ht="14.25">
      <c r="A21" s="1075" t="s">
        <v>496</v>
      </c>
      <c r="B21" s="1075"/>
      <c r="C21" s="1075"/>
      <c r="D21" s="1075"/>
      <c r="E21" s="1075"/>
      <c r="F21" s="1075"/>
      <c r="G21" s="1075"/>
      <c r="H21" s="1075"/>
      <c r="I21" s="364"/>
      <c r="J21" s="364"/>
      <c r="K21" s="364"/>
    </row>
    <row r="22" spans="1:11" ht="14.25">
      <c r="A22" s="1075"/>
      <c r="B22" s="1075"/>
      <c r="C22" s="1075"/>
      <c r="D22" s="1075"/>
      <c r="E22" s="1075"/>
      <c r="F22" s="1075"/>
      <c r="G22" s="1075"/>
      <c r="H22" s="1075"/>
      <c r="I22" s="364"/>
      <c r="J22" s="364"/>
      <c r="K22" s="364"/>
    </row>
    <row r="23" spans="1:11" ht="14.25">
      <c r="A23" s="1075"/>
      <c r="B23" s="1075"/>
      <c r="C23" s="1075"/>
      <c r="D23" s="1075"/>
      <c r="E23" s="1075"/>
      <c r="F23" s="1075"/>
      <c r="G23" s="1075"/>
      <c r="H23" s="1075"/>
      <c r="I23" s="364"/>
      <c r="J23" s="364"/>
      <c r="K23" s="364"/>
    </row>
    <row r="24" spans="1:11" ht="14.25">
      <c r="A24" s="1075"/>
      <c r="B24" s="1075"/>
      <c r="C24" s="1075"/>
      <c r="D24" s="1075"/>
      <c r="E24" s="1075"/>
      <c r="F24" s="1075"/>
      <c r="G24" s="1075"/>
      <c r="H24" s="1075"/>
      <c r="I24" s="364"/>
      <c r="J24" s="364"/>
      <c r="K24" s="364"/>
    </row>
    <row r="25" spans="1:11" ht="14.25">
      <c r="A25" s="1075"/>
      <c r="B25" s="1075"/>
      <c r="C25" s="1075"/>
      <c r="D25" s="1075"/>
      <c r="E25" s="1075"/>
      <c r="F25" s="1075"/>
      <c r="G25" s="2293" t="s">
        <v>906</v>
      </c>
      <c r="H25" s="2293"/>
      <c r="K25" s="364"/>
    </row>
    <row r="26" spans="1:11" ht="14.25">
      <c r="A26" s="1075"/>
      <c r="B26" s="1075"/>
      <c r="C26" s="1075"/>
      <c r="D26" s="1075"/>
      <c r="E26" s="1075"/>
      <c r="F26" s="1075"/>
      <c r="G26" s="1075"/>
      <c r="H26" s="1075"/>
      <c r="I26" s="364"/>
      <c r="J26" s="364"/>
      <c r="K26" s="364"/>
    </row>
    <row r="27" spans="1:11" ht="14.25">
      <c r="A27" s="1075"/>
      <c r="B27" s="1075"/>
      <c r="C27" s="1075"/>
      <c r="D27" s="1075"/>
      <c r="E27" s="1075"/>
      <c r="F27" s="1075"/>
      <c r="G27" s="1075"/>
      <c r="H27" s="1075"/>
      <c r="I27" s="364"/>
      <c r="J27" s="364"/>
      <c r="K27" s="364"/>
    </row>
    <row r="28" spans="1:11" ht="14.25">
      <c r="A28" s="1075"/>
      <c r="B28" s="1075"/>
      <c r="C28" s="1075"/>
      <c r="D28" s="1075"/>
      <c r="E28" s="1075"/>
      <c r="F28" s="1075"/>
      <c r="G28" s="1075"/>
      <c r="H28" s="1075"/>
      <c r="I28" s="425"/>
      <c r="J28" s="364"/>
      <c r="K28" s="364"/>
    </row>
    <row r="29" spans="1:11" ht="14.25">
      <c r="A29" s="1097" t="str">
        <f>IF(A32="○○病院","（発注者）","")</f>
        <v>（発注者）</v>
      </c>
      <c r="B29" s="1075"/>
      <c r="C29" s="1075"/>
      <c r="D29" s="1075"/>
      <c r="E29" s="1075"/>
      <c r="F29" s="1075"/>
      <c r="G29" s="1075"/>
      <c r="H29" s="1075"/>
      <c r="I29" s="364"/>
      <c r="J29" s="364"/>
    </row>
    <row r="30" spans="1:11" ht="14.25">
      <c r="A30" s="1098" t="s">
        <v>752</v>
      </c>
      <c r="B30" s="1075"/>
      <c r="C30" s="1075"/>
      <c r="D30" s="1075"/>
      <c r="E30" s="1075"/>
      <c r="F30" s="1075"/>
      <c r="G30" s="1075"/>
      <c r="H30" s="1075"/>
      <c r="I30" s="364"/>
      <c r="J30" s="364"/>
    </row>
    <row r="31" spans="1:11" ht="14.25">
      <c r="A31" s="1084" t="s">
        <v>727</v>
      </c>
      <c r="B31" s="1084"/>
      <c r="C31" s="1084"/>
      <c r="D31" s="1075"/>
      <c r="E31" s="1075"/>
      <c r="F31" s="1075"/>
      <c r="G31" s="1075"/>
      <c r="H31" s="1075"/>
      <c r="I31" s="364"/>
      <c r="J31" s="364"/>
    </row>
    <row r="32" spans="1:11" ht="14.25">
      <c r="A32" s="2294" t="str">
        <f>'1'!$A$7</f>
        <v>○○病院</v>
      </c>
      <c r="B32" s="2294"/>
      <c r="C32" s="1094"/>
      <c r="D32" s="1075"/>
      <c r="E32" s="1075"/>
      <c r="F32" s="1075"/>
      <c r="G32" s="1075"/>
      <c r="H32" s="1075"/>
      <c r="I32" s="364"/>
      <c r="J32" s="364"/>
    </row>
    <row r="33" spans="1:11" ht="14.25">
      <c r="A33" s="1075" t="str">
        <f>'1'!$A$8&amp;"　"&amp;'1'!$B$8&amp;"　殿"</f>
        <v>院　長　○　○　○　○　殿</v>
      </c>
      <c r="B33" s="1075"/>
      <c r="C33" s="1075"/>
      <c r="D33" s="1075"/>
      <c r="E33" s="1085"/>
      <c r="F33" s="1075"/>
      <c r="G33" s="1075"/>
      <c r="H33" s="1075"/>
      <c r="I33" s="364"/>
      <c r="J33" s="364"/>
      <c r="K33" s="364"/>
    </row>
    <row r="34" spans="1:11" ht="14.25">
      <c r="A34" s="1075"/>
      <c r="B34" s="1075"/>
      <c r="C34" s="1075"/>
      <c r="D34" s="1075"/>
      <c r="E34" s="1079"/>
      <c r="F34" s="1075"/>
      <c r="G34" s="1075"/>
      <c r="H34" s="1075"/>
      <c r="I34" s="364"/>
      <c r="J34" s="364"/>
      <c r="K34" s="364"/>
    </row>
    <row r="35" spans="1:11" ht="14.25">
      <c r="A35" s="1075"/>
      <c r="B35" s="1075"/>
      <c r="C35" s="1075"/>
      <c r="D35" s="1075"/>
      <c r="E35" s="1075"/>
      <c r="F35" s="1075"/>
      <c r="G35" s="1075"/>
      <c r="H35" s="1075"/>
      <c r="I35" s="364"/>
      <c r="J35" s="364"/>
      <c r="K35" s="364"/>
    </row>
    <row r="36" spans="1:11" ht="14.25">
      <c r="A36" s="1075"/>
      <c r="B36" s="1075"/>
      <c r="C36" s="1075"/>
      <c r="D36" s="1075"/>
      <c r="E36" s="1075"/>
      <c r="F36" s="1075"/>
      <c r="G36" s="1075"/>
      <c r="H36" s="1075"/>
      <c r="I36" s="364"/>
      <c r="J36" s="364"/>
      <c r="K36" s="364"/>
    </row>
    <row r="37" spans="1:11" ht="14.25">
      <c r="A37" s="1075"/>
      <c r="B37" s="1079"/>
      <c r="C37" s="1079"/>
      <c r="D37" s="1075"/>
      <c r="E37" s="1075"/>
      <c r="F37" s="1075"/>
      <c r="G37" s="1075"/>
      <c r="H37" s="1075"/>
      <c r="I37" s="364"/>
      <c r="J37" s="364"/>
      <c r="K37" s="364"/>
    </row>
    <row r="38" spans="1:11" ht="14.25">
      <c r="A38" s="1075"/>
      <c r="B38" s="1075"/>
      <c r="C38" s="1075"/>
      <c r="D38" s="1075"/>
      <c r="E38" s="1075"/>
      <c r="F38" s="1080" t="s">
        <v>688</v>
      </c>
      <c r="G38" s="1081"/>
      <c r="H38" s="1075"/>
      <c r="I38" s="364"/>
      <c r="J38" s="364"/>
      <c r="K38" s="364"/>
    </row>
    <row r="39" spans="1:11" ht="14.25">
      <c r="A39" s="1075"/>
      <c r="B39" s="1075"/>
      <c r="C39" s="1075"/>
      <c r="D39" s="1075"/>
      <c r="E39" s="1075"/>
      <c r="F39" s="2260">
        <f>'1'!$G$11</f>
        <v>0</v>
      </c>
      <c r="G39" s="1454"/>
      <c r="H39" s="1454"/>
      <c r="I39" s="364"/>
      <c r="J39" s="364"/>
      <c r="K39" s="364"/>
    </row>
    <row r="40" spans="1:11" ht="17.25" customHeight="1">
      <c r="A40" s="1075"/>
      <c r="B40" s="1075"/>
      <c r="C40" s="1075"/>
      <c r="D40" s="1075"/>
      <c r="E40" s="1091" t="str">
        <f>IF(F39=0,"(住所)","")</f>
        <v>(住所)</v>
      </c>
      <c r="F40" s="1454"/>
      <c r="G40" s="1454"/>
      <c r="H40" s="1454"/>
      <c r="I40" s="364"/>
      <c r="K40" s="364"/>
    </row>
    <row r="41" spans="1:11" ht="17.25" customHeight="1">
      <c r="A41" s="1075"/>
      <c r="B41" s="1075"/>
      <c r="C41" s="1075"/>
      <c r="D41" s="1075"/>
      <c r="E41" s="1091" t="str">
        <f>IF(F41=0,"(社名)","")</f>
        <v>(社名)</v>
      </c>
      <c r="F41" s="2255">
        <f>'1'!$G$13</f>
        <v>0</v>
      </c>
      <c r="G41" s="2255"/>
      <c r="H41" s="2255"/>
      <c r="I41" s="367"/>
      <c r="K41" s="364"/>
    </row>
    <row r="42" spans="1:11" ht="17.25" customHeight="1">
      <c r="A42" s="1075"/>
      <c r="B42" s="1075"/>
      <c r="C42" s="1075"/>
      <c r="D42" s="1075"/>
      <c r="E42" s="1091" t="str">
        <f>IF(F42=0,"(氏名)","")</f>
        <v>(氏名)</v>
      </c>
      <c r="F42" s="2256">
        <f>'1'!$G$14</f>
        <v>0</v>
      </c>
      <c r="G42" s="2256"/>
      <c r="H42" s="1075" t="s">
        <v>740</v>
      </c>
      <c r="I42" s="364"/>
      <c r="K42" s="364"/>
    </row>
    <row r="43" spans="1:11" ht="17.25" customHeight="1">
      <c r="A43" s="1075"/>
      <c r="B43" s="1075"/>
      <c r="C43" s="1075"/>
      <c r="D43" s="1075"/>
      <c r="E43" s="1075"/>
      <c r="F43" s="1075"/>
      <c r="G43" s="1075"/>
      <c r="H43" s="1075"/>
      <c r="I43" s="425"/>
      <c r="K43" s="364"/>
    </row>
    <row r="44" spans="1:11" ht="14.25">
      <c r="A44" s="1094"/>
      <c r="B44" s="1075"/>
      <c r="C44" s="1075"/>
      <c r="D44" s="1075"/>
      <c r="E44" s="1075"/>
      <c r="F44" s="1075"/>
      <c r="G44" s="1075"/>
      <c r="H44" s="1075"/>
      <c r="I44" s="364"/>
      <c r="K44" s="364"/>
    </row>
    <row r="45" spans="1:11" ht="14.25">
      <c r="A45" s="1075"/>
      <c r="B45" s="1075"/>
      <c r="C45" s="1075"/>
      <c r="D45" s="1075"/>
      <c r="E45" s="1075"/>
      <c r="F45" s="1075"/>
      <c r="G45" s="1075"/>
      <c r="H45" s="1075"/>
      <c r="I45" s="364"/>
    </row>
    <row r="46" spans="1:11" ht="14.25">
      <c r="A46" s="1075"/>
      <c r="B46" s="1075"/>
      <c r="C46" s="1075"/>
      <c r="D46" s="1075"/>
      <c r="E46" s="1075"/>
      <c r="F46" s="1075"/>
      <c r="G46" s="1075"/>
      <c r="H46" s="1075"/>
      <c r="I46" s="364"/>
    </row>
    <row r="47" spans="1:11" ht="14.25">
      <c r="A47" s="1075"/>
      <c r="B47" s="1075"/>
      <c r="C47" s="1075"/>
      <c r="D47" s="1075"/>
      <c r="E47" s="1075"/>
      <c r="F47" s="1075"/>
      <c r="G47" s="1075"/>
      <c r="H47" s="1075"/>
      <c r="I47" s="364"/>
    </row>
    <row r="48" spans="1:11" ht="14.25">
      <c r="A48" s="1075"/>
      <c r="B48" s="1075"/>
      <c r="C48" s="1075"/>
      <c r="D48" s="1075"/>
      <c r="E48" s="1075"/>
      <c r="F48" s="1075"/>
      <c r="G48" s="1075"/>
      <c r="H48" s="1075"/>
      <c r="I48" s="364"/>
    </row>
    <row r="49" spans="1:15" ht="14.25">
      <c r="A49"/>
      <c r="B49"/>
      <c r="C49"/>
      <c r="D49"/>
      <c r="E49"/>
      <c r="F49"/>
      <c r="G49"/>
      <c r="H49"/>
      <c r="I49" s="366"/>
      <c r="J49" s="364"/>
    </row>
    <row r="50" spans="1:15" ht="14.25">
      <c r="A50" s="1090" t="str">
        <f>IF($G$25="令和　年　月　日","51-1-1","")</f>
        <v>51-1-1</v>
      </c>
      <c r="B50" s="1087"/>
      <c r="C50" s="1087"/>
      <c r="D50" s="1087"/>
      <c r="E50" s="1087"/>
      <c r="F50" s="1087"/>
      <c r="G50" s="1087"/>
      <c r="H50" s="1087"/>
      <c r="I50" s="366"/>
      <c r="J50" s="364"/>
    </row>
    <row r="51" spans="1:15" ht="24" customHeight="1">
      <c r="A51" s="677" t="s">
        <v>894</v>
      </c>
      <c r="B51" s="677"/>
      <c r="C51" s="677"/>
      <c r="D51" s="677"/>
      <c r="E51" s="677"/>
      <c r="F51" s="677"/>
      <c r="G51" s="677"/>
      <c r="H51" s="677"/>
      <c r="I51" s="369"/>
      <c r="J51" s="369"/>
      <c r="K51" s="369"/>
    </row>
    <row r="52" spans="1:15" ht="14.25">
      <c r="A52" s="1075"/>
      <c r="B52" s="1075"/>
      <c r="C52" s="1075"/>
      <c r="D52" s="1075"/>
      <c r="E52" s="1075"/>
      <c r="F52" s="1075"/>
      <c r="G52" s="1075"/>
      <c r="H52" s="1075"/>
      <c r="I52" s="364"/>
    </row>
    <row r="53" spans="1:15" ht="14.25">
      <c r="A53" s="1075"/>
      <c r="B53" s="1075"/>
      <c r="C53" s="1075"/>
      <c r="D53" s="1075"/>
      <c r="E53" s="1075"/>
      <c r="F53" s="1075"/>
      <c r="G53" s="1075"/>
      <c r="H53" s="1075"/>
      <c r="I53" s="364"/>
    </row>
    <row r="54" spans="1:15" ht="14.25">
      <c r="A54" s="1075"/>
      <c r="B54" s="1075"/>
      <c r="C54" s="1075"/>
      <c r="D54" s="1075"/>
      <c r="E54" s="1075"/>
      <c r="F54" s="1075"/>
      <c r="G54" s="1075"/>
      <c r="H54" s="1075"/>
      <c r="I54" s="364"/>
    </row>
    <row r="55" spans="1:15" ht="18" customHeight="1">
      <c r="A55" s="2287" t="s">
        <v>517</v>
      </c>
      <c r="B55" s="2287"/>
      <c r="C55" s="1095"/>
      <c r="D55" s="2296" t="str">
        <f>'1'!$C$25</f>
        <v>独立行政法人国立病院機構○○病院</v>
      </c>
      <c r="E55" s="2296"/>
      <c r="F55" s="2296"/>
      <c r="G55" s="2296"/>
      <c r="H55" s="2296"/>
      <c r="I55" s="364"/>
      <c r="J55" s="364"/>
      <c r="K55" s="364"/>
    </row>
    <row r="56" spans="1:15" ht="18" customHeight="1">
      <c r="A56" s="1075"/>
      <c r="B56" s="1075"/>
      <c r="C56" s="1075"/>
      <c r="D56" s="2296" t="str">
        <f>'1'!$C$26</f>
        <v>○○整備工事</v>
      </c>
      <c r="E56" s="2296"/>
      <c r="F56" s="2296"/>
      <c r="G56" s="2296"/>
      <c r="H56" s="1099"/>
      <c r="I56" s="364"/>
      <c r="J56" s="364"/>
      <c r="K56" s="364"/>
    </row>
    <row r="57" spans="1:15" ht="18" customHeight="1">
      <c r="A57" s="1075"/>
      <c r="B57" s="1085"/>
      <c r="C57" s="1085"/>
      <c r="D57" s="1085"/>
      <c r="E57" s="1085"/>
      <c r="F57" s="1085"/>
      <c r="G57" s="1085"/>
      <c r="H57" s="1085"/>
      <c r="J57" s="364"/>
      <c r="K57" s="364"/>
    </row>
    <row r="58" spans="1:15" ht="18" customHeight="1">
      <c r="A58" s="2287" t="s">
        <v>518</v>
      </c>
      <c r="B58" s="2287"/>
      <c r="C58" s="1085"/>
      <c r="D58" s="1100" t="s">
        <v>519</v>
      </c>
      <c r="E58" s="2297" t="str">
        <f>'2-1'!$C$17</f>
        <v>円</v>
      </c>
      <c r="F58" s="2297"/>
      <c r="G58" s="2297"/>
      <c r="H58" s="1085"/>
      <c r="J58" s="364"/>
      <c r="K58" s="364"/>
    </row>
    <row r="59" spans="1:15" ht="18" customHeight="1">
      <c r="A59" s="1075"/>
      <c r="B59" s="1075"/>
      <c r="C59" s="1075"/>
      <c r="D59" s="1100"/>
      <c r="E59" s="1075"/>
      <c r="F59" s="1075"/>
      <c r="G59" s="1075"/>
      <c r="H59" s="1075"/>
      <c r="I59" s="364"/>
      <c r="J59" s="364"/>
      <c r="K59" s="364"/>
    </row>
    <row r="60" spans="1:15" ht="18" customHeight="1">
      <c r="A60" s="1085"/>
      <c r="B60" s="1085"/>
      <c r="C60" s="1085"/>
      <c r="D60" s="1100"/>
      <c r="E60" s="1085"/>
      <c r="F60" s="1075"/>
      <c r="G60" s="1075"/>
      <c r="H60" s="1075"/>
      <c r="I60" s="364"/>
      <c r="J60" s="364"/>
      <c r="K60" s="364"/>
      <c r="N60" s="366"/>
      <c r="O60" s="364"/>
    </row>
    <row r="61" spans="1:15" ht="18" customHeight="1">
      <c r="A61" s="2287" t="s">
        <v>520</v>
      </c>
      <c r="B61" s="2287"/>
      <c r="C61" s="1075"/>
      <c r="D61" s="1100" t="s">
        <v>521</v>
      </c>
      <c r="E61" s="2297" t="s">
        <v>2</v>
      </c>
      <c r="F61" s="2297"/>
      <c r="G61" s="2297"/>
      <c r="H61" s="1075"/>
      <c r="I61" s="364"/>
      <c r="J61" s="364"/>
      <c r="K61" s="364"/>
    </row>
    <row r="62" spans="1:15" ht="18" customHeight="1">
      <c r="A62" s="1075"/>
      <c r="B62" s="1085"/>
      <c r="C62" s="1085"/>
      <c r="D62" s="1084"/>
      <c r="E62" s="1075"/>
      <c r="F62" s="1076"/>
      <c r="G62" s="1075"/>
      <c r="H62" s="1075"/>
      <c r="I62" s="364"/>
      <c r="J62" s="364"/>
      <c r="K62" s="364"/>
    </row>
    <row r="63" spans="1:15" ht="18" customHeight="1">
      <c r="A63" s="1085"/>
      <c r="B63" s="1075"/>
      <c r="C63" s="1075"/>
      <c r="D63" s="1084"/>
      <c r="E63" s="1075"/>
      <c r="F63" s="1096"/>
      <c r="G63" s="1075"/>
      <c r="H63" s="1075"/>
      <c r="I63" s="364"/>
      <c r="J63" s="364"/>
      <c r="K63" s="364"/>
    </row>
    <row r="64" spans="1:15" ht="18" customHeight="1">
      <c r="A64" s="2287" t="s">
        <v>522</v>
      </c>
      <c r="B64" s="2287"/>
      <c r="C64" s="1085"/>
      <c r="D64" s="1100" t="s">
        <v>505</v>
      </c>
      <c r="E64" s="2297" t="s">
        <v>2</v>
      </c>
      <c r="F64" s="2297"/>
      <c r="G64" s="2297"/>
      <c r="H64" s="1075"/>
      <c r="I64" s="364"/>
      <c r="J64" s="628"/>
      <c r="K64" s="364"/>
    </row>
    <row r="65" spans="1:11" ht="18" customHeight="1">
      <c r="A65" s="1075"/>
      <c r="B65" s="1075"/>
      <c r="C65" s="1075"/>
      <c r="D65" s="1075"/>
      <c r="E65" s="1085"/>
      <c r="F65" s="1094" t="s">
        <v>798</v>
      </c>
      <c r="G65" s="1101" t="str">
        <f>IF(E64="円","％）",E64/E58*100)</f>
        <v>％）</v>
      </c>
      <c r="H65" s="1075"/>
      <c r="I65" s="364"/>
      <c r="J65" s="364"/>
      <c r="K65" s="364"/>
    </row>
    <row r="66" spans="1:11" ht="18" customHeight="1">
      <c r="A66" s="1075"/>
      <c r="B66" s="1085"/>
      <c r="C66" s="1085"/>
      <c r="D66" s="1084"/>
      <c r="E66" s="1075"/>
      <c r="F66" s="1075"/>
      <c r="G66" s="1075"/>
      <c r="H66" s="1075"/>
      <c r="I66" s="364"/>
      <c r="J66" s="364"/>
      <c r="K66" s="364"/>
    </row>
    <row r="67" spans="1:11" ht="18" customHeight="1">
      <c r="A67" s="1075"/>
      <c r="B67" s="1075"/>
      <c r="C67" s="1075"/>
      <c r="D67" s="1084"/>
      <c r="E67" s="1075"/>
      <c r="F67" s="1096"/>
      <c r="G67" s="1075"/>
      <c r="H67" s="1075"/>
      <c r="I67" s="364"/>
      <c r="J67" s="364"/>
      <c r="K67" s="364"/>
    </row>
    <row r="68" spans="1:11" ht="18" customHeight="1">
      <c r="A68" s="2287" t="s">
        <v>523</v>
      </c>
      <c r="B68" s="2287"/>
      <c r="C68" s="1075"/>
      <c r="D68" s="1084" t="s">
        <v>506</v>
      </c>
      <c r="E68" s="2297" t="str">
        <f>IF(E64="円","円",ROUNDDOWN(E64*9/10,-3))</f>
        <v>円</v>
      </c>
      <c r="F68" s="2297"/>
      <c r="G68" s="2297"/>
      <c r="H68" s="1085"/>
      <c r="I68" s="364"/>
      <c r="J68" s="364"/>
      <c r="K68" s="364"/>
    </row>
    <row r="69" spans="1:11" ht="18" customHeight="1">
      <c r="A69" s="1075"/>
      <c r="B69" s="1075"/>
      <c r="C69" s="1075"/>
      <c r="D69" s="1084"/>
      <c r="E69" s="1075"/>
      <c r="F69" s="1075"/>
      <c r="G69" s="1075"/>
      <c r="H69" s="1075"/>
      <c r="I69" s="364"/>
      <c r="J69" s="364"/>
      <c r="K69" s="364"/>
    </row>
    <row r="70" spans="1:11" ht="18" customHeight="1">
      <c r="A70" s="1075"/>
      <c r="B70" s="1075"/>
      <c r="C70" s="1075"/>
      <c r="D70" s="1084"/>
      <c r="E70" s="1075"/>
      <c r="F70" s="1075"/>
      <c r="G70" s="1075"/>
      <c r="H70" s="1075"/>
      <c r="I70" s="364"/>
      <c r="J70" s="364"/>
      <c r="K70" s="364"/>
    </row>
    <row r="71" spans="1:11" ht="18" customHeight="1">
      <c r="A71" s="2287" t="s">
        <v>507</v>
      </c>
      <c r="B71" s="2287"/>
      <c r="C71" s="1075"/>
      <c r="D71" s="1084" t="s">
        <v>623</v>
      </c>
      <c r="E71" s="2297" t="s">
        <v>2</v>
      </c>
      <c r="F71" s="2297"/>
      <c r="G71" s="2297"/>
      <c r="H71" s="1075"/>
      <c r="I71" s="364"/>
      <c r="J71" s="364"/>
      <c r="K71" s="364"/>
    </row>
    <row r="72" spans="1:11" ht="18" customHeight="1">
      <c r="A72" s="1075"/>
      <c r="B72" s="1075"/>
      <c r="C72" s="1075"/>
      <c r="D72" s="1075"/>
      <c r="E72" s="1075"/>
      <c r="F72" s="1075"/>
      <c r="G72" s="1075"/>
      <c r="H72" s="1075"/>
      <c r="I72" s="364"/>
      <c r="J72" s="364"/>
      <c r="K72" s="364"/>
    </row>
    <row r="73" spans="1:11" ht="18" customHeight="1">
      <c r="A73" s="1075"/>
      <c r="B73" s="1075"/>
      <c r="C73" s="1075"/>
      <c r="D73" s="1075"/>
      <c r="E73" s="1075"/>
      <c r="F73" s="1075"/>
      <c r="G73" s="1075"/>
      <c r="H73" s="1075"/>
      <c r="I73" s="364"/>
      <c r="J73" s="364"/>
      <c r="K73" s="364"/>
    </row>
    <row r="74" spans="1:11" ht="18" customHeight="1">
      <c r="A74" s="2287" t="s">
        <v>524</v>
      </c>
      <c r="B74" s="2287"/>
      <c r="C74" s="1075"/>
      <c r="D74" s="1075"/>
      <c r="E74" s="2297" t="str">
        <f>IF(E64="円","円",E68-ROUNDUP(E61*G65/100,-3)-E71)</f>
        <v>円</v>
      </c>
      <c r="F74" s="2297"/>
      <c r="G74" s="2297"/>
      <c r="H74" s="1075"/>
      <c r="I74" s="364"/>
      <c r="K74" s="364"/>
    </row>
    <row r="75" spans="1:11" ht="18" customHeight="1">
      <c r="A75" s="1075"/>
      <c r="B75" s="1075"/>
      <c r="C75" s="1075"/>
      <c r="D75" s="1075"/>
      <c r="E75" s="1075"/>
      <c r="F75" s="1075"/>
      <c r="G75" s="1075"/>
      <c r="H75" s="1075"/>
      <c r="I75" s="364"/>
      <c r="J75" s="364"/>
      <c r="K75" s="364"/>
    </row>
    <row r="76" spans="1:11" ht="18" customHeight="1">
      <c r="A76" s="1075"/>
      <c r="B76" s="1075" t="s">
        <v>799</v>
      </c>
      <c r="C76" s="1075"/>
      <c r="D76" s="1075"/>
      <c r="E76" s="1075"/>
      <c r="F76" s="1075"/>
      <c r="G76" s="1075"/>
      <c r="H76" s="1075"/>
      <c r="I76" s="364"/>
      <c r="J76" s="364"/>
      <c r="K76" s="364"/>
    </row>
    <row r="77" spans="1:11" ht="18" customHeight="1">
      <c r="A77" s="1075"/>
      <c r="B77" s="1075"/>
      <c r="C77" s="1075"/>
      <c r="D77" s="1075"/>
      <c r="E77" s="1075"/>
      <c r="F77" s="1075"/>
      <c r="G77" s="1075"/>
      <c r="H77" s="1075"/>
      <c r="I77" s="364"/>
      <c r="J77" s="364"/>
      <c r="K77" s="364"/>
    </row>
    <row r="78" spans="1:11" ht="18" customHeight="1">
      <c r="A78" s="1079"/>
      <c r="B78" s="1075" t="s">
        <v>624</v>
      </c>
      <c r="C78" s="1079"/>
      <c r="D78" s="1079"/>
      <c r="E78" s="1079"/>
      <c r="F78" s="1079"/>
      <c r="G78" s="1079"/>
      <c r="H78" s="1079"/>
      <c r="I78" s="364"/>
      <c r="J78" s="364"/>
    </row>
    <row r="79" spans="1:11" ht="18" customHeight="1">
      <c r="A79" s="1075"/>
      <c r="B79" s="1075"/>
      <c r="C79" s="1075"/>
      <c r="D79" s="1075"/>
      <c r="E79" s="1075"/>
      <c r="F79" s="1075"/>
      <c r="G79" s="1075"/>
      <c r="H79" s="1075"/>
      <c r="I79" s="364"/>
      <c r="J79" s="364"/>
      <c r="K79" s="364"/>
    </row>
    <row r="80" spans="1:11" ht="18" customHeight="1">
      <c r="A80" s="1075"/>
      <c r="B80" s="1075"/>
      <c r="C80" s="1075"/>
      <c r="D80" s="1075"/>
      <c r="E80" s="1075"/>
      <c r="F80" s="1075"/>
      <c r="G80" s="1075"/>
      <c r="H80" s="1075"/>
      <c r="I80" s="364"/>
      <c r="J80" s="364"/>
      <c r="K80" s="364"/>
    </row>
    <row r="81" spans="1:11" ht="18" customHeight="1">
      <c r="A81" s="1075"/>
      <c r="B81" s="1075"/>
      <c r="C81" s="1075"/>
      <c r="D81" s="1075"/>
      <c r="E81" s="1075"/>
      <c r="F81" s="1075"/>
      <c r="G81" s="1075"/>
      <c r="H81" s="1075"/>
      <c r="I81" s="364"/>
      <c r="J81" s="364"/>
      <c r="K81" s="364"/>
    </row>
    <row r="82" spans="1:11" ht="18" customHeight="1">
      <c r="A82" s="1075"/>
      <c r="B82" s="1075"/>
      <c r="C82" s="1075"/>
      <c r="D82" s="1075"/>
      <c r="E82" s="1075"/>
      <c r="F82" s="1075"/>
      <c r="G82" s="1075"/>
      <c r="H82" s="1075"/>
      <c r="I82" s="364"/>
      <c r="J82" s="364"/>
      <c r="K82" s="364"/>
    </row>
    <row r="83" spans="1:11" ht="18" customHeight="1">
      <c r="A83" s="1075"/>
      <c r="B83" s="1075"/>
      <c r="C83" s="1075"/>
      <c r="D83" s="1075"/>
      <c r="E83" s="1075"/>
      <c r="F83" s="1075"/>
      <c r="G83" s="1075"/>
      <c r="H83" s="1075"/>
      <c r="I83" s="364"/>
      <c r="J83" s="364"/>
      <c r="K83" s="364"/>
    </row>
    <row r="84" spans="1:11" ht="18" customHeight="1">
      <c r="A84" s="1075"/>
      <c r="B84" s="1075"/>
      <c r="C84" s="1075"/>
      <c r="D84" s="1075"/>
      <c r="E84" s="1075"/>
      <c r="F84" s="1075"/>
      <c r="G84" s="1075"/>
      <c r="H84" s="1075"/>
      <c r="I84" s="364"/>
      <c r="J84" s="364"/>
      <c r="K84" s="364"/>
    </row>
    <row r="85" spans="1:11" ht="18" customHeight="1">
      <c r="A85" s="1075"/>
      <c r="B85" s="1075"/>
      <c r="C85" s="1075"/>
      <c r="D85" s="1075"/>
      <c r="E85" s="1075"/>
      <c r="F85" s="1075"/>
      <c r="G85" s="1075"/>
      <c r="H85" s="1075"/>
      <c r="I85" s="364"/>
      <c r="J85" s="364"/>
      <c r="K85" s="364"/>
    </row>
    <row r="86" spans="1:11" ht="18" customHeight="1">
      <c r="A86" s="1075"/>
      <c r="B86" s="1075"/>
      <c r="C86" s="1075"/>
      <c r="D86" s="1075"/>
      <c r="E86" s="1075"/>
      <c r="F86" s="1075"/>
      <c r="G86" s="1075"/>
      <c r="H86" s="1075"/>
      <c r="I86" s="364"/>
      <c r="J86" s="364"/>
      <c r="K86" s="364"/>
    </row>
    <row r="87" spans="1:11" ht="18" customHeight="1">
      <c r="A87" s="1075"/>
      <c r="B87" s="1075"/>
      <c r="C87" s="1075"/>
      <c r="D87" s="1075"/>
      <c r="E87" s="1075"/>
      <c r="F87" s="1075"/>
      <c r="G87" s="1075"/>
      <c r="H87" s="1075"/>
      <c r="I87" s="364"/>
      <c r="K87" s="364"/>
    </row>
    <row r="88" spans="1:11" ht="18" customHeight="1">
      <c r="A88" s="1075"/>
      <c r="B88" s="1075"/>
      <c r="C88" s="1075"/>
      <c r="D88" s="1075"/>
      <c r="E88" s="1075"/>
      <c r="F88" s="1075"/>
      <c r="G88" s="1075"/>
      <c r="H88" s="1075"/>
      <c r="I88" s="364"/>
      <c r="K88" s="364"/>
    </row>
    <row r="89" spans="1:11" ht="18" customHeight="1">
      <c r="A89" s="1075"/>
      <c r="B89" s="1075"/>
      <c r="C89" s="1075"/>
      <c r="D89" s="1075"/>
      <c r="E89" s="1075"/>
      <c r="F89" s="1075"/>
      <c r="G89" s="1075"/>
      <c r="H89" s="1075"/>
      <c r="I89" s="364"/>
      <c r="K89" s="364"/>
    </row>
    <row r="90" spans="1:11" ht="17.25" customHeight="1">
      <c r="A90" s="1075"/>
      <c r="B90" s="1075"/>
      <c r="C90" s="1075"/>
      <c r="D90" s="1075"/>
      <c r="E90" s="1075"/>
      <c r="F90" s="1075"/>
      <c r="G90" s="1075"/>
      <c r="H90" s="1075"/>
      <c r="I90" s="364"/>
      <c r="K90" s="364"/>
    </row>
    <row r="91" spans="1:11" ht="14.25">
      <c r="A91" s="1075"/>
      <c r="B91" s="1075"/>
      <c r="C91" s="1075"/>
      <c r="D91" s="1075"/>
      <c r="E91" s="1075"/>
      <c r="F91" s="1075"/>
      <c r="G91" s="1075"/>
      <c r="H91" s="1075"/>
      <c r="I91" s="364"/>
      <c r="K91" s="364"/>
    </row>
    <row r="92" spans="1:11" ht="14.25">
      <c r="A92" s="1075"/>
      <c r="B92" s="1075"/>
      <c r="C92" s="1075"/>
      <c r="D92" s="1075"/>
      <c r="E92" s="1075"/>
      <c r="F92" s="1075"/>
      <c r="G92" s="1075"/>
      <c r="H92" s="1075"/>
      <c r="I92" s="364"/>
    </row>
    <row r="93" spans="1:11" ht="14.25">
      <c r="A93" s="1075"/>
      <c r="B93" s="1075"/>
      <c r="C93" s="1075"/>
      <c r="D93" s="1075"/>
      <c r="E93" s="1075"/>
      <c r="F93" s="1075"/>
      <c r="G93" s="1075"/>
      <c r="H93" s="1075"/>
      <c r="I93" s="364"/>
    </row>
    <row r="94" spans="1:11">
      <c r="A94" s="1090" t="str">
        <f>IF($G$25="令和　年　月　日","51-1-2","")</f>
        <v>51-1-2</v>
      </c>
      <c r="B94" s="1087"/>
      <c r="C94" s="1087"/>
      <c r="D94" s="1087"/>
      <c r="E94" s="1087"/>
      <c r="F94" s="1087"/>
      <c r="G94" s="1087"/>
      <c r="H94" s="1087"/>
    </row>
  </sheetData>
  <mergeCells count="29">
    <mergeCell ref="D55:H55"/>
    <mergeCell ref="A58:B58"/>
    <mergeCell ref="A74:B74"/>
    <mergeCell ref="A71:B71"/>
    <mergeCell ref="A68:B68"/>
    <mergeCell ref="A64:B64"/>
    <mergeCell ref="A61:B61"/>
    <mergeCell ref="E74:G74"/>
    <mergeCell ref="E71:G71"/>
    <mergeCell ref="E68:G68"/>
    <mergeCell ref="E64:G64"/>
    <mergeCell ref="E61:G61"/>
    <mergeCell ref="E58:G58"/>
    <mergeCell ref="D56:G56"/>
    <mergeCell ref="A55:B55"/>
    <mergeCell ref="F42:G42"/>
    <mergeCell ref="G25:H25"/>
    <mergeCell ref="A32:B32"/>
    <mergeCell ref="F41:H41"/>
    <mergeCell ref="A11:D11"/>
    <mergeCell ref="F39:H40"/>
    <mergeCell ref="A6:B6"/>
    <mergeCell ref="A8:H8"/>
    <mergeCell ref="A9:H9"/>
    <mergeCell ref="E6:G6"/>
    <mergeCell ref="A19:B19"/>
    <mergeCell ref="A15:B15"/>
    <mergeCell ref="A17:B17"/>
    <mergeCell ref="A13:B13"/>
  </mergeCells>
  <phoneticPr fontId="3"/>
  <conditionalFormatting sqref="A9:H9">
    <cfRule type="expression" dxfId="24" priority="5">
      <formula>A9="第　　　回部分払"</formula>
    </cfRule>
  </conditionalFormatting>
  <conditionalFormatting sqref="E64:G64">
    <cfRule type="expression" dxfId="23" priority="3">
      <formula>E64="円"</formula>
    </cfRule>
  </conditionalFormatting>
  <conditionalFormatting sqref="E71:G71">
    <cfRule type="expression" dxfId="22" priority="1">
      <formula>E71="円"</formula>
    </cfRule>
  </conditionalFormatting>
  <conditionalFormatting sqref="G25:H25">
    <cfRule type="expression" dxfId="21" priority="4">
      <formula>G25="令和　年　月　日"</formula>
    </cfRule>
  </conditionalFormatting>
  <dataValidations count="2">
    <dataValidation imeMode="hiragana" allowBlank="1" showInputMessage="1" showErrorMessage="1" sqref="A8:H9 F42:G42 D55:D56 A31:A33 B31:C31 H56 F41 F39 G41:H41"/>
    <dataValidation imeMode="off" allowBlank="1" showInputMessage="1" showErrorMessage="1" sqref="E6:G6 E64:G64 E71:G71 G25:H25"/>
  </dataValidations>
  <printOptions horizontalCentered="1"/>
  <pageMargins left="0.78740157480314965" right="0.59055118110236227" top="0.98425196850393704" bottom="0.98425196850393704" header="0.51181102362204722" footer="0.51181102362204722"/>
  <pageSetup paperSize="9" orientation="portrait" blackAndWhite="1" useFirstPageNumber="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1"/>
  <sheetViews>
    <sheetView showGridLines="0" view="pageBreakPreview" zoomScaleNormal="100" zoomScaleSheetLayoutView="100" workbookViewId="0">
      <pane ySplit="3" topLeftCell="A4" activePane="bottomLeft" state="frozen"/>
      <selection activeCell="G11" sqref="G11:H12"/>
      <selection pane="bottomLeft" activeCell="H2" sqref="H2:H3"/>
    </sheetView>
  </sheetViews>
  <sheetFormatPr defaultColWidth="12.5" defaultRowHeight="24.75" customHeight="1"/>
  <cols>
    <col min="1" max="1" width="5.875" style="426" customWidth="1"/>
    <col min="2" max="2" width="40.625" style="426" customWidth="1"/>
    <col min="3" max="3" width="30.625" style="426" customWidth="1"/>
    <col min="4" max="5" width="9" style="426" bestFit="1" customWidth="1"/>
    <col min="6" max="6" width="12.875" style="426" bestFit="1" customWidth="1"/>
    <col min="7" max="16384" width="12.5" style="426"/>
  </cols>
  <sheetData>
    <row r="1" spans="1:10" ht="33" customHeight="1">
      <c r="A1" s="2298" t="str">
        <f>IF(SUM(F:F)=0,"工事既済部分価格内訳書 51-2","工事既済部分価格内訳書")</f>
        <v>工事既済部分価格内訳書 51-2</v>
      </c>
      <c r="B1" s="2298"/>
      <c r="C1" s="2298"/>
      <c r="D1" s="2298"/>
      <c r="E1" s="2298"/>
      <c r="F1" s="2298"/>
      <c r="G1" s="2298"/>
      <c r="H1" s="2298"/>
      <c r="I1" s="2298"/>
      <c r="J1" s="372"/>
    </row>
    <row r="2" spans="1:10" ht="24.75" customHeight="1">
      <c r="A2" s="2301" t="s">
        <v>525</v>
      </c>
      <c r="B2" s="2302" t="s">
        <v>526</v>
      </c>
      <c r="C2" s="2301" t="s">
        <v>527</v>
      </c>
      <c r="D2" s="2299" t="s">
        <v>528</v>
      </c>
      <c r="E2" s="2299" t="s">
        <v>529</v>
      </c>
      <c r="F2" s="1233" t="s">
        <v>922</v>
      </c>
      <c r="G2" s="1232"/>
      <c r="H2" s="2304" t="s">
        <v>896</v>
      </c>
      <c r="I2" s="2299" t="s">
        <v>211</v>
      </c>
    </row>
    <row r="3" spans="1:10" ht="24.75" customHeight="1">
      <c r="A3" s="2301"/>
      <c r="B3" s="2303"/>
      <c r="C3" s="2301"/>
      <c r="D3" s="2300"/>
      <c r="E3" s="2300"/>
      <c r="F3" s="427" t="s">
        <v>530</v>
      </c>
      <c r="G3" s="427" t="s">
        <v>659</v>
      </c>
      <c r="H3" s="2301"/>
      <c r="I3" s="2300"/>
    </row>
    <row r="4" spans="1:10" ht="24.75" customHeight="1">
      <c r="A4" s="428"/>
      <c r="B4" s="573" t="s">
        <v>774</v>
      </c>
      <c r="C4" s="428"/>
      <c r="D4" s="495"/>
      <c r="E4" s="428"/>
      <c r="F4" s="495"/>
      <c r="G4" s="495"/>
      <c r="H4" s="512" t="str">
        <f>IF(F4="","",G4/F4)</f>
        <v/>
      </c>
      <c r="I4" s="428"/>
    </row>
    <row r="5" spans="1:10" ht="24.75" customHeight="1">
      <c r="A5" s="428"/>
      <c r="B5" s="428"/>
      <c r="C5" s="428"/>
      <c r="D5" s="495"/>
      <c r="E5" s="428"/>
      <c r="F5" s="495"/>
      <c r="G5" s="495"/>
      <c r="H5" s="512" t="str">
        <f t="shared" ref="H5:H25" si="0">IF(F5="","",G5/F5)</f>
        <v/>
      </c>
      <c r="I5" s="428"/>
    </row>
    <row r="6" spans="1:10" ht="24.75" customHeight="1">
      <c r="A6" s="428"/>
      <c r="B6" s="428"/>
      <c r="C6" s="428"/>
      <c r="D6" s="495"/>
      <c r="E6" s="428"/>
      <c r="F6" s="495"/>
      <c r="G6" s="495"/>
      <c r="H6" s="512" t="str">
        <f t="shared" si="0"/>
        <v/>
      </c>
      <c r="I6" s="428"/>
    </row>
    <row r="7" spans="1:10" ht="24.75" customHeight="1">
      <c r="A7" s="428"/>
      <c r="B7" s="428"/>
      <c r="C7" s="428"/>
      <c r="D7" s="495"/>
      <c r="E7" s="428"/>
      <c r="F7" s="495"/>
      <c r="G7" s="495"/>
      <c r="H7" s="512" t="str">
        <f t="shared" si="0"/>
        <v/>
      </c>
      <c r="I7" s="428"/>
    </row>
    <row r="8" spans="1:10" ht="24.75" customHeight="1">
      <c r="A8" s="428"/>
      <c r="B8" s="428"/>
      <c r="C8" s="428"/>
      <c r="D8" s="495"/>
      <c r="E8" s="428"/>
      <c r="F8" s="495"/>
      <c r="G8" s="495"/>
      <c r="H8" s="512" t="str">
        <f t="shared" si="0"/>
        <v/>
      </c>
      <c r="I8" s="428"/>
    </row>
    <row r="9" spans="1:10" ht="24.75" customHeight="1">
      <c r="A9" s="428"/>
      <c r="B9" s="428"/>
      <c r="C9" s="428"/>
      <c r="D9" s="495"/>
      <c r="E9" s="428"/>
      <c r="F9" s="495"/>
      <c r="G9" s="495"/>
      <c r="H9" s="512" t="str">
        <f t="shared" si="0"/>
        <v/>
      </c>
      <c r="I9" s="428"/>
    </row>
    <row r="10" spans="1:10" ht="24.75" customHeight="1">
      <c r="A10" s="428"/>
      <c r="B10" s="428"/>
      <c r="C10" s="428"/>
      <c r="D10" s="495"/>
      <c r="E10" s="428"/>
      <c r="F10" s="495"/>
      <c r="G10" s="495"/>
      <c r="H10" s="512" t="str">
        <f t="shared" si="0"/>
        <v/>
      </c>
      <c r="I10" s="428"/>
    </row>
    <row r="11" spans="1:10" ht="24.75" customHeight="1">
      <c r="A11" s="428"/>
      <c r="B11" s="428"/>
      <c r="C11" s="428"/>
      <c r="D11" s="495"/>
      <c r="E11" s="428"/>
      <c r="F11" s="495"/>
      <c r="G11" s="495"/>
      <c r="H11" s="512" t="str">
        <f t="shared" si="0"/>
        <v/>
      </c>
      <c r="I11" s="428"/>
    </row>
    <row r="12" spans="1:10" ht="24.75" customHeight="1">
      <c r="A12" s="428"/>
      <c r="B12" s="428"/>
      <c r="C12" s="428"/>
      <c r="D12" s="495"/>
      <c r="E12" s="428"/>
      <c r="F12" s="495"/>
      <c r="G12" s="495"/>
      <c r="H12" s="512" t="str">
        <f t="shared" si="0"/>
        <v/>
      </c>
      <c r="I12" s="428"/>
    </row>
    <row r="13" spans="1:10" ht="24.75" customHeight="1">
      <c r="A13" s="428"/>
      <c r="B13" s="428"/>
      <c r="C13" s="428"/>
      <c r="D13" s="495"/>
      <c r="E13" s="428"/>
      <c r="F13" s="495"/>
      <c r="G13" s="495"/>
      <c r="H13" s="512" t="str">
        <f t="shared" ref="H13" si="1">IF(F13="","",G13/F13)</f>
        <v/>
      </c>
      <c r="I13" s="428"/>
    </row>
    <row r="14" spans="1:10" ht="24.75" customHeight="1">
      <c r="A14" s="428"/>
      <c r="B14" s="428"/>
      <c r="C14" s="428"/>
      <c r="D14" s="495"/>
      <c r="E14" s="428"/>
      <c r="F14" s="495"/>
      <c r="G14" s="495"/>
      <c r="H14" s="512" t="str">
        <f t="shared" si="0"/>
        <v/>
      </c>
      <c r="I14" s="428"/>
    </row>
    <row r="15" spans="1:10" ht="24.75" customHeight="1">
      <c r="A15" s="428"/>
      <c r="B15" s="428"/>
      <c r="C15" s="428"/>
      <c r="D15" s="495"/>
      <c r="E15" s="428"/>
      <c r="F15" s="495"/>
      <c r="G15" s="495"/>
      <c r="H15" s="512" t="str">
        <f t="shared" ref="H15:H21" si="2">IF(F15="","",G15/F15)</f>
        <v/>
      </c>
      <c r="I15" s="428"/>
    </row>
    <row r="16" spans="1:10" ht="24.75" customHeight="1">
      <c r="A16" s="428"/>
      <c r="B16" s="428"/>
      <c r="C16" s="428"/>
      <c r="D16" s="495"/>
      <c r="E16" s="428"/>
      <c r="F16" s="495"/>
      <c r="G16" s="495"/>
      <c r="H16" s="512" t="str">
        <f t="shared" si="2"/>
        <v/>
      </c>
      <c r="I16" s="428"/>
    </row>
    <row r="17" spans="1:9" ht="24.75" customHeight="1">
      <c r="A17" s="428"/>
      <c r="B17" s="428"/>
      <c r="C17" s="428"/>
      <c r="D17" s="495"/>
      <c r="E17" s="428"/>
      <c r="F17" s="495"/>
      <c r="G17" s="495"/>
      <c r="H17" s="512" t="str">
        <f t="shared" si="2"/>
        <v/>
      </c>
      <c r="I17" s="428"/>
    </row>
    <row r="18" spans="1:9" ht="24.75" customHeight="1">
      <c r="A18" s="428"/>
      <c r="B18" s="428"/>
      <c r="C18" s="428"/>
      <c r="D18" s="495"/>
      <c r="E18" s="428"/>
      <c r="F18" s="495"/>
      <c r="G18" s="495"/>
      <c r="H18" s="512" t="str">
        <f t="shared" si="2"/>
        <v/>
      </c>
      <c r="I18" s="428"/>
    </row>
    <row r="19" spans="1:9" ht="24.75" customHeight="1">
      <c r="A19" s="428"/>
      <c r="B19" s="428"/>
      <c r="C19" s="428"/>
      <c r="D19" s="495"/>
      <c r="E19" s="428"/>
      <c r="F19" s="495"/>
      <c r="G19" s="495"/>
      <c r="H19" s="512" t="str">
        <f t="shared" si="2"/>
        <v/>
      </c>
      <c r="I19" s="428"/>
    </row>
    <row r="20" spans="1:9" ht="24.75" customHeight="1">
      <c r="A20" s="428"/>
      <c r="B20" s="428"/>
      <c r="C20" s="428"/>
      <c r="D20" s="495"/>
      <c r="E20" s="428"/>
      <c r="F20" s="495"/>
      <c r="G20" s="495"/>
      <c r="H20" s="512" t="str">
        <f t="shared" si="2"/>
        <v/>
      </c>
      <c r="I20" s="428"/>
    </row>
    <row r="21" spans="1:9" ht="24.75" customHeight="1">
      <c r="A21" s="428"/>
      <c r="B21" s="428"/>
      <c r="C21" s="428"/>
      <c r="D21" s="495"/>
      <c r="E21" s="428"/>
      <c r="F21" s="495"/>
      <c r="G21" s="495"/>
      <c r="H21" s="512" t="str">
        <f t="shared" si="2"/>
        <v/>
      </c>
      <c r="I21" s="428"/>
    </row>
    <row r="22" spans="1:9" ht="24.75" customHeight="1">
      <c r="A22" s="428"/>
      <c r="B22" s="428"/>
      <c r="C22" s="428"/>
      <c r="D22" s="495"/>
      <c r="E22" s="428"/>
      <c r="F22" s="495"/>
      <c r="G22" s="495"/>
      <c r="H22" s="512" t="str">
        <f t="shared" si="0"/>
        <v/>
      </c>
      <c r="I22" s="428"/>
    </row>
    <row r="23" spans="1:9" ht="24.75" customHeight="1">
      <c r="A23" s="428"/>
      <c r="B23" s="428"/>
      <c r="C23" s="428"/>
      <c r="D23" s="495"/>
      <c r="E23" s="428"/>
      <c r="F23" s="495"/>
      <c r="G23" s="495"/>
      <c r="H23" s="512" t="str">
        <f t="shared" si="0"/>
        <v/>
      </c>
      <c r="I23" s="428"/>
    </row>
    <row r="24" spans="1:9" ht="24.75" customHeight="1">
      <c r="A24" s="428"/>
      <c r="B24" s="428"/>
      <c r="C24" s="428"/>
      <c r="D24" s="495"/>
      <c r="E24" s="428"/>
      <c r="F24" s="495"/>
      <c r="G24" s="495"/>
      <c r="H24" s="512" t="str">
        <f t="shared" si="0"/>
        <v/>
      </c>
      <c r="I24" s="428"/>
    </row>
    <row r="25" spans="1:9" ht="24.75" customHeight="1">
      <c r="A25" s="428"/>
      <c r="B25" s="428"/>
      <c r="C25" s="428"/>
      <c r="D25" s="495"/>
      <c r="E25" s="428"/>
      <c r="F25" s="495"/>
      <c r="G25" s="495"/>
      <c r="H25" s="512" t="str">
        <f t="shared" si="0"/>
        <v/>
      </c>
      <c r="I25" s="428"/>
    </row>
    <row r="26" spans="1:9" ht="24.75" customHeight="1">
      <c r="A26" s="428"/>
      <c r="B26" s="428"/>
      <c r="C26" s="428"/>
      <c r="D26" s="495"/>
      <c r="E26" s="428"/>
      <c r="F26" s="495"/>
      <c r="G26" s="495"/>
      <c r="H26" s="512" t="str">
        <f t="shared" ref="H26:H89" si="3">IF(F26="","",G26/F26)</f>
        <v/>
      </c>
      <c r="I26" s="428"/>
    </row>
    <row r="27" spans="1:9" ht="24.75" customHeight="1">
      <c r="A27" s="428"/>
      <c r="B27" s="428"/>
      <c r="C27" s="428"/>
      <c r="D27" s="495"/>
      <c r="E27" s="428"/>
      <c r="F27" s="495"/>
      <c r="G27" s="495"/>
      <c r="H27" s="512" t="str">
        <f t="shared" si="3"/>
        <v/>
      </c>
      <c r="I27" s="428"/>
    </row>
    <row r="28" spans="1:9" ht="24.75" customHeight="1">
      <c r="A28" s="428"/>
      <c r="B28" s="428"/>
      <c r="C28" s="428"/>
      <c r="D28" s="495"/>
      <c r="E28" s="428"/>
      <c r="F28" s="495"/>
      <c r="G28" s="495"/>
      <c r="H28" s="512" t="str">
        <f t="shared" si="3"/>
        <v/>
      </c>
      <c r="I28" s="428"/>
    </row>
    <row r="29" spans="1:9" ht="24.75" customHeight="1">
      <c r="A29" s="428"/>
      <c r="B29" s="428"/>
      <c r="C29" s="428"/>
      <c r="D29" s="495"/>
      <c r="E29" s="428"/>
      <c r="F29" s="495"/>
      <c r="G29" s="495"/>
      <c r="H29" s="512" t="str">
        <f t="shared" si="3"/>
        <v/>
      </c>
      <c r="I29" s="428"/>
    </row>
    <row r="30" spans="1:9" ht="24.75" customHeight="1">
      <c r="A30" s="428"/>
      <c r="B30" s="428"/>
      <c r="C30" s="428"/>
      <c r="D30" s="495"/>
      <c r="E30" s="428"/>
      <c r="F30" s="495"/>
      <c r="G30" s="495"/>
      <c r="H30" s="512" t="str">
        <f t="shared" si="3"/>
        <v/>
      </c>
      <c r="I30" s="428"/>
    </row>
    <row r="31" spans="1:9" ht="24.75" customHeight="1">
      <c r="A31" s="428"/>
      <c r="B31" s="428"/>
      <c r="C31" s="428"/>
      <c r="D31" s="495"/>
      <c r="E31" s="428"/>
      <c r="F31" s="495"/>
      <c r="G31" s="495"/>
      <c r="H31" s="512" t="str">
        <f t="shared" si="3"/>
        <v/>
      </c>
      <c r="I31" s="428"/>
    </row>
    <row r="32" spans="1:9" ht="24.75" customHeight="1">
      <c r="A32" s="428"/>
      <c r="B32" s="428"/>
      <c r="C32" s="428"/>
      <c r="D32" s="495"/>
      <c r="E32" s="428"/>
      <c r="F32" s="495"/>
      <c r="G32" s="495"/>
      <c r="H32" s="512" t="str">
        <f t="shared" si="3"/>
        <v/>
      </c>
      <c r="I32" s="428"/>
    </row>
    <row r="33" spans="1:9" ht="24.75" customHeight="1">
      <c r="A33" s="428"/>
      <c r="B33" s="428"/>
      <c r="C33" s="428"/>
      <c r="D33" s="495"/>
      <c r="E33" s="428"/>
      <c r="F33" s="495"/>
      <c r="G33" s="495"/>
      <c r="H33" s="512" t="str">
        <f t="shared" si="3"/>
        <v/>
      </c>
      <c r="I33" s="428"/>
    </row>
    <row r="34" spans="1:9" ht="24.75" customHeight="1">
      <c r="A34" s="428"/>
      <c r="B34" s="428"/>
      <c r="C34" s="428"/>
      <c r="D34" s="495"/>
      <c r="E34" s="428"/>
      <c r="F34" s="495"/>
      <c r="G34" s="495"/>
      <c r="H34" s="512" t="str">
        <f t="shared" si="3"/>
        <v/>
      </c>
      <c r="I34" s="428"/>
    </row>
    <row r="35" spans="1:9" ht="24.75" customHeight="1">
      <c r="A35" s="428"/>
      <c r="B35" s="428"/>
      <c r="C35" s="428"/>
      <c r="D35" s="495"/>
      <c r="E35" s="428"/>
      <c r="F35" s="495"/>
      <c r="G35" s="495"/>
      <c r="H35" s="512" t="str">
        <f t="shared" si="3"/>
        <v/>
      </c>
      <c r="I35" s="428"/>
    </row>
    <row r="36" spans="1:9" ht="24.75" customHeight="1">
      <c r="A36" s="428"/>
      <c r="B36" s="428"/>
      <c r="C36" s="428"/>
      <c r="D36" s="495"/>
      <c r="E36" s="428"/>
      <c r="F36" s="495"/>
      <c r="G36" s="495"/>
      <c r="H36" s="512" t="str">
        <f t="shared" si="3"/>
        <v/>
      </c>
      <c r="I36" s="428"/>
    </row>
    <row r="37" spans="1:9" ht="24.75" customHeight="1">
      <c r="A37" s="428"/>
      <c r="B37" s="428"/>
      <c r="C37" s="428"/>
      <c r="D37" s="495"/>
      <c r="E37" s="428"/>
      <c r="F37" s="495"/>
      <c r="G37" s="495"/>
      <c r="H37" s="512" t="str">
        <f t="shared" si="3"/>
        <v/>
      </c>
      <c r="I37" s="428"/>
    </row>
    <row r="38" spans="1:9" ht="24.75" customHeight="1">
      <c r="A38" s="428"/>
      <c r="B38" s="428"/>
      <c r="C38" s="428"/>
      <c r="D38" s="495"/>
      <c r="E38" s="428"/>
      <c r="F38" s="495"/>
      <c r="G38" s="495"/>
      <c r="H38" s="512" t="str">
        <f t="shared" si="3"/>
        <v/>
      </c>
      <c r="I38" s="428"/>
    </row>
    <row r="39" spans="1:9" ht="24.75" customHeight="1">
      <c r="A39" s="428"/>
      <c r="B39" s="428"/>
      <c r="C39" s="428"/>
      <c r="D39" s="495"/>
      <c r="E39" s="428"/>
      <c r="F39" s="495"/>
      <c r="G39" s="495"/>
      <c r="H39" s="512" t="str">
        <f t="shared" si="3"/>
        <v/>
      </c>
      <c r="I39" s="428"/>
    </row>
    <row r="40" spans="1:9" ht="24.75" customHeight="1">
      <c r="A40" s="428"/>
      <c r="B40" s="428"/>
      <c r="C40" s="428"/>
      <c r="D40" s="495"/>
      <c r="E40" s="428"/>
      <c r="F40" s="495"/>
      <c r="G40" s="495"/>
      <c r="H40" s="512" t="str">
        <f t="shared" si="3"/>
        <v/>
      </c>
      <c r="I40" s="428"/>
    </row>
    <row r="41" spans="1:9" ht="24.75" customHeight="1">
      <c r="A41" s="428"/>
      <c r="B41" s="428"/>
      <c r="C41" s="428"/>
      <c r="D41" s="495"/>
      <c r="E41" s="428"/>
      <c r="F41" s="495"/>
      <c r="G41" s="495"/>
      <c r="H41" s="512" t="str">
        <f t="shared" si="3"/>
        <v/>
      </c>
      <c r="I41" s="428"/>
    </row>
    <row r="42" spans="1:9" ht="24.75" customHeight="1">
      <c r="A42" s="428"/>
      <c r="B42" s="428"/>
      <c r="C42" s="428"/>
      <c r="D42" s="495"/>
      <c r="E42" s="428"/>
      <c r="F42" s="495"/>
      <c r="G42" s="495"/>
      <c r="H42" s="512" t="str">
        <f t="shared" si="3"/>
        <v/>
      </c>
      <c r="I42" s="428"/>
    </row>
    <row r="43" spans="1:9" ht="24.75" customHeight="1">
      <c r="A43" s="428"/>
      <c r="B43" s="428"/>
      <c r="C43" s="428"/>
      <c r="D43" s="495"/>
      <c r="E43" s="428"/>
      <c r="F43" s="495"/>
      <c r="G43" s="495"/>
      <c r="H43" s="512" t="str">
        <f t="shared" si="3"/>
        <v/>
      </c>
      <c r="I43" s="428"/>
    </row>
    <row r="44" spans="1:9" ht="24.75" customHeight="1">
      <c r="A44" s="428"/>
      <c r="B44" s="428"/>
      <c r="C44" s="428"/>
      <c r="D44" s="495"/>
      <c r="E44" s="428"/>
      <c r="F44" s="495"/>
      <c r="G44" s="495"/>
      <c r="H44" s="512" t="str">
        <f t="shared" si="3"/>
        <v/>
      </c>
      <c r="I44" s="428"/>
    </row>
    <row r="45" spans="1:9" ht="24.75" customHeight="1">
      <c r="A45" s="428"/>
      <c r="B45" s="428"/>
      <c r="C45" s="428"/>
      <c r="D45" s="495"/>
      <c r="E45" s="428"/>
      <c r="F45" s="495"/>
      <c r="G45" s="495"/>
      <c r="H45" s="512" t="str">
        <f t="shared" si="3"/>
        <v/>
      </c>
      <c r="I45" s="428"/>
    </row>
    <row r="46" spans="1:9" ht="24.75" customHeight="1">
      <c r="A46" s="428"/>
      <c r="B46" s="428"/>
      <c r="C46" s="428"/>
      <c r="D46" s="495"/>
      <c r="E46" s="428"/>
      <c r="F46" s="495"/>
      <c r="G46" s="495"/>
      <c r="H46" s="512" t="str">
        <f t="shared" si="3"/>
        <v/>
      </c>
      <c r="I46" s="428"/>
    </row>
    <row r="47" spans="1:9" ht="24.75" customHeight="1">
      <c r="A47" s="428"/>
      <c r="B47" s="428"/>
      <c r="C47" s="428"/>
      <c r="D47" s="495"/>
      <c r="E47" s="428"/>
      <c r="F47" s="495"/>
      <c r="G47" s="495"/>
      <c r="H47" s="512" t="str">
        <f t="shared" si="3"/>
        <v/>
      </c>
      <c r="I47" s="428"/>
    </row>
    <row r="48" spans="1:9" ht="24.75" customHeight="1">
      <c r="A48" s="428"/>
      <c r="B48" s="428"/>
      <c r="C48" s="428"/>
      <c r="D48" s="495"/>
      <c r="E48" s="428"/>
      <c r="F48" s="495"/>
      <c r="G48" s="495"/>
      <c r="H48" s="512" t="str">
        <f t="shared" si="3"/>
        <v/>
      </c>
      <c r="I48" s="428"/>
    </row>
    <row r="49" spans="1:9" ht="24.75" customHeight="1">
      <c r="A49" s="428"/>
      <c r="B49" s="428"/>
      <c r="C49" s="428"/>
      <c r="D49" s="495"/>
      <c r="E49" s="428"/>
      <c r="F49" s="495"/>
      <c r="G49" s="495"/>
      <c r="H49" s="512" t="str">
        <f t="shared" si="3"/>
        <v/>
      </c>
      <c r="I49" s="428"/>
    </row>
    <row r="50" spans="1:9" ht="24.75" customHeight="1">
      <c r="A50" s="428"/>
      <c r="B50" s="428"/>
      <c r="C50" s="428"/>
      <c r="D50" s="495"/>
      <c r="E50" s="428"/>
      <c r="F50" s="495"/>
      <c r="G50" s="495"/>
      <c r="H50" s="512" t="str">
        <f t="shared" si="3"/>
        <v/>
      </c>
      <c r="I50" s="428"/>
    </row>
    <row r="51" spans="1:9" ht="24.75" customHeight="1">
      <c r="A51" s="428"/>
      <c r="B51" s="428"/>
      <c r="C51" s="428"/>
      <c r="D51" s="495"/>
      <c r="E51" s="428"/>
      <c r="F51" s="495"/>
      <c r="G51" s="495"/>
      <c r="H51" s="512" t="str">
        <f t="shared" si="3"/>
        <v/>
      </c>
      <c r="I51" s="428"/>
    </row>
    <row r="52" spans="1:9" ht="24.75" customHeight="1">
      <c r="A52" s="428"/>
      <c r="B52" s="428"/>
      <c r="C52" s="428"/>
      <c r="D52" s="495"/>
      <c r="E52" s="428"/>
      <c r="F52" s="495"/>
      <c r="G52" s="495"/>
      <c r="H52" s="512" t="str">
        <f t="shared" si="3"/>
        <v/>
      </c>
      <c r="I52" s="428"/>
    </row>
    <row r="53" spans="1:9" ht="24.75" customHeight="1">
      <c r="A53" s="428"/>
      <c r="B53" s="428"/>
      <c r="C53" s="428"/>
      <c r="D53" s="495"/>
      <c r="E53" s="428"/>
      <c r="F53" s="495"/>
      <c r="G53" s="495"/>
      <c r="H53" s="512" t="str">
        <f t="shared" si="3"/>
        <v/>
      </c>
      <c r="I53" s="428"/>
    </row>
    <row r="54" spans="1:9" ht="24.75" customHeight="1">
      <c r="A54" s="428"/>
      <c r="B54" s="428"/>
      <c r="C54" s="428"/>
      <c r="D54" s="495"/>
      <c r="E54" s="428"/>
      <c r="F54" s="495"/>
      <c r="G54" s="495"/>
      <c r="H54" s="512" t="str">
        <f t="shared" si="3"/>
        <v/>
      </c>
      <c r="I54" s="428"/>
    </row>
    <row r="55" spans="1:9" ht="24.75" customHeight="1">
      <c r="A55" s="428"/>
      <c r="B55" s="428"/>
      <c r="C55" s="428"/>
      <c r="D55" s="495"/>
      <c r="E55" s="428"/>
      <c r="F55" s="495"/>
      <c r="G55" s="495"/>
      <c r="H55" s="512" t="str">
        <f t="shared" si="3"/>
        <v/>
      </c>
      <c r="I55" s="428"/>
    </row>
    <row r="56" spans="1:9" ht="24.75" customHeight="1">
      <c r="A56" s="428"/>
      <c r="B56" s="428"/>
      <c r="C56" s="428"/>
      <c r="D56" s="495"/>
      <c r="E56" s="428"/>
      <c r="F56" s="495"/>
      <c r="G56" s="495"/>
      <c r="H56" s="512" t="str">
        <f t="shared" si="3"/>
        <v/>
      </c>
      <c r="I56" s="428"/>
    </row>
    <row r="57" spans="1:9" ht="24.75" customHeight="1">
      <c r="A57" s="428"/>
      <c r="B57" s="428"/>
      <c r="C57" s="428"/>
      <c r="D57" s="495"/>
      <c r="E57" s="428"/>
      <c r="F57" s="495"/>
      <c r="G57" s="495"/>
      <c r="H57" s="512" t="str">
        <f t="shared" si="3"/>
        <v/>
      </c>
      <c r="I57" s="428"/>
    </row>
    <row r="58" spans="1:9" ht="24.75" customHeight="1">
      <c r="A58" s="428"/>
      <c r="B58" s="428"/>
      <c r="C58" s="428"/>
      <c r="D58" s="495"/>
      <c r="E58" s="428"/>
      <c r="F58" s="495"/>
      <c r="G58" s="495"/>
      <c r="H58" s="512" t="str">
        <f t="shared" si="3"/>
        <v/>
      </c>
      <c r="I58" s="428"/>
    </row>
    <row r="59" spans="1:9" ht="24.75" customHeight="1">
      <c r="A59" s="428"/>
      <c r="B59" s="428"/>
      <c r="C59" s="428"/>
      <c r="D59" s="495"/>
      <c r="E59" s="428"/>
      <c r="F59" s="495"/>
      <c r="G59" s="495"/>
      <c r="H59" s="512" t="str">
        <f t="shared" si="3"/>
        <v/>
      </c>
      <c r="I59" s="428"/>
    </row>
    <row r="60" spans="1:9" ht="24.75" customHeight="1">
      <c r="A60" s="428"/>
      <c r="B60" s="428"/>
      <c r="C60" s="428"/>
      <c r="D60" s="495"/>
      <c r="E60" s="428"/>
      <c r="F60" s="495"/>
      <c r="G60" s="495"/>
      <c r="H60" s="512" t="str">
        <f t="shared" si="3"/>
        <v/>
      </c>
      <c r="I60" s="428"/>
    </row>
    <row r="61" spans="1:9" ht="24.75" customHeight="1">
      <c r="A61" s="428"/>
      <c r="B61" s="428"/>
      <c r="C61" s="428"/>
      <c r="D61" s="495"/>
      <c r="E61" s="428"/>
      <c r="F61" s="495"/>
      <c r="G61" s="495"/>
      <c r="H61" s="512" t="str">
        <f t="shared" si="3"/>
        <v/>
      </c>
      <c r="I61" s="428"/>
    </row>
    <row r="62" spans="1:9" ht="24.75" customHeight="1">
      <c r="A62" s="428"/>
      <c r="B62" s="428"/>
      <c r="C62" s="428"/>
      <c r="D62" s="495"/>
      <c r="E62" s="428"/>
      <c r="F62" s="495"/>
      <c r="G62" s="495"/>
      <c r="H62" s="512" t="str">
        <f t="shared" si="3"/>
        <v/>
      </c>
      <c r="I62" s="428"/>
    </row>
    <row r="63" spans="1:9" ht="24.75" customHeight="1">
      <c r="A63" s="428"/>
      <c r="B63" s="428"/>
      <c r="C63" s="428"/>
      <c r="D63" s="495"/>
      <c r="E63" s="428"/>
      <c r="F63" s="495"/>
      <c r="G63" s="495"/>
      <c r="H63" s="512" t="str">
        <f t="shared" si="3"/>
        <v/>
      </c>
      <c r="I63" s="428"/>
    </row>
    <row r="64" spans="1:9" ht="24.75" customHeight="1">
      <c r="A64" s="428"/>
      <c r="B64" s="428"/>
      <c r="C64" s="428"/>
      <c r="D64" s="495"/>
      <c r="E64" s="428"/>
      <c r="F64" s="495"/>
      <c r="G64" s="495"/>
      <c r="H64" s="512" t="str">
        <f t="shared" si="3"/>
        <v/>
      </c>
      <c r="I64" s="428"/>
    </row>
    <row r="65" spans="1:9" ht="24.75" customHeight="1">
      <c r="A65" s="428"/>
      <c r="B65" s="428"/>
      <c r="C65" s="428"/>
      <c r="D65" s="495"/>
      <c r="E65" s="428"/>
      <c r="F65" s="495"/>
      <c r="G65" s="495"/>
      <c r="H65" s="512" t="str">
        <f t="shared" si="3"/>
        <v/>
      </c>
      <c r="I65" s="428"/>
    </row>
    <row r="66" spans="1:9" ht="24.75" customHeight="1">
      <c r="A66" s="428"/>
      <c r="B66" s="428"/>
      <c r="C66" s="428"/>
      <c r="D66" s="495"/>
      <c r="E66" s="428"/>
      <c r="F66" s="495"/>
      <c r="G66" s="495"/>
      <c r="H66" s="512" t="str">
        <f t="shared" si="3"/>
        <v/>
      </c>
      <c r="I66" s="428"/>
    </row>
    <row r="67" spans="1:9" ht="24.75" customHeight="1">
      <c r="A67" s="428"/>
      <c r="B67" s="428"/>
      <c r="C67" s="428"/>
      <c r="D67" s="495"/>
      <c r="E67" s="428"/>
      <c r="F67" s="495"/>
      <c r="G67" s="495"/>
      <c r="H67" s="512" t="str">
        <f t="shared" si="3"/>
        <v/>
      </c>
      <c r="I67" s="428"/>
    </row>
    <row r="68" spans="1:9" ht="24.75" customHeight="1">
      <c r="A68" s="428"/>
      <c r="B68" s="428"/>
      <c r="C68" s="428"/>
      <c r="D68" s="495"/>
      <c r="E68" s="428"/>
      <c r="F68" s="495"/>
      <c r="G68" s="495"/>
      <c r="H68" s="512" t="str">
        <f t="shared" si="3"/>
        <v/>
      </c>
      <c r="I68" s="428"/>
    </row>
    <row r="69" spans="1:9" ht="24.75" customHeight="1">
      <c r="A69" s="428"/>
      <c r="B69" s="428"/>
      <c r="C69" s="428"/>
      <c r="D69" s="495"/>
      <c r="E69" s="428"/>
      <c r="F69" s="495"/>
      <c r="G69" s="495"/>
      <c r="H69" s="512" t="str">
        <f t="shared" si="3"/>
        <v/>
      </c>
      <c r="I69" s="428"/>
    </row>
    <row r="70" spans="1:9" ht="24.75" customHeight="1">
      <c r="A70" s="428"/>
      <c r="B70" s="428"/>
      <c r="C70" s="428"/>
      <c r="D70" s="495"/>
      <c r="E70" s="428"/>
      <c r="F70" s="495"/>
      <c r="G70" s="495"/>
      <c r="H70" s="512" t="str">
        <f t="shared" si="3"/>
        <v/>
      </c>
      <c r="I70" s="428"/>
    </row>
    <row r="71" spans="1:9" ht="24.75" customHeight="1">
      <c r="A71" s="428"/>
      <c r="B71" s="428"/>
      <c r="C71" s="428"/>
      <c r="D71" s="495"/>
      <c r="E71" s="428"/>
      <c r="F71" s="495"/>
      <c r="G71" s="495"/>
      <c r="H71" s="512" t="str">
        <f t="shared" si="3"/>
        <v/>
      </c>
      <c r="I71" s="428"/>
    </row>
    <row r="72" spans="1:9" ht="24.75" customHeight="1">
      <c r="A72" s="428"/>
      <c r="B72" s="428"/>
      <c r="C72" s="428"/>
      <c r="D72" s="495"/>
      <c r="E72" s="428"/>
      <c r="F72" s="495"/>
      <c r="G72" s="495"/>
      <c r="H72" s="512" t="str">
        <f t="shared" si="3"/>
        <v/>
      </c>
      <c r="I72" s="428"/>
    </row>
    <row r="73" spans="1:9" ht="24.75" customHeight="1">
      <c r="A73" s="428"/>
      <c r="B73" s="428"/>
      <c r="C73" s="428"/>
      <c r="D73" s="495"/>
      <c r="E73" s="428"/>
      <c r="F73" s="495"/>
      <c r="G73" s="495"/>
      <c r="H73" s="512" t="str">
        <f t="shared" si="3"/>
        <v/>
      </c>
      <c r="I73" s="428"/>
    </row>
    <row r="74" spans="1:9" ht="24.75" customHeight="1">
      <c r="A74" s="428"/>
      <c r="B74" s="428"/>
      <c r="C74" s="428"/>
      <c r="D74" s="495"/>
      <c r="E74" s="428"/>
      <c r="F74" s="495"/>
      <c r="G74" s="495"/>
      <c r="H74" s="512" t="str">
        <f t="shared" si="3"/>
        <v/>
      </c>
      <c r="I74" s="428"/>
    </row>
    <row r="75" spans="1:9" ht="24.75" customHeight="1">
      <c r="A75" s="428"/>
      <c r="B75" s="428"/>
      <c r="C75" s="428"/>
      <c r="D75" s="495"/>
      <c r="E75" s="428"/>
      <c r="F75" s="495"/>
      <c r="G75" s="495"/>
      <c r="H75" s="512" t="str">
        <f t="shared" si="3"/>
        <v/>
      </c>
      <c r="I75" s="428"/>
    </row>
    <row r="76" spans="1:9" ht="24.75" customHeight="1">
      <c r="A76" s="428"/>
      <c r="B76" s="428"/>
      <c r="C76" s="428"/>
      <c r="D76" s="495"/>
      <c r="E76" s="428"/>
      <c r="F76" s="495"/>
      <c r="G76" s="495"/>
      <c r="H76" s="512" t="str">
        <f t="shared" si="3"/>
        <v/>
      </c>
      <c r="I76" s="428"/>
    </row>
    <row r="77" spans="1:9" ht="24.75" customHeight="1">
      <c r="A77" s="428"/>
      <c r="B77" s="428"/>
      <c r="C77" s="428"/>
      <c r="D77" s="495"/>
      <c r="E77" s="428"/>
      <c r="F77" s="495"/>
      <c r="G77" s="495"/>
      <c r="H77" s="512" t="str">
        <f t="shared" si="3"/>
        <v/>
      </c>
      <c r="I77" s="428"/>
    </row>
    <row r="78" spans="1:9" ht="24.75" customHeight="1">
      <c r="A78" s="428"/>
      <c r="B78" s="428"/>
      <c r="C78" s="428"/>
      <c r="D78" s="495"/>
      <c r="E78" s="428"/>
      <c r="F78" s="495"/>
      <c r="G78" s="495"/>
      <c r="H78" s="512" t="str">
        <f t="shared" si="3"/>
        <v/>
      </c>
      <c r="I78" s="428"/>
    </row>
    <row r="79" spans="1:9" ht="24.75" customHeight="1">
      <c r="A79" s="428"/>
      <c r="B79" s="428"/>
      <c r="C79" s="428"/>
      <c r="D79" s="495"/>
      <c r="E79" s="428"/>
      <c r="F79" s="495"/>
      <c r="G79" s="495"/>
      <c r="H79" s="512" t="str">
        <f t="shared" si="3"/>
        <v/>
      </c>
      <c r="I79" s="428"/>
    </row>
    <row r="80" spans="1:9" ht="24.75" customHeight="1">
      <c r="A80" s="428"/>
      <c r="B80" s="428"/>
      <c r="C80" s="428"/>
      <c r="D80" s="495"/>
      <c r="E80" s="428"/>
      <c r="F80" s="495"/>
      <c r="G80" s="495"/>
      <c r="H80" s="512" t="str">
        <f t="shared" si="3"/>
        <v/>
      </c>
      <c r="I80" s="428"/>
    </row>
    <row r="81" spans="1:9" ht="24.75" customHeight="1">
      <c r="A81" s="428"/>
      <c r="B81" s="428"/>
      <c r="C81" s="428"/>
      <c r="D81" s="495"/>
      <c r="E81" s="428"/>
      <c r="F81" s="495"/>
      <c r="G81" s="495"/>
      <c r="H81" s="512" t="str">
        <f t="shared" si="3"/>
        <v/>
      </c>
      <c r="I81" s="428"/>
    </row>
    <row r="82" spans="1:9" ht="24.75" customHeight="1">
      <c r="A82" s="428"/>
      <c r="B82" s="428"/>
      <c r="C82" s="428"/>
      <c r="D82" s="495"/>
      <c r="E82" s="428"/>
      <c r="F82" s="495"/>
      <c r="G82" s="495"/>
      <c r="H82" s="512" t="str">
        <f t="shared" si="3"/>
        <v/>
      </c>
      <c r="I82" s="428"/>
    </row>
    <row r="83" spans="1:9" ht="24.75" customHeight="1">
      <c r="A83" s="428"/>
      <c r="B83" s="428"/>
      <c r="C83" s="428"/>
      <c r="D83" s="495"/>
      <c r="E83" s="428"/>
      <c r="F83" s="495"/>
      <c r="G83" s="495"/>
      <c r="H83" s="512" t="str">
        <f t="shared" si="3"/>
        <v/>
      </c>
      <c r="I83" s="428"/>
    </row>
    <row r="84" spans="1:9" ht="24.75" customHeight="1">
      <c r="A84" s="428"/>
      <c r="B84" s="428"/>
      <c r="C84" s="428"/>
      <c r="D84" s="495"/>
      <c r="E84" s="428"/>
      <c r="F84" s="495"/>
      <c r="G84" s="495"/>
      <c r="H84" s="512" t="str">
        <f t="shared" si="3"/>
        <v/>
      </c>
      <c r="I84" s="428"/>
    </row>
    <row r="85" spans="1:9" ht="24.75" customHeight="1">
      <c r="A85" s="428"/>
      <c r="B85" s="428"/>
      <c r="C85" s="428"/>
      <c r="D85" s="495"/>
      <c r="E85" s="428"/>
      <c r="F85" s="495"/>
      <c r="G85" s="495"/>
      <c r="H85" s="512" t="str">
        <f t="shared" si="3"/>
        <v/>
      </c>
      <c r="I85" s="428"/>
    </row>
    <row r="86" spans="1:9" ht="24.75" customHeight="1">
      <c r="A86" s="428"/>
      <c r="B86" s="428"/>
      <c r="C86" s="428"/>
      <c r="D86" s="495"/>
      <c r="E86" s="428"/>
      <c r="F86" s="495"/>
      <c r="G86" s="495"/>
      <c r="H86" s="512" t="str">
        <f t="shared" si="3"/>
        <v/>
      </c>
      <c r="I86" s="428"/>
    </row>
    <row r="87" spans="1:9" ht="24.75" customHeight="1">
      <c r="A87" s="428"/>
      <c r="B87" s="428"/>
      <c r="C87" s="428"/>
      <c r="D87" s="495"/>
      <c r="E87" s="428"/>
      <c r="F87" s="495"/>
      <c r="G87" s="495"/>
      <c r="H87" s="512" t="str">
        <f t="shared" si="3"/>
        <v/>
      </c>
      <c r="I87" s="428"/>
    </row>
    <row r="88" spans="1:9" ht="24.75" customHeight="1">
      <c r="A88" s="428"/>
      <c r="B88" s="428"/>
      <c r="C88" s="428"/>
      <c r="D88" s="495"/>
      <c r="E88" s="428"/>
      <c r="F88" s="495"/>
      <c r="G88" s="495"/>
      <c r="H88" s="512" t="str">
        <f t="shared" si="3"/>
        <v/>
      </c>
      <c r="I88" s="428"/>
    </row>
    <row r="89" spans="1:9" ht="24.75" customHeight="1">
      <c r="A89" s="428"/>
      <c r="B89" s="428"/>
      <c r="C89" s="428"/>
      <c r="D89" s="495"/>
      <c r="E89" s="428"/>
      <c r="F89" s="495"/>
      <c r="G89" s="495"/>
      <c r="H89" s="512" t="str">
        <f t="shared" si="3"/>
        <v/>
      </c>
      <c r="I89" s="428"/>
    </row>
    <row r="90" spans="1:9" ht="24.75" customHeight="1">
      <c r="A90" s="428"/>
      <c r="B90" s="428"/>
      <c r="C90" s="428"/>
      <c r="D90" s="495"/>
      <c r="E90" s="428"/>
      <c r="F90" s="495"/>
      <c r="G90" s="495"/>
      <c r="H90" s="512" t="str">
        <f t="shared" ref="H90:H118" si="4">IF(F90="","",G90/F90)</f>
        <v/>
      </c>
      <c r="I90" s="428"/>
    </row>
    <row r="91" spans="1:9" ht="24.75" customHeight="1">
      <c r="A91" s="428"/>
      <c r="B91" s="428"/>
      <c r="C91" s="428"/>
      <c r="D91" s="495"/>
      <c r="E91" s="428"/>
      <c r="F91" s="495"/>
      <c r="G91" s="495"/>
      <c r="H91" s="512" t="str">
        <f t="shared" si="4"/>
        <v/>
      </c>
      <c r="I91" s="428"/>
    </row>
    <row r="92" spans="1:9" ht="24.75" customHeight="1">
      <c r="A92" s="428"/>
      <c r="B92" s="428"/>
      <c r="C92" s="428"/>
      <c r="D92" s="495"/>
      <c r="E92" s="428"/>
      <c r="F92" s="495"/>
      <c r="G92" s="495"/>
      <c r="H92" s="512" t="str">
        <f t="shared" si="4"/>
        <v/>
      </c>
      <c r="I92" s="428"/>
    </row>
    <row r="93" spans="1:9" ht="24.75" customHeight="1">
      <c r="A93" s="428"/>
      <c r="B93" s="428"/>
      <c r="C93" s="428"/>
      <c r="D93" s="495"/>
      <c r="E93" s="428"/>
      <c r="F93" s="495"/>
      <c r="G93" s="495"/>
      <c r="H93" s="512" t="str">
        <f t="shared" si="4"/>
        <v/>
      </c>
      <c r="I93" s="428"/>
    </row>
    <row r="94" spans="1:9" ht="24.75" customHeight="1">
      <c r="A94" s="428"/>
      <c r="B94" s="428"/>
      <c r="C94" s="428"/>
      <c r="D94" s="495"/>
      <c r="E94" s="428"/>
      <c r="F94" s="495"/>
      <c r="G94" s="495"/>
      <c r="H94" s="512" t="str">
        <f t="shared" si="4"/>
        <v/>
      </c>
      <c r="I94" s="428"/>
    </row>
    <row r="95" spans="1:9" ht="24.75" customHeight="1">
      <c r="A95" s="428"/>
      <c r="B95" s="428"/>
      <c r="C95" s="428"/>
      <c r="D95" s="495"/>
      <c r="E95" s="428"/>
      <c r="F95" s="495"/>
      <c r="G95" s="495"/>
      <c r="H95" s="512" t="str">
        <f t="shared" si="4"/>
        <v/>
      </c>
      <c r="I95" s="428"/>
    </row>
    <row r="96" spans="1:9" ht="24.75" customHeight="1">
      <c r="A96" s="428"/>
      <c r="B96" s="428"/>
      <c r="C96" s="428"/>
      <c r="D96" s="495"/>
      <c r="E96" s="428"/>
      <c r="F96" s="495"/>
      <c r="G96" s="495"/>
      <c r="H96" s="512" t="str">
        <f t="shared" si="4"/>
        <v/>
      </c>
      <c r="I96" s="428"/>
    </row>
    <row r="97" spans="1:9" ht="24.75" customHeight="1">
      <c r="A97" s="428"/>
      <c r="B97" s="428"/>
      <c r="C97" s="428"/>
      <c r="D97" s="495"/>
      <c r="E97" s="428"/>
      <c r="F97" s="495"/>
      <c r="G97" s="495"/>
      <c r="H97" s="512" t="str">
        <f t="shared" si="4"/>
        <v/>
      </c>
      <c r="I97" s="428"/>
    </row>
    <row r="98" spans="1:9" ht="24.75" customHeight="1">
      <c r="A98" s="428"/>
      <c r="B98" s="428"/>
      <c r="C98" s="428"/>
      <c r="D98" s="495"/>
      <c r="E98" s="428"/>
      <c r="F98" s="495"/>
      <c r="G98" s="495"/>
      <c r="H98" s="512" t="str">
        <f t="shared" si="4"/>
        <v/>
      </c>
      <c r="I98" s="428"/>
    </row>
    <row r="99" spans="1:9" ht="24.75" customHeight="1">
      <c r="A99" s="428"/>
      <c r="B99" s="428"/>
      <c r="C99" s="428"/>
      <c r="D99" s="495"/>
      <c r="E99" s="428"/>
      <c r="F99" s="495"/>
      <c r="G99" s="495"/>
      <c r="H99" s="512" t="str">
        <f t="shared" si="4"/>
        <v/>
      </c>
      <c r="I99" s="428"/>
    </row>
    <row r="100" spans="1:9" ht="24.75" customHeight="1">
      <c r="A100" s="428"/>
      <c r="B100" s="428"/>
      <c r="C100" s="428"/>
      <c r="D100" s="495"/>
      <c r="E100" s="428"/>
      <c r="F100" s="495"/>
      <c r="G100" s="495"/>
      <c r="H100" s="512" t="str">
        <f t="shared" si="4"/>
        <v/>
      </c>
      <c r="I100" s="428"/>
    </row>
    <row r="101" spans="1:9" ht="24.75" customHeight="1">
      <c r="A101" s="428"/>
      <c r="B101" s="428"/>
      <c r="C101" s="428"/>
      <c r="D101" s="495"/>
      <c r="E101" s="428"/>
      <c r="F101" s="495"/>
      <c r="G101" s="495"/>
      <c r="H101" s="512" t="str">
        <f t="shared" si="4"/>
        <v/>
      </c>
      <c r="I101" s="428"/>
    </row>
    <row r="102" spans="1:9" ht="24.75" customHeight="1">
      <c r="A102" s="428"/>
      <c r="B102" s="428"/>
      <c r="C102" s="428"/>
      <c r="D102" s="495"/>
      <c r="E102" s="428"/>
      <c r="F102" s="495"/>
      <c r="G102" s="495"/>
      <c r="H102" s="512" t="str">
        <f t="shared" si="4"/>
        <v/>
      </c>
      <c r="I102" s="428"/>
    </row>
    <row r="103" spans="1:9" ht="24.75" customHeight="1">
      <c r="A103" s="428"/>
      <c r="B103" s="428"/>
      <c r="C103" s="428"/>
      <c r="D103" s="495"/>
      <c r="E103" s="428"/>
      <c r="F103" s="495"/>
      <c r="G103" s="495"/>
      <c r="H103" s="512" t="str">
        <f t="shared" si="4"/>
        <v/>
      </c>
      <c r="I103" s="428"/>
    </row>
    <row r="104" spans="1:9" ht="24.75" customHeight="1">
      <c r="A104" s="428"/>
      <c r="B104" s="428"/>
      <c r="C104" s="428"/>
      <c r="D104" s="495"/>
      <c r="E104" s="428"/>
      <c r="F104" s="495"/>
      <c r="G104" s="495"/>
      <c r="H104" s="512" t="str">
        <f t="shared" si="4"/>
        <v/>
      </c>
      <c r="I104" s="428"/>
    </row>
    <row r="105" spans="1:9" ht="24.75" customHeight="1">
      <c r="A105" s="428"/>
      <c r="B105" s="428"/>
      <c r="C105" s="428"/>
      <c r="D105" s="495"/>
      <c r="E105" s="428"/>
      <c r="F105" s="495"/>
      <c r="G105" s="495"/>
      <c r="H105" s="512" t="str">
        <f t="shared" si="4"/>
        <v/>
      </c>
      <c r="I105" s="428"/>
    </row>
    <row r="106" spans="1:9" ht="24.75" customHeight="1">
      <c r="A106" s="428"/>
      <c r="B106" s="428"/>
      <c r="C106" s="428"/>
      <c r="D106" s="495"/>
      <c r="E106" s="428"/>
      <c r="F106" s="495"/>
      <c r="G106" s="495"/>
      <c r="H106" s="512" t="str">
        <f t="shared" si="4"/>
        <v/>
      </c>
      <c r="I106" s="428"/>
    </row>
    <row r="107" spans="1:9" ht="24.75" customHeight="1">
      <c r="A107" s="428"/>
      <c r="B107" s="428"/>
      <c r="C107" s="428"/>
      <c r="D107" s="495"/>
      <c r="E107" s="428"/>
      <c r="F107" s="495"/>
      <c r="G107" s="495"/>
      <c r="H107" s="512" t="str">
        <f t="shared" si="4"/>
        <v/>
      </c>
      <c r="I107" s="428"/>
    </row>
    <row r="108" spans="1:9" ht="24.75" customHeight="1">
      <c r="A108" s="428"/>
      <c r="B108" s="428"/>
      <c r="C108" s="428"/>
      <c r="D108" s="495"/>
      <c r="E108" s="428"/>
      <c r="F108" s="495"/>
      <c r="G108" s="495"/>
      <c r="H108" s="512" t="str">
        <f t="shared" si="4"/>
        <v/>
      </c>
      <c r="I108" s="428"/>
    </row>
    <row r="109" spans="1:9" ht="24.75" customHeight="1">
      <c r="A109" s="428"/>
      <c r="B109" s="428"/>
      <c r="C109" s="428"/>
      <c r="D109" s="495"/>
      <c r="E109" s="428"/>
      <c r="F109" s="495"/>
      <c r="G109" s="495"/>
      <c r="H109" s="512" t="str">
        <f t="shared" si="4"/>
        <v/>
      </c>
      <c r="I109" s="428"/>
    </row>
    <row r="110" spans="1:9" ht="24.75" customHeight="1">
      <c r="A110" s="428"/>
      <c r="B110" s="428"/>
      <c r="C110" s="428"/>
      <c r="D110" s="495"/>
      <c r="E110" s="428"/>
      <c r="F110" s="495"/>
      <c r="G110" s="495"/>
      <c r="H110" s="512" t="str">
        <f t="shared" si="4"/>
        <v/>
      </c>
      <c r="I110" s="428"/>
    </row>
    <row r="111" spans="1:9" ht="24.75" customHeight="1">
      <c r="A111" s="428"/>
      <c r="B111" s="428"/>
      <c r="C111" s="428"/>
      <c r="D111" s="495"/>
      <c r="E111" s="428"/>
      <c r="F111" s="495"/>
      <c r="G111" s="495"/>
      <c r="H111" s="512" t="str">
        <f t="shared" si="4"/>
        <v/>
      </c>
      <c r="I111" s="428"/>
    </row>
    <row r="112" spans="1:9" ht="24.75" customHeight="1">
      <c r="A112" s="428"/>
      <c r="B112" s="428"/>
      <c r="C112" s="428"/>
      <c r="D112" s="495"/>
      <c r="E112" s="428"/>
      <c r="F112" s="495"/>
      <c r="G112" s="495"/>
      <c r="H112" s="512" t="str">
        <f t="shared" si="4"/>
        <v/>
      </c>
      <c r="I112" s="428"/>
    </row>
    <row r="113" spans="1:9" ht="24.75" customHeight="1">
      <c r="A113" s="428"/>
      <c r="B113" s="428"/>
      <c r="C113" s="428"/>
      <c r="D113" s="495"/>
      <c r="E113" s="428"/>
      <c r="F113" s="495"/>
      <c r="G113" s="495"/>
      <c r="H113" s="512" t="str">
        <f t="shared" si="4"/>
        <v/>
      </c>
      <c r="I113" s="428"/>
    </row>
    <row r="114" spans="1:9" ht="24.75" customHeight="1">
      <c r="A114" s="428"/>
      <c r="B114" s="428"/>
      <c r="C114" s="428"/>
      <c r="D114" s="495"/>
      <c r="E114" s="428"/>
      <c r="F114" s="495"/>
      <c r="G114" s="495"/>
      <c r="H114" s="512" t="str">
        <f t="shared" si="4"/>
        <v/>
      </c>
      <c r="I114" s="428"/>
    </row>
    <row r="115" spans="1:9" ht="24.75" customHeight="1">
      <c r="A115" s="428"/>
      <c r="B115" s="428"/>
      <c r="C115" s="428"/>
      <c r="D115" s="495"/>
      <c r="E115" s="428"/>
      <c r="F115" s="495"/>
      <c r="G115" s="495"/>
      <c r="H115" s="512" t="str">
        <f t="shared" si="4"/>
        <v/>
      </c>
      <c r="I115" s="428"/>
    </row>
    <row r="116" spans="1:9" ht="24.75" customHeight="1">
      <c r="A116" s="428"/>
      <c r="B116" s="428"/>
      <c r="C116" s="428"/>
      <c r="D116" s="495"/>
      <c r="E116" s="428"/>
      <c r="F116" s="495"/>
      <c r="G116" s="495"/>
      <c r="H116" s="512" t="str">
        <f t="shared" si="4"/>
        <v/>
      </c>
      <c r="I116" s="428"/>
    </row>
    <row r="117" spans="1:9" ht="24.75" customHeight="1">
      <c r="A117" s="428"/>
      <c r="B117" s="428"/>
      <c r="C117" s="428"/>
      <c r="D117" s="495"/>
      <c r="E117" s="428"/>
      <c r="F117" s="495"/>
      <c r="G117" s="495"/>
      <c r="H117" s="512" t="str">
        <f t="shared" si="4"/>
        <v/>
      </c>
      <c r="I117" s="428"/>
    </row>
    <row r="118" spans="1:9" ht="24.75" customHeight="1">
      <c r="A118" s="428"/>
      <c r="B118" s="428"/>
      <c r="C118" s="428"/>
      <c r="D118" s="495"/>
      <c r="E118" s="428"/>
      <c r="F118" s="495"/>
      <c r="G118" s="495"/>
      <c r="H118" s="512" t="str">
        <f t="shared" si="4"/>
        <v/>
      </c>
      <c r="I118" s="428"/>
    </row>
    <row r="119" spans="1:9" ht="24.75" customHeight="1">
      <c r="A119" s="428"/>
      <c r="B119" s="428"/>
      <c r="C119" s="428"/>
      <c r="D119" s="495"/>
      <c r="E119" s="428"/>
      <c r="F119" s="495"/>
      <c r="G119" s="495"/>
      <c r="H119" s="512" t="str">
        <f t="shared" ref="H119:H182" si="5">IF(F119="","",G119/F119)</f>
        <v/>
      </c>
      <c r="I119" s="428"/>
    </row>
    <row r="120" spans="1:9" ht="24.75" customHeight="1">
      <c r="A120" s="428"/>
      <c r="B120" s="428"/>
      <c r="C120" s="428"/>
      <c r="D120" s="495"/>
      <c r="E120" s="428"/>
      <c r="F120" s="495"/>
      <c r="G120" s="495"/>
      <c r="H120" s="512" t="str">
        <f t="shared" si="5"/>
        <v/>
      </c>
      <c r="I120" s="428"/>
    </row>
    <row r="121" spans="1:9" ht="24.75" customHeight="1">
      <c r="A121" s="428"/>
      <c r="B121" s="428"/>
      <c r="C121" s="428"/>
      <c r="D121" s="495"/>
      <c r="E121" s="428"/>
      <c r="F121" s="495"/>
      <c r="G121" s="495"/>
      <c r="H121" s="512" t="str">
        <f t="shared" si="5"/>
        <v/>
      </c>
      <c r="I121" s="428"/>
    </row>
    <row r="122" spans="1:9" ht="24.75" customHeight="1">
      <c r="A122" s="428"/>
      <c r="B122" s="428"/>
      <c r="C122" s="428"/>
      <c r="D122" s="495"/>
      <c r="E122" s="428"/>
      <c r="F122" s="495"/>
      <c r="G122" s="495"/>
      <c r="H122" s="512" t="str">
        <f t="shared" si="5"/>
        <v/>
      </c>
      <c r="I122" s="428"/>
    </row>
    <row r="123" spans="1:9" ht="24.75" customHeight="1">
      <c r="A123" s="428"/>
      <c r="B123" s="428"/>
      <c r="C123" s="428"/>
      <c r="D123" s="495"/>
      <c r="E123" s="428"/>
      <c r="F123" s="495"/>
      <c r="G123" s="495"/>
      <c r="H123" s="512" t="str">
        <f t="shared" si="5"/>
        <v/>
      </c>
      <c r="I123" s="428"/>
    </row>
    <row r="124" spans="1:9" ht="24.75" customHeight="1">
      <c r="A124" s="428"/>
      <c r="B124" s="428"/>
      <c r="C124" s="428"/>
      <c r="D124" s="495"/>
      <c r="E124" s="428"/>
      <c r="F124" s="495"/>
      <c r="G124" s="495"/>
      <c r="H124" s="512" t="str">
        <f t="shared" si="5"/>
        <v/>
      </c>
      <c r="I124" s="428"/>
    </row>
    <row r="125" spans="1:9" ht="24.75" customHeight="1">
      <c r="A125" s="428"/>
      <c r="B125" s="428"/>
      <c r="C125" s="428"/>
      <c r="D125" s="495"/>
      <c r="E125" s="428"/>
      <c r="F125" s="495"/>
      <c r="G125" s="495"/>
      <c r="H125" s="512" t="str">
        <f t="shared" si="5"/>
        <v/>
      </c>
      <c r="I125" s="428"/>
    </row>
    <row r="126" spans="1:9" ht="24.75" customHeight="1">
      <c r="A126" s="428"/>
      <c r="B126" s="428"/>
      <c r="C126" s="428"/>
      <c r="D126" s="495"/>
      <c r="E126" s="428"/>
      <c r="F126" s="495"/>
      <c r="G126" s="495"/>
      <c r="H126" s="512" t="str">
        <f t="shared" si="5"/>
        <v/>
      </c>
      <c r="I126" s="428"/>
    </row>
    <row r="127" spans="1:9" ht="24.75" customHeight="1">
      <c r="A127" s="428"/>
      <c r="B127" s="428"/>
      <c r="C127" s="428"/>
      <c r="D127" s="495"/>
      <c r="E127" s="428"/>
      <c r="F127" s="495"/>
      <c r="G127" s="495"/>
      <c r="H127" s="512" t="str">
        <f t="shared" si="5"/>
        <v/>
      </c>
      <c r="I127" s="428"/>
    </row>
    <row r="128" spans="1:9" ht="24.75" customHeight="1">
      <c r="A128" s="428"/>
      <c r="B128" s="428"/>
      <c r="C128" s="428"/>
      <c r="D128" s="495"/>
      <c r="E128" s="428"/>
      <c r="F128" s="495"/>
      <c r="G128" s="495"/>
      <c r="H128" s="512" t="str">
        <f t="shared" si="5"/>
        <v/>
      </c>
      <c r="I128" s="428"/>
    </row>
    <row r="129" spans="1:9" ht="24.75" customHeight="1">
      <c r="A129" s="428"/>
      <c r="B129" s="428"/>
      <c r="C129" s="428"/>
      <c r="D129" s="495"/>
      <c r="E129" s="428"/>
      <c r="F129" s="495"/>
      <c r="G129" s="495"/>
      <c r="H129" s="512" t="str">
        <f t="shared" si="5"/>
        <v/>
      </c>
      <c r="I129" s="428"/>
    </row>
    <row r="130" spans="1:9" ht="24.75" customHeight="1">
      <c r="A130" s="428"/>
      <c r="B130" s="428"/>
      <c r="C130" s="428"/>
      <c r="D130" s="495"/>
      <c r="E130" s="428"/>
      <c r="F130" s="495"/>
      <c r="G130" s="495"/>
      <c r="H130" s="512" t="str">
        <f t="shared" si="5"/>
        <v/>
      </c>
      <c r="I130" s="428"/>
    </row>
    <row r="131" spans="1:9" ht="24.75" customHeight="1">
      <c r="A131" s="428"/>
      <c r="B131" s="428"/>
      <c r="C131" s="428"/>
      <c r="D131" s="495"/>
      <c r="E131" s="428"/>
      <c r="F131" s="495"/>
      <c r="G131" s="495"/>
      <c r="H131" s="512" t="str">
        <f t="shared" si="5"/>
        <v/>
      </c>
      <c r="I131" s="428"/>
    </row>
    <row r="132" spans="1:9" ht="24.75" customHeight="1">
      <c r="A132" s="428"/>
      <c r="B132" s="428"/>
      <c r="C132" s="428"/>
      <c r="D132" s="495"/>
      <c r="E132" s="428"/>
      <c r="F132" s="495"/>
      <c r="G132" s="495"/>
      <c r="H132" s="512" t="str">
        <f t="shared" si="5"/>
        <v/>
      </c>
      <c r="I132" s="428"/>
    </row>
    <row r="133" spans="1:9" ht="24.75" customHeight="1">
      <c r="A133" s="428"/>
      <c r="B133" s="428"/>
      <c r="C133" s="428"/>
      <c r="D133" s="495"/>
      <c r="E133" s="428"/>
      <c r="F133" s="495"/>
      <c r="G133" s="495"/>
      <c r="H133" s="512" t="str">
        <f t="shared" si="5"/>
        <v/>
      </c>
      <c r="I133" s="428"/>
    </row>
    <row r="134" spans="1:9" ht="24.75" customHeight="1">
      <c r="A134" s="428"/>
      <c r="B134" s="428"/>
      <c r="C134" s="428"/>
      <c r="D134" s="495"/>
      <c r="E134" s="428"/>
      <c r="F134" s="495"/>
      <c r="G134" s="495"/>
      <c r="H134" s="512" t="str">
        <f t="shared" si="5"/>
        <v/>
      </c>
      <c r="I134" s="428"/>
    </row>
    <row r="135" spans="1:9" ht="24.75" customHeight="1">
      <c r="A135" s="428"/>
      <c r="B135" s="428"/>
      <c r="C135" s="428"/>
      <c r="D135" s="495"/>
      <c r="E135" s="428"/>
      <c r="F135" s="495"/>
      <c r="G135" s="495"/>
      <c r="H135" s="512" t="str">
        <f t="shared" si="5"/>
        <v/>
      </c>
      <c r="I135" s="428"/>
    </row>
    <row r="136" spans="1:9" ht="24.75" customHeight="1">
      <c r="A136" s="428"/>
      <c r="B136" s="428"/>
      <c r="C136" s="428"/>
      <c r="D136" s="495"/>
      <c r="E136" s="428"/>
      <c r="F136" s="495"/>
      <c r="G136" s="495"/>
      <c r="H136" s="512" t="str">
        <f t="shared" si="5"/>
        <v/>
      </c>
      <c r="I136" s="428"/>
    </row>
    <row r="137" spans="1:9" ht="24.75" customHeight="1">
      <c r="A137" s="428"/>
      <c r="B137" s="428"/>
      <c r="C137" s="428"/>
      <c r="D137" s="495"/>
      <c r="E137" s="428"/>
      <c r="F137" s="495"/>
      <c r="G137" s="495"/>
      <c r="H137" s="512" t="str">
        <f t="shared" si="5"/>
        <v/>
      </c>
      <c r="I137" s="428"/>
    </row>
    <row r="138" spans="1:9" ht="24.75" customHeight="1">
      <c r="A138" s="428"/>
      <c r="B138" s="428"/>
      <c r="C138" s="428"/>
      <c r="D138" s="495"/>
      <c r="E138" s="428"/>
      <c r="F138" s="495"/>
      <c r="G138" s="495"/>
      <c r="H138" s="512" t="str">
        <f t="shared" si="5"/>
        <v/>
      </c>
      <c r="I138" s="428"/>
    </row>
    <row r="139" spans="1:9" ht="24.75" customHeight="1">
      <c r="A139" s="428"/>
      <c r="B139" s="428"/>
      <c r="C139" s="428"/>
      <c r="D139" s="495"/>
      <c r="E139" s="428"/>
      <c r="F139" s="495"/>
      <c r="G139" s="495"/>
      <c r="H139" s="512" t="str">
        <f t="shared" si="5"/>
        <v/>
      </c>
      <c r="I139" s="428"/>
    </row>
    <row r="140" spans="1:9" ht="24.75" customHeight="1">
      <c r="A140" s="428"/>
      <c r="B140" s="428"/>
      <c r="C140" s="428"/>
      <c r="D140" s="495"/>
      <c r="E140" s="428"/>
      <c r="F140" s="495"/>
      <c r="G140" s="495"/>
      <c r="H140" s="512" t="str">
        <f t="shared" si="5"/>
        <v/>
      </c>
      <c r="I140" s="428"/>
    </row>
    <row r="141" spans="1:9" ht="24.75" customHeight="1">
      <c r="A141" s="428"/>
      <c r="B141" s="428"/>
      <c r="C141" s="428"/>
      <c r="D141" s="495"/>
      <c r="E141" s="428"/>
      <c r="F141" s="495"/>
      <c r="G141" s="495"/>
      <c r="H141" s="512" t="str">
        <f t="shared" si="5"/>
        <v/>
      </c>
      <c r="I141" s="428"/>
    </row>
    <row r="142" spans="1:9" ht="24.75" customHeight="1">
      <c r="A142" s="428"/>
      <c r="B142" s="428"/>
      <c r="C142" s="428"/>
      <c r="D142" s="495"/>
      <c r="E142" s="428"/>
      <c r="F142" s="495"/>
      <c r="G142" s="495"/>
      <c r="H142" s="512" t="str">
        <f t="shared" si="5"/>
        <v/>
      </c>
      <c r="I142" s="428"/>
    </row>
    <row r="143" spans="1:9" ht="24.75" customHeight="1">
      <c r="A143" s="428"/>
      <c r="B143" s="428"/>
      <c r="C143" s="428"/>
      <c r="D143" s="495"/>
      <c r="E143" s="428"/>
      <c r="F143" s="495"/>
      <c r="G143" s="495"/>
      <c r="H143" s="512" t="str">
        <f t="shared" si="5"/>
        <v/>
      </c>
      <c r="I143" s="428"/>
    </row>
    <row r="144" spans="1:9" ht="24.75" customHeight="1">
      <c r="A144" s="428"/>
      <c r="B144" s="428"/>
      <c r="C144" s="428"/>
      <c r="D144" s="495"/>
      <c r="E144" s="428"/>
      <c r="F144" s="495"/>
      <c r="G144" s="495"/>
      <c r="H144" s="512" t="str">
        <f t="shared" si="5"/>
        <v/>
      </c>
      <c r="I144" s="428"/>
    </row>
    <row r="145" spans="1:9" ht="24.75" customHeight="1">
      <c r="A145" s="428"/>
      <c r="B145" s="428"/>
      <c r="C145" s="428"/>
      <c r="D145" s="495"/>
      <c r="E145" s="428"/>
      <c r="F145" s="495"/>
      <c r="G145" s="495"/>
      <c r="H145" s="512" t="str">
        <f t="shared" si="5"/>
        <v/>
      </c>
      <c r="I145" s="428"/>
    </row>
    <row r="146" spans="1:9" ht="24.75" customHeight="1">
      <c r="A146" s="428"/>
      <c r="B146" s="428"/>
      <c r="C146" s="428"/>
      <c r="D146" s="495"/>
      <c r="E146" s="428"/>
      <c r="F146" s="495"/>
      <c r="G146" s="495"/>
      <c r="H146" s="512" t="str">
        <f t="shared" si="5"/>
        <v/>
      </c>
      <c r="I146" s="428"/>
    </row>
    <row r="147" spans="1:9" ht="24.75" customHeight="1">
      <c r="A147" s="428"/>
      <c r="B147" s="428"/>
      <c r="C147" s="428"/>
      <c r="D147" s="495"/>
      <c r="E147" s="428"/>
      <c r="F147" s="495"/>
      <c r="G147" s="495"/>
      <c r="H147" s="512" t="str">
        <f t="shared" si="5"/>
        <v/>
      </c>
      <c r="I147" s="428"/>
    </row>
    <row r="148" spans="1:9" ht="24.75" customHeight="1">
      <c r="A148" s="428"/>
      <c r="B148" s="428"/>
      <c r="C148" s="428"/>
      <c r="D148" s="495"/>
      <c r="E148" s="428"/>
      <c r="F148" s="495"/>
      <c r="G148" s="495"/>
      <c r="H148" s="512" t="str">
        <f t="shared" si="5"/>
        <v/>
      </c>
      <c r="I148" s="428"/>
    </row>
    <row r="149" spans="1:9" ht="24.75" customHeight="1">
      <c r="A149" s="428"/>
      <c r="B149" s="428"/>
      <c r="C149" s="428"/>
      <c r="D149" s="495"/>
      <c r="E149" s="428"/>
      <c r="F149" s="495"/>
      <c r="G149" s="495"/>
      <c r="H149" s="512" t="str">
        <f t="shared" si="5"/>
        <v/>
      </c>
      <c r="I149" s="428"/>
    </row>
    <row r="150" spans="1:9" ht="24.75" customHeight="1">
      <c r="A150" s="428"/>
      <c r="B150" s="428"/>
      <c r="C150" s="428"/>
      <c r="D150" s="495"/>
      <c r="E150" s="428"/>
      <c r="F150" s="495"/>
      <c r="G150" s="495"/>
      <c r="H150" s="512" t="str">
        <f t="shared" si="5"/>
        <v/>
      </c>
      <c r="I150" s="428"/>
    </row>
    <row r="151" spans="1:9" ht="24.75" customHeight="1">
      <c r="A151" s="428"/>
      <c r="B151" s="428"/>
      <c r="C151" s="428"/>
      <c r="D151" s="495"/>
      <c r="E151" s="428"/>
      <c r="F151" s="495"/>
      <c r="G151" s="495"/>
      <c r="H151" s="512" t="str">
        <f t="shared" si="5"/>
        <v/>
      </c>
      <c r="I151" s="428"/>
    </row>
    <row r="152" spans="1:9" ht="24.75" customHeight="1">
      <c r="A152" s="428"/>
      <c r="B152" s="428"/>
      <c r="C152" s="428"/>
      <c r="D152" s="495"/>
      <c r="E152" s="428"/>
      <c r="F152" s="495"/>
      <c r="G152" s="495"/>
      <c r="H152" s="512" t="str">
        <f t="shared" si="5"/>
        <v/>
      </c>
      <c r="I152" s="428"/>
    </row>
    <row r="153" spans="1:9" ht="24.75" customHeight="1">
      <c r="A153" s="428"/>
      <c r="B153" s="428"/>
      <c r="C153" s="428"/>
      <c r="D153" s="495"/>
      <c r="E153" s="428"/>
      <c r="F153" s="495"/>
      <c r="G153" s="495"/>
      <c r="H153" s="512" t="str">
        <f t="shared" si="5"/>
        <v/>
      </c>
      <c r="I153" s="428"/>
    </row>
    <row r="154" spans="1:9" ht="24.75" customHeight="1">
      <c r="A154" s="428"/>
      <c r="B154" s="428"/>
      <c r="C154" s="428"/>
      <c r="D154" s="495"/>
      <c r="E154" s="428"/>
      <c r="F154" s="495"/>
      <c r="G154" s="495"/>
      <c r="H154" s="512" t="str">
        <f t="shared" si="5"/>
        <v/>
      </c>
      <c r="I154" s="428"/>
    </row>
    <row r="155" spans="1:9" ht="24.75" customHeight="1">
      <c r="A155" s="428"/>
      <c r="B155" s="428"/>
      <c r="C155" s="428"/>
      <c r="D155" s="495"/>
      <c r="E155" s="428"/>
      <c r="F155" s="495"/>
      <c r="G155" s="495"/>
      <c r="H155" s="512" t="str">
        <f t="shared" si="5"/>
        <v/>
      </c>
      <c r="I155" s="428"/>
    </row>
    <row r="156" spans="1:9" ht="24.75" customHeight="1">
      <c r="A156" s="428"/>
      <c r="B156" s="428"/>
      <c r="C156" s="428"/>
      <c r="D156" s="495"/>
      <c r="E156" s="428"/>
      <c r="F156" s="495"/>
      <c r="G156" s="495"/>
      <c r="H156" s="512" t="str">
        <f t="shared" si="5"/>
        <v/>
      </c>
      <c r="I156" s="428"/>
    </row>
    <row r="157" spans="1:9" ht="24.75" customHeight="1">
      <c r="A157" s="428"/>
      <c r="B157" s="428"/>
      <c r="C157" s="428"/>
      <c r="D157" s="495"/>
      <c r="E157" s="428"/>
      <c r="F157" s="495"/>
      <c r="G157" s="495"/>
      <c r="H157" s="512" t="str">
        <f t="shared" si="5"/>
        <v/>
      </c>
      <c r="I157" s="428"/>
    </row>
    <row r="158" spans="1:9" ht="24.75" customHeight="1">
      <c r="A158" s="428"/>
      <c r="B158" s="428"/>
      <c r="C158" s="428"/>
      <c r="D158" s="495"/>
      <c r="E158" s="428"/>
      <c r="F158" s="495"/>
      <c r="G158" s="495"/>
      <c r="H158" s="512" t="str">
        <f t="shared" si="5"/>
        <v/>
      </c>
      <c r="I158" s="428"/>
    </row>
    <row r="159" spans="1:9" ht="24.75" customHeight="1">
      <c r="A159" s="428"/>
      <c r="B159" s="428"/>
      <c r="C159" s="428"/>
      <c r="D159" s="495"/>
      <c r="E159" s="428"/>
      <c r="F159" s="495"/>
      <c r="G159" s="495"/>
      <c r="H159" s="512" t="str">
        <f t="shared" si="5"/>
        <v/>
      </c>
      <c r="I159" s="428"/>
    </row>
    <row r="160" spans="1:9" ht="24.75" customHeight="1">
      <c r="A160" s="428"/>
      <c r="B160" s="428"/>
      <c r="C160" s="428"/>
      <c r="D160" s="495"/>
      <c r="E160" s="428"/>
      <c r="F160" s="495"/>
      <c r="G160" s="495"/>
      <c r="H160" s="512" t="str">
        <f t="shared" si="5"/>
        <v/>
      </c>
      <c r="I160" s="428"/>
    </row>
    <row r="161" spans="1:9" ht="24.75" customHeight="1">
      <c r="A161" s="428"/>
      <c r="B161" s="428"/>
      <c r="C161" s="428"/>
      <c r="D161" s="495"/>
      <c r="E161" s="428"/>
      <c r="F161" s="495"/>
      <c r="G161" s="495"/>
      <c r="H161" s="512" t="str">
        <f t="shared" si="5"/>
        <v/>
      </c>
      <c r="I161" s="428"/>
    </row>
    <row r="162" spans="1:9" ht="24.75" customHeight="1">
      <c r="A162" s="428"/>
      <c r="B162" s="428"/>
      <c r="C162" s="428"/>
      <c r="D162" s="495"/>
      <c r="E162" s="428"/>
      <c r="F162" s="495"/>
      <c r="G162" s="495"/>
      <c r="H162" s="512" t="str">
        <f t="shared" si="5"/>
        <v/>
      </c>
      <c r="I162" s="428"/>
    </row>
    <row r="163" spans="1:9" ht="24.75" customHeight="1">
      <c r="A163" s="428"/>
      <c r="B163" s="428"/>
      <c r="C163" s="428"/>
      <c r="D163" s="495"/>
      <c r="E163" s="428"/>
      <c r="F163" s="495"/>
      <c r="G163" s="495"/>
      <c r="H163" s="512" t="str">
        <f t="shared" si="5"/>
        <v/>
      </c>
      <c r="I163" s="428"/>
    </row>
    <row r="164" spans="1:9" ht="24.75" customHeight="1">
      <c r="A164" s="428"/>
      <c r="B164" s="428"/>
      <c r="C164" s="428"/>
      <c r="D164" s="495"/>
      <c r="E164" s="428"/>
      <c r="F164" s="495"/>
      <c r="G164" s="495"/>
      <c r="H164" s="512" t="str">
        <f t="shared" si="5"/>
        <v/>
      </c>
      <c r="I164" s="428"/>
    </row>
    <row r="165" spans="1:9" ht="24.75" customHeight="1">
      <c r="A165" s="428"/>
      <c r="B165" s="428"/>
      <c r="C165" s="428"/>
      <c r="D165" s="495"/>
      <c r="E165" s="428"/>
      <c r="F165" s="495"/>
      <c r="G165" s="495"/>
      <c r="H165" s="512" t="str">
        <f t="shared" si="5"/>
        <v/>
      </c>
      <c r="I165" s="428"/>
    </row>
    <row r="166" spans="1:9" ht="24.75" customHeight="1">
      <c r="A166" s="428"/>
      <c r="B166" s="428"/>
      <c r="C166" s="428"/>
      <c r="D166" s="495"/>
      <c r="E166" s="428"/>
      <c r="F166" s="495"/>
      <c r="G166" s="495"/>
      <c r="H166" s="512" t="str">
        <f t="shared" si="5"/>
        <v/>
      </c>
      <c r="I166" s="428"/>
    </row>
    <row r="167" spans="1:9" ht="24.75" customHeight="1">
      <c r="A167" s="428"/>
      <c r="B167" s="428"/>
      <c r="C167" s="428"/>
      <c r="D167" s="495"/>
      <c r="E167" s="428"/>
      <c r="F167" s="495"/>
      <c r="G167" s="495"/>
      <c r="H167" s="512" t="str">
        <f t="shared" si="5"/>
        <v/>
      </c>
      <c r="I167" s="428"/>
    </row>
    <row r="168" spans="1:9" ht="24.75" customHeight="1">
      <c r="A168" s="428"/>
      <c r="B168" s="428"/>
      <c r="C168" s="428"/>
      <c r="D168" s="495"/>
      <c r="E168" s="428"/>
      <c r="F168" s="495"/>
      <c r="G168" s="495"/>
      <c r="H168" s="512" t="str">
        <f t="shared" si="5"/>
        <v/>
      </c>
      <c r="I168" s="428"/>
    </row>
    <row r="169" spans="1:9" ht="24.75" customHeight="1">
      <c r="A169" s="428"/>
      <c r="B169" s="428"/>
      <c r="C169" s="428"/>
      <c r="D169" s="495"/>
      <c r="E169" s="428"/>
      <c r="F169" s="495"/>
      <c r="G169" s="495"/>
      <c r="H169" s="512" t="str">
        <f t="shared" si="5"/>
        <v/>
      </c>
      <c r="I169" s="428"/>
    </row>
    <row r="170" spans="1:9" ht="24.75" customHeight="1">
      <c r="A170" s="428"/>
      <c r="B170" s="428"/>
      <c r="C170" s="428"/>
      <c r="D170" s="495"/>
      <c r="E170" s="428"/>
      <c r="F170" s="495"/>
      <c r="G170" s="495"/>
      <c r="H170" s="512" t="str">
        <f t="shared" si="5"/>
        <v/>
      </c>
      <c r="I170" s="428"/>
    </row>
    <row r="171" spans="1:9" ht="24.75" customHeight="1">
      <c r="A171" s="428"/>
      <c r="B171" s="428"/>
      <c r="C171" s="428"/>
      <c r="D171" s="495"/>
      <c r="E171" s="428"/>
      <c r="F171" s="495"/>
      <c r="G171" s="495"/>
      <c r="H171" s="512" t="str">
        <f t="shared" si="5"/>
        <v/>
      </c>
      <c r="I171" s="428"/>
    </row>
    <row r="172" spans="1:9" ht="24.75" customHeight="1">
      <c r="A172" s="428"/>
      <c r="B172" s="428"/>
      <c r="C172" s="428"/>
      <c r="D172" s="495"/>
      <c r="E172" s="428"/>
      <c r="F172" s="495"/>
      <c r="G172" s="495"/>
      <c r="H172" s="512" t="str">
        <f t="shared" si="5"/>
        <v/>
      </c>
      <c r="I172" s="428"/>
    </row>
    <row r="173" spans="1:9" ht="24.75" customHeight="1">
      <c r="A173" s="428"/>
      <c r="B173" s="428"/>
      <c r="C173" s="428"/>
      <c r="D173" s="495"/>
      <c r="E173" s="428"/>
      <c r="F173" s="495"/>
      <c r="G173" s="495"/>
      <c r="H173" s="512" t="str">
        <f t="shared" si="5"/>
        <v/>
      </c>
      <c r="I173" s="428"/>
    </row>
    <row r="174" spans="1:9" ht="24.75" customHeight="1">
      <c r="A174" s="428"/>
      <c r="B174" s="428"/>
      <c r="C174" s="428"/>
      <c r="D174" s="495"/>
      <c r="E174" s="428"/>
      <c r="F174" s="495"/>
      <c r="G174" s="495"/>
      <c r="H174" s="512" t="str">
        <f t="shared" si="5"/>
        <v/>
      </c>
      <c r="I174" s="428"/>
    </row>
    <row r="175" spans="1:9" ht="24.75" customHeight="1">
      <c r="A175" s="428"/>
      <c r="B175" s="428"/>
      <c r="C175" s="428"/>
      <c r="D175" s="495"/>
      <c r="E175" s="428"/>
      <c r="F175" s="495"/>
      <c r="G175" s="495"/>
      <c r="H175" s="512" t="str">
        <f t="shared" si="5"/>
        <v/>
      </c>
      <c r="I175" s="428"/>
    </row>
    <row r="176" spans="1:9" ht="24.75" customHeight="1">
      <c r="A176" s="428"/>
      <c r="B176" s="428"/>
      <c r="C176" s="428"/>
      <c r="D176" s="495"/>
      <c r="E176" s="428"/>
      <c r="F176" s="495"/>
      <c r="G176" s="495"/>
      <c r="H176" s="512" t="str">
        <f t="shared" si="5"/>
        <v/>
      </c>
      <c r="I176" s="428"/>
    </row>
    <row r="177" spans="1:9" ht="24.75" customHeight="1">
      <c r="A177" s="428"/>
      <c r="B177" s="428"/>
      <c r="C177" s="428"/>
      <c r="D177" s="495"/>
      <c r="E177" s="428"/>
      <c r="F177" s="495"/>
      <c r="G177" s="495"/>
      <c r="H177" s="512" t="str">
        <f t="shared" si="5"/>
        <v/>
      </c>
      <c r="I177" s="428"/>
    </row>
    <row r="178" spans="1:9" ht="24.75" customHeight="1">
      <c r="A178" s="428"/>
      <c r="B178" s="428"/>
      <c r="C178" s="428"/>
      <c r="D178" s="495"/>
      <c r="E178" s="428"/>
      <c r="F178" s="495"/>
      <c r="G178" s="495"/>
      <c r="H178" s="512" t="str">
        <f t="shared" si="5"/>
        <v/>
      </c>
      <c r="I178" s="428"/>
    </row>
    <row r="179" spans="1:9" ht="24.75" customHeight="1">
      <c r="A179" s="428"/>
      <c r="B179" s="428"/>
      <c r="C179" s="428"/>
      <c r="D179" s="495"/>
      <c r="E179" s="428"/>
      <c r="F179" s="495"/>
      <c r="G179" s="495"/>
      <c r="H179" s="512" t="str">
        <f t="shared" si="5"/>
        <v/>
      </c>
      <c r="I179" s="428"/>
    </row>
    <row r="180" spans="1:9" ht="24.75" customHeight="1">
      <c r="A180" s="428"/>
      <c r="B180" s="428"/>
      <c r="C180" s="428"/>
      <c r="D180" s="495"/>
      <c r="E180" s="428"/>
      <c r="F180" s="495"/>
      <c r="G180" s="495"/>
      <c r="H180" s="512" t="str">
        <f t="shared" si="5"/>
        <v/>
      </c>
      <c r="I180" s="428"/>
    </row>
    <row r="181" spans="1:9" ht="24.75" customHeight="1">
      <c r="A181" s="428"/>
      <c r="B181" s="428"/>
      <c r="C181" s="428"/>
      <c r="D181" s="495"/>
      <c r="E181" s="428"/>
      <c r="F181" s="495"/>
      <c r="G181" s="495"/>
      <c r="H181" s="512" t="str">
        <f t="shared" si="5"/>
        <v/>
      </c>
      <c r="I181" s="428"/>
    </row>
    <row r="182" spans="1:9" ht="24.75" customHeight="1">
      <c r="A182" s="428"/>
      <c r="B182" s="428"/>
      <c r="C182" s="428"/>
      <c r="D182" s="495"/>
      <c r="E182" s="428"/>
      <c r="F182" s="495"/>
      <c r="G182" s="495"/>
      <c r="H182" s="512" t="str">
        <f t="shared" si="5"/>
        <v/>
      </c>
      <c r="I182" s="428"/>
    </row>
    <row r="183" spans="1:9" ht="24.75" customHeight="1">
      <c r="A183" s="428"/>
      <c r="B183" s="428"/>
      <c r="C183" s="428"/>
      <c r="D183" s="495"/>
      <c r="E183" s="428"/>
      <c r="F183" s="495"/>
      <c r="G183" s="495"/>
      <c r="H183" s="512" t="str">
        <f t="shared" ref="H183:H246" si="6">IF(F183="","",G183/F183)</f>
        <v/>
      </c>
      <c r="I183" s="428"/>
    </row>
    <row r="184" spans="1:9" ht="24.75" customHeight="1">
      <c r="A184" s="428"/>
      <c r="B184" s="428"/>
      <c r="C184" s="428"/>
      <c r="D184" s="495"/>
      <c r="E184" s="428"/>
      <c r="F184" s="495"/>
      <c r="G184" s="495"/>
      <c r="H184" s="512" t="str">
        <f t="shared" si="6"/>
        <v/>
      </c>
      <c r="I184" s="428"/>
    </row>
    <row r="185" spans="1:9" ht="24.75" customHeight="1">
      <c r="A185" s="428"/>
      <c r="B185" s="428"/>
      <c r="C185" s="428"/>
      <c r="D185" s="495"/>
      <c r="E185" s="428"/>
      <c r="F185" s="495"/>
      <c r="G185" s="495"/>
      <c r="H185" s="512" t="str">
        <f t="shared" si="6"/>
        <v/>
      </c>
      <c r="I185" s="428"/>
    </row>
    <row r="186" spans="1:9" ht="24.75" customHeight="1">
      <c r="A186" s="428"/>
      <c r="B186" s="428"/>
      <c r="C186" s="428"/>
      <c r="D186" s="495"/>
      <c r="E186" s="428"/>
      <c r="F186" s="495"/>
      <c r="G186" s="495"/>
      <c r="H186" s="512" t="str">
        <f t="shared" si="6"/>
        <v/>
      </c>
      <c r="I186" s="428"/>
    </row>
    <row r="187" spans="1:9" ht="24.75" customHeight="1">
      <c r="A187" s="428"/>
      <c r="B187" s="428"/>
      <c r="C187" s="428"/>
      <c r="D187" s="495"/>
      <c r="E187" s="428"/>
      <c r="F187" s="495"/>
      <c r="G187" s="495"/>
      <c r="H187" s="512" t="str">
        <f t="shared" si="6"/>
        <v/>
      </c>
      <c r="I187" s="428"/>
    </row>
    <row r="188" spans="1:9" ht="24.75" customHeight="1">
      <c r="A188" s="428"/>
      <c r="B188" s="428"/>
      <c r="C188" s="428"/>
      <c r="D188" s="495"/>
      <c r="E188" s="428"/>
      <c r="F188" s="495"/>
      <c r="G188" s="495"/>
      <c r="H188" s="512" t="str">
        <f t="shared" si="6"/>
        <v/>
      </c>
      <c r="I188" s="428"/>
    </row>
    <row r="189" spans="1:9" ht="24.75" customHeight="1">
      <c r="A189" s="428"/>
      <c r="B189" s="428"/>
      <c r="C189" s="428"/>
      <c r="D189" s="495"/>
      <c r="E189" s="428"/>
      <c r="F189" s="495"/>
      <c r="G189" s="495"/>
      <c r="H189" s="512" t="str">
        <f t="shared" si="6"/>
        <v/>
      </c>
      <c r="I189" s="428"/>
    </row>
    <row r="190" spans="1:9" ht="24.75" customHeight="1">
      <c r="A190" s="428"/>
      <c r="B190" s="428"/>
      <c r="C190" s="428"/>
      <c r="D190" s="495"/>
      <c r="E190" s="428"/>
      <c r="F190" s="495"/>
      <c r="G190" s="495"/>
      <c r="H190" s="512" t="str">
        <f t="shared" si="6"/>
        <v/>
      </c>
      <c r="I190" s="428"/>
    </row>
    <row r="191" spans="1:9" ht="24.75" customHeight="1">
      <c r="A191" s="428"/>
      <c r="B191" s="428"/>
      <c r="C191" s="428"/>
      <c r="D191" s="495"/>
      <c r="E191" s="428"/>
      <c r="F191" s="495"/>
      <c r="G191" s="495"/>
      <c r="H191" s="512" t="str">
        <f t="shared" si="6"/>
        <v/>
      </c>
      <c r="I191" s="428"/>
    </row>
    <row r="192" spans="1:9" ht="24.75" customHeight="1">
      <c r="A192" s="428"/>
      <c r="B192" s="428"/>
      <c r="C192" s="428"/>
      <c r="D192" s="495"/>
      <c r="E192" s="428"/>
      <c r="F192" s="495"/>
      <c r="G192" s="495"/>
      <c r="H192" s="512" t="str">
        <f t="shared" si="6"/>
        <v/>
      </c>
      <c r="I192" s="428"/>
    </row>
    <row r="193" spans="1:9" ht="24.75" customHeight="1">
      <c r="A193" s="428"/>
      <c r="B193" s="428"/>
      <c r="C193" s="428"/>
      <c r="D193" s="495"/>
      <c r="E193" s="428"/>
      <c r="F193" s="495"/>
      <c r="G193" s="495"/>
      <c r="H193" s="512" t="str">
        <f t="shared" si="6"/>
        <v/>
      </c>
      <c r="I193" s="428"/>
    </row>
    <row r="194" spans="1:9" ht="24.75" customHeight="1">
      <c r="A194" s="428"/>
      <c r="B194" s="428"/>
      <c r="C194" s="428"/>
      <c r="D194" s="495"/>
      <c r="E194" s="428"/>
      <c r="F194" s="495"/>
      <c r="G194" s="495"/>
      <c r="H194" s="512" t="str">
        <f t="shared" si="6"/>
        <v/>
      </c>
      <c r="I194" s="428"/>
    </row>
    <row r="195" spans="1:9" ht="24.75" customHeight="1">
      <c r="A195" s="428"/>
      <c r="B195" s="428"/>
      <c r="C195" s="428"/>
      <c r="D195" s="495"/>
      <c r="E195" s="428"/>
      <c r="F195" s="495"/>
      <c r="G195" s="495"/>
      <c r="H195" s="512" t="str">
        <f t="shared" si="6"/>
        <v/>
      </c>
      <c r="I195" s="428"/>
    </row>
    <row r="196" spans="1:9" ht="24.75" customHeight="1">
      <c r="A196" s="428"/>
      <c r="B196" s="428"/>
      <c r="C196" s="428"/>
      <c r="D196" s="495"/>
      <c r="E196" s="428"/>
      <c r="F196" s="495"/>
      <c r="G196" s="495"/>
      <c r="H196" s="512" t="str">
        <f t="shared" si="6"/>
        <v/>
      </c>
      <c r="I196" s="428"/>
    </row>
    <row r="197" spans="1:9" ht="24.75" customHeight="1">
      <c r="A197" s="428"/>
      <c r="B197" s="428"/>
      <c r="C197" s="428"/>
      <c r="D197" s="495"/>
      <c r="E197" s="428"/>
      <c r="F197" s="495"/>
      <c r="G197" s="495"/>
      <c r="H197" s="512" t="str">
        <f t="shared" si="6"/>
        <v/>
      </c>
      <c r="I197" s="428"/>
    </row>
    <row r="198" spans="1:9" ht="24.75" customHeight="1">
      <c r="A198" s="428"/>
      <c r="B198" s="428"/>
      <c r="C198" s="428"/>
      <c r="D198" s="495"/>
      <c r="E198" s="428"/>
      <c r="F198" s="495"/>
      <c r="G198" s="495"/>
      <c r="H198" s="512" t="str">
        <f t="shared" si="6"/>
        <v/>
      </c>
      <c r="I198" s="428"/>
    </row>
    <row r="199" spans="1:9" ht="24.75" customHeight="1">
      <c r="A199" s="428"/>
      <c r="B199" s="428"/>
      <c r="C199" s="428"/>
      <c r="D199" s="495"/>
      <c r="E199" s="428"/>
      <c r="F199" s="495"/>
      <c r="G199" s="495"/>
      <c r="H199" s="512" t="str">
        <f t="shared" si="6"/>
        <v/>
      </c>
      <c r="I199" s="428"/>
    </row>
    <row r="200" spans="1:9" ht="24.75" customHeight="1">
      <c r="A200" s="428"/>
      <c r="B200" s="428"/>
      <c r="C200" s="428"/>
      <c r="D200" s="495"/>
      <c r="E200" s="428"/>
      <c r="F200" s="495"/>
      <c r="G200" s="495"/>
      <c r="H200" s="512" t="str">
        <f t="shared" si="6"/>
        <v/>
      </c>
      <c r="I200" s="428"/>
    </row>
    <row r="201" spans="1:9" ht="24.75" customHeight="1">
      <c r="A201" s="428"/>
      <c r="B201" s="428"/>
      <c r="C201" s="428"/>
      <c r="D201" s="495"/>
      <c r="E201" s="428"/>
      <c r="F201" s="495"/>
      <c r="G201" s="495"/>
      <c r="H201" s="512" t="str">
        <f t="shared" si="6"/>
        <v/>
      </c>
      <c r="I201" s="428"/>
    </row>
    <row r="202" spans="1:9" ht="24.75" customHeight="1">
      <c r="A202" s="428"/>
      <c r="B202" s="428"/>
      <c r="C202" s="428"/>
      <c r="D202" s="495"/>
      <c r="E202" s="428"/>
      <c r="F202" s="495"/>
      <c r="G202" s="495"/>
      <c r="H202" s="512" t="str">
        <f t="shared" si="6"/>
        <v/>
      </c>
      <c r="I202" s="428"/>
    </row>
    <row r="203" spans="1:9" ht="24.75" customHeight="1">
      <c r="A203" s="428"/>
      <c r="B203" s="428"/>
      <c r="C203" s="428"/>
      <c r="D203" s="495"/>
      <c r="E203" s="428"/>
      <c r="F203" s="495"/>
      <c r="G203" s="495"/>
      <c r="H203" s="512" t="str">
        <f t="shared" si="6"/>
        <v/>
      </c>
      <c r="I203" s="428"/>
    </row>
    <row r="204" spans="1:9" ht="24.75" customHeight="1">
      <c r="A204" s="428"/>
      <c r="B204" s="428"/>
      <c r="C204" s="428"/>
      <c r="D204" s="495"/>
      <c r="E204" s="428"/>
      <c r="F204" s="495"/>
      <c r="G204" s="495"/>
      <c r="H204" s="512" t="str">
        <f t="shared" si="6"/>
        <v/>
      </c>
      <c r="I204" s="428"/>
    </row>
    <row r="205" spans="1:9" ht="24.75" customHeight="1">
      <c r="A205" s="428"/>
      <c r="B205" s="428"/>
      <c r="C205" s="428"/>
      <c r="D205" s="495"/>
      <c r="E205" s="428"/>
      <c r="F205" s="495"/>
      <c r="G205" s="495"/>
      <c r="H205" s="512" t="str">
        <f t="shared" si="6"/>
        <v/>
      </c>
      <c r="I205" s="428"/>
    </row>
    <row r="206" spans="1:9" ht="24.75" customHeight="1">
      <c r="A206" s="428"/>
      <c r="B206" s="428"/>
      <c r="C206" s="428"/>
      <c r="D206" s="495"/>
      <c r="E206" s="428"/>
      <c r="F206" s="495"/>
      <c r="G206" s="495"/>
      <c r="H206" s="512" t="str">
        <f t="shared" si="6"/>
        <v/>
      </c>
      <c r="I206" s="428"/>
    </row>
    <row r="207" spans="1:9" ht="24.75" customHeight="1">
      <c r="A207" s="428"/>
      <c r="B207" s="428"/>
      <c r="C207" s="428"/>
      <c r="D207" s="495"/>
      <c r="E207" s="428"/>
      <c r="F207" s="495"/>
      <c r="G207" s="495"/>
      <c r="H207" s="512" t="str">
        <f t="shared" si="6"/>
        <v/>
      </c>
      <c r="I207" s="428"/>
    </row>
    <row r="208" spans="1:9" ht="24.75" customHeight="1">
      <c r="A208" s="428"/>
      <c r="B208" s="428"/>
      <c r="C208" s="428"/>
      <c r="D208" s="495"/>
      <c r="E208" s="428"/>
      <c r="F208" s="495"/>
      <c r="G208" s="495"/>
      <c r="H208" s="512" t="str">
        <f t="shared" si="6"/>
        <v/>
      </c>
      <c r="I208" s="428"/>
    </row>
    <row r="209" spans="1:9" ht="24.75" customHeight="1">
      <c r="A209" s="428"/>
      <c r="B209" s="428"/>
      <c r="C209" s="428"/>
      <c r="D209" s="495"/>
      <c r="E209" s="428"/>
      <c r="F209" s="495"/>
      <c r="G209" s="495"/>
      <c r="H209" s="512" t="str">
        <f t="shared" si="6"/>
        <v/>
      </c>
      <c r="I209" s="428"/>
    </row>
    <row r="210" spans="1:9" ht="24.75" customHeight="1">
      <c r="A210" s="428"/>
      <c r="B210" s="428"/>
      <c r="C210" s="428"/>
      <c r="D210" s="495"/>
      <c r="E210" s="428"/>
      <c r="F210" s="495"/>
      <c r="G210" s="495"/>
      <c r="H210" s="512" t="str">
        <f t="shared" si="6"/>
        <v/>
      </c>
      <c r="I210" s="428"/>
    </row>
    <row r="211" spans="1:9" ht="24.75" customHeight="1">
      <c r="A211" s="428"/>
      <c r="B211" s="428"/>
      <c r="C211" s="428"/>
      <c r="D211" s="495"/>
      <c r="E211" s="428"/>
      <c r="F211" s="495"/>
      <c r="G211" s="495"/>
      <c r="H211" s="512" t="str">
        <f t="shared" si="6"/>
        <v/>
      </c>
      <c r="I211" s="428"/>
    </row>
    <row r="212" spans="1:9" ht="24.75" customHeight="1">
      <c r="A212" s="428"/>
      <c r="B212" s="428"/>
      <c r="C212" s="428"/>
      <c r="D212" s="495"/>
      <c r="E212" s="428"/>
      <c r="F212" s="495"/>
      <c r="G212" s="495"/>
      <c r="H212" s="512" t="str">
        <f t="shared" si="6"/>
        <v/>
      </c>
      <c r="I212" s="428"/>
    </row>
    <row r="213" spans="1:9" ht="24.75" customHeight="1">
      <c r="A213" s="428"/>
      <c r="B213" s="428"/>
      <c r="C213" s="428"/>
      <c r="D213" s="495"/>
      <c r="E213" s="428"/>
      <c r="F213" s="495"/>
      <c r="G213" s="495"/>
      <c r="H213" s="512" t="str">
        <f t="shared" si="6"/>
        <v/>
      </c>
      <c r="I213" s="428"/>
    </row>
    <row r="214" spans="1:9" ht="24.75" customHeight="1">
      <c r="A214" s="428"/>
      <c r="B214" s="428"/>
      <c r="C214" s="428"/>
      <c r="D214" s="495"/>
      <c r="E214" s="428"/>
      <c r="F214" s="495"/>
      <c r="G214" s="495"/>
      <c r="H214" s="512" t="str">
        <f t="shared" si="6"/>
        <v/>
      </c>
      <c r="I214" s="428"/>
    </row>
    <row r="215" spans="1:9" ht="24.75" customHeight="1">
      <c r="A215" s="428"/>
      <c r="B215" s="428"/>
      <c r="C215" s="428"/>
      <c r="D215" s="495"/>
      <c r="E215" s="428"/>
      <c r="F215" s="495"/>
      <c r="G215" s="495"/>
      <c r="H215" s="512" t="str">
        <f t="shared" si="6"/>
        <v/>
      </c>
      <c r="I215" s="428"/>
    </row>
    <row r="216" spans="1:9" ht="24.75" customHeight="1">
      <c r="A216" s="428"/>
      <c r="B216" s="428"/>
      <c r="C216" s="428"/>
      <c r="D216" s="495"/>
      <c r="E216" s="428"/>
      <c r="F216" s="495"/>
      <c r="G216" s="495"/>
      <c r="H216" s="512" t="str">
        <f t="shared" si="6"/>
        <v/>
      </c>
      <c r="I216" s="428"/>
    </row>
    <row r="217" spans="1:9" ht="24.75" customHeight="1">
      <c r="A217" s="428"/>
      <c r="B217" s="428"/>
      <c r="C217" s="428"/>
      <c r="D217" s="495"/>
      <c r="E217" s="428"/>
      <c r="F217" s="495"/>
      <c r="G217" s="495"/>
      <c r="H217" s="512" t="str">
        <f t="shared" si="6"/>
        <v/>
      </c>
      <c r="I217" s="428"/>
    </row>
    <row r="218" spans="1:9" ht="24.75" customHeight="1">
      <c r="A218" s="428"/>
      <c r="B218" s="428"/>
      <c r="C218" s="428"/>
      <c r="D218" s="495"/>
      <c r="E218" s="428"/>
      <c r="F218" s="495"/>
      <c r="G218" s="495"/>
      <c r="H218" s="512" t="str">
        <f t="shared" si="6"/>
        <v/>
      </c>
      <c r="I218" s="428"/>
    </row>
    <row r="219" spans="1:9" ht="24.75" customHeight="1">
      <c r="A219" s="428"/>
      <c r="B219" s="428"/>
      <c r="C219" s="428"/>
      <c r="D219" s="495"/>
      <c r="E219" s="428"/>
      <c r="F219" s="495"/>
      <c r="G219" s="495"/>
      <c r="H219" s="512" t="str">
        <f t="shared" si="6"/>
        <v/>
      </c>
      <c r="I219" s="428"/>
    </row>
    <row r="220" spans="1:9" ht="24.75" customHeight="1">
      <c r="A220" s="428"/>
      <c r="B220" s="428"/>
      <c r="C220" s="428"/>
      <c r="D220" s="495"/>
      <c r="E220" s="428"/>
      <c r="F220" s="495"/>
      <c r="G220" s="495"/>
      <c r="H220" s="512" t="str">
        <f t="shared" si="6"/>
        <v/>
      </c>
      <c r="I220" s="428"/>
    </row>
    <row r="221" spans="1:9" ht="24.75" customHeight="1">
      <c r="A221" s="428"/>
      <c r="B221" s="428"/>
      <c r="C221" s="428"/>
      <c r="D221" s="495"/>
      <c r="E221" s="428"/>
      <c r="F221" s="495"/>
      <c r="G221" s="495"/>
      <c r="H221" s="512" t="str">
        <f t="shared" si="6"/>
        <v/>
      </c>
      <c r="I221" s="428"/>
    </row>
    <row r="222" spans="1:9" ht="24.75" customHeight="1">
      <c r="A222" s="428"/>
      <c r="B222" s="428"/>
      <c r="C222" s="428"/>
      <c r="D222" s="495"/>
      <c r="E222" s="428"/>
      <c r="F222" s="495"/>
      <c r="G222" s="495"/>
      <c r="H222" s="512" t="str">
        <f t="shared" si="6"/>
        <v/>
      </c>
      <c r="I222" s="428"/>
    </row>
    <row r="223" spans="1:9" ht="24.75" customHeight="1">
      <c r="A223" s="428"/>
      <c r="B223" s="428"/>
      <c r="C223" s="428"/>
      <c r="D223" s="495"/>
      <c r="E223" s="428"/>
      <c r="F223" s="495"/>
      <c r="G223" s="495"/>
      <c r="H223" s="512" t="str">
        <f t="shared" si="6"/>
        <v/>
      </c>
      <c r="I223" s="428"/>
    </row>
    <row r="224" spans="1:9" ht="24.75" customHeight="1">
      <c r="A224" s="428"/>
      <c r="B224" s="428"/>
      <c r="C224" s="428"/>
      <c r="D224" s="495"/>
      <c r="E224" s="428"/>
      <c r="F224" s="495"/>
      <c r="G224" s="495"/>
      <c r="H224" s="512" t="str">
        <f t="shared" si="6"/>
        <v/>
      </c>
      <c r="I224" s="428"/>
    </row>
    <row r="225" spans="1:9" ht="24.75" customHeight="1">
      <c r="A225" s="428"/>
      <c r="B225" s="428"/>
      <c r="C225" s="428"/>
      <c r="D225" s="495"/>
      <c r="E225" s="428"/>
      <c r="F225" s="495"/>
      <c r="G225" s="495"/>
      <c r="H225" s="512" t="str">
        <f t="shared" si="6"/>
        <v/>
      </c>
      <c r="I225" s="428"/>
    </row>
    <row r="226" spans="1:9" ht="24.75" customHeight="1">
      <c r="A226" s="428"/>
      <c r="B226" s="428"/>
      <c r="C226" s="428"/>
      <c r="D226" s="495"/>
      <c r="E226" s="428"/>
      <c r="F226" s="495"/>
      <c r="G226" s="495"/>
      <c r="H226" s="512" t="str">
        <f t="shared" si="6"/>
        <v/>
      </c>
      <c r="I226" s="428"/>
    </row>
    <row r="227" spans="1:9" ht="24.75" customHeight="1">
      <c r="A227" s="428"/>
      <c r="B227" s="428"/>
      <c r="C227" s="428"/>
      <c r="D227" s="495"/>
      <c r="E227" s="428"/>
      <c r="F227" s="495"/>
      <c r="G227" s="495"/>
      <c r="H227" s="512" t="str">
        <f t="shared" si="6"/>
        <v/>
      </c>
      <c r="I227" s="428"/>
    </row>
    <row r="228" spans="1:9" ht="24.75" customHeight="1">
      <c r="A228" s="428"/>
      <c r="B228" s="428"/>
      <c r="C228" s="428"/>
      <c r="D228" s="495"/>
      <c r="E228" s="428"/>
      <c r="F228" s="495"/>
      <c r="G228" s="495"/>
      <c r="H228" s="512" t="str">
        <f t="shared" si="6"/>
        <v/>
      </c>
      <c r="I228" s="428"/>
    </row>
    <row r="229" spans="1:9" ht="24.75" customHeight="1">
      <c r="A229" s="428"/>
      <c r="B229" s="428"/>
      <c r="C229" s="428"/>
      <c r="D229" s="495"/>
      <c r="E229" s="428"/>
      <c r="F229" s="495"/>
      <c r="G229" s="495"/>
      <c r="H229" s="512" t="str">
        <f t="shared" si="6"/>
        <v/>
      </c>
      <c r="I229" s="428"/>
    </row>
    <row r="230" spans="1:9" ht="24.75" customHeight="1">
      <c r="A230" s="428"/>
      <c r="B230" s="428"/>
      <c r="C230" s="428"/>
      <c r="D230" s="495"/>
      <c r="E230" s="428"/>
      <c r="F230" s="495"/>
      <c r="G230" s="495"/>
      <c r="H230" s="512" t="str">
        <f t="shared" si="6"/>
        <v/>
      </c>
      <c r="I230" s="428"/>
    </row>
    <row r="231" spans="1:9" ht="24.75" customHeight="1">
      <c r="A231" s="428"/>
      <c r="B231" s="428"/>
      <c r="C231" s="428"/>
      <c r="D231" s="495"/>
      <c r="E231" s="428"/>
      <c r="F231" s="495"/>
      <c r="G231" s="495"/>
      <c r="H231" s="512" t="str">
        <f t="shared" si="6"/>
        <v/>
      </c>
      <c r="I231" s="428"/>
    </row>
    <row r="232" spans="1:9" ht="24.75" customHeight="1">
      <c r="A232" s="428"/>
      <c r="B232" s="428"/>
      <c r="C232" s="428"/>
      <c r="D232" s="495"/>
      <c r="E232" s="428"/>
      <c r="F232" s="495"/>
      <c r="G232" s="495"/>
      <c r="H232" s="512" t="str">
        <f t="shared" si="6"/>
        <v/>
      </c>
      <c r="I232" s="428"/>
    </row>
    <row r="233" spans="1:9" ht="24.75" customHeight="1">
      <c r="A233" s="428"/>
      <c r="B233" s="428"/>
      <c r="C233" s="428"/>
      <c r="D233" s="495"/>
      <c r="E233" s="428"/>
      <c r="F233" s="495"/>
      <c r="G233" s="495"/>
      <c r="H233" s="512" t="str">
        <f t="shared" si="6"/>
        <v/>
      </c>
      <c r="I233" s="428"/>
    </row>
    <row r="234" spans="1:9" ht="24.75" customHeight="1">
      <c r="A234" s="428"/>
      <c r="B234" s="428"/>
      <c r="C234" s="428"/>
      <c r="D234" s="495"/>
      <c r="E234" s="428"/>
      <c r="F234" s="495"/>
      <c r="G234" s="495"/>
      <c r="H234" s="512" t="str">
        <f t="shared" si="6"/>
        <v/>
      </c>
      <c r="I234" s="428"/>
    </row>
    <row r="235" spans="1:9" ht="24.75" customHeight="1">
      <c r="A235" s="428"/>
      <c r="B235" s="428"/>
      <c r="C235" s="428"/>
      <c r="D235" s="495"/>
      <c r="E235" s="428"/>
      <c r="F235" s="495"/>
      <c r="G235" s="495"/>
      <c r="H235" s="512" t="str">
        <f t="shared" si="6"/>
        <v/>
      </c>
      <c r="I235" s="428"/>
    </row>
    <row r="236" spans="1:9" ht="24.75" customHeight="1">
      <c r="A236" s="428"/>
      <c r="B236" s="428"/>
      <c r="C236" s="428"/>
      <c r="D236" s="495"/>
      <c r="E236" s="428"/>
      <c r="F236" s="495"/>
      <c r="G236" s="495"/>
      <c r="H236" s="512" t="str">
        <f t="shared" si="6"/>
        <v/>
      </c>
      <c r="I236" s="428"/>
    </row>
    <row r="237" spans="1:9" ht="24.75" customHeight="1">
      <c r="A237" s="428"/>
      <c r="B237" s="428"/>
      <c r="C237" s="428"/>
      <c r="D237" s="495"/>
      <c r="E237" s="428"/>
      <c r="F237" s="495"/>
      <c r="G237" s="495"/>
      <c r="H237" s="512" t="str">
        <f t="shared" si="6"/>
        <v/>
      </c>
      <c r="I237" s="428"/>
    </row>
    <row r="238" spans="1:9" ht="24.75" customHeight="1">
      <c r="A238" s="428"/>
      <c r="B238" s="428"/>
      <c r="C238" s="428"/>
      <c r="D238" s="495"/>
      <c r="E238" s="428"/>
      <c r="F238" s="495"/>
      <c r="G238" s="495"/>
      <c r="H238" s="512" t="str">
        <f t="shared" si="6"/>
        <v/>
      </c>
      <c r="I238" s="428"/>
    </row>
    <row r="239" spans="1:9" ht="24.75" customHeight="1">
      <c r="A239" s="428"/>
      <c r="B239" s="428"/>
      <c r="C239" s="428"/>
      <c r="D239" s="495"/>
      <c r="E239" s="428"/>
      <c r="F239" s="495"/>
      <c r="G239" s="495"/>
      <c r="H239" s="512" t="str">
        <f t="shared" si="6"/>
        <v/>
      </c>
      <c r="I239" s="428"/>
    </row>
    <row r="240" spans="1:9" ht="24.75" customHeight="1">
      <c r="A240" s="428"/>
      <c r="B240" s="428"/>
      <c r="C240" s="428"/>
      <c r="D240" s="495"/>
      <c r="E240" s="428"/>
      <c r="F240" s="495"/>
      <c r="G240" s="495"/>
      <c r="H240" s="512" t="str">
        <f t="shared" si="6"/>
        <v/>
      </c>
      <c r="I240" s="428"/>
    </row>
    <row r="241" spans="1:9" ht="24.75" customHeight="1">
      <c r="A241" s="428"/>
      <c r="B241" s="428"/>
      <c r="C241" s="428"/>
      <c r="D241" s="495"/>
      <c r="E241" s="428"/>
      <c r="F241" s="495"/>
      <c r="G241" s="495"/>
      <c r="H241" s="512" t="str">
        <f t="shared" si="6"/>
        <v/>
      </c>
      <c r="I241" s="428"/>
    </row>
    <row r="242" spans="1:9" ht="24.75" customHeight="1">
      <c r="A242" s="428"/>
      <c r="B242" s="428"/>
      <c r="C242" s="428"/>
      <c r="D242" s="495"/>
      <c r="E242" s="428"/>
      <c r="F242" s="495"/>
      <c r="G242" s="495"/>
      <c r="H242" s="512" t="str">
        <f t="shared" si="6"/>
        <v/>
      </c>
      <c r="I242" s="428"/>
    </row>
    <row r="243" spans="1:9" ht="24.75" customHeight="1">
      <c r="A243" s="428"/>
      <c r="B243" s="428"/>
      <c r="C243" s="428"/>
      <c r="D243" s="495"/>
      <c r="E243" s="428"/>
      <c r="F243" s="495"/>
      <c r="G243" s="495"/>
      <c r="H243" s="512" t="str">
        <f t="shared" si="6"/>
        <v/>
      </c>
      <c r="I243" s="428"/>
    </row>
    <row r="244" spans="1:9" ht="24.75" customHeight="1">
      <c r="A244" s="428"/>
      <c r="B244" s="428"/>
      <c r="C244" s="428"/>
      <c r="D244" s="495"/>
      <c r="E244" s="428"/>
      <c r="F244" s="495"/>
      <c r="G244" s="495"/>
      <c r="H244" s="512" t="str">
        <f t="shared" si="6"/>
        <v/>
      </c>
      <c r="I244" s="428"/>
    </row>
    <row r="245" spans="1:9" ht="24.75" customHeight="1">
      <c r="A245" s="428"/>
      <c r="B245" s="428"/>
      <c r="C245" s="428"/>
      <c r="D245" s="495"/>
      <c r="E245" s="428"/>
      <c r="F245" s="495"/>
      <c r="G245" s="495"/>
      <c r="H245" s="512" t="str">
        <f t="shared" si="6"/>
        <v/>
      </c>
      <c r="I245" s="428"/>
    </row>
    <row r="246" spans="1:9" ht="24.75" customHeight="1">
      <c r="A246" s="428"/>
      <c r="B246" s="428"/>
      <c r="C246" s="428"/>
      <c r="D246" s="495"/>
      <c r="E246" s="428"/>
      <c r="F246" s="495"/>
      <c r="G246" s="495"/>
      <c r="H246" s="512" t="str">
        <f t="shared" si="6"/>
        <v/>
      </c>
      <c r="I246" s="428"/>
    </row>
    <row r="247" spans="1:9" ht="24.75" customHeight="1">
      <c r="A247" s="428"/>
      <c r="B247" s="428"/>
      <c r="C247" s="428"/>
      <c r="D247" s="495"/>
      <c r="E247" s="428"/>
      <c r="F247" s="495"/>
      <c r="G247" s="495"/>
      <c r="H247" s="512" t="str">
        <f t="shared" ref="H247:H310" si="7">IF(F247="","",G247/F247)</f>
        <v/>
      </c>
      <c r="I247" s="428"/>
    </row>
    <row r="248" spans="1:9" ht="24.75" customHeight="1">
      <c r="A248" s="428"/>
      <c r="B248" s="428"/>
      <c r="C248" s="428"/>
      <c r="D248" s="495"/>
      <c r="E248" s="428"/>
      <c r="F248" s="495"/>
      <c r="G248" s="495"/>
      <c r="H248" s="512" t="str">
        <f t="shared" si="7"/>
        <v/>
      </c>
      <c r="I248" s="428"/>
    </row>
    <row r="249" spans="1:9" ht="24.75" customHeight="1">
      <c r="A249" s="428"/>
      <c r="B249" s="428"/>
      <c r="C249" s="428"/>
      <c r="D249" s="495"/>
      <c r="E249" s="428"/>
      <c r="F249" s="495"/>
      <c r="G249" s="495"/>
      <c r="H249" s="512" t="str">
        <f t="shared" si="7"/>
        <v/>
      </c>
      <c r="I249" s="428"/>
    </row>
    <row r="250" spans="1:9" ht="24.75" customHeight="1">
      <c r="A250" s="428"/>
      <c r="B250" s="428"/>
      <c r="C250" s="428"/>
      <c r="D250" s="495"/>
      <c r="E250" s="428"/>
      <c r="F250" s="495"/>
      <c r="G250" s="495"/>
      <c r="H250" s="512" t="str">
        <f t="shared" si="7"/>
        <v/>
      </c>
      <c r="I250" s="428"/>
    </row>
    <row r="251" spans="1:9" ht="24.75" customHeight="1">
      <c r="A251" s="428"/>
      <c r="B251" s="428"/>
      <c r="C251" s="428"/>
      <c r="D251" s="495"/>
      <c r="E251" s="428"/>
      <c r="F251" s="495"/>
      <c r="G251" s="495"/>
      <c r="H251" s="512" t="str">
        <f t="shared" si="7"/>
        <v/>
      </c>
      <c r="I251" s="428"/>
    </row>
    <row r="252" spans="1:9" ht="24.75" customHeight="1">
      <c r="A252" s="428"/>
      <c r="B252" s="428"/>
      <c r="C252" s="428"/>
      <c r="D252" s="495"/>
      <c r="E252" s="428"/>
      <c r="F252" s="495"/>
      <c r="G252" s="495"/>
      <c r="H252" s="512" t="str">
        <f t="shared" si="7"/>
        <v/>
      </c>
      <c r="I252" s="428"/>
    </row>
    <row r="253" spans="1:9" ht="24.75" customHeight="1">
      <c r="A253" s="428"/>
      <c r="B253" s="428"/>
      <c r="C253" s="428"/>
      <c r="D253" s="495"/>
      <c r="E253" s="428"/>
      <c r="F253" s="495"/>
      <c r="G253" s="495"/>
      <c r="H253" s="512" t="str">
        <f t="shared" si="7"/>
        <v/>
      </c>
      <c r="I253" s="428"/>
    </row>
    <row r="254" spans="1:9" ht="24.75" customHeight="1">
      <c r="A254" s="428"/>
      <c r="B254" s="428"/>
      <c r="C254" s="428"/>
      <c r="D254" s="495"/>
      <c r="E254" s="428"/>
      <c r="F254" s="495"/>
      <c r="G254" s="495"/>
      <c r="H254" s="512" t="str">
        <f t="shared" si="7"/>
        <v/>
      </c>
      <c r="I254" s="428"/>
    </row>
    <row r="255" spans="1:9" ht="24.75" customHeight="1">
      <c r="A255" s="428"/>
      <c r="B255" s="428"/>
      <c r="C255" s="428"/>
      <c r="D255" s="495"/>
      <c r="E255" s="428"/>
      <c r="F255" s="495"/>
      <c r="G255" s="495"/>
      <c r="H255" s="512" t="str">
        <f t="shared" si="7"/>
        <v/>
      </c>
      <c r="I255" s="428"/>
    </row>
    <row r="256" spans="1:9" ht="24.75" customHeight="1">
      <c r="A256" s="428"/>
      <c r="B256" s="428"/>
      <c r="C256" s="428"/>
      <c r="D256" s="495"/>
      <c r="E256" s="428"/>
      <c r="F256" s="495"/>
      <c r="G256" s="495"/>
      <c r="H256" s="512" t="str">
        <f t="shared" si="7"/>
        <v/>
      </c>
      <c r="I256" s="428"/>
    </row>
    <row r="257" spans="1:9" ht="24.75" customHeight="1">
      <c r="A257" s="428"/>
      <c r="B257" s="428"/>
      <c r="C257" s="428"/>
      <c r="D257" s="495"/>
      <c r="E257" s="428"/>
      <c r="F257" s="495"/>
      <c r="G257" s="495"/>
      <c r="H257" s="512" t="str">
        <f t="shared" si="7"/>
        <v/>
      </c>
      <c r="I257" s="428"/>
    </row>
    <row r="258" spans="1:9" ht="24.75" customHeight="1">
      <c r="A258" s="428"/>
      <c r="B258" s="428"/>
      <c r="C258" s="428"/>
      <c r="D258" s="495"/>
      <c r="E258" s="428"/>
      <c r="F258" s="495"/>
      <c r="G258" s="495"/>
      <c r="H258" s="512" t="str">
        <f t="shared" si="7"/>
        <v/>
      </c>
      <c r="I258" s="428"/>
    </row>
    <row r="259" spans="1:9" ht="24.75" customHeight="1">
      <c r="A259" s="428"/>
      <c r="B259" s="428"/>
      <c r="C259" s="428"/>
      <c r="D259" s="495"/>
      <c r="E259" s="428"/>
      <c r="F259" s="495"/>
      <c r="G259" s="495"/>
      <c r="H259" s="512" t="str">
        <f t="shared" si="7"/>
        <v/>
      </c>
      <c r="I259" s="428"/>
    </row>
    <row r="260" spans="1:9" ht="24.75" customHeight="1">
      <c r="A260" s="428"/>
      <c r="B260" s="428"/>
      <c r="C260" s="428"/>
      <c r="D260" s="495"/>
      <c r="E260" s="428"/>
      <c r="F260" s="495"/>
      <c r="G260" s="495"/>
      <c r="H260" s="512" t="str">
        <f t="shared" si="7"/>
        <v/>
      </c>
      <c r="I260" s="428"/>
    </row>
    <row r="261" spans="1:9" ht="24.75" customHeight="1">
      <c r="A261" s="428"/>
      <c r="B261" s="428"/>
      <c r="C261" s="428"/>
      <c r="D261" s="495"/>
      <c r="E261" s="428"/>
      <c r="F261" s="495"/>
      <c r="G261" s="495"/>
      <c r="H261" s="512" t="str">
        <f t="shared" si="7"/>
        <v/>
      </c>
      <c r="I261" s="428"/>
    </row>
    <row r="262" spans="1:9" ht="24.75" customHeight="1">
      <c r="A262" s="428"/>
      <c r="B262" s="428"/>
      <c r="C262" s="428"/>
      <c r="D262" s="495"/>
      <c r="E262" s="428"/>
      <c r="F262" s="495"/>
      <c r="G262" s="495"/>
      <c r="H262" s="512" t="str">
        <f t="shared" si="7"/>
        <v/>
      </c>
      <c r="I262" s="428"/>
    </row>
    <row r="263" spans="1:9" ht="24.75" customHeight="1">
      <c r="A263" s="428"/>
      <c r="B263" s="428"/>
      <c r="C263" s="428"/>
      <c r="D263" s="495"/>
      <c r="E263" s="428"/>
      <c r="F263" s="495"/>
      <c r="G263" s="495"/>
      <c r="H263" s="512" t="str">
        <f t="shared" si="7"/>
        <v/>
      </c>
      <c r="I263" s="428"/>
    </row>
    <row r="264" spans="1:9" ht="24.75" customHeight="1">
      <c r="A264" s="428"/>
      <c r="B264" s="428"/>
      <c r="C264" s="428"/>
      <c r="D264" s="495"/>
      <c r="E264" s="428"/>
      <c r="F264" s="495"/>
      <c r="G264" s="495"/>
      <c r="H264" s="512" t="str">
        <f t="shared" si="7"/>
        <v/>
      </c>
      <c r="I264" s="428"/>
    </row>
    <row r="265" spans="1:9" ht="24.75" customHeight="1">
      <c r="A265" s="428"/>
      <c r="B265" s="428"/>
      <c r="C265" s="428"/>
      <c r="D265" s="495"/>
      <c r="E265" s="428"/>
      <c r="F265" s="495"/>
      <c r="G265" s="495"/>
      <c r="H265" s="512" t="str">
        <f t="shared" si="7"/>
        <v/>
      </c>
      <c r="I265" s="428"/>
    </row>
    <row r="266" spans="1:9" ht="24.75" customHeight="1">
      <c r="A266" s="428"/>
      <c r="B266" s="428"/>
      <c r="C266" s="428"/>
      <c r="D266" s="495"/>
      <c r="E266" s="428"/>
      <c r="F266" s="495"/>
      <c r="G266" s="495"/>
      <c r="H266" s="512" t="str">
        <f t="shared" si="7"/>
        <v/>
      </c>
      <c r="I266" s="428"/>
    </row>
    <row r="267" spans="1:9" ht="24.75" customHeight="1">
      <c r="A267" s="428"/>
      <c r="B267" s="428"/>
      <c r="C267" s="428"/>
      <c r="D267" s="495"/>
      <c r="E267" s="428"/>
      <c r="F267" s="495"/>
      <c r="G267" s="495"/>
      <c r="H267" s="512" t="str">
        <f t="shared" si="7"/>
        <v/>
      </c>
      <c r="I267" s="428"/>
    </row>
    <row r="268" spans="1:9" ht="24.75" customHeight="1">
      <c r="A268" s="428"/>
      <c r="B268" s="428"/>
      <c r="C268" s="428"/>
      <c r="D268" s="495"/>
      <c r="E268" s="428"/>
      <c r="F268" s="495"/>
      <c r="G268" s="495"/>
      <c r="H268" s="512" t="str">
        <f t="shared" si="7"/>
        <v/>
      </c>
      <c r="I268" s="428"/>
    </row>
    <row r="269" spans="1:9" ht="24.75" customHeight="1">
      <c r="A269" s="428"/>
      <c r="B269" s="428"/>
      <c r="C269" s="428"/>
      <c r="D269" s="495"/>
      <c r="E269" s="428"/>
      <c r="F269" s="495"/>
      <c r="G269" s="495"/>
      <c r="H269" s="512" t="str">
        <f t="shared" si="7"/>
        <v/>
      </c>
      <c r="I269" s="428"/>
    </row>
    <row r="270" spans="1:9" ht="24.75" customHeight="1">
      <c r="A270" s="428"/>
      <c r="B270" s="428"/>
      <c r="C270" s="428"/>
      <c r="D270" s="495"/>
      <c r="E270" s="428"/>
      <c r="F270" s="495"/>
      <c r="G270" s="495"/>
      <c r="H270" s="512" t="str">
        <f t="shared" si="7"/>
        <v/>
      </c>
      <c r="I270" s="428"/>
    </row>
    <row r="271" spans="1:9" ht="24.75" customHeight="1">
      <c r="A271" s="428"/>
      <c r="B271" s="428"/>
      <c r="C271" s="428"/>
      <c r="D271" s="495"/>
      <c r="E271" s="428"/>
      <c r="F271" s="495"/>
      <c r="G271" s="495"/>
      <c r="H271" s="512" t="str">
        <f t="shared" si="7"/>
        <v/>
      </c>
      <c r="I271" s="428"/>
    </row>
    <row r="272" spans="1:9" ht="24.75" customHeight="1">
      <c r="A272" s="428"/>
      <c r="B272" s="428"/>
      <c r="C272" s="428"/>
      <c r="D272" s="495"/>
      <c r="E272" s="428"/>
      <c r="F272" s="495"/>
      <c r="G272" s="495"/>
      <c r="H272" s="512" t="str">
        <f t="shared" si="7"/>
        <v/>
      </c>
      <c r="I272" s="428"/>
    </row>
    <row r="273" spans="1:9" ht="24.75" customHeight="1">
      <c r="A273" s="428"/>
      <c r="B273" s="428"/>
      <c r="C273" s="428"/>
      <c r="D273" s="495"/>
      <c r="E273" s="428"/>
      <c r="F273" s="495"/>
      <c r="G273" s="495"/>
      <c r="H273" s="512" t="str">
        <f t="shared" si="7"/>
        <v/>
      </c>
      <c r="I273" s="428"/>
    </row>
    <row r="274" spans="1:9" ht="24.75" customHeight="1">
      <c r="A274" s="428"/>
      <c r="B274" s="428"/>
      <c r="C274" s="428"/>
      <c r="D274" s="495"/>
      <c r="E274" s="428"/>
      <c r="F274" s="495"/>
      <c r="G274" s="495"/>
      <c r="H274" s="512" t="str">
        <f t="shared" si="7"/>
        <v/>
      </c>
      <c r="I274" s="428"/>
    </row>
    <row r="275" spans="1:9" ht="24.75" customHeight="1">
      <c r="A275" s="428"/>
      <c r="B275" s="428"/>
      <c r="C275" s="428"/>
      <c r="D275" s="495"/>
      <c r="E275" s="428"/>
      <c r="F275" s="495"/>
      <c r="G275" s="495"/>
      <c r="H275" s="512" t="str">
        <f t="shared" si="7"/>
        <v/>
      </c>
      <c r="I275" s="428"/>
    </row>
    <row r="276" spans="1:9" ht="24.75" customHeight="1">
      <c r="A276" s="428"/>
      <c r="B276" s="428"/>
      <c r="C276" s="428"/>
      <c r="D276" s="495"/>
      <c r="E276" s="428"/>
      <c r="F276" s="495"/>
      <c r="G276" s="495"/>
      <c r="H276" s="512" t="str">
        <f t="shared" si="7"/>
        <v/>
      </c>
      <c r="I276" s="428"/>
    </row>
    <row r="277" spans="1:9" ht="24.75" customHeight="1">
      <c r="A277" s="428"/>
      <c r="B277" s="428"/>
      <c r="C277" s="428"/>
      <c r="D277" s="495"/>
      <c r="E277" s="428"/>
      <c r="F277" s="495"/>
      <c r="G277" s="495"/>
      <c r="H277" s="512" t="str">
        <f t="shared" si="7"/>
        <v/>
      </c>
      <c r="I277" s="428"/>
    </row>
    <row r="278" spans="1:9" ht="24.75" customHeight="1">
      <c r="A278" s="428"/>
      <c r="B278" s="428"/>
      <c r="C278" s="428"/>
      <c r="D278" s="495"/>
      <c r="E278" s="428"/>
      <c r="F278" s="495"/>
      <c r="G278" s="495"/>
      <c r="H278" s="512" t="str">
        <f t="shared" si="7"/>
        <v/>
      </c>
      <c r="I278" s="428"/>
    </row>
    <row r="279" spans="1:9" ht="24.75" customHeight="1">
      <c r="A279" s="428"/>
      <c r="B279" s="428"/>
      <c r="C279" s="428"/>
      <c r="D279" s="495"/>
      <c r="E279" s="428"/>
      <c r="F279" s="495"/>
      <c r="G279" s="495"/>
      <c r="H279" s="512" t="str">
        <f t="shared" si="7"/>
        <v/>
      </c>
      <c r="I279" s="428"/>
    </row>
    <row r="280" spans="1:9" ht="24.75" customHeight="1">
      <c r="A280" s="428"/>
      <c r="B280" s="428"/>
      <c r="C280" s="428"/>
      <c r="D280" s="495"/>
      <c r="E280" s="428"/>
      <c r="F280" s="495"/>
      <c r="G280" s="495"/>
      <c r="H280" s="512" t="str">
        <f t="shared" si="7"/>
        <v/>
      </c>
      <c r="I280" s="428"/>
    </row>
    <row r="281" spans="1:9" ht="24.75" customHeight="1">
      <c r="A281" s="428"/>
      <c r="B281" s="428"/>
      <c r="C281" s="428"/>
      <c r="D281" s="495"/>
      <c r="E281" s="428"/>
      <c r="F281" s="495"/>
      <c r="G281" s="495"/>
      <c r="H281" s="512" t="str">
        <f t="shared" si="7"/>
        <v/>
      </c>
      <c r="I281" s="428"/>
    </row>
    <row r="282" spans="1:9" ht="24.75" customHeight="1">
      <c r="A282" s="428"/>
      <c r="B282" s="428"/>
      <c r="C282" s="428"/>
      <c r="D282" s="495"/>
      <c r="E282" s="428"/>
      <c r="F282" s="495"/>
      <c r="G282" s="495"/>
      <c r="H282" s="512" t="str">
        <f t="shared" si="7"/>
        <v/>
      </c>
      <c r="I282" s="428"/>
    </row>
    <row r="283" spans="1:9" ht="24.75" customHeight="1">
      <c r="A283" s="428"/>
      <c r="B283" s="428"/>
      <c r="C283" s="428"/>
      <c r="D283" s="495"/>
      <c r="E283" s="428"/>
      <c r="F283" s="495"/>
      <c r="G283" s="495"/>
      <c r="H283" s="512" t="str">
        <f t="shared" si="7"/>
        <v/>
      </c>
      <c r="I283" s="428"/>
    </row>
    <row r="284" spans="1:9" ht="24.75" customHeight="1">
      <c r="A284" s="428"/>
      <c r="B284" s="428"/>
      <c r="C284" s="428"/>
      <c r="D284" s="495"/>
      <c r="E284" s="428"/>
      <c r="F284" s="495"/>
      <c r="G284" s="495"/>
      <c r="H284" s="512" t="str">
        <f t="shared" si="7"/>
        <v/>
      </c>
      <c r="I284" s="428"/>
    </row>
    <row r="285" spans="1:9" ht="24.75" customHeight="1">
      <c r="A285" s="428"/>
      <c r="B285" s="428"/>
      <c r="C285" s="428"/>
      <c r="D285" s="495"/>
      <c r="E285" s="428"/>
      <c r="F285" s="495"/>
      <c r="G285" s="495"/>
      <c r="H285" s="512" t="str">
        <f t="shared" si="7"/>
        <v/>
      </c>
      <c r="I285" s="428"/>
    </row>
    <row r="286" spans="1:9" ht="24.75" customHeight="1">
      <c r="A286" s="428"/>
      <c r="B286" s="428"/>
      <c r="C286" s="428"/>
      <c r="D286" s="495"/>
      <c r="E286" s="428"/>
      <c r="F286" s="495"/>
      <c r="G286" s="495"/>
      <c r="H286" s="512" t="str">
        <f t="shared" si="7"/>
        <v/>
      </c>
      <c r="I286" s="428"/>
    </row>
    <row r="287" spans="1:9" ht="24.75" customHeight="1">
      <c r="A287" s="428"/>
      <c r="B287" s="428"/>
      <c r="C287" s="428"/>
      <c r="D287" s="495"/>
      <c r="E287" s="428"/>
      <c r="F287" s="495"/>
      <c r="G287" s="495"/>
      <c r="H287" s="512" t="str">
        <f t="shared" si="7"/>
        <v/>
      </c>
      <c r="I287" s="428"/>
    </row>
    <row r="288" spans="1:9" ht="24.75" customHeight="1">
      <c r="A288" s="428"/>
      <c r="B288" s="428"/>
      <c r="C288" s="428"/>
      <c r="D288" s="495"/>
      <c r="E288" s="428"/>
      <c r="F288" s="495"/>
      <c r="G288" s="495"/>
      <c r="H288" s="512" t="str">
        <f t="shared" si="7"/>
        <v/>
      </c>
      <c r="I288" s="428"/>
    </row>
    <row r="289" spans="1:9" ht="24.75" customHeight="1">
      <c r="A289" s="428"/>
      <c r="B289" s="428"/>
      <c r="C289" s="428"/>
      <c r="D289" s="495"/>
      <c r="E289" s="428"/>
      <c r="F289" s="495"/>
      <c r="G289" s="495"/>
      <c r="H289" s="512" t="str">
        <f t="shared" si="7"/>
        <v/>
      </c>
      <c r="I289" s="428"/>
    </row>
    <row r="290" spans="1:9" ht="24.75" customHeight="1">
      <c r="A290" s="428"/>
      <c r="B290" s="428"/>
      <c r="C290" s="428"/>
      <c r="D290" s="495"/>
      <c r="E290" s="428"/>
      <c r="F290" s="495"/>
      <c r="G290" s="495"/>
      <c r="H290" s="512" t="str">
        <f t="shared" si="7"/>
        <v/>
      </c>
      <c r="I290" s="428"/>
    </row>
    <row r="291" spans="1:9" ht="24.75" customHeight="1">
      <c r="A291" s="428"/>
      <c r="B291" s="428"/>
      <c r="C291" s="428"/>
      <c r="D291" s="495"/>
      <c r="E291" s="428"/>
      <c r="F291" s="495"/>
      <c r="G291" s="495"/>
      <c r="H291" s="512" t="str">
        <f t="shared" si="7"/>
        <v/>
      </c>
      <c r="I291" s="428"/>
    </row>
    <row r="292" spans="1:9" ht="24.75" customHeight="1">
      <c r="A292" s="428"/>
      <c r="B292" s="428"/>
      <c r="C292" s="428"/>
      <c r="D292" s="495"/>
      <c r="E292" s="428"/>
      <c r="F292" s="495"/>
      <c r="G292" s="495"/>
      <c r="H292" s="512" t="str">
        <f t="shared" si="7"/>
        <v/>
      </c>
      <c r="I292" s="428"/>
    </row>
    <row r="293" spans="1:9" ht="24.75" customHeight="1">
      <c r="A293" s="428"/>
      <c r="B293" s="428"/>
      <c r="C293" s="428"/>
      <c r="D293" s="495"/>
      <c r="E293" s="428"/>
      <c r="F293" s="495"/>
      <c r="G293" s="495"/>
      <c r="H293" s="512" t="str">
        <f t="shared" si="7"/>
        <v/>
      </c>
      <c r="I293" s="428"/>
    </row>
    <row r="294" spans="1:9" ht="24.75" customHeight="1">
      <c r="A294" s="428"/>
      <c r="B294" s="428"/>
      <c r="C294" s="428"/>
      <c r="D294" s="495"/>
      <c r="E294" s="428"/>
      <c r="F294" s="495"/>
      <c r="G294" s="495"/>
      <c r="H294" s="512" t="str">
        <f t="shared" si="7"/>
        <v/>
      </c>
      <c r="I294" s="428"/>
    </row>
    <row r="295" spans="1:9" ht="24.75" customHeight="1">
      <c r="A295" s="428"/>
      <c r="B295" s="428"/>
      <c r="C295" s="428"/>
      <c r="D295" s="495"/>
      <c r="E295" s="428"/>
      <c r="F295" s="495"/>
      <c r="G295" s="495"/>
      <c r="H295" s="512" t="str">
        <f t="shared" si="7"/>
        <v/>
      </c>
      <c r="I295" s="428"/>
    </row>
    <row r="296" spans="1:9" ht="24.75" customHeight="1">
      <c r="A296" s="428"/>
      <c r="B296" s="428"/>
      <c r="C296" s="428"/>
      <c r="D296" s="495"/>
      <c r="E296" s="428"/>
      <c r="F296" s="495"/>
      <c r="G296" s="495"/>
      <c r="H296" s="512" t="str">
        <f t="shared" si="7"/>
        <v/>
      </c>
      <c r="I296" s="428"/>
    </row>
    <row r="297" spans="1:9" ht="24.75" customHeight="1">
      <c r="A297" s="428"/>
      <c r="B297" s="428"/>
      <c r="C297" s="428"/>
      <c r="D297" s="495"/>
      <c r="E297" s="428"/>
      <c r="F297" s="495"/>
      <c r="G297" s="495"/>
      <c r="H297" s="512" t="str">
        <f t="shared" si="7"/>
        <v/>
      </c>
      <c r="I297" s="428"/>
    </row>
    <row r="298" spans="1:9" ht="24.75" customHeight="1">
      <c r="A298" s="428"/>
      <c r="B298" s="428"/>
      <c r="C298" s="428"/>
      <c r="D298" s="495"/>
      <c r="E298" s="428"/>
      <c r="F298" s="495"/>
      <c r="G298" s="495"/>
      <c r="H298" s="512" t="str">
        <f t="shared" si="7"/>
        <v/>
      </c>
      <c r="I298" s="428"/>
    </row>
    <row r="299" spans="1:9" ht="24.75" customHeight="1">
      <c r="A299" s="428"/>
      <c r="B299" s="428"/>
      <c r="C299" s="428"/>
      <c r="D299" s="495"/>
      <c r="E299" s="428"/>
      <c r="F299" s="495"/>
      <c r="G299" s="495"/>
      <c r="H299" s="512" t="str">
        <f t="shared" si="7"/>
        <v/>
      </c>
      <c r="I299" s="428"/>
    </row>
    <row r="300" spans="1:9" ht="24.75" customHeight="1">
      <c r="A300" s="428"/>
      <c r="B300" s="428"/>
      <c r="C300" s="428"/>
      <c r="D300" s="495"/>
      <c r="E300" s="428"/>
      <c r="F300" s="495"/>
      <c r="G300" s="495"/>
      <c r="H300" s="512" t="str">
        <f t="shared" si="7"/>
        <v/>
      </c>
      <c r="I300" s="428"/>
    </row>
    <row r="301" spans="1:9" ht="24.75" customHeight="1">
      <c r="A301" s="428"/>
      <c r="B301" s="428"/>
      <c r="C301" s="428"/>
      <c r="D301" s="495"/>
      <c r="E301" s="428"/>
      <c r="F301" s="495"/>
      <c r="G301" s="495"/>
      <c r="H301" s="512" t="str">
        <f t="shared" si="7"/>
        <v/>
      </c>
      <c r="I301" s="428"/>
    </row>
    <row r="302" spans="1:9" ht="24.75" customHeight="1">
      <c r="A302" s="428"/>
      <c r="B302" s="428"/>
      <c r="C302" s="428"/>
      <c r="D302" s="495"/>
      <c r="E302" s="428"/>
      <c r="F302" s="495"/>
      <c r="G302" s="495"/>
      <c r="H302" s="512" t="str">
        <f t="shared" si="7"/>
        <v/>
      </c>
      <c r="I302" s="428"/>
    </row>
    <row r="303" spans="1:9" ht="24.75" customHeight="1">
      <c r="A303" s="428"/>
      <c r="B303" s="428"/>
      <c r="C303" s="428"/>
      <c r="D303" s="495"/>
      <c r="E303" s="428"/>
      <c r="F303" s="495"/>
      <c r="G303" s="495"/>
      <c r="H303" s="512" t="str">
        <f t="shared" si="7"/>
        <v/>
      </c>
      <c r="I303" s="428"/>
    </row>
    <row r="304" spans="1:9" ht="24.75" customHeight="1">
      <c r="A304" s="428"/>
      <c r="B304" s="428"/>
      <c r="C304" s="428"/>
      <c r="D304" s="495"/>
      <c r="E304" s="428"/>
      <c r="F304" s="495"/>
      <c r="G304" s="495"/>
      <c r="H304" s="512" t="str">
        <f t="shared" si="7"/>
        <v/>
      </c>
      <c r="I304" s="428"/>
    </row>
    <row r="305" spans="1:9" ht="24.75" customHeight="1">
      <c r="A305" s="428"/>
      <c r="B305" s="428"/>
      <c r="C305" s="428"/>
      <c r="D305" s="495"/>
      <c r="E305" s="428"/>
      <c r="F305" s="495"/>
      <c r="G305" s="495"/>
      <c r="H305" s="512" t="str">
        <f t="shared" si="7"/>
        <v/>
      </c>
      <c r="I305" s="428"/>
    </row>
    <row r="306" spans="1:9" ht="24.75" customHeight="1">
      <c r="A306" s="428"/>
      <c r="B306" s="428"/>
      <c r="C306" s="428"/>
      <c r="D306" s="495"/>
      <c r="E306" s="428"/>
      <c r="F306" s="495"/>
      <c r="G306" s="495"/>
      <c r="H306" s="512" t="str">
        <f t="shared" si="7"/>
        <v/>
      </c>
      <c r="I306" s="428"/>
    </row>
    <row r="307" spans="1:9" ht="24.75" customHeight="1">
      <c r="A307" s="428"/>
      <c r="B307" s="428"/>
      <c r="C307" s="428"/>
      <c r="D307" s="495"/>
      <c r="E307" s="428"/>
      <c r="F307" s="495"/>
      <c r="G307" s="495"/>
      <c r="H307" s="512" t="str">
        <f t="shared" si="7"/>
        <v/>
      </c>
      <c r="I307" s="428"/>
    </row>
    <row r="308" spans="1:9" ht="24.75" customHeight="1">
      <c r="A308" s="428"/>
      <c r="B308" s="428"/>
      <c r="C308" s="428"/>
      <c r="D308" s="495"/>
      <c r="E308" s="428"/>
      <c r="F308" s="495"/>
      <c r="G308" s="495"/>
      <c r="H308" s="512" t="str">
        <f t="shared" si="7"/>
        <v/>
      </c>
      <c r="I308" s="428"/>
    </row>
    <row r="309" spans="1:9" ht="24.75" customHeight="1">
      <c r="A309" s="428"/>
      <c r="B309" s="428"/>
      <c r="C309" s="428"/>
      <c r="D309" s="495"/>
      <c r="E309" s="428"/>
      <c r="F309" s="495"/>
      <c r="G309" s="495"/>
      <c r="H309" s="512" t="str">
        <f t="shared" si="7"/>
        <v/>
      </c>
      <c r="I309" s="428"/>
    </row>
    <row r="310" spans="1:9" ht="24.75" customHeight="1">
      <c r="A310" s="428"/>
      <c r="B310" s="428"/>
      <c r="C310" s="428"/>
      <c r="D310" s="495"/>
      <c r="E310" s="428"/>
      <c r="F310" s="495"/>
      <c r="G310" s="495"/>
      <c r="H310" s="512" t="str">
        <f t="shared" si="7"/>
        <v/>
      </c>
      <c r="I310" s="428"/>
    </row>
    <row r="311" spans="1:9" ht="24.75" customHeight="1">
      <c r="A311" s="428"/>
      <c r="B311" s="428"/>
      <c r="C311" s="428"/>
      <c r="D311" s="495"/>
      <c r="E311" s="428"/>
      <c r="F311" s="495"/>
      <c r="G311" s="495"/>
      <c r="H311" s="512" t="str">
        <f t="shared" ref="H311:H374" si="8">IF(F311="","",G311/F311)</f>
        <v/>
      </c>
      <c r="I311" s="428"/>
    </row>
    <row r="312" spans="1:9" ht="24.75" customHeight="1">
      <c r="A312" s="428"/>
      <c r="B312" s="428"/>
      <c r="C312" s="428"/>
      <c r="D312" s="495"/>
      <c r="E312" s="428"/>
      <c r="F312" s="495"/>
      <c r="G312" s="495"/>
      <c r="H312" s="512" t="str">
        <f t="shared" si="8"/>
        <v/>
      </c>
      <c r="I312" s="428"/>
    </row>
    <row r="313" spans="1:9" ht="24.75" customHeight="1">
      <c r="A313" s="428"/>
      <c r="B313" s="428"/>
      <c r="C313" s="428"/>
      <c r="D313" s="495"/>
      <c r="E313" s="428"/>
      <c r="F313" s="495"/>
      <c r="G313" s="495"/>
      <c r="H313" s="512" t="str">
        <f t="shared" si="8"/>
        <v/>
      </c>
      <c r="I313" s="428"/>
    </row>
    <row r="314" spans="1:9" ht="24.75" customHeight="1">
      <c r="A314" s="428"/>
      <c r="B314" s="428"/>
      <c r="C314" s="428"/>
      <c r="D314" s="495"/>
      <c r="E314" s="428"/>
      <c r="F314" s="495"/>
      <c r="G314" s="495"/>
      <c r="H314" s="512" t="str">
        <f t="shared" si="8"/>
        <v/>
      </c>
      <c r="I314" s="428"/>
    </row>
    <row r="315" spans="1:9" ht="24.75" customHeight="1">
      <c r="A315" s="428"/>
      <c r="B315" s="428"/>
      <c r="C315" s="428"/>
      <c r="D315" s="495"/>
      <c r="E315" s="428"/>
      <c r="F315" s="495"/>
      <c r="G315" s="495"/>
      <c r="H315" s="512" t="str">
        <f t="shared" si="8"/>
        <v/>
      </c>
      <c r="I315" s="428"/>
    </row>
    <row r="316" spans="1:9" ht="24.75" customHeight="1">
      <c r="A316" s="428"/>
      <c r="B316" s="428"/>
      <c r="C316" s="428"/>
      <c r="D316" s="495"/>
      <c r="E316" s="428"/>
      <c r="F316" s="495"/>
      <c r="G316" s="495"/>
      <c r="H316" s="512" t="str">
        <f t="shared" si="8"/>
        <v/>
      </c>
      <c r="I316" s="428"/>
    </row>
    <row r="317" spans="1:9" ht="24.75" customHeight="1">
      <c r="A317" s="428"/>
      <c r="B317" s="428"/>
      <c r="C317" s="428"/>
      <c r="D317" s="495"/>
      <c r="E317" s="428"/>
      <c r="F317" s="495"/>
      <c r="G317" s="495"/>
      <c r="H317" s="512" t="str">
        <f t="shared" si="8"/>
        <v/>
      </c>
      <c r="I317" s="428"/>
    </row>
    <row r="318" spans="1:9" ht="24.75" customHeight="1">
      <c r="A318" s="428"/>
      <c r="B318" s="428"/>
      <c r="C318" s="428"/>
      <c r="D318" s="495"/>
      <c r="E318" s="428"/>
      <c r="F318" s="495"/>
      <c r="G318" s="495"/>
      <c r="H318" s="512" t="str">
        <f t="shared" si="8"/>
        <v/>
      </c>
      <c r="I318" s="428"/>
    </row>
    <row r="319" spans="1:9" ht="24.75" customHeight="1">
      <c r="A319" s="428"/>
      <c r="B319" s="428"/>
      <c r="C319" s="428"/>
      <c r="D319" s="495"/>
      <c r="E319" s="428"/>
      <c r="F319" s="495"/>
      <c r="G319" s="495"/>
      <c r="H319" s="512" t="str">
        <f t="shared" si="8"/>
        <v/>
      </c>
      <c r="I319" s="428"/>
    </row>
    <row r="320" spans="1:9" ht="24.75" customHeight="1">
      <c r="A320" s="428"/>
      <c r="B320" s="428"/>
      <c r="C320" s="428"/>
      <c r="D320" s="495"/>
      <c r="E320" s="428"/>
      <c r="F320" s="495"/>
      <c r="G320" s="495"/>
      <c r="H320" s="512" t="str">
        <f t="shared" si="8"/>
        <v/>
      </c>
      <c r="I320" s="428"/>
    </row>
    <row r="321" spans="1:9" ht="24.75" customHeight="1">
      <c r="A321" s="428"/>
      <c r="B321" s="428"/>
      <c r="C321" s="428"/>
      <c r="D321" s="495"/>
      <c r="E321" s="428"/>
      <c r="F321" s="495"/>
      <c r="G321" s="495"/>
      <c r="H321" s="512" t="str">
        <f t="shared" si="8"/>
        <v/>
      </c>
      <c r="I321" s="428"/>
    </row>
    <row r="322" spans="1:9" ht="24.75" customHeight="1">
      <c r="A322" s="428"/>
      <c r="B322" s="428"/>
      <c r="C322" s="428"/>
      <c r="D322" s="495"/>
      <c r="E322" s="428"/>
      <c r="F322" s="495"/>
      <c r="G322" s="495"/>
      <c r="H322" s="512" t="str">
        <f t="shared" si="8"/>
        <v/>
      </c>
      <c r="I322" s="428"/>
    </row>
    <row r="323" spans="1:9" ht="24.75" customHeight="1">
      <c r="A323" s="428"/>
      <c r="B323" s="428"/>
      <c r="C323" s="428"/>
      <c r="D323" s="495"/>
      <c r="E323" s="428"/>
      <c r="F323" s="495"/>
      <c r="G323" s="495"/>
      <c r="H323" s="512" t="str">
        <f t="shared" si="8"/>
        <v/>
      </c>
      <c r="I323" s="428"/>
    </row>
    <row r="324" spans="1:9" ht="24.75" customHeight="1">
      <c r="A324" s="428"/>
      <c r="B324" s="428"/>
      <c r="C324" s="428"/>
      <c r="D324" s="495"/>
      <c r="E324" s="428"/>
      <c r="F324" s="495"/>
      <c r="G324" s="495"/>
      <c r="H324" s="512" t="str">
        <f t="shared" si="8"/>
        <v/>
      </c>
      <c r="I324" s="428"/>
    </row>
    <row r="325" spans="1:9" ht="24.75" customHeight="1">
      <c r="A325" s="428"/>
      <c r="B325" s="428"/>
      <c r="C325" s="428"/>
      <c r="D325" s="495"/>
      <c r="E325" s="428"/>
      <c r="F325" s="495"/>
      <c r="G325" s="495"/>
      <c r="H325" s="512" t="str">
        <f t="shared" si="8"/>
        <v/>
      </c>
      <c r="I325" s="428"/>
    </row>
    <row r="326" spans="1:9" ht="24.75" customHeight="1">
      <c r="A326" s="428"/>
      <c r="B326" s="428"/>
      <c r="C326" s="428"/>
      <c r="D326" s="495"/>
      <c r="E326" s="428"/>
      <c r="F326" s="495"/>
      <c r="G326" s="495"/>
      <c r="H326" s="512" t="str">
        <f t="shared" si="8"/>
        <v/>
      </c>
      <c r="I326" s="428"/>
    </row>
    <row r="327" spans="1:9" ht="24.75" customHeight="1">
      <c r="A327" s="428"/>
      <c r="B327" s="428"/>
      <c r="C327" s="428"/>
      <c r="D327" s="495"/>
      <c r="E327" s="428"/>
      <c r="F327" s="495"/>
      <c r="G327" s="495"/>
      <c r="H327" s="512" t="str">
        <f t="shared" si="8"/>
        <v/>
      </c>
      <c r="I327" s="428"/>
    </row>
    <row r="328" spans="1:9" ht="24.75" customHeight="1">
      <c r="A328" s="428"/>
      <c r="B328" s="428"/>
      <c r="C328" s="428"/>
      <c r="D328" s="495"/>
      <c r="E328" s="428"/>
      <c r="F328" s="495"/>
      <c r="G328" s="495"/>
      <c r="H328" s="512" t="str">
        <f t="shared" si="8"/>
        <v/>
      </c>
      <c r="I328" s="428"/>
    </row>
    <row r="329" spans="1:9" ht="24.75" customHeight="1">
      <c r="A329" s="428"/>
      <c r="B329" s="428"/>
      <c r="C329" s="428"/>
      <c r="D329" s="495"/>
      <c r="E329" s="428"/>
      <c r="F329" s="495"/>
      <c r="G329" s="495"/>
      <c r="H329" s="512" t="str">
        <f t="shared" si="8"/>
        <v/>
      </c>
      <c r="I329" s="428"/>
    </row>
    <row r="330" spans="1:9" ht="24.75" customHeight="1">
      <c r="A330" s="428"/>
      <c r="B330" s="428"/>
      <c r="C330" s="428"/>
      <c r="D330" s="495"/>
      <c r="E330" s="428"/>
      <c r="F330" s="495"/>
      <c r="G330" s="495"/>
      <c r="H330" s="512" t="str">
        <f t="shared" si="8"/>
        <v/>
      </c>
      <c r="I330" s="428"/>
    </row>
    <row r="331" spans="1:9" ht="24.75" customHeight="1">
      <c r="A331" s="428"/>
      <c r="B331" s="428"/>
      <c r="C331" s="428"/>
      <c r="D331" s="495"/>
      <c r="E331" s="428"/>
      <c r="F331" s="495"/>
      <c r="G331" s="495"/>
      <c r="H331" s="512" t="str">
        <f t="shared" si="8"/>
        <v/>
      </c>
      <c r="I331" s="428"/>
    </row>
    <row r="332" spans="1:9" ht="24.75" customHeight="1">
      <c r="A332" s="428"/>
      <c r="B332" s="428"/>
      <c r="C332" s="428"/>
      <c r="D332" s="495"/>
      <c r="E332" s="428"/>
      <c r="F332" s="495"/>
      <c r="G332" s="495"/>
      <c r="H332" s="512" t="str">
        <f t="shared" si="8"/>
        <v/>
      </c>
      <c r="I332" s="428"/>
    </row>
    <row r="333" spans="1:9" ht="24.75" customHeight="1">
      <c r="A333" s="428"/>
      <c r="B333" s="428"/>
      <c r="C333" s="428"/>
      <c r="D333" s="495"/>
      <c r="E333" s="428"/>
      <c r="F333" s="495"/>
      <c r="G333" s="495"/>
      <c r="H333" s="512" t="str">
        <f t="shared" si="8"/>
        <v/>
      </c>
      <c r="I333" s="428"/>
    </row>
    <row r="334" spans="1:9" ht="24.75" customHeight="1">
      <c r="A334" s="428"/>
      <c r="B334" s="428"/>
      <c r="C334" s="428"/>
      <c r="D334" s="495"/>
      <c r="E334" s="428"/>
      <c r="F334" s="495"/>
      <c r="G334" s="495"/>
      <c r="H334" s="512" t="str">
        <f t="shared" si="8"/>
        <v/>
      </c>
      <c r="I334" s="428"/>
    </row>
    <row r="335" spans="1:9" ht="24.75" customHeight="1">
      <c r="A335" s="428"/>
      <c r="B335" s="428"/>
      <c r="C335" s="428"/>
      <c r="D335" s="495"/>
      <c r="E335" s="428"/>
      <c r="F335" s="495"/>
      <c r="G335" s="495"/>
      <c r="H335" s="512" t="str">
        <f t="shared" si="8"/>
        <v/>
      </c>
      <c r="I335" s="428"/>
    </row>
    <row r="336" spans="1:9" ht="24.75" customHeight="1">
      <c r="A336" s="428"/>
      <c r="B336" s="428"/>
      <c r="C336" s="428"/>
      <c r="D336" s="495"/>
      <c r="E336" s="428"/>
      <c r="F336" s="495"/>
      <c r="G336" s="495"/>
      <c r="H336" s="512" t="str">
        <f t="shared" si="8"/>
        <v/>
      </c>
      <c r="I336" s="428"/>
    </row>
    <row r="337" spans="1:9" ht="24.75" customHeight="1">
      <c r="A337" s="428"/>
      <c r="B337" s="428"/>
      <c r="C337" s="428"/>
      <c r="D337" s="495"/>
      <c r="E337" s="428"/>
      <c r="F337" s="495"/>
      <c r="G337" s="495"/>
      <c r="H337" s="512" t="str">
        <f t="shared" si="8"/>
        <v/>
      </c>
      <c r="I337" s="428"/>
    </row>
    <row r="338" spans="1:9" ht="24.75" customHeight="1">
      <c r="A338" s="428"/>
      <c r="B338" s="428"/>
      <c r="C338" s="428"/>
      <c r="D338" s="495"/>
      <c r="E338" s="428"/>
      <c r="F338" s="495"/>
      <c r="G338" s="495"/>
      <c r="H338" s="512" t="str">
        <f t="shared" si="8"/>
        <v/>
      </c>
      <c r="I338" s="428"/>
    </row>
    <row r="339" spans="1:9" ht="24.75" customHeight="1">
      <c r="A339" s="428"/>
      <c r="B339" s="428"/>
      <c r="C339" s="428"/>
      <c r="D339" s="495"/>
      <c r="E339" s="428"/>
      <c r="F339" s="495"/>
      <c r="G339" s="495"/>
      <c r="H339" s="512" t="str">
        <f t="shared" si="8"/>
        <v/>
      </c>
      <c r="I339" s="428"/>
    </row>
    <row r="340" spans="1:9" ht="24.75" customHeight="1">
      <c r="A340" s="428"/>
      <c r="B340" s="428"/>
      <c r="C340" s="428"/>
      <c r="D340" s="495"/>
      <c r="E340" s="428"/>
      <c r="F340" s="495"/>
      <c r="G340" s="495"/>
      <c r="H340" s="512" t="str">
        <f t="shared" si="8"/>
        <v/>
      </c>
      <c r="I340" s="428"/>
    </row>
    <row r="341" spans="1:9" ht="24.75" customHeight="1">
      <c r="A341" s="428"/>
      <c r="B341" s="428"/>
      <c r="C341" s="428"/>
      <c r="D341" s="495"/>
      <c r="E341" s="428"/>
      <c r="F341" s="495"/>
      <c r="G341" s="495"/>
      <c r="H341" s="512" t="str">
        <f t="shared" si="8"/>
        <v/>
      </c>
      <c r="I341" s="428"/>
    </row>
    <row r="342" spans="1:9" ht="24.75" customHeight="1">
      <c r="A342" s="428"/>
      <c r="B342" s="428"/>
      <c r="C342" s="428"/>
      <c r="D342" s="495"/>
      <c r="E342" s="428"/>
      <c r="F342" s="495"/>
      <c r="G342" s="495"/>
      <c r="H342" s="512" t="str">
        <f t="shared" si="8"/>
        <v/>
      </c>
      <c r="I342" s="428"/>
    </row>
    <row r="343" spans="1:9" ht="24.75" customHeight="1">
      <c r="A343" s="428"/>
      <c r="B343" s="428"/>
      <c r="C343" s="428"/>
      <c r="D343" s="495"/>
      <c r="E343" s="428"/>
      <c r="F343" s="495"/>
      <c r="G343" s="495"/>
      <c r="H343" s="512" t="str">
        <f t="shared" si="8"/>
        <v/>
      </c>
      <c r="I343" s="428"/>
    </row>
    <row r="344" spans="1:9" ht="24.75" customHeight="1">
      <c r="A344" s="428"/>
      <c r="B344" s="428"/>
      <c r="C344" s="428"/>
      <c r="D344" s="495"/>
      <c r="E344" s="428"/>
      <c r="F344" s="495"/>
      <c r="G344" s="495"/>
      <c r="H344" s="512" t="str">
        <f t="shared" si="8"/>
        <v/>
      </c>
      <c r="I344" s="428"/>
    </row>
    <row r="345" spans="1:9" ht="24.75" customHeight="1">
      <c r="A345" s="428"/>
      <c r="B345" s="428"/>
      <c r="C345" s="428"/>
      <c r="D345" s="495"/>
      <c r="E345" s="428"/>
      <c r="F345" s="495"/>
      <c r="G345" s="495"/>
      <c r="H345" s="512" t="str">
        <f t="shared" si="8"/>
        <v/>
      </c>
      <c r="I345" s="428"/>
    </row>
    <row r="346" spans="1:9" ht="24.75" customHeight="1">
      <c r="A346" s="428"/>
      <c r="B346" s="428"/>
      <c r="C346" s="428"/>
      <c r="D346" s="495"/>
      <c r="E346" s="428"/>
      <c r="F346" s="495"/>
      <c r="G346" s="495"/>
      <c r="H346" s="512" t="str">
        <f t="shared" si="8"/>
        <v/>
      </c>
      <c r="I346" s="428"/>
    </row>
    <row r="347" spans="1:9" ht="24.75" customHeight="1">
      <c r="A347" s="428"/>
      <c r="B347" s="428"/>
      <c r="C347" s="428"/>
      <c r="D347" s="495"/>
      <c r="E347" s="428"/>
      <c r="F347" s="495"/>
      <c r="G347" s="495"/>
      <c r="H347" s="512" t="str">
        <f t="shared" si="8"/>
        <v/>
      </c>
      <c r="I347" s="428"/>
    </row>
    <row r="348" spans="1:9" ht="24.75" customHeight="1">
      <c r="A348" s="428"/>
      <c r="B348" s="428"/>
      <c r="C348" s="428"/>
      <c r="D348" s="495"/>
      <c r="E348" s="428"/>
      <c r="F348" s="495"/>
      <c r="G348" s="495"/>
      <c r="H348" s="512" t="str">
        <f t="shared" si="8"/>
        <v/>
      </c>
      <c r="I348" s="428"/>
    </row>
    <row r="349" spans="1:9" ht="24.75" customHeight="1">
      <c r="A349" s="428"/>
      <c r="B349" s="428"/>
      <c r="C349" s="428"/>
      <c r="D349" s="495"/>
      <c r="E349" s="428"/>
      <c r="F349" s="495"/>
      <c r="G349" s="495"/>
      <c r="H349" s="512" t="str">
        <f t="shared" si="8"/>
        <v/>
      </c>
      <c r="I349" s="428"/>
    </row>
    <row r="350" spans="1:9" ht="24.75" customHeight="1">
      <c r="A350" s="428"/>
      <c r="B350" s="428"/>
      <c r="C350" s="428"/>
      <c r="D350" s="495"/>
      <c r="E350" s="428"/>
      <c r="F350" s="495"/>
      <c r="G350" s="495"/>
      <c r="H350" s="512" t="str">
        <f t="shared" si="8"/>
        <v/>
      </c>
      <c r="I350" s="428"/>
    </row>
    <row r="351" spans="1:9" ht="24.75" customHeight="1">
      <c r="A351" s="428"/>
      <c r="B351" s="428"/>
      <c r="C351" s="428"/>
      <c r="D351" s="495"/>
      <c r="E351" s="428"/>
      <c r="F351" s="495"/>
      <c r="G351" s="495"/>
      <c r="H351" s="512" t="str">
        <f t="shared" si="8"/>
        <v/>
      </c>
      <c r="I351" s="428"/>
    </row>
    <row r="352" spans="1:9" ht="24.75" customHeight="1">
      <c r="A352" s="428"/>
      <c r="B352" s="428"/>
      <c r="C352" s="428"/>
      <c r="D352" s="495"/>
      <c r="E352" s="428"/>
      <c r="F352" s="495"/>
      <c r="G352" s="495"/>
      <c r="H352" s="512" t="str">
        <f t="shared" si="8"/>
        <v/>
      </c>
      <c r="I352" s="428"/>
    </row>
    <row r="353" spans="1:9" ht="24.75" customHeight="1">
      <c r="A353" s="428"/>
      <c r="B353" s="428"/>
      <c r="C353" s="428"/>
      <c r="D353" s="495"/>
      <c r="E353" s="428"/>
      <c r="F353" s="495"/>
      <c r="G353" s="495"/>
      <c r="H353" s="512" t="str">
        <f t="shared" si="8"/>
        <v/>
      </c>
      <c r="I353" s="428"/>
    </row>
    <row r="354" spans="1:9" ht="24.75" customHeight="1">
      <c r="A354" s="428"/>
      <c r="B354" s="428"/>
      <c r="C354" s="428"/>
      <c r="D354" s="495"/>
      <c r="E354" s="428"/>
      <c r="F354" s="495"/>
      <c r="G354" s="495"/>
      <c r="H354" s="512" t="str">
        <f t="shared" si="8"/>
        <v/>
      </c>
      <c r="I354" s="428"/>
    </row>
    <row r="355" spans="1:9" ht="24.75" customHeight="1">
      <c r="A355" s="428"/>
      <c r="B355" s="428"/>
      <c r="C355" s="428"/>
      <c r="D355" s="495"/>
      <c r="E355" s="428"/>
      <c r="F355" s="495"/>
      <c r="G355" s="495"/>
      <c r="H355" s="512" t="str">
        <f t="shared" si="8"/>
        <v/>
      </c>
      <c r="I355" s="428"/>
    </row>
    <row r="356" spans="1:9" ht="24.75" customHeight="1">
      <c r="A356" s="428"/>
      <c r="B356" s="428"/>
      <c r="C356" s="428"/>
      <c r="D356" s="495"/>
      <c r="E356" s="428"/>
      <c r="F356" s="495"/>
      <c r="G356" s="495"/>
      <c r="H356" s="512" t="str">
        <f t="shared" si="8"/>
        <v/>
      </c>
      <c r="I356" s="428"/>
    </row>
    <row r="357" spans="1:9" ht="24.75" customHeight="1">
      <c r="A357" s="428"/>
      <c r="B357" s="428"/>
      <c r="C357" s="428"/>
      <c r="D357" s="495"/>
      <c r="E357" s="428"/>
      <c r="F357" s="495"/>
      <c r="G357" s="495"/>
      <c r="H357" s="512" t="str">
        <f t="shared" si="8"/>
        <v/>
      </c>
      <c r="I357" s="428"/>
    </row>
    <row r="358" spans="1:9" ht="24.75" customHeight="1">
      <c r="A358" s="428"/>
      <c r="B358" s="428"/>
      <c r="C358" s="428"/>
      <c r="D358" s="495"/>
      <c r="E358" s="428"/>
      <c r="F358" s="495"/>
      <c r="G358" s="495"/>
      <c r="H358" s="512" t="str">
        <f t="shared" si="8"/>
        <v/>
      </c>
      <c r="I358" s="428"/>
    </row>
    <row r="359" spans="1:9" ht="24.75" customHeight="1">
      <c r="A359" s="428"/>
      <c r="B359" s="428"/>
      <c r="C359" s="428"/>
      <c r="D359" s="495"/>
      <c r="E359" s="428"/>
      <c r="F359" s="495"/>
      <c r="G359" s="495"/>
      <c r="H359" s="512" t="str">
        <f t="shared" si="8"/>
        <v/>
      </c>
      <c r="I359" s="428"/>
    </row>
    <row r="360" spans="1:9" ht="24.75" customHeight="1">
      <c r="A360" s="428"/>
      <c r="B360" s="428"/>
      <c r="C360" s="428"/>
      <c r="D360" s="495"/>
      <c r="E360" s="428"/>
      <c r="F360" s="495"/>
      <c r="G360" s="495"/>
      <c r="H360" s="512" t="str">
        <f t="shared" si="8"/>
        <v/>
      </c>
      <c r="I360" s="428"/>
    </row>
    <row r="361" spans="1:9" ht="24.75" customHeight="1">
      <c r="A361" s="428"/>
      <c r="B361" s="428"/>
      <c r="C361" s="428"/>
      <c r="D361" s="495"/>
      <c r="E361" s="428"/>
      <c r="F361" s="495"/>
      <c r="G361" s="495"/>
      <c r="H361" s="512" t="str">
        <f t="shared" si="8"/>
        <v/>
      </c>
      <c r="I361" s="428"/>
    </row>
    <row r="362" spans="1:9" ht="24.75" customHeight="1">
      <c r="A362" s="428"/>
      <c r="B362" s="428"/>
      <c r="C362" s="428"/>
      <c r="D362" s="495"/>
      <c r="E362" s="428"/>
      <c r="F362" s="495"/>
      <c r="G362" s="495"/>
      <c r="H362" s="512" t="str">
        <f t="shared" si="8"/>
        <v/>
      </c>
      <c r="I362" s="428"/>
    </row>
    <row r="363" spans="1:9" ht="24.75" customHeight="1">
      <c r="A363" s="428"/>
      <c r="B363" s="428"/>
      <c r="C363" s="428"/>
      <c r="D363" s="495"/>
      <c r="E363" s="428"/>
      <c r="F363" s="495"/>
      <c r="G363" s="495"/>
      <c r="H363" s="512" t="str">
        <f t="shared" si="8"/>
        <v/>
      </c>
      <c r="I363" s="428"/>
    </row>
    <row r="364" spans="1:9" ht="24.75" customHeight="1">
      <c r="A364" s="428"/>
      <c r="B364" s="428"/>
      <c r="C364" s="428"/>
      <c r="D364" s="495"/>
      <c r="E364" s="428"/>
      <c r="F364" s="495"/>
      <c r="G364" s="495"/>
      <c r="H364" s="512" t="str">
        <f t="shared" si="8"/>
        <v/>
      </c>
      <c r="I364" s="428"/>
    </row>
    <row r="365" spans="1:9" ht="24.75" customHeight="1">
      <c r="A365" s="428"/>
      <c r="B365" s="428"/>
      <c r="C365" s="428"/>
      <c r="D365" s="495"/>
      <c r="E365" s="428"/>
      <c r="F365" s="495"/>
      <c r="G365" s="495"/>
      <c r="H365" s="512" t="str">
        <f t="shared" si="8"/>
        <v/>
      </c>
      <c r="I365" s="428"/>
    </row>
    <row r="366" spans="1:9" ht="24.75" customHeight="1">
      <c r="A366" s="428"/>
      <c r="B366" s="428"/>
      <c r="C366" s="428"/>
      <c r="D366" s="495"/>
      <c r="E366" s="428"/>
      <c r="F366" s="495"/>
      <c r="G366" s="495"/>
      <c r="H366" s="512" t="str">
        <f t="shared" si="8"/>
        <v/>
      </c>
      <c r="I366" s="428"/>
    </row>
    <row r="367" spans="1:9" ht="24.75" customHeight="1">
      <c r="A367" s="428"/>
      <c r="B367" s="428"/>
      <c r="C367" s="428"/>
      <c r="D367" s="495"/>
      <c r="E367" s="428"/>
      <c r="F367" s="495"/>
      <c r="G367" s="495"/>
      <c r="H367" s="512" t="str">
        <f t="shared" si="8"/>
        <v/>
      </c>
      <c r="I367" s="428"/>
    </row>
    <row r="368" spans="1:9" ht="24.75" customHeight="1">
      <c r="A368" s="428"/>
      <c r="B368" s="428"/>
      <c r="C368" s="428"/>
      <c r="D368" s="495"/>
      <c r="E368" s="428"/>
      <c r="F368" s="495"/>
      <c r="G368" s="495"/>
      <c r="H368" s="512" t="str">
        <f t="shared" si="8"/>
        <v/>
      </c>
      <c r="I368" s="428"/>
    </row>
    <row r="369" spans="1:9" ht="24.75" customHeight="1">
      <c r="A369" s="428"/>
      <c r="B369" s="428"/>
      <c r="C369" s="428"/>
      <c r="D369" s="495"/>
      <c r="E369" s="428"/>
      <c r="F369" s="495"/>
      <c r="G369" s="495"/>
      <c r="H369" s="512" t="str">
        <f t="shared" si="8"/>
        <v/>
      </c>
      <c r="I369" s="428"/>
    </row>
    <row r="370" spans="1:9" ht="24.75" customHeight="1">
      <c r="A370" s="428"/>
      <c r="B370" s="428"/>
      <c r="C370" s="428"/>
      <c r="D370" s="495"/>
      <c r="E370" s="428"/>
      <c r="F370" s="495"/>
      <c r="G370" s="495"/>
      <c r="H370" s="512" t="str">
        <f t="shared" si="8"/>
        <v/>
      </c>
      <c r="I370" s="428"/>
    </row>
    <row r="371" spans="1:9" ht="24.75" customHeight="1">
      <c r="A371" s="428"/>
      <c r="B371" s="428"/>
      <c r="C371" s="428"/>
      <c r="D371" s="495"/>
      <c r="E371" s="428"/>
      <c r="F371" s="495"/>
      <c r="G371" s="495"/>
      <c r="H371" s="512" t="str">
        <f t="shared" si="8"/>
        <v/>
      </c>
      <c r="I371" s="428"/>
    </row>
    <row r="372" spans="1:9" ht="24.75" customHeight="1">
      <c r="A372" s="428"/>
      <c r="B372" s="428"/>
      <c r="C372" s="428"/>
      <c r="D372" s="495"/>
      <c r="E372" s="428"/>
      <c r="F372" s="495"/>
      <c r="G372" s="495"/>
      <c r="H372" s="512" t="str">
        <f t="shared" si="8"/>
        <v/>
      </c>
      <c r="I372" s="428"/>
    </row>
    <row r="373" spans="1:9" ht="24.75" customHeight="1">
      <c r="A373" s="428"/>
      <c r="B373" s="428"/>
      <c r="C373" s="428"/>
      <c r="D373" s="495"/>
      <c r="E373" s="428"/>
      <c r="F373" s="495"/>
      <c r="G373" s="495"/>
      <c r="H373" s="512" t="str">
        <f t="shared" si="8"/>
        <v/>
      </c>
      <c r="I373" s="428"/>
    </row>
    <row r="374" spans="1:9" ht="24.75" customHeight="1">
      <c r="A374" s="428"/>
      <c r="B374" s="428"/>
      <c r="C374" s="428"/>
      <c r="D374" s="495"/>
      <c r="E374" s="428"/>
      <c r="F374" s="495"/>
      <c r="G374" s="495"/>
      <c r="H374" s="512" t="str">
        <f t="shared" si="8"/>
        <v/>
      </c>
      <c r="I374" s="428"/>
    </row>
    <row r="375" spans="1:9" ht="24.75" customHeight="1">
      <c r="A375" s="428"/>
      <c r="B375" s="428"/>
      <c r="C375" s="428"/>
      <c r="D375" s="495"/>
      <c r="E375" s="428"/>
      <c r="F375" s="495"/>
      <c r="G375" s="495"/>
      <c r="H375" s="512" t="str">
        <f t="shared" ref="H375:H438" si="9">IF(F375="","",G375/F375)</f>
        <v/>
      </c>
      <c r="I375" s="428"/>
    </row>
    <row r="376" spans="1:9" ht="24.75" customHeight="1">
      <c r="A376" s="428"/>
      <c r="B376" s="428"/>
      <c r="C376" s="428"/>
      <c r="D376" s="495"/>
      <c r="E376" s="428"/>
      <c r="F376" s="495"/>
      <c r="G376" s="495"/>
      <c r="H376" s="512" t="str">
        <f t="shared" si="9"/>
        <v/>
      </c>
      <c r="I376" s="428"/>
    </row>
    <row r="377" spans="1:9" ht="24.75" customHeight="1">
      <c r="A377" s="428"/>
      <c r="B377" s="428"/>
      <c r="C377" s="428"/>
      <c r="D377" s="495"/>
      <c r="E377" s="428"/>
      <c r="F377" s="495"/>
      <c r="G377" s="495"/>
      <c r="H377" s="512" t="str">
        <f t="shared" si="9"/>
        <v/>
      </c>
      <c r="I377" s="428"/>
    </row>
    <row r="378" spans="1:9" ht="24.75" customHeight="1">
      <c r="A378" s="428"/>
      <c r="B378" s="428"/>
      <c r="C378" s="428"/>
      <c r="D378" s="495"/>
      <c r="E378" s="428"/>
      <c r="F378" s="495"/>
      <c r="G378" s="495"/>
      <c r="H378" s="512" t="str">
        <f t="shared" si="9"/>
        <v/>
      </c>
      <c r="I378" s="428"/>
    </row>
    <row r="379" spans="1:9" ht="24.75" customHeight="1">
      <c r="A379" s="428"/>
      <c r="B379" s="428"/>
      <c r="C379" s="428"/>
      <c r="D379" s="495"/>
      <c r="E379" s="428"/>
      <c r="F379" s="495"/>
      <c r="G379" s="495"/>
      <c r="H379" s="512" t="str">
        <f t="shared" si="9"/>
        <v/>
      </c>
      <c r="I379" s="428"/>
    </row>
    <row r="380" spans="1:9" ht="24.75" customHeight="1">
      <c r="A380" s="428"/>
      <c r="B380" s="428"/>
      <c r="C380" s="428"/>
      <c r="D380" s="495"/>
      <c r="E380" s="428"/>
      <c r="F380" s="495"/>
      <c r="G380" s="495"/>
      <c r="H380" s="512" t="str">
        <f t="shared" si="9"/>
        <v/>
      </c>
      <c r="I380" s="428"/>
    </row>
    <row r="381" spans="1:9" ht="24.75" customHeight="1">
      <c r="A381" s="428"/>
      <c r="B381" s="428"/>
      <c r="C381" s="428"/>
      <c r="D381" s="495"/>
      <c r="E381" s="428"/>
      <c r="F381" s="495"/>
      <c r="G381" s="495"/>
      <c r="H381" s="512" t="str">
        <f t="shared" si="9"/>
        <v/>
      </c>
      <c r="I381" s="428"/>
    </row>
    <row r="382" spans="1:9" ht="24.75" customHeight="1">
      <c r="A382" s="428"/>
      <c r="B382" s="428"/>
      <c r="C382" s="428"/>
      <c r="D382" s="495"/>
      <c r="E382" s="428"/>
      <c r="F382" s="495"/>
      <c r="G382" s="495"/>
      <c r="H382" s="512" t="str">
        <f t="shared" si="9"/>
        <v/>
      </c>
      <c r="I382" s="428"/>
    </row>
    <row r="383" spans="1:9" ht="24.75" customHeight="1">
      <c r="A383" s="428"/>
      <c r="B383" s="428"/>
      <c r="C383" s="428"/>
      <c r="D383" s="495"/>
      <c r="E383" s="428"/>
      <c r="F383" s="495"/>
      <c r="G383" s="495"/>
      <c r="H383" s="512" t="str">
        <f t="shared" si="9"/>
        <v/>
      </c>
      <c r="I383" s="428"/>
    </row>
    <row r="384" spans="1:9" ht="24.75" customHeight="1">
      <c r="A384" s="428"/>
      <c r="B384" s="428"/>
      <c r="C384" s="428"/>
      <c r="D384" s="495"/>
      <c r="E384" s="428"/>
      <c r="F384" s="495"/>
      <c r="G384" s="495"/>
      <c r="H384" s="512" t="str">
        <f t="shared" si="9"/>
        <v/>
      </c>
      <c r="I384" s="428"/>
    </row>
    <row r="385" spans="1:9" ht="24.75" customHeight="1">
      <c r="A385" s="428"/>
      <c r="B385" s="428"/>
      <c r="C385" s="428"/>
      <c r="D385" s="495"/>
      <c r="E385" s="428"/>
      <c r="F385" s="495"/>
      <c r="G385" s="495"/>
      <c r="H385" s="512" t="str">
        <f t="shared" si="9"/>
        <v/>
      </c>
      <c r="I385" s="428"/>
    </row>
    <row r="386" spans="1:9" ht="24.75" customHeight="1">
      <c r="A386" s="428"/>
      <c r="B386" s="428"/>
      <c r="C386" s="428"/>
      <c r="D386" s="495"/>
      <c r="E386" s="428"/>
      <c r="F386" s="495"/>
      <c r="G386" s="495"/>
      <c r="H386" s="512" t="str">
        <f t="shared" si="9"/>
        <v/>
      </c>
      <c r="I386" s="428"/>
    </row>
    <row r="387" spans="1:9" ht="24.75" customHeight="1">
      <c r="A387" s="428"/>
      <c r="B387" s="428"/>
      <c r="C387" s="428"/>
      <c r="D387" s="495"/>
      <c r="E387" s="428"/>
      <c r="F387" s="495"/>
      <c r="G387" s="495"/>
      <c r="H387" s="512" t="str">
        <f t="shared" si="9"/>
        <v/>
      </c>
      <c r="I387" s="428"/>
    </row>
    <row r="388" spans="1:9" ht="24.75" customHeight="1">
      <c r="A388" s="428"/>
      <c r="B388" s="428"/>
      <c r="C388" s="428"/>
      <c r="D388" s="495"/>
      <c r="E388" s="428"/>
      <c r="F388" s="495"/>
      <c r="G388" s="495"/>
      <c r="H388" s="512" t="str">
        <f t="shared" si="9"/>
        <v/>
      </c>
      <c r="I388" s="428"/>
    </row>
    <row r="389" spans="1:9" ht="24.75" customHeight="1">
      <c r="A389" s="428"/>
      <c r="B389" s="428"/>
      <c r="C389" s="428"/>
      <c r="D389" s="495"/>
      <c r="E389" s="428"/>
      <c r="F389" s="495"/>
      <c r="G389" s="495"/>
      <c r="H389" s="512" t="str">
        <f t="shared" si="9"/>
        <v/>
      </c>
      <c r="I389" s="428"/>
    </row>
    <row r="390" spans="1:9" ht="24.75" customHeight="1">
      <c r="A390" s="428"/>
      <c r="B390" s="428"/>
      <c r="C390" s="428"/>
      <c r="D390" s="495"/>
      <c r="E390" s="428"/>
      <c r="F390" s="495"/>
      <c r="G390" s="495"/>
      <c r="H390" s="512" t="str">
        <f t="shared" si="9"/>
        <v/>
      </c>
      <c r="I390" s="428"/>
    </row>
    <row r="391" spans="1:9" ht="24.75" customHeight="1">
      <c r="A391" s="428"/>
      <c r="B391" s="428"/>
      <c r="C391" s="428"/>
      <c r="D391" s="495"/>
      <c r="E391" s="428"/>
      <c r="F391" s="495"/>
      <c r="G391" s="495"/>
      <c r="H391" s="512" t="str">
        <f t="shared" si="9"/>
        <v/>
      </c>
      <c r="I391" s="428"/>
    </row>
    <row r="392" spans="1:9" ht="24.75" customHeight="1">
      <c r="A392" s="428"/>
      <c r="B392" s="428"/>
      <c r="C392" s="428"/>
      <c r="D392" s="495"/>
      <c r="E392" s="428"/>
      <c r="F392" s="495"/>
      <c r="G392" s="495"/>
      <c r="H392" s="512" t="str">
        <f t="shared" si="9"/>
        <v/>
      </c>
      <c r="I392" s="428"/>
    </row>
    <row r="393" spans="1:9" ht="24.75" customHeight="1">
      <c r="A393" s="428"/>
      <c r="B393" s="428"/>
      <c r="C393" s="428"/>
      <c r="D393" s="495"/>
      <c r="E393" s="428"/>
      <c r="F393" s="495"/>
      <c r="G393" s="495"/>
      <c r="H393" s="512" t="str">
        <f t="shared" si="9"/>
        <v/>
      </c>
      <c r="I393" s="428"/>
    </row>
    <row r="394" spans="1:9" ht="24.75" customHeight="1">
      <c r="A394" s="428"/>
      <c r="B394" s="428"/>
      <c r="C394" s="428"/>
      <c r="D394" s="495"/>
      <c r="E394" s="428"/>
      <c r="F394" s="495"/>
      <c r="G394" s="495"/>
      <c r="H394" s="512" t="str">
        <f t="shared" si="9"/>
        <v/>
      </c>
      <c r="I394" s="428"/>
    </row>
    <row r="395" spans="1:9" ht="24.75" customHeight="1">
      <c r="A395" s="428"/>
      <c r="B395" s="428"/>
      <c r="C395" s="428"/>
      <c r="D395" s="495"/>
      <c r="E395" s="428"/>
      <c r="F395" s="495"/>
      <c r="G395" s="495"/>
      <c r="H395" s="512" t="str">
        <f t="shared" si="9"/>
        <v/>
      </c>
      <c r="I395" s="428"/>
    </row>
    <row r="396" spans="1:9" ht="24.75" customHeight="1">
      <c r="A396" s="428"/>
      <c r="B396" s="428"/>
      <c r="C396" s="428"/>
      <c r="D396" s="495"/>
      <c r="E396" s="428"/>
      <c r="F396" s="495"/>
      <c r="G396" s="495"/>
      <c r="H396" s="512" t="str">
        <f t="shared" si="9"/>
        <v/>
      </c>
      <c r="I396" s="428"/>
    </row>
    <row r="397" spans="1:9" ht="24.75" customHeight="1">
      <c r="A397" s="428"/>
      <c r="B397" s="428"/>
      <c r="C397" s="428"/>
      <c r="D397" s="495"/>
      <c r="E397" s="428"/>
      <c r="F397" s="495"/>
      <c r="G397" s="495"/>
      <c r="H397" s="512" t="str">
        <f t="shared" si="9"/>
        <v/>
      </c>
      <c r="I397" s="428"/>
    </row>
    <row r="398" spans="1:9" ht="24.75" customHeight="1">
      <c r="A398" s="428"/>
      <c r="B398" s="428"/>
      <c r="C398" s="428"/>
      <c r="D398" s="495"/>
      <c r="E398" s="428"/>
      <c r="F398" s="495"/>
      <c r="G398" s="495"/>
      <c r="H398" s="512" t="str">
        <f t="shared" si="9"/>
        <v/>
      </c>
      <c r="I398" s="428"/>
    </row>
    <row r="399" spans="1:9" ht="24.75" customHeight="1">
      <c r="A399" s="428"/>
      <c r="B399" s="428"/>
      <c r="C399" s="428"/>
      <c r="D399" s="495"/>
      <c r="E399" s="428"/>
      <c r="F399" s="495"/>
      <c r="G399" s="495"/>
      <c r="H399" s="512" t="str">
        <f t="shared" si="9"/>
        <v/>
      </c>
      <c r="I399" s="428"/>
    </row>
    <row r="400" spans="1:9" ht="24.75" customHeight="1">
      <c r="A400" s="428"/>
      <c r="B400" s="428"/>
      <c r="C400" s="428"/>
      <c r="D400" s="495"/>
      <c r="E400" s="428"/>
      <c r="F400" s="495"/>
      <c r="G400" s="495"/>
      <c r="H400" s="512" t="str">
        <f t="shared" si="9"/>
        <v/>
      </c>
      <c r="I400" s="428"/>
    </row>
    <row r="401" spans="1:9" ht="24.75" customHeight="1">
      <c r="A401" s="428"/>
      <c r="B401" s="428"/>
      <c r="C401" s="428"/>
      <c r="D401" s="495"/>
      <c r="E401" s="428"/>
      <c r="F401" s="495"/>
      <c r="G401" s="495"/>
      <c r="H401" s="512" t="str">
        <f t="shared" si="9"/>
        <v/>
      </c>
      <c r="I401" s="428"/>
    </row>
    <row r="402" spans="1:9" ht="24.75" customHeight="1">
      <c r="A402" s="428"/>
      <c r="B402" s="428"/>
      <c r="C402" s="428"/>
      <c r="D402" s="495"/>
      <c r="E402" s="428"/>
      <c r="F402" s="495"/>
      <c r="G402" s="495"/>
      <c r="H402" s="512" t="str">
        <f t="shared" si="9"/>
        <v/>
      </c>
      <c r="I402" s="428"/>
    </row>
    <row r="403" spans="1:9" ht="24.75" customHeight="1">
      <c r="A403" s="428"/>
      <c r="B403" s="428"/>
      <c r="C403" s="428"/>
      <c r="D403" s="495"/>
      <c r="E403" s="428"/>
      <c r="F403" s="495"/>
      <c r="G403" s="495"/>
      <c r="H403" s="512" t="str">
        <f t="shared" si="9"/>
        <v/>
      </c>
      <c r="I403" s="428"/>
    </row>
    <row r="404" spans="1:9" ht="24.75" customHeight="1">
      <c r="A404" s="428"/>
      <c r="B404" s="428"/>
      <c r="C404" s="428"/>
      <c r="D404" s="495"/>
      <c r="E404" s="428"/>
      <c r="F404" s="495"/>
      <c r="G404" s="495"/>
      <c r="H404" s="512" t="str">
        <f t="shared" si="9"/>
        <v/>
      </c>
      <c r="I404" s="428"/>
    </row>
    <row r="405" spans="1:9" ht="24.75" customHeight="1">
      <c r="A405" s="428"/>
      <c r="B405" s="428"/>
      <c r="C405" s="428"/>
      <c r="D405" s="495"/>
      <c r="E405" s="428"/>
      <c r="F405" s="495"/>
      <c r="G405" s="495"/>
      <c r="H405" s="512" t="str">
        <f t="shared" si="9"/>
        <v/>
      </c>
      <c r="I405" s="428"/>
    </row>
    <row r="406" spans="1:9" ht="24.75" customHeight="1">
      <c r="A406" s="428"/>
      <c r="B406" s="428"/>
      <c r="C406" s="428"/>
      <c r="D406" s="495"/>
      <c r="E406" s="428"/>
      <c r="F406" s="495"/>
      <c r="G406" s="495"/>
      <c r="H406" s="512" t="str">
        <f t="shared" si="9"/>
        <v/>
      </c>
      <c r="I406" s="428"/>
    </row>
    <row r="407" spans="1:9" ht="24.75" customHeight="1">
      <c r="A407" s="428"/>
      <c r="B407" s="428"/>
      <c r="C407" s="428"/>
      <c r="D407" s="495"/>
      <c r="E407" s="428"/>
      <c r="F407" s="495"/>
      <c r="G407" s="495"/>
      <c r="H407" s="512" t="str">
        <f t="shared" si="9"/>
        <v/>
      </c>
      <c r="I407" s="428"/>
    </row>
    <row r="408" spans="1:9" ht="24.75" customHeight="1">
      <c r="A408" s="428"/>
      <c r="B408" s="428"/>
      <c r="C408" s="428"/>
      <c r="D408" s="495"/>
      <c r="E408" s="428"/>
      <c r="F408" s="495"/>
      <c r="G408" s="495"/>
      <c r="H408" s="512" t="str">
        <f t="shared" si="9"/>
        <v/>
      </c>
      <c r="I408" s="428"/>
    </row>
    <row r="409" spans="1:9" ht="24.75" customHeight="1">
      <c r="A409" s="428"/>
      <c r="B409" s="428"/>
      <c r="C409" s="428"/>
      <c r="D409" s="495"/>
      <c r="E409" s="428"/>
      <c r="F409" s="495"/>
      <c r="G409" s="495"/>
      <c r="H409" s="512" t="str">
        <f t="shared" si="9"/>
        <v/>
      </c>
      <c r="I409" s="428"/>
    </row>
    <row r="410" spans="1:9" ht="24.75" customHeight="1">
      <c r="A410" s="428"/>
      <c r="B410" s="428"/>
      <c r="C410" s="428"/>
      <c r="D410" s="495"/>
      <c r="E410" s="428"/>
      <c r="F410" s="495"/>
      <c r="G410" s="495"/>
      <c r="H410" s="512" t="str">
        <f t="shared" si="9"/>
        <v/>
      </c>
      <c r="I410" s="428"/>
    </row>
    <row r="411" spans="1:9" ht="24.75" customHeight="1">
      <c r="A411" s="428"/>
      <c r="B411" s="428"/>
      <c r="C411" s="428"/>
      <c r="D411" s="495"/>
      <c r="E411" s="428"/>
      <c r="F411" s="495"/>
      <c r="G411" s="495"/>
      <c r="H411" s="512" t="str">
        <f t="shared" si="9"/>
        <v/>
      </c>
      <c r="I411" s="428"/>
    </row>
    <row r="412" spans="1:9" ht="24.75" customHeight="1">
      <c r="A412" s="428"/>
      <c r="B412" s="428"/>
      <c r="C412" s="428"/>
      <c r="D412" s="495"/>
      <c r="E412" s="428"/>
      <c r="F412" s="495"/>
      <c r="G412" s="495"/>
      <c r="H412" s="512" t="str">
        <f t="shared" si="9"/>
        <v/>
      </c>
      <c r="I412" s="428"/>
    </row>
    <row r="413" spans="1:9" ht="24.75" customHeight="1">
      <c r="A413" s="428"/>
      <c r="B413" s="428"/>
      <c r="C413" s="428"/>
      <c r="D413" s="495"/>
      <c r="E413" s="428"/>
      <c r="F413" s="495"/>
      <c r="G413" s="495"/>
      <c r="H413" s="512" t="str">
        <f t="shared" si="9"/>
        <v/>
      </c>
      <c r="I413" s="428"/>
    </row>
    <row r="414" spans="1:9" ht="24.75" customHeight="1">
      <c r="A414" s="428"/>
      <c r="B414" s="428"/>
      <c r="C414" s="428"/>
      <c r="D414" s="495"/>
      <c r="E414" s="428"/>
      <c r="F414" s="495"/>
      <c r="G414" s="495"/>
      <c r="H414" s="512" t="str">
        <f t="shared" si="9"/>
        <v/>
      </c>
      <c r="I414" s="428"/>
    </row>
    <row r="415" spans="1:9" ht="24.75" customHeight="1">
      <c r="A415" s="428"/>
      <c r="B415" s="428"/>
      <c r="C415" s="428"/>
      <c r="D415" s="495"/>
      <c r="E415" s="428"/>
      <c r="F415" s="495"/>
      <c r="G415" s="495"/>
      <c r="H415" s="512" t="str">
        <f t="shared" si="9"/>
        <v/>
      </c>
      <c r="I415" s="428"/>
    </row>
    <row r="416" spans="1:9" ht="24.75" customHeight="1">
      <c r="A416" s="428"/>
      <c r="B416" s="428"/>
      <c r="C416" s="428"/>
      <c r="D416" s="495"/>
      <c r="E416" s="428"/>
      <c r="F416" s="495"/>
      <c r="G416" s="495"/>
      <c r="H416" s="512" t="str">
        <f t="shared" si="9"/>
        <v/>
      </c>
      <c r="I416" s="428"/>
    </row>
    <row r="417" spans="1:9" ht="24.75" customHeight="1">
      <c r="A417" s="428"/>
      <c r="B417" s="428"/>
      <c r="C417" s="428"/>
      <c r="D417" s="495"/>
      <c r="E417" s="428"/>
      <c r="F417" s="495"/>
      <c r="G417" s="495"/>
      <c r="H417" s="512" t="str">
        <f t="shared" si="9"/>
        <v/>
      </c>
      <c r="I417" s="428"/>
    </row>
    <row r="418" spans="1:9" ht="24.75" customHeight="1">
      <c r="A418" s="428"/>
      <c r="B418" s="428"/>
      <c r="C418" s="428"/>
      <c r="D418" s="495"/>
      <c r="E418" s="428"/>
      <c r="F418" s="495"/>
      <c r="G418" s="495"/>
      <c r="H418" s="512" t="str">
        <f t="shared" si="9"/>
        <v/>
      </c>
      <c r="I418" s="428"/>
    </row>
    <row r="419" spans="1:9" ht="24.75" customHeight="1">
      <c r="A419" s="428"/>
      <c r="B419" s="428"/>
      <c r="C419" s="428"/>
      <c r="D419" s="495"/>
      <c r="E419" s="428"/>
      <c r="F419" s="495"/>
      <c r="G419" s="495"/>
      <c r="H419" s="512" t="str">
        <f t="shared" si="9"/>
        <v/>
      </c>
      <c r="I419" s="428"/>
    </row>
    <row r="420" spans="1:9" ht="24.75" customHeight="1">
      <c r="A420" s="428"/>
      <c r="B420" s="428"/>
      <c r="C420" s="428"/>
      <c r="D420" s="495"/>
      <c r="E420" s="428"/>
      <c r="F420" s="495"/>
      <c r="G420" s="495"/>
      <c r="H420" s="512" t="str">
        <f t="shared" si="9"/>
        <v/>
      </c>
      <c r="I420" s="428"/>
    </row>
    <row r="421" spans="1:9" ht="24.75" customHeight="1">
      <c r="A421" s="428"/>
      <c r="B421" s="428"/>
      <c r="C421" s="428"/>
      <c r="D421" s="495"/>
      <c r="E421" s="428"/>
      <c r="F421" s="495"/>
      <c r="G421" s="495"/>
      <c r="H421" s="512" t="str">
        <f t="shared" si="9"/>
        <v/>
      </c>
      <c r="I421" s="428"/>
    </row>
    <row r="422" spans="1:9" ht="24.75" customHeight="1">
      <c r="A422" s="428"/>
      <c r="B422" s="428"/>
      <c r="C422" s="428"/>
      <c r="D422" s="495"/>
      <c r="E422" s="428"/>
      <c r="F422" s="495"/>
      <c r="G422" s="495"/>
      <c r="H422" s="512" t="str">
        <f t="shared" si="9"/>
        <v/>
      </c>
      <c r="I422" s="428"/>
    </row>
    <row r="423" spans="1:9" ht="24.75" customHeight="1">
      <c r="A423" s="428"/>
      <c r="B423" s="428"/>
      <c r="C423" s="428"/>
      <c r="D423" s="495"/>
      <c r="E423" s="428"/>
      <c r="F423" s="495"/>
      <c r="G423" s="495"/>
      <c r="H423" s="512" t="str">
        <f t="shared" si="9"/>
        <v/>
      </c>
      <c r="I423" s="428"/>
    </row>
    <row r="424" spans="1:9" ht="24.75" customHeight="1">
      <c r="A424" s="428"/>
      <c r="B424" s="428"/>
      <c r="C424" s="428"/>
      <c r="D424" s="495"/>
      <c r="E424" s="428"/>
      <c r="F424" s="495"/>
      <c r="G424" s="495"/>
      <c r="H424" s="512" t="str">
        <f t="shared" si="9"/>
        <v/>
      </c>
      <c r="I424" s="428"/>
    </row>
    <row r="425" spans="1:9" ht="24.75" customHeight="1">
      <c r="A425" s="428"/>
      <c r="B425" s="428"/>
      <c r="C425" s="428"/>
      <c r="D425" s="495"/>
      <c r="E425" s="428"/>
      <c r="F425" s="495"/>
      <c r="G425" s="495"/>
      <c r="H425" s="512" t="str">
        <f t="shared" si="9"/>
        <v/>
      </c>
      <c r="I425" s="428"/>
    </row>
    <row r="426" spans="1:9" ht="24.75" customHeight="1">
      <c r="A426" s="428"/>
      <c r="B426" s="428"/>
      <c r="C426" s="428"/>
      <c r="D426" s="495"/>
      <c r="E426" s="428"/>
      <c r="F426" s="495"/>
      <c r="G426" s="495"/>
      <c r="H426" s="512" t="str">
        <f t="shared" si="9"/>
        <v/>
      </c>
      <c r="I426" s="428"/>
    </row>
    <row r="427" spans="1:9" ht="24.75" customHeight="1">
      <c r="A427" s="428"/>
      <c r="B427" s="428"/>
      <c r="C427" s="428"/>
      <c r="D427" s="495"/>
      <c r="E427" s="428"/>
      <c r="F427" s="495"/>
      <c r="G427" s="495"/>
      <c r="H427" s="512" t="str">
        <f t="shared" si="9"/>
        <v/>
      </c>
      <c r="I427" s="428"/>
    </row>
    <row r="428" spans="1:9" ht="24.75" customHeight="1">
      <c r="A428" s="428"/>
      <c r="B428" s="428"/>
      <c r="C428" s="428"/>
      <c r="D428" s="495"/>
      <c r="E428" s="428"/>
      <c r="F428" s="495"/>
      <c r="G428" s="495"/>
      <c r="H428" s="512" t="str">
        <f t="shared" si="9"/>
        <v/>
      </c>
      <c r="I428" s="428"/>
    </row>
    <row r="429" spans="1:9" ht="24.75" customHeight="1">
      <c r="A429" s="428"/>
      <c r="B429" s="428"/>
      <c r="C429" s="428"/>
      <c r="D429" s="495"/>
      <c r="E429" s="428"/>
      <c r="F429" s="495"/>
      <c r="G429" s="495"/>
      <c r="H429" s="512" t="str">
        <f t="shared" si="9"/>
        <v/>
      </c>
      <c r="I429" s="428"/>
    </row>
    <row r="430" spans="1:9" ht="24.75" customHeight="1">
      <c r="A430" s="428"/>
      <c r="B430" s="428"/>
      <c r="C430" s="428"/>
      <c r="D430" s="495"/>
      <c r="E430" s="428"/>
      <c r="F430" s="495"/>
      <c r="G430" s="495"/>
      <c r="H430" s="512" t="str">
        <f t="shared" si="9"/>
        <v/>
      </c>
      <c r="I430" s="428"/>
    </row>
    <row r="431" spans="1:9" ht="24.75" customHeight="1">
      <c r="A431" s="428"/>
      <c r="B431" s="428"/>
      <c r="C431" s="428"/>
      <c r="D431" s="495"/>
      <c r="E431" s="428"/>
      <c r="F431" s="495"/>
      <c r="G431" s="495"/>
      <c r="H431" s="512" t="str">
        <f t="shared" si="9"/>
        <v/>
      </c>
      <c r="I431" s="428"/>
    </row>
    <row r="432" spans="1:9" ht="24.75" customHeight="1">
      <c r="A432" s="428"/>
      <c r="B432" s="428"/>
      <c r="C432" s="428"/>
      <c r="D432" s="495"/>
      <c r="E432" s="428"/>
      <c r="F432" s="495"/>
      <c r="G432" s="495"/>
      <c r="H432" s="512" t="str">
        <f t="shared" si="9"/>
        <v/>
      </c>
      <c r="I432" s="428"/>
    </row>
    <row r="433" spans="1:9" ht="24.75" customHeight="1">
      <c r="A433" s="428"/>
      <c r="B433" s="428"/>
      <c r="C433" s="428"/>
      <c r="D433" s="495"/>
      <c r="E433" s="428"/>
      <c r="F433" s="495"/>
      <c r="G433" s="495"/>
      <c r="H433" s="512" t="str">
        <f t="shared" si="9"/>
        <v/>
      </c>
      <c r="I433" s="428"/>
    </row>
    <row r="434" spans="1:9" ht="24.75" customHeight="1">
      <c r="A434" s="428"/>
      <c r="B434" s="428"/>
      <c r="C434" s="428"/>
      <c r="D434" s="495"/>
      <c r="E434" s="428"/>
      <c r="F434" s="495"/>
      <c r="G434" s="495"/>
      <c r="H434" s="512" t="str">
        <f t="shared" si="9"/>
        <v/>
      </c>
      <c r="I434" s="428"/>
    </row>
    <row r="435" spans="1:9" ht="24.75" customHeight="1">
      <c r="A435" s="428"/>
      <c r="B435" s="428"/>
      <c r="C435" s="428"/>
      <c r="D435" s="495"/>
      <c r="E435" s="428"/>
      <c r="F435" s="495"/>
      <c r="G435" s="495"/>
      <c r="H435" s="512" t="str">
        <f t="shared" si="9"/>
        <v/>
      </c>
      <c r="I435" s="428"/>
    </row>
    <row r="436" spans="1:9" ht="24.75" customHeight="1">
      <c r="A436" s="428"/>
      <c r="B436" s="428"/>
      <c r="C436" s="428"/>
      <c r="D436" s="495"/>
      <c r="E436" s="428"/>
      <c r="F436" s="495"/>
      <c r="G436" s="495"/>
      <c r="H436" s="512" t="str">
        <f t="shared" si="9"/>
        <v/>
      </c>
      <c r="I436" s="428"/>
    </row>
    <row r="437" spans="1:9" ht="24.75" customHeight="1">
      <c r="A437" s="428"/>
      <c r="B437" s="428"/>
      <c r="C437" s="428"/>
      <c r="D437" s="495"/>
      <c r="E437" s="428"/>
      <c r="F437" s="495"/>
      <c r="G437" s="495"/>
      <c r="H437" s="512" t="str">
        <f t="shared" si="9"/>
        <v/>
      </c>
      <c r="I437" s="428"/>
    </row>
    <row r="438" spans="1:9" ht="24.75" customHeight="1">
      <c r="A438" s="428"/>
      <c r="B438" s="428"/>
      <c r="C438" s="428"/>
      <c r="D438" s="495"/>
      <c r="E438" s="428"/>
      <c r="F438" s="495"/>
      <c r="G438" s="495"/>
      <c r="H438" s="512" t="str">
        <f t="shared" si="9"/>
        <v/>
      </c>
      <c r="I438" s="428"/>
    </row>
    <row r="439" spans="1:9" ht="24.75" customHeight="1">
      <c r="A439" s="428"/>
      <c r="B439" s="428"/>
      <c r="C439" s="428"/>
      <c r="D439" s="495"/>
      <c r="E439" s="428"/>
      <c r="F439" s="495"/>
      <c r="G439" s="495"/>
      <c r="H439" s="512" t="str">
        <f t="shared" ref="H439:H502" si="10">IF(F439="","",G439/F439)</f>
        <v/>
      </c>
      <c r="I439" s="428"/>
    </row>
    <row r="440" spans="1:9" ht="24.75" customHeight="1">
      <c r="A440" s="428"/>
      <c r="B440" s="428"/>
      <c r="C440" s="428"/>
      <c r="D440" s="495"/>
      <c r="E440" s="428"/>
      <c r="F440" s="495"/>
      <c r="G440" s="495"/>
      <c r="H440" s="512" t="str">
        <f t="shared" si="10"/>
        <v/>
      </c>
      <c r="I440" s="428"/>
    </row>
    <row r="441" spans="1:9" ht="24.75" customHeight="1">
      <c r="A441" s="428"/>
      <c r="B441" s="428"/>
      <c r="C441" s="428"/>
      <c r="D441" s="495"/>
      <c r="E441" s="428"/>
      <c r="F441" s="495"/>
      <c r="G441" s="495"/>
      <c r="H441" s="512" t="str">
        <f t="shared" si="10"/>
        <v/>
      </c>
      <c r="I441" s="428"/>
    </row>
    <row r="442" spans="1:9" ht="24.75" customHeight="1">
      <c r="A442" s="428"/>
      <c r="B442" s="428"/>
      <c r="C442" s="428"/>
      <c r="D442" s="495"/>
      <c r="E442" s="428"/>
      <c r="F442" s="495"/>
      <c r="G442" s="495"/>
      <c r="H442" s="512" t="str">
        <f t="shared" si="10"/>
        <v/>
      </c>
      <c r="I442" s="428"/>
    </row>
    <row r="443" spans="1:9" ht="24.75" customHeight="1">
      <c r="A443" s="428"/>
      <c r="B443" s="428"/>
      <c r="C443" s="428"/>
      <c r="D443" s="495"/>
      <c r="E443" s="428"/>
      <c r="F443" s="495"/>
      <c r="G443" s="495"/>
      <c r="H443" s="512" t="str">
        <f t="shared" si="10"/>
        <v/>
      </c>
      <c r="I443" s="428"/>
    </row>
    <row r="444" spans="1:9" ht="24.75" customHeight="1">
      <c r="A444" s="428"/>
      <c r="B444" s="428"/>
      <c r="C444" s="428"/>
      <c r="D444" s="495"/>
      <c r="E444" s="428"/>
      <c r="F444" s="495"/>
      <c r="G444" s="495"/>
      <c r="H444" s="512" t="str">
        <f t="shared" si="10"/>
        <v/>
      </c>
      <c r="I444" s="428"/>
    </row>
    <row r="445" spans="1:9" ht="24.75" customHeight="1">
      <c r="A445" s="428"/>
      <c r="B445" s="428"/>
      <c r="C445" s="428"/>
      <c r="D445" s="495"/>
      <c r="E445" s="428"/>
      <c r="F445" s="495"/>
      <c r="G445" s="495"/>
      <c r="H445" s="512" t="str">
        <f t="shared" si="10"/>
        <v/>
      </c>
      <c r="I445" s="428"/>
    </row>
    <row r="446" spans="1:9" ht="24.75" customHeight="1">
      <c r="A446" s="428"/>
      <c r="B446" s="428"/>
      <c r="C446" s="428"/>
      <c r="D446" s="495"/>
      <c r="E446" s="428"/>
      <c r="F446" s="495"/>
      <c r="G446" s="495"/>
      <c r="H446" s="512" t="str">
        <f t="shared" si="10"/>
        <v/>
      </c>
      <c r="I446" s="428"/>
    </row>
    <row r="447" spans="1:9" ht="24.75" customHeight="1">
      <c r="A447" s="428"/>
      <c r="B447" s="428"/>
      <c r="C447" s="428"/>
      <c r="D447" s="495"/>
      <c r="E447" s="428"/>
      <c r="F447" s="495"/>
      <c r="G447" s="495"/>
      <c r="H447" s="512" t="str">
        <f t="shared" si="10"/>
        <v/>
      </c>
      <c r="I447" s="428"/>
    </row>
    <row r="448" spans="1:9" ht="24.75" customHeight="1">
      <c r="A448" s="428"/>
      <c r="B448" s="428"/>
      <c r="C448" s="428"/>
      <c r="D448" s="495"/>
      <c r="E448" s="428"/>
      <c r="F448" s="495"/>
      <c r="G448" s="495"/>
      <c r="H448" s="512" t="str">
        <f t="shared" si="10"/>
        <v/>
      </c>
      <c r="I448" s="428"/>
    </row>
    <row r="449" spans="1:9" ht="24.75" customHeight="1">
      <c r="A449" s="428"/>
      <c r="B449" s="428"/>
      <c r="C449" s="428"/>
      <c r="D449" s="495"/>
      <c r="E449" s="428"/>
      <c r="F449" s="495"/>
      <c r="G449" s="495"/>
      <c r="H449" s="512" t="str">
        <f t="shared" si="10"/>
        <v/>
      </c>
      <c r="I449" s="428"/>
    </row>
    <row r="450" spans="1:9" ht="24.75" customHeight="1">
      <c r="A450" s="428"/>
      <c r="B450" s="428"/>
      <c r="C450" s="428"/>
      <c r="D450" s="495"/>
      <c r="E450" s="428"/>
      <c r="F450" s="495"/>
      <c r="G450" s="495"/>
      <c r="H450" s="512" t="str">
        <f t="shared" si="10"/>
        <v/>
      </c>
      <c r="I450" s="428"/>
    </row>
    <row r="451" spans="1:9" ht="24.75" customHeight="1">
      <c r="A451" s="428"/>
      <c r="B451" s="428"/>
      <c r="C451" s="428"/>
      <c r="D451" s="495"/>
      <c r="E451" s="428"/>
      <c r="F451" s="495"/>
      <c r="G451" s="495"/>
      <c r="H451" s="512" t="str">
        <f t="shared" si="10"/>
        <v/>
      </c>
      <c r="I451" s="428"/>
    </row>
    <row r="452" spans="1:9" ht="24.75" customHeight="1">
      <c r="A452" s="428"/>
      <c r="B452" s="428"/>
      <c r="C452" s="428"/>
      <c r="D452" s="495"/>
      <c r="E452" s="428"/>
      <c r="F452" s="495"/>
      <c r="G452" s="495"/>
      <c r="H452" s="512" t="str">
        <f t="shared" si="10"/>
        <v/>
      </c>
      <c r="I452" s="428"/>
    </row>
    <row r="453" spans="1:9" ht="24.75" customHeight="1">
      <c r="A453" s="428"/>
      <c r="B453" s="428"/>
      <c r="C453" s="428"/>
      <c r="D453" s="495"/>
      <c r="E453" s="428"/>
      <c r="F453" s="495"/>
      <c r="G453" s="495"/>
      <c r="H453" s="512" t="str">
        <f t="shared" si="10"/>
        <v/>
      </c>
      <c r="I453" s="428"/>
    </row>
    <row r="454" spans="1:9" ht="24.75" customHeight="1">
      <c r="A454" s="428"/>
      <c r="B454" s="428"/>
      <c r="C454" s="428"/>
      <c r="D454" s="495"/>
      <c r="E454" s="428"/>
      <c r="F454" s="495"/>
      <c r="G454" s="495"/>
      <c r="H454" s="512" t="str">
        <f t="shared" si="10"/>
        <v/>
      </c>
      <c r="I454" s="428"/>
    </row>
    <row r="455" spans="1:9" ht="24.75" customHeight="1">
      <c r="A455" s="428"/>
      <c r="B455" s="428"/>
      <c r="C455" s="428"/>
      <c r="D455" s="495"/>
      <c r="E455" s="428"/>
      <c r="F455" s="495"/>
      <c r="G455" s="495"/>
      <c r="H455" s="512" t="str">
        <f t="shared" si="10"/>
        <v/>
      </c>
      <c r="I455" s="428"/>
    </row>
    <row r="456" spans="1:9" ht="24.75" customHeight="1">
      <c r="A456" s="428"/>
      <c r="B456" s="428"/>
      <c r="C456" s="428"/>
      <c r="D456" s="495"/>
      <c r="E456" s="428"/>
      <c r="F456" s="495"/>
      <c r="G456" s="495"/>
      <c r="H456" s="512" t="str">
        <f t="shared" si="10"/>
        <v/>
      </c>
      <c r="I456" s="428"/>
    </row>
    <row r="457" spans="1:9" ht="24.75" customHeight="1">
      <c r="A457" s="428"/>
      <c r="B457" s="428"/>
      <c r="C457" s="428"/>
      <c r="D457" s="495"/>
      <c r="E457" s="428"/>
      <c r="F457" s="495"/>
      <c r="G457" s="495"/>
      <c r="H457" s="512" t="str">
        <f t="shared" si="10"/>
        <v/>
      </c>
      <c r="I457" s="428"/>
    </row>
    <row r="458" spans="1:9" ht="24.75" customHeight="1">
      <c r="A458" s="428"/>
      <c r="B458" s="428"/>
      <c r="C458" s="428"/>
      <c r="D458" s="495"/>
      <c r="E458" s="428"/>
      <c r="F458" s="495"/>
      <c r="G458" s="495"/>
      <c r="H458" s="512" t="str">
        <f t="shared" si="10"/>
        <v/>
      </c>
      <c r="I458" s="428"/>
    </row>
    <row r="459" spans="1:9" ht="24.75" customHeight="1">
      <c r="A459" s="428"/>
      <c r="B459" s="428"/>
      <c r="C459" s="428"/>
      <c r="D459" s="495"/>
      <c r="E459" s="428"/>
      <c r="F459" s="495"/>
      <c r="G459" s="495"/>
      <c r="H459" s="512" t="str">
        <f t="shared" si="10"/>
        <v/>
      </c>
      <c r="I459" s="428"/>
    </row>
    <row r="460" spans="1:9" ht="24.75" customHeight="1">
      <c r="A460" s="428"/>
      <c r="B460" s="428"/>
      <c r="C460" s="428"/>
      <c r="D460" s="495"/>
      <c r="E460" s="428"/>
      <c r="F460" s="495"/>
      <c r="G460" s="495"/>
      <c r="H460" s="512" t="str">
        <f t="shared" si="10"/>
        <v/>
      </c>
      <c r="I460" s="428"/>
    </row>
    <row r="461" spans="1:9" ht="24.75" customHeight="1">
      <c r="A461" s="428"/>
      <c r="B461" s="428"/>
      <c r="C461" s="428"/>
      <c r="D461" s="495"/>
      <c r="E461" s="428"/>
      <c r="F461" s="495"/>
      <c r="G461" s="495"/>
      <c r="H461" s="512" t="str">
        <f t="shared" si="10"/>
        <v/>
      </c>
      <c r="I461" s="428"/>
    </row>
    <row r="462" spans="1:9" ht="24.75" customHeight="1">
      <c r="A462" s="428"/>
      <c r="B462" s="428"/>
      <c r="C462" s="428"/>
      <c r="D462" s="495"/>
      <c r="E462" s="428"/>
      <c r="F462" s="495"/>
      <c r="G462" s="495"/>
      <c r="H462" s="512" t="str">
        <f t="shared" si="10"/>
        <v/>
      </c>
      <c r="I462" s="428"/>
    </row>
    <row r="463" spans="1:9" ht="24.75" customHeight="1">
      <c r="A463" s="428"/>
      <c r="B463" s="428"/>
      <c r="C463" s="428"/>
      <c r="D463" s="495"/>
      <c r="E463" s="428"/>
      <c r="F463" s="495"/>
      <c r="G463" s="495"/>
      <c r="H463" s="512" t="str">
        <f t="shared" si="10"/>
        <v/>
      </c>
      <c r="I463" s="428"/>
    </row>
    <row r="464" spans="1:9" ht="24.75" customHeight="1">
      <c r="A464" s="428"/>
      <c r="B464" s="428"/>
      <c r="C464" s="428"/>
      <c r="D464" s="495"/>
      <c r="E464" s="428"/>
      <c r="F464" s="495"/>
      <c r="G464" s="495"/>
      <c r="H464" s="512" t="str">
        <f t="shared" si="10"/>
        <v/>
      </c>
      <c r="I464" s="428"/>
    </row>
    <row r="465" spans="1:9" ht="24.75" customHeight="1">
      <c r="A465" s="428"/>
      <c r="B465" s="428"/>
      <c r="C465" s="428"/>
      <c r="D465" s="495"/>
      <c r="E465" s="428"/>
      <c r="F465" s="495"/>
      <c r="G465" s="495"/>
      <c r="H465" s="512" t="str">
        <f t="shared" si="10"/>
        <v/>
      </c>
      <c r="I465" s="428"/>
    </row>
    <row r="466" spans="1:9" ht="24.75" customHeight="1">
      <c r="A466" s="428"/>
      <c r="B466" s="428"/>
      <c r="C466" s="428"/>
      <c r="D466" s="495"/>
      <c r="E466" s="428"/>
      <c r="F466" s="495"/>
      <c r="G466" s="495"/>
      <c r="H466" s="512" t="str">
        <f t="shared" si="10"/>
        <v/>
      </c>
      <c r="I466" s="428"/>
    </row>
    <row r="467" spans="1:9" ht="24.75" customHeight="1">
      <c r="A467" s="428"/>
      <c r="B467" s="428"/>
      <c r="C467" s="428"/>
      <c r="D467" s="495"/>
      <c r="E467" s="428"/>
      <c r="F467" s="495"/>
      <c r="G467" s="495"/>
      <c r="H467" s="512" t="str">
        <f t="shared" si="10"/>
        <v/>
      </c>
      <c r="I467" s="428"/>
    </row>
    <row r="468" spans="1:9" ht="24.75" customHeight="1">
      <c r="A468" s="428"/>
      <c r="B468" s="428"/>
      <c r="C468" s="428"/>
      <c r="D468" s="495"/>
      <c r="E468" s="428"/>
      <c r="F468" s="495"/>
      <c r="G468" s="495"/>
      <c r="H468" s="512" t="str">
        <f t="shared" si="10"/>
        <v/>
      </c>
      <c r="I468" s="428"/>
    </row>
    <row r="469" spans="1:9" ht="24.75" customHeight="1">
      <c r="A469" s="428"/>
      <c r="B469" s="428"/>
      <c r="C469" s="428"/>
      <c r="D469" s="495"/>
      <c r="E469" s="428"/>
      <c r="F469" s="495"/>
      <c r="G469" s="495"/>
      <c r="H469" s="512" t="str">
        <f t="shared" si="10"/>
        <v/>
      </c>
      <c r="I469" s="428"/>
    </row>
    <row r="470" spans="1:9" ht="24.75" customHeight="1">
      <c r="A470" s="428"/>
      <c r="B470" s="428"/>
      <c r="C470" s="428"/>
      <c r="D470" s="495"/>
      <c r="E470" s="428"/>
      <c r="F470" s="495"/>
      <c r="G470" s="495"/>
      <c r="H470" s="512" t="str">
        <f t="shared" si="10"/>
        <v/>
      </c>
      <c r="I470" s="428"/>
    </row>
    <row r="471" spans="1:9" ht="24.75" customHeight="1">
      <c r="A471" s="428"/>
      <c r="B471" s="428"/>
      <c r="C471" s="428"/>
      <c r="D471" s="495"/>
      <c r="E471" s="428"/>
      <c r="F471" s="495"/>
      <c r="G471" s="495"/>
      <c r="H471" s="512" t="str">
        <f t="shared" si="10"/>
        <v/>
      </c>
      <c r="I471" s="428"/>
    </row>
    <row r="472" spans="1:9" ht="24.75" customHeight="1">
      <c r="A472" s="428"/>
      <c r="B472" s="428"/>
      <c r="C472" s="428"/>
      <c r="D472" s="495"/>
      <c r="E472" s="428"/>
      <c r="F472" s="495"/>
      <c r="G472" s="495"/>
      <c r="H472" s="512" t="str">
        <f t="shared" si="10"/>
        <v/>
      </c>
      <c r="I472" s="428"/>
    </row>
    <row r="473" spans="1:9" ht="24.75" customHeight="1">
      <c r="A473" s="428"/>
      <c r="B473" s="428"/>
      <c r="C473" s="428"/>
      <c r="D473" s="495"/>
      <c r="E473" s="428"/>
      <c r="F473" s="495"/>
      <c r="G473" s="495"/>
      <c r="H473" s="512" t="str">
        <f t="shared" si="10"/>
        <v/>
      </c>
      <c r="I473" s="428"/>
    </row>
    <row r="474" spans="1:9" ht="24.75" customHeight="1">
      <c r="A474" s="428"/>
      <c r="B474" s="428"/>
      <c r="C474" s="428"/>
      <c r="D474" s="495"/>
      <c r="E474" s="428"/>
      <c r="F474" s="495"/>
      <c r="G474" s="495"/>
      <c r="H474" s="512" t="str">
        <f t="shared" si="10"/>
        <v/>
      </c>
      <c r="I474" s="428"/>
    </row>
    <row r="475" spans="1:9" ht="24.75" customHeight="1">
      <c r="A475" s="428"/>
      <c r="B475" s="428"/>
      <c r="C475" s="428"/>
      <c r="D475" s="495"/>
      <c r="E475" s="428"/>
      <c r="F475" s="495"/>
      <c r="G475" s="495"/>
      <c r="H475" s="512" t="str">
        <f t="shared" si="10"/>
        <v/>
      </c>
      <c r="I475" s="428"/>
    </row>
    <row r="476" spans="1:9" ht="24.75" customHeight="1">
      <c r="A476" s="428"/>
      <c r="B476" s="428"/>
      <c r="C476" s="428"/>
      <c r="D476" s="495"/>
      <c r="E476" s="428"/>
      <c r="F476" s="495"/>
      <c r="G476" s="495"/>
      <c r="H476" s="512" t="str">
        <f t="shared" si="10"/>
        <v/>
      </c>
      <c r="I476" s="428"/>
    </row>
    <row r="477" spans="1:9" ht="24.75" customHeight="1">
      <c r="A477" s="428"/>
      <c r="B477" s="428"/>
      <c r="C477" s="428"/>
      <c r="D477" s="495"/>
      <c r="E477" s="428"/>
      <c r="F477" s="495"/>
      <c r="G477" s="495"/>
      <c r="H477" s="512" t="str">
        <f t="shared" si="10"/>
        <v/>
      </c>
      <c r="I477" s="428"/>
    </row>
    <row r="478" spans="1:9" ht="24.75" customHeight="1">
      <c r="A478" s="428"/>
      <c r="B478" s="428"/>
      <c r="C478" s="428"/>
      <c r="D478" s="495"/>
      <c r="E478" s="428"/>
      <c r="F478" s="495"/>
      <c r="G478" s="495"/>
      <c r="H478" s="512" t="str">
        <f t="shared" si="10"/>
        <v/>
      </c>
      <c r="I478" s="428"/>
    </row>
    <row r="479" spans="1:9" ht="24.75" customHeight="1">
      <c r="A479" s="428"/>
      <c r="B479" s="428"/>
      <c r="C479" s="428"/>
      <c r="D479" s="495"/>
      <c r="E479" s="428"/>
      <c r="F479" s="495"/>
      <c r="G479" s="495"/>
      <c r="H479" s="512" t="str">
        <f t="shared" si="10"/>
        <v/>
      </c>
      <c r="I479" s="428"/>
    </row>
    <row r="480" spans="1:9" ht="24.75" customHeight="1">
      <c r="A480" s="428"/>
      <c r="B480" s="428"/>
      <c r="C480" s="428"/>
      <c r="D480" s="495"/>
      <c r="E480" s="428"/>
      <c r="F480" s="495"/>
      <c r="G480" s="495"/>
      <c r="H480" s="512" t="str">
        <f t="shared" si="10"/>
        <v/>
      </c>
      <c r="I480" s="428"/>
    </row>
    <row r="481" spans="1:9" ht="24.75" customHeight="1">
      <c r="A481" s="428"/>
      <c r="B481" s="428"/>
      <c r="C481" s="428"/>
      <c r="D481" s="495"/>
      <c r="E481" s="428"/>
      <c r="F481" s="495"/>
      <c r="G481" s="495"/>
      <c r="H481" s="512" t="str">
        <f t="shared" si="10"/>
        <v/>
      </c>
      <c r="I481" s="428"/>
    </row>
    <row r="482" spans="1:9" ht="24.75" customHeight="1">
      <c r="A482" s="428"/>
      <c r="B482" s="428"/>
      <c r="C482" s="428"/>
      <c r="D482" s="495"/>
      <c r="E482" s="428"/>
      <c r="F482" s="495"/>
      <c r="G482" s="495"/>
      <c r="H482" s="512" t="str">
        <f t="shared" si="10"/>
        <v/>
      </c>
      <c r="I482" s="428"/>
    </row>
    <row r="483" spans="1:9" ht="24.75" customHeight="1">
      <c r="A483" s="428"/>
      <c r="B483" s="428"/>
      <c r="C483" s="428"/>
      <c r="D483" s="495"/>
      <c r="E483" s="428"/>
      <c r="F483" s="495"/>
      <c r="G483" s="495"/>
      <c r="H483" s="512" t="str">
        <f t="shared" si="10"/>
        <v/>
      </c>
      <c r="I483" s="428"/>
    </row>
    <row r="484" spans="1:9" ht="24.75" customHeight="1">
      <c r="A484" s="428"/>
      <c r="B484" s="428"/>
      <c r="C484" s="428"/>
      <c r="D484" s="495"/>
      <c r="E484" s="428"/>
      <c r="F484" s="495"/>
      <c r="G484" s="495"/>
      <c r="H484" s="512" t="str">
        <f t="shared" si="10"/>
        <v/>
      </c>
      <c r="I484" s="428"/>
    </row>
    <row r="485" spans="1:9" ht="24.75" customHeight="1">
      <c r="A485" s="428"/>
      <c r="B485" s="428"/>
      <c r="C485" s="428"/>
      <c r="D485" s="495"/>
      <c r="E485" s="428"/>
      <c r="F485" s="495"/>
      <c r="G485" s="495"/>
      <c r="H485" s="512" t="str">
        <f t="shared" si="10"/>
        <v/>
      </c>
      <c r="I485" s="428"/>
    </row>
    <row r="486" spans="1:9" ht="24.75" customHeight="1">
      <c r="A486" s="428"/>
      <c r="B486" s="428"/>
      <c r="C486" s="428"/>
      <c r="D486" s="495"/>
      <c r="E486" s="428"/>
      <c r="F486" s="495"/>
      <c r="G486" s="495"/>
      <c r="H486" s="512" t="str">
        <f t="shared" si="10"/>
        <v/>
      </c>
      <c r="I486" s="428"/>
    </row>
    <row r="487" spans="1:9" ht="24.75" customHeight="1">
      <c r="A487" s="428"/>
      <c r="B487" s="428"/>
      <c r="C487" s="428"/>
      <c r="D487" s="495"/>
      <c r="E487" s="428"/>
      <c r="F487" s="495"/>
      <c r="G487" s="495"/>
      <c r="H487" s="512" t="str">
        <f t="shared" si="10"/>
        <v/>
      </c>
      <c r="I487" s="428"/>
    </row>
    <row r="488" spans="1:9" ht="24.75" customHeight="1">
      <c r="A488" s="428"/>
      <c r="B488" s="428"/>
      <c r="C488" s="428"/>
      <c r="D488" s="495"/>
      <c r="E488" s="428"/>
      <c r="F488" s="495"/>
      <c r="G488" s="495"/>
      <c r="H488" s="512" t="str">
        <f t="shared" si="10"/>
        <v/>
      </c>
      <c r="I488" s="428"/>
    </row>
    <row r="489" spans="1:9" ht="24.75" customHeight="1">
      <c r="A489" s="428"/>
      <c r="B489" s="428"/>
      <c r="C489" s="428"/>
      <c r="D489" s="495"/>
      <c r="E489" s="428"/>
      <c r="F489" s="495"/>
      <c r="G489" s="495"/>
      <c r="H489" s="512" t="str">
        <f t="shared" si="10"/>
        <v/>
      </c>
      <c r="I489" s="428"/>
    </row>
    <row r="490" spans="1:9" ht="24.75" customHeight="1">
      <c r="A490" s="428"/>
      <c r="B490" s="428"/>
      <c r="C490" s="428"/>
      <c r="D490" s="495"/>
      <c r="E490" s="428"/>
      <c r="F490" s="495"/>
      <c r="G490" s="495"/>
      <c r="H490" s="512" t="str">
        <f t="shared" si="10"/>
        <v/>
      </c>
      <c r="I490" s="428"/>
    </row>
    <row r="491" spans="1:9" ht="24.75" customHeight="1">
      <c r="A491" s="428"/>
      <c r="B491" s="428"/>
      <c r="C491" s="428"/>
      <c r="D491" s="495"/>
      <c r="E491" s="428"/>
      <c r="F491" s="495"/>
      <c r="G491" s="495"/>
      <c r="H491" s="512" t="str">
        <f t="shared" si="10"/>
        <v/>
      </c>
      <c r="I491" s="428"/>
    </row>
    <row r="492" spans="1:9" ht="24.75" customHeight="1">
      <c r="A492" s="428"/>
      <c r="B492" s="428"/>
      <c r="C492" s="428"/>
      <c r="D492" s="495"/>
      <c r="E492" s="428"/>
      <c r="F492" s="495"/>
      <c r="G492" s="495"/>
      <c r="H492" s="512" t="str">
        <f t="shared" si="10"/>
        <v/>
      </c>
      <c r="I492" s="428"/>
    </row>
    <row r="493" spans="1:9" ht="24.75" customHeight="1">
      <c r="A493" s="428"/>
      <c r="B493" s="428"/>
      <c r="C493" s="428"/>
      <c r="D493" s="495"/>
      <c r="E493" s="428"/>
      <c r="F493" s="495"/>
      <c r="G493" s="495"/>
      <c r="H493" s="512" t="str">
        <f t="shared" si="10"/>
        <v/>
      </c>
      <c r="I493" s="428"/>
    </row>
    <row r="494" spans="1:9" ht="24.75" customHeight="1">
      <c r="A494" s="428"/>
      <c r="B494" s="428"/>
      <c r="C494" s="428"/>
      <c r="D494" s="495"/>
      <c r="E494" s="428"/>
      <c r="F494" s="495"/>
      <c r="G494" s="495"/>
      <c r="H494" s="512" t="str">
        <f t="shared" si="10"/>
        <v/>
      </c>
      <c r="I494" s="428"/>
    </row>
    <row r="495" spans="1:9" ht="24.75" customHeight="1">
      <c r="A495" s="428"/>
      <c r="B495" s="428"/>
      <c r="C495" s="428"/>
      <c r="D495" s="495"/>
      <c r="E495" s="428"/>
      <c r="F495" s="495"/>
      <c r="G495" s="495"/>
      <c r="H495" s="512" t="str">
        <f t="shared" si="10"/>
        <v/>
      </c>
      <c r="I495" s="428"/>
    </row>
    <row r="496" spans="1:9" ht="24.75" customHeight="1">
      <c r="A496" s="428"/>
      <c r="B496" s="428"/>
      <c r="C496" s="428"/>
      <c r="D496" s="495"/>
      <c r="E496" s="428"/>
      <c r="F496" s="495"/>
      <c r="G496" s="495"/>
      <c r="H496" s="512" t="str">
        <f t="shared" si="10"/>
        <v/>
      </c>
      <c r="I496" s="428"/>
    </row>
    <row r="497" spans="1:9" ht="24.75" customHeight="1">
      <c r="A497" s="428"/>
      <c r="B497" s="428"/>
      <c r="C497" s="428"/>
      <c r="D497" s="495"/>
      <c r="E497" s="428"/>
      <c r="F497" s="495"/>
      <c r="G497" s="495"/>
      <c r="H497" s="512" t="str">
        <f t="shared" si="10"/>
        <v/>
      </c>
      <c r="I497" s="428"/>
    </row>
    <row r="498" spans="1:9" ht="24.75" customHeight="1">
      <c r="A498" s="428"/>
      <c r="B498" s="428"/>
      <c r="C498" s="428"/>
      <c r="D498" s="495"/>
      <c r="E498" s="428"/>
      <c r="F498" s="495"/>
      <c r="G498" s="495"/>
      <c r="H498" s="512" t="str">
        <f t="shared" si="10"/>
        <v/>
      </c>
      <c r="I498" s="428"/>
    </row>
    <row r="499" spans="1:9" ht="24.75" customHeight="1">
      <c r="A499" s="428"/>
      <c r="B499" s="428"/>
      <c r="C499" s="428"/>
      <c r="D499" s="495"/>
      <c r="E499" s="428"/>
      <c r="F499" s="495"/>
      <c r="G499" s="495"/>
      <c r="H499" s="512" t="str">
        <f t="shared" si="10"/>
        <v/>
      </c>
      <c r="I499" s="428"/>
    </row>
    <row r="500" spans="1:9" ht="24.75" customHeight="1">
      <c r="A500" s="428"/>
      <c r="B500" s="428"/>
      <c r="C500" s="428"/>
      <c r="D500" s="495"/>
      <c r="E500" s="428"/>
      <c r="F500" s="495"/>
      <c r="G500" s="495"/>
      <c r="H500" s="512" t="str">
        <f t="shared" si="10"/>
        <v/>
      </c>
      <c r="I500" s="428"/>
    </row>
    <row r="501" spans="1:9" ht="24.75" customHeight="1">
      <c r="A501" s="428"/>
      <c r="B501" s="428"/>
      <c r="C501" s="428"/>
      <c r="D501" s="495"/>
      <c r="E501" s="428"/>
      <c r="F501" s="495"/>
      <c r="G501" s="495"/>
      <c r="H501" s="512" t="str">
        <f t="shared" si="10"/>
        <v/>
      </c>
      <c r="I501" s="428"/>
    </row>
    <row r="502" spans="1:9" ht="24.75" customHeight="1">
      <c r="A502" s="428"/>
      <c r="B502" s="428"/>
      <c r="C502" s="428"/>
      <c r="D502" s="495"/>
      <c r="E502" s="428"/>
      <c r="F502" s="495"/>
      <c r="G502" s="495"/>
      <c r="H502" s="512" t="str">
        <f t="shared" si="10"/>
        <v/>
      </c>
      <c r="I502" s="428"/>
    </row>
    <row r="503" spans="1:9" ht="24.75" customHeight="1">
      <c r="A503" s="428"/>
      <c r="B503" s="428"/>
      <c r="C503" s="428"/>
      <c r="D503" s="495"/>
      <c r="E503" s="428"/>
      <c r="F503" s="495"/>
      <c r="G503" s="495"/>
      <c r="H503" s="512" t="str">
        <f t="shared" ref="H503:H566" si="11">IF(F503="","",G503/F503)</f>
        <v/>
      </c>
      <c r="I503" s="428"/>
    </row>
    <row r="504" spans="1:9" ht="24.75" customHeight="1">
      <c r="A504" s="428"/>
      <c r="B504" s="428"/>
      <c r="C504" s="428"/>
      <c r="D504" s="495"/>
      <c r="E504" s="428"/>
      <c r="F504" s="495"/>
      <c r="G504" s="495"/>
      <c r="H504" s="512" t="str">
        <f t="shared" si="11"/>
        <v/>
      </c>
      <c r="I504" s="428"/>
    </row>
    <row r="505" spans="1:9" ht="24.75" customHeight="1">
      <c r="A505" s="428"/>
      <c r="B505" s="428"/>
      <c r="C505" s="428"/>
      <c r="D505" s="495"/>
      <c r="E505" s="428"/>
      <c r="F505" s="495"/>
      <c r="G505" s="495"/>
      <c r="H505" s="512" t="str">
        <f t="shared" si="11"/>
        <v/>
      </c>
      <c r="I505" s="428"/>
    </row>
    <row r="506" spans="1:9" ht="24.75" customHeight="1">
      <c r="A506" s="428"/>
      <c r="B506" s="428"/>
      <c r="C506" s="428"/>
      <c r="D506" s="495"/>
      <c r="E506" s="428"/>
      <c r="F506" s="495"/>
      <c r="G506" s="495"/>
      <c r="H506" s="512" t="str">
        <f t="shared" si="11"/>
        <v/>
      </c>
      <c r="I506" s="428"/>
    </row>
    <row r="507" spans="1:9" ht="24.75" customHeight="1">
      <c r="A507" s="428"/>
      <c r="B507" s="428"/>
      <c r="C507" s="428"/>
      <c r="D507" s="495"/>
      <c r="E507" s="428"/>
      <c r="F507" s="495"/>
      <c r="G507" s="495"/>
      <c r="H507" s="512" t="str">
        <f t="shared" si="11"/>
        <v/>
      </c>
      <c r="I507" s="428"/>
    </row>
    <row r="508" spans="1:9" ht="24.75" customHeight="1">
      <c r="A508" s="428"/>
      <c r="B508" s="428"/>
      <c r="C508" s="428"/>
      <c r="D508" s="495"/>
      <c r="E508" s="428"/>
      <c r="F508" s="495"/>
      <c r="G508" s="495"/>
      <c r="H508" s="512" t="str">
        <f t="shared" si="11"/>
        <v/>
      </c>
      <c r="I508" s="428"/>
    </row>
    <row r="509" spans="1:9" ht="24.75" customHeight="1">
      <c r="A509" s="428"/>
      <c r="B509" s="428"/>
      <c r="C509" s="428"/>
      <c r="D509" s="495"/>
      <c r="E509" s="428"/>
      <c r="F509" s="495"/>
      <c r="G509" s="495"/>
      <c r="H509" s="512" t="str">
        <f t="shared" si="11"/>
        <v/>
      </c>
      <c r="I509" s="428"/>
    </row>
    <row r="510" spans="1:9" ht="24.75" customHeight="1">
      <c r="A510" s="428"/>
      <c r="B510" s="428"/>
      <c r="C510" s="428"/>
      <c r="D510" s="495"/>
      <c r="E510" s="428"/>
      <c r="F510" s="495"/>
      <c r="G510" s="495"/>
      <c r="H510" s="512" t="str">
        <f t="shared" si="11"/>
        <v/>
      </c>
      <c r="I510" s="428"/>
    </row>
    <row r="511" spans="1:9" ht="24.75" customHeight="1">
      <c r="A511" s="428"/>
      <c r="B511" s="428"/>
      <c r="C511" s="428"/>
      <c r="D511" s="495"/>
      <c r="E511" s="428"/>
      <c r="F511" s="495"/>
      <c r="G511" s="495"/>
      <c r="H511" s="512" t="str">
        <f t="shared" si="11"/>
        <v/>
      </c>
      <c r="I511" s="428"/>
    </row>
    <row r="512" spans="1:9" ht="24.75" customHeight="1">
      <c r="A512" s="428"/>
      <c r="B512" s="428"/>
      <c r="C512" s="428"/>
      <c r="D512" s="495"/>
      <c r="E512" s="428"/>
      <c r="F512" s="495"/>
      <c r="G512" s="495"/>
      <c r="H512" s="512" t="str">
        <f t="shared" si="11"/>
        <v/>
      </c>
      <c r="I512" s="428"/>
    </row>
    <row r="513" spans="1:9" ht="24.75" customHeight="1">
      <c r="A513" s="428"/>
      <c r="B513" s="428"/>
      <c r="C513" s="428"/>
      <c r="D513" s="495"/>
      <c r="E513" s="428"/>
      <c r="F513" s="495"/>
      <c r="G513" s="495"/>
      <c r="H513" s="512" t="str">
        <f t="shared" si="11"/>
        <v/>
      </c>
      <c r="I513" s="428"/>
    </row>
    <row r="514" spans="1:9" ht="24.75" customHeight="1">
      <c r="A514" s="428"/>
      <c r="B514" s="428"/>
      <c r="C514" s="428"/>
      <c r="D514" s="495"/>
      <c r="E514" s="428"/>
      <c r="F514" s="495"/>
      <c r="G514" s="495"/>
      <c r="H514" s="512" t="str">
        <f t="shared" si="11"/>
        <v/>
      </c>
      <c r="I514" s="428"/>
    </row>
    <row r="515" spans="1:9" ht="24.75" customHeight="1">
      <c r="A515" s="428"/>
      <c r="B515" s="428"/>
      <c r="C515" s="428"/>
      <c r="D515" s="495"/>
      <c r="E515" s="428"/>
      <c r="F515" s="495"/>
      <c r="G515" s="495"/>
      <c r="H515" s="512" t="str">
        <f t="shared" si="11"/>
        <v/>
      </c>
      <c r="I515" s="428"/>
    </row>
    <row r="516" spans="1:9" ht="24.75" customHeight="1">
      <c r="A516" s="428"/>
      <c r="B516" s="428"/>
      <c r="C516" s="428"/>
      <c r="D516" s="495"/>
      <c r="E516" s="428"/>
      <c r="F516" s="495"/>
      <c r="G516" s="495"/>
      <c r="H516" s="512" t="str">
        <f t="shared" si="11"/>
        <v/>
      </c>
      <c r="I516" s="428"/>
    </row>
    <row r="517" spans="1:9" ht="24.75" customHeight="1">
      <c r="A517" s="428"/>
      <c r="B517" s="428"/>
      <c r="C517" s="428"/>
      <c r="D517" s="495"/>
      <c r="E517" s="428"/>
      <c r="F517" s="495"/>
      <c r="G517" s="495"/>
      <c r="H517" s="512" t="str">
        <f t="shared" si="11"/>
        <v/>
      </c>
      <c r="I517" s="428"/>
    </row>
    <row r="518" spans="1:9" ht="24.75" customHeight="1">
      <c r="A518" s="428"/>
      <c r="B518" s="428"/>
      <c r="C518" s="428"/>
      <c r="D518" s="495"/>
      <c r="E518" s="428"/>
      <c r="F518" s="495"/>
      <c r="G518" s="495"/>
      <c r="H518" s="512" t="str">
        <f t="shared" si="11"/>
        <v/>
      </c>
      <c r="I518" s="428"/>
    </row>
    <row r="519" spans="1:9" ht="24.75" customHeight="1">
      <c r="A519" s="428"/>
      <c r="B519" s="428"/>
      <c r="C519" s="428"/>
      <c r="D519" s="495"/>
      <c r="E519" s="428"/>
      <c r="F519" s="495"/>
      <c r="G519" s="495"/>
      <c r="H519" s="512" t="str">
        <f t="shared" si="11"/>
        <v/>
      </c>
      <c r="I519" s="428"/>
    </row>
    <row r="520" spans="1:9" ht="24.75" customHeight="1">
      <c r="A520" s="428"/>
      <c r="B520" s="428"/>
      <c r="C520" s="428"/>
      <c r="D520" s="495"/>
      <c r="E520" s="428"/>
      <c r="F520" s="495"/>
      <c r="G520" s="495"/>
      <c r="H520" s="512" t="str">
        <f t="shared" si="11"/>
        <v/>
      </c>
      <c r="I520" s="428"/>
    </row>
    <row r="521" spans="1:9" ht="24.75" customHeight="1">
      <c r="A521" s="428"/>
      <c r="B521" s="428"/>
      <c r="C521" s="428"/>
      <c r="D521" s="495"/>
      <c r="E521" s="428"/>
      <c r="F521" s="495"/>
      <c r="G521" s="495"/>
      <c r="H521" s="512" t="str">
        <f t="shared" si="11"/>
        <v/>
      </c>
      <c r="I521" s="428"/>
    </row>
    <row r="522" spans="1:9" ht="24.75" customHeight="1">
      <c r="A522" s="428"/>
      <c r="B522" s="428"/>
      <c r="C522" s="428"/>
      <c r="D522" s="495"/>
      <c r="E522" s="428"/>
      <c r="F522" s="495"/>
      <c r="G522" s="495"/>
      <c r="H522" s="512" t="str">
        <f t="shared" si="11"/>
        <v/>
      </c>
      <c r="I522" s="428"/>
    </row>
    <row r="523" spans="1:9" ht="24.75" customHeight="1">
      <c r="A523" s="428"/>
      <c r="B523" s="428"/>
      <c r="C523" s="428"/>
      <c r="D523" s="495"/>
      <c r="E523" s="428"/>
      <c r="F523" s="495"/>
      <c r="G523" s="495"/>
      <c r="H523" s="512" t="str">
        <f t="shared" si="11"/>
        <v/>
      </c>
      <c r="I523" s="428"/>
    </row>
    <row r="524" spans="1:9" ht="24.75" customHeight="1">
      <c r="A524" s="428"/>
      <c r="B524" s="428"/>
      <c r="C524" s="428"/>
      <c r="D524" s="495"/>
      <c r="E524" s="428"/>
      <c r="F524" s="495"/>
      <c r="G524" s="495"/>
      <c r="H524" s="512" t="str">
        <f t="shared" si="11"/>
        <v/>
      </c>
      <c r="I524" s="428"/>
    </row>
    <row r="525" spans="1:9" ht="24.75" customHeight="1">
      <c r="A525" s="428"/>
      <c r="B525" s="428"/>
      <c r="C525" s="428"/>
      <c r="D525" s="495"/>
      <c r="E525" s="428"/>
      <c r="F525" s="495"/>
      <c r="G525" s="495"/>
      <c r="H525" s="512" t="str">
        <f t="shared" si="11"/>
        <v/>
      </c>
      <c r="I525" s="428"/>
    </row>
    <row r="526" spans="1:9" ht="24.75" customHeight="1">
      <c r="A526" s="428"/>
      <c r="B526" s="428"/>
      <c r="C526" s="428"/>
      <c r="D526" s="495"/>
      <c r="E526" s="428"/>
      <c r="F526" s="495"/>
      <c r="G526" s="495"/>
      <c r="H526" s="512" t="str">
        <f t="shared" si="11"/>
        <v/>
      </c>
      <c r="I526" s="428"/>
    </row>
    <row r="527" spans="1:9" ht="24.75" customHeight="1">
      <c r="A527" s="428"/>
      <c r="B527" s="428"/>
      <c r="C527" s="428"/>
      <c r="D527" s="495"/>
      <c r="E527" s="428"/>
      <c r="F527" s="495"/>
      <c r="G527" s="495"/>
      <c r="H527" s="512" t="str">
        <f t="shared" si="11"/>
        <v/>
      </c>
      <c r="I527" s="428"/>
    </row>
    <row r="528" spans="1:9" ht="24.75" customHeight="1">
      <c r="A528" s="428"/>
      <c r="B528" s="428"/>
      <c r="C528" s="428"/>
      <c r="D528" s="495"/>
      <c r="E528" s="428"/>
      <c r="F528" s="495"/>
      <c r="G528" s="495"/>
      <c r="H528" s="512" t="str">
        <f t="shared" si="11"/>
        <v/>
      </c>
      <c r="I528" s="428"/>
    </row>
    <row r="529" spans="1:9" ht="24.75" customHeight="1">
      <c r="A529" s="428"/>
      <c r="B529" s="428"/>
      <c r="C529" s="428"/>
      <c r="D529" s="495"/>
      <c r="E529" s="428"/>
      <c r="F529" s="495"/>
      <c r="G529" s="495"/>
      <c r="H529" s="512" t="str">
        <f t="shared" si="11"/>
        <v/>
      </c>
      <c r="I529" s="428"/>
    </row>
    <row r="530" spans="1:9" ht="24.75" customHeight="1">
      <c r="A530" s="428"/>
      <c r="B530" s="428"/>
      <c r="C530" s="428"/>
      <c r="D530" s="495"/>
      <c r="E530" s="428"/>
      <c r="F530" s="495"/>
      <c r="G530" s="495"/>
      <c r="H530" s="512" t="str">
        <f t="shared" si="11"/>
        <v/>
      </c>
      <c r="I530" s="428"/>
    </row>
    <row r="531" spans="1:9" ht="24.75" customHeight="1">
      <c r="A531" s="428"/>
      <c r="B531" s="428"/>
      <c r="C531" s="428"/>
      <c r="D531" s="495"/>
      <c r="E531" s="428"/>
      <c r="F531" s="495"/>
      <c r="G531" s="495"/>
      <c r="H531" s="512" t="str">
        <f t="shared" si="11"/>
        <v/>
      </c>
      <c r="I531" s="428"/>
    </row>
    <row r="532" spans="1:9" ht="24.75" customHeight="1">
      <c r="A532" s="428"/>
      <c r="B532" s="428"/>
      <c r="C532" s="428"/>
      <c r="D532" s="495"/>
      <c r="E532" s="428"/>
      <c r="F532" s="495"/>
      <c r="G532" s="495"/>
      <c r="H532" s="512" t="str">
        <f t="shared" si="11"/>
        <v/>
      </c>
      <c r="I532" s="428"/>
    </row>
    <row r="533" spans="1:9" ht="24.75" customHeight="1">
      <c r="A533" s="428"/>
      <c r="B533" s="428"/>
      <c r="C533" s="428"/>
      <c r="D533" s="495"/>
      <c r="E533" s="428"/>
      <c r="F533" s="495"/>
      <c r="G533" s="495"/>
      <c r="H533" s="512" t="str">
        <f t="shared" si="11"/>
        <v/>
      </c>
      <c r="I533" s="428"/>
    </row>
    <row r="534" spans="1:9" ht="24.75" customHeight="1">
      <c r="A534" s="428"/>
      <c r="B534" s="428"/>
      <c r="C534" s="428"/>
      <c r="D534" s="495"/>
      <c r="E534" s="428"/>
      <c r="F534" s="495"/>
      <c r="G534" s="495"/>
      <c r="H534" s="512" t="str">
        <f t="shared" si="11"/>
        <v/>
      </c>
      <c r="I534" s="428"/>
    </row>
    <row r="535" spans="1:9" ht="24.75" customHeight="1">
      <c r="A535" s="428"/>
      <c r="B535" s="428"/>
      <c r="C535" s="428"/>
      <c r="D535" s="495"/>
      <c r="E535" s="428"/>
      <c r="F535" s="495"/>
      <c r="G535" s="495"/>
      <c r="H535" s="512" t="str">
        <f t="shared" si="11"/>
        <v/>
      </c>
      <c r="I535" s="428"/>
    </row>
    <row r="536" spans="1:9" ht="24.75" customHeight="1">
      <c r="A536" s="428"/>
      <c r="B536" s="428"/>
      <c r="C536" s="428"/>
      <c r="D536" s="495"/>
      <c r="E536" s="428"/>
      <c r="F536" s="495"/>
      <c r="G536" s="495"/>
      <c r="H536" s="512" t="str">
        <f t="shared" si="11"/>
        <v/>
      </c>
      <c r="I536" s="428"/>
    </row>
    <row r="537" spans="1:9" ht="24.75" customHeight="1">
      <c r="A537" s="428"/>
      <c r="B537" s="428"/>
      <c r="C537" s="428"/>
      <c r="D537" s="495"/>
      <c r="E537" s="428"/>
      <c r="F537" s="495"/>
      <c r="G537" s="495"/>
      <c r="H537" s="512" t="str">
        <f t="shared" si="11"/>
        <v/>
      </c>
      <c r="I537" s="428"/>
    </row>
    <row r="538" spans="1:9" ht="24.75" customHeight="1">
      <c r="A538" s="428"/>
      <c r="B538" s="428"/>
      <c r="C538" s="428"/>
      <c r="D538" s="495"/>
      <c r="E538" s="428"/>
      <c r="F538" s="495"/>
      <c r="G538" s="495"/>
      <c r="H538" s="512" t="str">
        <f t="shared" si="11"/>
        <v/>
      </c>
      <c r="I538" s="428"/>
    </row>
    <row r="539" spans="1:9" ht="24.75" customHeight="1">
      <c r="A539" s="428"/>
      <c r="B539" s="428"/>
      <c r="C539" s="428"/>
      <c r="D539" s="495"/>
      <c r="E539" s="428"/>
      <c r="F539" s="495"/>
      <c r="G539" s="495"/>
      <c r="H539" s="512" t="str">
        <f t="shared" si="11"/>
        <v/>
      </c>
      <c r="I539" s="428"/>
    </row>
    <row r="540" spans="1:9" ht="24.75" customHeight="1">
      <c r="A540" s="428"/>
      <c r="B540" s="428"/>
      <c r="C540" s="428"/>
      <c r="D540" s="495"/>
      <c r="E540" s="428"/>
      <c r="F540" s="495"/>
      <c r="G540" s="495"/>
      <c r="H540" s="512" t="str">
        <f t="shared" si="11"/>
        <v/>
      </c>
      <c r="I540" s="428"/>
    </row>
    <row r="541" spans="1:9" ht="24.75" customHeight="1">
      <c r="A541" s="428"/>
      <c r="B541" s="428"/>
      <c r="C541" s="428"/>
      <c r="D541" s="495"/>
      <c r="E541" s="428"/>
      <c r="F541" s="495"/>
      <c r="G541" s="495"/>
      <c r="H541" s="512" t="str">
        <f t="shared" si="11"/>
        <v/>
      </c>
      <c r="I541" s="428"/>
    </row>
    <row r="542" spans="1:9" ht="24.75" customHeight="1">
      <c r="A542" s="428"/>
      <c r="B542" s="428"/>
      <c r="C542" s="428"/>
      <c r="D542" s="495"/>
      <c r="E542" s="428"/>
      <c r="F542" s="495"/>
      <c r="G542" s="495"/>
      <c r="H542" s="512" t="str">
        <f t="shared" si="11"/>
        <v/>
      </c>
      <c r="I542" s="428"/>
    </row>
    <row r="543" spans="1:9" ht="24.75" customHeight="1">
      <c r="A543" s="428"/>
      <c r="B543" s="428"/>
      <c r="C543" s="428"/>
      <c r="D543" s="495"/>
      <c r="E543" s="428"/>
      <c r="F543" s="495"/>
      <c r="G543" s="495"/>
      <c r="H543" s="512" t="str">
        <f t="shared" si="11"/>
        <v/>
      </c>
      <c r="I543" s="428"/>
    </row>
    <row r="544" spans="1:9" ht="24.75" customHeight="1">
      <c r="A544" s="428"/>
      <c r="B544" s="428"/>
      <c r="C544" s="428"/>
      <c r="D544" s="495"/>
      <c r="E544" s="428"/>
      <c r="F544" s="495"/>
      <c r="G544" s="495"/>
      <c r="H544" s="512" t="str">
        <f t="shared" si="11"/>
        <v/>
      </c>
      <c r="I544" s="428"/>
    </row>
    <row r="545" spans="1:9" ht="24.75" customHeight="1">
      <c r="A545" s="428"/>
      <c r="B545" s="428"/>
      <c r="C545" s="428"/>
      <c r="D545" s="495"/>
      <c r="E545" s="428"/>
      <c r="F545" s="495"/>
      <c r="G545" s="495"/>
      <c r="H545" s="512" t="str">
        <f t="shared" si="11"/>
        <v/>
      </c>
      <c r="I545" s="428"/>
    </row>
    <row r="546" spans="1:9" ht="24.75" customHeight="1">
      <c r="A546" s="428"/>
      <c r="B546" s="428"/>
      <c r="C546" s="428"/>
      <c r="D546" s="495"/>
      <c r="E546" s="428"/>
      <c r="F546" s="495"/>
      <c r="G546" s="495"/>
      <c r="H546" s="512" t="str">
        <f t="shared" si="11"/>
        <v/>
      </c>
      <c r="I546" s="428"/>
    </row>
    <row r="547" spans="1:9" ht="24.75" customHeight="1">
      <c r="A547" s="428"/>
      <c r="B547" s="428"/>
      <c r="C547" s="428"/>
      <c r="D547" s="495"/>
      <c r="E547" s="428"/>
      <c r="F547" s="495"/>
      <c r="G547" s="495"/>
      <c r="H547" s="512" t="str">
        <f t="shared" si="11"/>
        <v/>
      </c>
      <c r="I547" s="428"/>
    </row>
    <row r="548" spans="1:9" ht="24.75" customHeight="1">
      <c r="A548" s="428"/>
      <c r="B548" s="428"/>
      <c r="C548" s="428"/>
      <c r="D548" s="495"/>
      <c r="E548" s="428"/>
      <c r="F548" s="495"/>
      <c r="G548" s="495"/>
      <c r="H548" s="512" t="str">
        <f t="shared" si="11"/>
        <v/>
      </c>
      <c r="I548" s="428"/>
    </row>
    <row r="549" spans="1:9" ht="24.75" customHeight="1">
      <c r="A549" s="428"/>
      <c r="B549" s="428"/>
      <c r="C549" s="428"/>
      <c r="D549" s="495"/>
      <c r="E549" s="428"/>
      <c r="F549" s="495"/>
      <c r="G549" s="495"/>
      <c r="H549" s="512" t="str">
        <f t="shared" si="11"/>
        <v/>
      </c>
      <c r="I549" s="428"/>
    </row>
    <row r="550" spans="1:9" ht="24.75" customHeight="1">
      <c r="A550" s="428"/>
      <c r="B550" s="428"/>
      <c r="C550" s="428"/>
      <c r="D550" s="495"/>
      <c r="E550" s="428"/>
      <c r="F550" s="495"/>
      <c r="G550" s="495"/>
      <c r="H550" s="512" t="str">
        <f t="shared" si="11"/>
        <v/>
      </c>
      <c r="I550" s="428"/>
    </row>
    <row r="551" spans="1:9" ht="24.75" customHeight="1">
      <c r="A551" s="428"/>
      <c r="B551" s="428"/>
      <c r="C551" s="428"/>
      <c r="D551" s="495"/>
      <c r="E551" s="428"/>
      <c r="F551" s="495"/>
      <c r="G551" s="495"/>
      <c r="H551" s="512" t="str">
        <f t="shared" si="11"/>
        <v/>
      </c>
      <c r="I551" s="428"/>
    </row>
    <row r="552" spans="1:9" ht="24.75" customHeight="1">
      <c r="A552" s="428"/>
      <c r="B552" s="428"/>
      <c r="C552" s="428"/>
      <c r="D552" s="495"/>
      <c r="E552" s="428"/>
      <c r="F552" s="495"/>
      <c r="G552" s="495"/>
      <c r="H552" s="512" t="str">
        <f t="shared" si="11"/>
        <v/>
      </c>
      <c r="I552" s="428"/>
    </row>
    <row r="553" spans="1:9" ht="24.75" customHeight="1">
      <c r="A553" s="428"/>
      <c r="B553" s="428"/>
      <c r="C553" s="428"/>
      <c r="D553" s="495"/>
      <c r="E553" s="428"/>
      <c r="F553" s="495"/>
      <c r="G553" s="495"/>
      <c r="H553" s="512" t="str">
        <f t="shared" si="11"/>
        <v/>
      </c>
      <c r="I553" s="428"/>
    </row>
    <row r="554" spans="1:9" ht="24.75" customHeight="1">
      <c r="A554" s="428"/>
      <c r="B554" s="428"/>
      <c r="C554" s="428"/>
      <c r="D554" s="495"/>
      <c r="E554" s="428"/>
      <c r="F554" s="495"/>
      <c r="G554" s="495"/>
      <c r="H554" s="512" t="str">
        <f t="shared" si="11"/>
        <v/>
      </c>
      <c r="I554" s="428"/>
    </row>
    <row r="555" spans="1:9" ht="24.75" customHeight="1">
      <c r="A555" s="428"/>
      <c r="B555" s="428"/>
      <c r="C555" s="428"/>
      <c r="D555" s="495"/>
      <c r="E555" s="428"/>
      <c r="F555" s="495"/>
      <c r="G555" s="495"/>
      <c r="H555" s="512" t="str">
        <f t="shared" si="11"/>
        <v/>
      </c>
      <c r="I555" s="428"/>
    </row>
    <row r="556" spans="1:9" ht="24.75" customHeight="1">
      <c r="A556" s="428"/>
      <c r="B556" s="428"/>
      <c r="C556" s="428"/>
      <c r="D556" s="495"/>
      <c r="E556" s="428"/>
      <c r="F556" s="495"/>
      <c r="G556" s="495"/>
      <c r="H556" s="512" t="str">
        <f t="shared" si="11"/>
        <v/>
      </c>
      <c r="I556" s="428"/>
    </row>
    <row r="557" spans="1:9" ht="24.75" customHeight="1">
      <c r="A557" s="428"/>
      <c r="B557" s="428"/>
      <c r="C557" s="428"/>
      <c r="D557" s="495"/>
      <c r="E557" s="428"/>
      <c r="F557" s="495"/>
      <c r="G557" s="495"/>
      <c r="H557" s="512" t="str">
        <f t="shared" si="11"/>
        <v/>
      </c>
      <c r="I557" s="428"/>
    </row>
    <row r="558" spans="1:9" ht="24.75" customHeight="1">
      <c r="A558" s="428"/>
      <c r="B558" s="428"/>
      <c r="C558" s="428"/>
      <c r="D558" s="495"/>
      <c r="E558" s="428"/>
      <c r="F558" s="495"/>
      <c r="G558" s="495"/>
      <c r="H558" s="512" t="str">
        <f t="shared" si="11"/>
        <v/>
      </c>
      <c r="I558" s="428"/>
    </row>
    <row r="559" spans="1:9" ht="24.75" customHeight="1">
      <c r="A559" s="428"/>
      <c r="B559" s="428"/>
      <c r="C559" s="428"/>
      <c r="D559" s="495"/>
      <c r="E559" s="428"/>
      <c r="F559" s="495"/>
      <c r="G559" s="495"/>
      <c r="H559" s="512" t="str">
        <f t="shared" si="11"/>
        <v/>
      </c>
      <c r="I559" s="428"/>
    </row>
    <row r="560" spans="1:9" ht="24.75" customHeight="1">
      <c r="A560" s="428"/>
      <c r="B560" s="428"/>
      <c r="C560" s="428"/>
      <c r="D560" s="495"/>
      <c r="E560" s="428"/>
      <c r="F560" s="495"/>
      <c r="G560" s="495"/>
      <c r="H560" s="512" t="str">
        <f t="shared" si="11"/>
        <v/>
      </c>
      <c r="I560" s="428"/>
    </row>
    <row r="561" spans="1:9" ht="24.75" customHeight="1">
      <c r="A561" s="428"/>
      <c r="B561" s="428"/>
      <c r="C561" s="428"/>
      <c r="D561" s="495"/>
      <c r="E561" s="428"/>
      <c r="F561" s="495"/>
      <c r="G561" s="495"/>
      <c r="H561" s="512" t="str">
        <f t="shared" si="11"/>
        <v/>
      </c>
      <c r="I561" s="428"/>
    </row>
    <row r="562" spans="1:9" ht="24.75" customHeight="1">
      <c r="A562" s="428"/>
      <c r="B562" s="428"/>
      <c r="C562" s="428"/>
      <c r="D562" s="495"/>
      <c r="E562" s="428"/>
      <c r="F562" s="495"/>
      <c r="G562" s="495"/>
      <c r="H562" s="512" t="str">
        <f t="shared" si="11"/>
        <v/>
      </c>
      <c r="I562" s="428"/>
    </row>
    <row r="563" spans="1:9" ht="24.75" customHeight="1">
      <c r="A563" s="428"/>
      <c r="B563" s="428"/>
      <c r="C563" s="428"/>
      <c r="D563" s="495"/>
      <c r="E563" s="428"/>
      <c r="F563" s="495"/>
      <c r="G563" s="495"/>
      <c r="H563" s="512" t="str">
        <f t="shared" si="11"/>
        <v/>
      </c>
      <c r="I563" s="428"/>
    </row>
    <row r="564" spans="1:9" ht="24.75" customHeight="1">
      <c r="A564" s="428"/>
      <c r="B564" s="428"/>
      <c r="C564" s="428"/>
      <c r="D564" s="495"/>
      <c r="E564" s="428"/>
      <c r="F564" s="495"/>
      <c r="G564" s="495"/>
      <c r="H564" s="512" t="str">
        <f t="shared" si="11"/>
        <v/>
      </c>
      <c r="I564" s="428"/>
    </row>
    <row r="565" spans="1:9" ht="24.75" customHeight="1">
      <c r="A565" s="428"/>
      <c r="B565" s="428"/>
      <c r="C565" s="428"/>
      <c r="D565" s="495"/>
      <c r="E565" s="428"/>
      <c r="F565" s="495"/>
      <c r="G565" s="495"/>
      <c r="H565" s="512" t="str">
        <f t="shared" si="11"/>
        <v/>
      </c>
      <c r="I565" s="428"/>
    </row>
    <row r="566" spans="1:9" ht="24.75" customHeight="1">
      <c r="A566" s="428"/>
      <c r="B566" s="428"/>
      <c r="C566" s="428"/>
      <c r="D566" s="495"/>
      <c r="E566" s="428"/>
      <c r="F566" s="495"/>
      <c r="G566" s="495"/>
      <c r="H566" s="512" t="str">
        <f t="shared" si="11"/>
        <v/>
      </c>
      <c r="I566" s="428"/>
    </row>
    <row r="567" spans="1:9" ht="24.75" customHeight="1">
      <c r="A567" s="428"/>
      <c r="B567" s="428"/>
      <c r="C567" s="428"/>
      <c r="D567" s="495"/>
      <c r="E567" s="428"/>
      <c r="F567" s="495"/>
      <c r="G567" s="495"/>
      <c r="H567" s="512" t="str">
        <f t="shared" ref="H567:H581" si="12">IF(F567="","",G567/F567)</f>
        <v/>
      </c>
      <c r="I567" s="428"/>
    </row>
    <row r="568" spans="1:9" ht="24.75" customHeight="1">
      <c r="A568" s="428"/>
      <c r="B568" s="428"/>
      <c r="C568" s="428"/>
      <c r="D568" s="495"/>
      <c r="E568" s="428"/>
      <c r="F568" s="495"/>
      <c r="G568" s="495"/>
      <c r="H568" s="512" t="str">
        <f t="shared" si="12"/>
        <v/>
      </c>
      <c r="I568" s="428"/>
    </row>
    <row r="569" spans="1:9" ht="24.75" customHeight="1">
      <c r="A569" s="428"/>
      <c r="B569" s="428"/>
      <c r="C569" s="428"/>
      <c r="D569" s="495"/>
      <c r="E569" s="428"/>
      <c r="F569" s="495"/>
      <c r="G569" s="495"/>
      <c r="H569" s="512" t="str">
        <f t="shared" si="12"/>
        <v/>
      </c>
      <c r="I569" s="428"/>
    </row>
    <row r="570" spans="1:9" ht="24.75" customHeight="1">
      <c r="A570" s="428"/>
      <c r="B570" s="428"/>
      <c r="C570" s="428"/>
      <c r="D570" s="495"/>
      <c r="E570" s="428"/>
      <c r="F570" s="495"/>
      <c r="G570" s="495"/>
      <c r="H570" s="512" t="str">
        <f t="shared" si="12"/>
        <v/>
      </c>
      <c r="I570" s="428"/>
    </row>
    <row r="571" spans="1:9" ht="24.75" customHeight="1">
      <c r="A571" s="428"/>
      <c r="B571" s="428"/>
      <c r="C571" s="428"/>
      <c r="D571" s="495"/>
      <c r="E571" s="428"/>
      <c r="F571" s="495"/>
      <c r="G571" s="495"/>
      <c r="H571" s="512" t="str">
        <f t="shared" si="12"/>
        <v/>
      </c>
      <c r="I571" s="428"/>
    </row>
    <row r="572" spans="1:9" ht="24.75" customHeight="1">
      <c r="A572" s="428"/>
      <c r="B572" s="428"/>
      <c r="C572" s="428"/>
      <c r="D572" s="495"/>
      <c r="E572" s="428"/>
      <c r="F572" s="495"/>
      <c r="G572" s="495"/>
      <c r="H572" s="512" t="str">
        <f t="shared" si="12"/>
        <v/>
      </c>
      <c r="I572" s="428"/>
    </row>
    <row r="573" spans="1:9" ht="24.75" customHeight="1">
      <c r="A573" s="428"/>
      <c r="B573" s="428"/>
      <c r="C573" s="428"/>
      <c r="D573" s="495"/>
      <c r="E573" s="428"/>
      <c r="F573" s="495"/>
      <c r="G573" s="495"/>
      <c r="H573" s="512" t="str">
        <f t="shared" si="12"/>
        <v/>
      </c>
      <c r="I573" s="428"/>
    </row>
    <row r="574" spans="1:9" ht="24.75" customHeight="1">
      <c r="A574" s="428"/>
      <c r="B574" s="428"/>
      <c r="C574" s="428"/>
      <c r="D574" s="495"/>
      <c r="E574" s="428"/>
      <c r="F574" s="495"/>
      <c r="G574" s="495"/>
      <c r="H574" s="512" t="str">
        <f t="shared" si="12"/>
        <v/>
      </c>
      <c r="I574" s="428"/>
    </row>
    <row r="575" spans="1:9" ht="24.75" customHeight="1">
      <c r="A575" s="428"/>
      <c r="B575" s="428"/>
      <c r="C575" s="428"/>
      <c r="D575" s="495"/>
      <c r="E575" s="428"/>
      <c r="F575" s="495"/>
      <c r="G575" s="495"/>
      <c r="H575" s="512" t="str">
        <f t="shared" si="12"/>
        <v/>
      </c>
      <c r="I575" s="428"/>
    </row>
    <row r="576" spans="1:9" ht="24.75" customHeight="1">
      <c r="A576" s="428"/>
      <c r="B576" s="428"/>
      <c r="C576" s="428"/>
      <c r="D576" s="495"/>
      <c r="E576" s="428"/>
      <c r="F576" s="495"/>
      <c r="G576" s="495"/>
      <c r="H576" s="512" t="str">
        <f t="shared" si="12"/>
        <v/>
      </c>
      <c r="I576" s="428"/>
    </row>
    <row r="577" spans="1:9" ht="24.75" customHeight="1">
      <c r="A577" s="428"/>
      <c r="B577" s="428"/>
      <c r="C577" s="428"/>
      <c r="D577" s="495"/>
      <c r="E577" s="428"/>
      <c r="F577" s="495"/>
      <c r="G577" s="495"/>
      <c r="H577" s="512" t="str">
        <f t="shared" si="12"/>
        <v/>
      </c>
      <c r="I577" s="428"/>
    </row>
    <row r="578" spans="1:9" ht="24.75" customHeight="1">
      <c r="A578" s="428"/>
      <c r="B578" s="428"/>
      <c r="C578" s="428"/>
      <c r="D578" s="495"/>
      <c r="E578" s="428"/>
      <c r="F578" s="495"/>
      <c r="G578" s="495"/>
      <c r="H578" s="512" t="str">
        <f t="shared" si="12"/>
        <v/>
      </c>
      <c r="I578" s="428"/>
    </row>
    <row r="579" spans="1:9" ht="24.75" customHeight="1">
      <c r="A579" s="428"/>
      <c r="B579" s="428"/>
      <c r="C579" s="428"/>
      <c r="D579" s="495"/>
      <c r="E579" s="428"/>
      <c r="F579" s="495"/>
      <c r="G579" s="495"/>
      <c r="H579" s="512" t="str">
        <f t="shared" si="12"/>
        <v/>
      </c>
      <c r="I579" s="428"/>
    </row>
    <row r="580" spans="1:9" ht="24.75" customHeight="1">
      <c r="A580" s="428"/>
      <c r="B580" s="428"/>
      <c r="C580" s="428"/>
      <c r="D580" s="495"/>
      <c r="E580" s="428"/>
      <c r="F580" s="495"/>
      <c r="G580" s="495"/>
      <c r="H580" s="512" t="str">
        <f t="shared" si="12"/>
        <v/>
      </c>
      <c r="I580" s="428"/>
    </row>
    <row r="581" spans="1:9" ht="24.75" customHeight="1">
      <c r="A581" s="428"/>
      <c r="B581" s="428"/>
      <c r="C581" s="428"/>
      <c r="D581" s="495"/>
      <c r="E581" s="428"/>
      <c r="F581" s="495"/>
      <c r="G581" s="495"/>
      <c r="H581" s="512" t="str">
        <f t="shared" si="12"/>
        <v/>
      </c>
      <c r="I581" s="428"/>
    </row>
  </sheetData>
  <mergeCells count="8">
    <mergeCell ref="A1:I1"/>
    <mergeCell ref="E2:E3"/>
    <mergeCell ref="I2:I3"/>
    <mergeCell ref="A2:A3"/>
    <mergeCell ref="B2:B3"/>
    <mergeCell ref="C2:C3"/>
    <mergeCell ref="D2:D3"/>
    <mergeCell ref="H2:H3"/>
  </mergeCells>
  <phoneticPr fontId="3"/>
  <conditionalFormatting sqref="F4:G581">
    <cfRule type="expression" dxfId="20" priority="1">
      <formula>F4&lt;&gt;ROUNDDOWN(F4,0)</formula>
    </cfRule>
  </conditionalFormatting>
  <dataValidations count="2">
    <dataValidation imeMode="off" allowBlank="1" showInputMessage="1" showErrorMessage="1" sqref="F4:H581 D4:D581 A4:A581"/>
    <dataValidation imeMode="hiragana" allowBlank="1" showInputMessage="1" showErrorMessage="1" sqref="I4:I581 E4:E581 B4:C581"/>
  </dataValidations>
  <printOptions horizontalCentered="1"/>
  <pageMargins left="0.23622047244094491" right="0.23622047244094491" top="0.74803149606299213" bottom="0.74803149606299213" header="0.31496062992125984" footer="0.31496062992125984"/>
  <pageSetup paperSize="9" orientation="landscape" blackAndWhite="1" useFirstPageNumber="1" r:id="rId1"/>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75"/>
  <sheetViews>
    <sheetView showGridLines="0" view="pageBreakPreview" zoomScaleNormal="100" workbookViewId="0">
      <pane xSplit="2" ySplit="3" topLeftCell="C22" activePane="bottomRight" state="frozen"/>
      <selection activeCell="G11" sqref="G11:H12"/>
      <selection pane="topRight" activeCell="G11" sqref="G11:H12"/>
      <selection pane="bottomLeft" activeCell="G11" sqref="G11:H12"/>
      <selection pane="bottomRight" activeCell="I2" sqref="I2:I3"/>
    </sheetView>
  </sheetViews>
  <sheetFormatPr defaultColWidth="12.5" defaultRowHeight="24.75" customHeight="1"/>
  <cols>
    <col min="1" max="1" width="5.875" style="426" customWidth="1"/>
    <col min="2" max="2" width="35.625" style="426" customWidth="1"/>
    <col min="3" max="3" width="20.625" style="426" customWidth="1"/>
    <col min="4" max="4" width="14.625" style="426" customWidth="1"/>
    <col min="5" max="5" width="12.5" style="426" customWidth="1"/>
    <col min="6" max="6" width="5.375" style="426" customWidth="1"/>
    <col min="7" max="16384" width="12.5" style="426"/>
  </cols>
  <sheetData>
    <row r="1" spans="1:10" ht="33" customHeight="1">
      <c r="A1" s="2298" t="str">
        <f>IF(SUM(D:D)=0,"既済部分価格明細51-3","既済部分価格明細")</f>
        <v>既済部分価格明細51-3</v>
      </c>
      <c r="B1" s="2298"/>
      <c r="C1" s="2298"/>
      <c r="D1" s="2298"/>
      <c r="E1" s="2298"/>
      <c r="F1" s="2298"/>
      <c r="G1" s="2298"/>
      <c r="H1" s="2298"/>
      <c r="I1" s="2298"/>
      <c r="J1" s="2298"/>
    </row>
    <row r="2" spans="1:10" ht="24.75" customHeight="1">
      <c r="A2" s="2301" t="s">
        <v>525</v>
      </c>
      <c r="B2" s="2302" t="s">
        <v>526</v>
      </c>
      <c r="C2" s="2301" t="s">
        <v>527</v>
      </c>
      <c r="D2" s="2299" t="s">
        <v>530</v>
      </c>
      <c r="E2" s="1233" t="s">
        <v>923</v>
      </c>
      <c r="F2" s="1232"/>
      <c r="G2" s="1232"/>
      <c r="H2" s="1232"/>
      <c r="I2" s="2304" t="s">
        <v>896</v>
      </c>
      <c r="J2" s="2299" t="s">
        <v>211</v>
      </c>
    </row>
    <row r="3" spans="1:10" ht="24.75" customHeight="1">
      <c r="A3" s="2301"/>
      <c r="B3" s="2303"/>
      <c r="C3" s="2301"/>
      <c r="D3" s="2300"/>
      <c r="E3" s="429" t="s">
        <v>528</v>
      </c>
      <c r="F3" s="427" t="s">
        <v>529</v>
      </c>
      <c r="G3" s="429" t="s">
        <v>531</v>
      </c>
      <c r="H3" s="429" t="s">
        <v>532</v>
      </c>
      <c r="I3" s="2301"/>
      <c r="J3" s="2300"/>
    </row>
    <row r="4" spans="1:10" ht="24.75" customHeight="1">
      <c r="A4" s="428"/>
      <c r="B4" s="573" t="s">
        <v>774</v>
      </c>
      <c r="C4" s="428"/>
      <c r="D4" s="495"/>
      <c r="E4" s="495"/>
      <c r="F4" s="428"/>
      <c r="G4" s="495"/>
      <c r="H4" s="495" t="str">
        <f>IF(E4="","",E4*G4)</f>
        <v/>
      </c>
      <c r="I4" s="512" t="str">
        <f>IF(D4="","",H4/D4)</f>
        <v/>
      </c>
      <c r="J4" s="428"/>
    </row>
    <row r="5" spans="1:10" ht="24.75" customHeight="1">
      <c r="A5" s="428"/>
      <c r="B5" s="428"/>
      <c r="C5" s="428"/>
      <c r="D5" s="495"/>
      <c r="E5" s="495"/>
      <c r="F5" s="428"/>
      <c r="G5" s="495"/>
      <c r="H5" s="495" t="str">
        <f t="shared" ref="H5:H18" si="0">IF(E5="","",E5*G5)</f>
        <v/>
      </c>
      <c r="I5" s="512" t="str">
        <f t="shared" ref="I5:I18" si="1">IF(D5="","",H5/D5)</f>
        <v/>
      </c>
      <c r="J5" s="428"/>
    </row>
    <row r="6" spans="1:10" ht="24.75" customHeight="1">
      <c r="A6" s="428"/>
      <c r="B6" s="428"/>
      <c r="C6" s="428"/>
      <c r="D6" s="495"/>
      <c r="E6" s="495"/>
      <c r="F6" s="428"/>
      <c r="G6" s="495"/>
      <c r="H6" s="495" t="str">
        <f t="shared" si="0"/>
        <v/>
      </c>
      <c r="I6" s="512" t="str">
        <f t="shared" si="1"/>
        <v/>
      </c>
      <c r="J6" s="428"/>
    </row>
    <row r="7" spans="1:10" ht="24.75" customHeight="1">
      <c r="A7" s="428"/>
      <c r="B7" s="428"/>
      <c r="C7" s="428"/>
      <c r="D7" s="495"/>
      <c r="E7" s="495"/>
      <c r="F7" s="428"/>
      <c r="G7" s="495"/>
      <c r="H7" s="495" t="str">
        <f t="shared" si="0"/>
        <v/>
      </c>
      <c r="I7" s="512" t="str">
        <f t="shared" si="1"/>
        <v/>
      </c>
      <c r="J7" s="428"/>
    </row>
    <row r="8" spans="1:10" ht="24.75" customHeight="1">
      <c r="A8" s="428"/>
      <c r="B8" s="428"/>
      <c r="C8" s="428"/>
      <c r="D8" s="495"/>
      <c r="E8" s="495"/>
      <c r="F8" s="428"/>
      <c r="G8" s="495"/>
      <c r="H8" s="495" t="str">
        <f t="shared" si="0"/>
        <v/>
      </c>
      <c r="I8" s="512" t="str">
        <f t="shared" si="1"/>
        <v/>
      </c>
      <c r="J8" s="428"/>
    </row>
    <row r="9" spans="1:10" ht="24.75" customHeight="1">
      <c r="A9" s="428"/>
      <c r="B9" s="428"/>
      <c r="C9" s="428"/>
      <c r="D9" s="495"/>
      <c r="E9" s="495"/>
      <c r="F9" s="428"/>
      <c r="G9" s="495"/>
      <c r="H9" s="495" t="str">
        <f t="shared" si="0"/>
        <v/>
      </c>
      <c r="I9" s="512" t="str">
        <f t="shared" si="1"/>
        <v/>
      </c>
      <c r="J9" s="428"/>
    </row>
    <row r="10" spans="1:10" ht="24.75" customHeight="1">
      <c r="A10" s="428"/>
      <c r="B10" s="428"/>
      <c r="C10" s="428"/>
      <c r="D10" s="495"/>
      <c r="E10" s="495"/>
      <c r="F10" s="428"/>
      <c r="G10" s="495"/>
      <c r="H10" s="495" t="str">
        <f t="shared" si="0"/>
        <v/>
      </c>
      <c r="I10" s="512" t="str">
        <f t="shared" si="1"/>
        <v/>
      </c>
      <c r="J10" s="428"/>
    </row>
    <row r="11" spans="1:10" ht="24.75" customHeight="1">
      <c r="A11" s="428"/>
      <c r="B11" s="428"/>
      <c r="C11" s="428"/>
      <c r="D11" s="495"/>
      <c r="E11" s="495"/>
      <c r="F11" s="428"/>
      <c r="G11" s="495"/>
      <c r="H11" s="495" t="str">
        <f t="shared" si="0"/>
        <v/>
      </c>
      <c r="I11" s="512" t="str">
        <f t="shared" si="1"/>
        <v/>
      </c>
      <c r="J11" s="428"/>
    </row>
    <row r="12" spans="1:10" ht="24.75" customHeight="1">
      <c r="A12" s="428"/>
      <c r="B12" s="428"/>
      <c r="C12" s="428"/>
      <c r="D12" s="495"/>
      <c r="E12" s="495"/>
      <c r="F12" s="428"/>
      <c r="G12" s="495"/>
      <c r="H12" s="495" t="str">
        <f t="shared" si="0"/>
        <v/>
      </c>
      <c r="I12" s="512" t="str">
        <f t="shared" si="1"/>
        <v/>
      </c>
      <c r="J12" s="428"/>
    </row>
    <row r="13" spans="1:10" ht="24.75" customHeight="1">
      <c r="A13" s="428"/>
      <c r="B13" s="428"/>
      <c r="C13" s="428"/>
      <c r="D13" s="495"/>
      <c r="E13" s="495"/>
      <c r="F13" s="428"/>
      <c r="G13" s="495"/>
      <c r="H13" s="495" t="str">
        <f t="shared" si="0"/>
        <v/>
      </c>
      <c r="I13" s="512" t="str">
        <f t="shared" si="1"/>
        <v/>
      </c>
      <c r="J13" s="428"/>
    </row>
    <row r="14" spans="1:10" ht="24.75" customHeight="1">
      <c r="A14" s="428"/>
      <c r="B14" s="428"/>
      <c r="C14" s="428"/>
      <c r="D14" s="495"/>
      <c r="E14" s="495"/>
      <c r="F14" s="428"/>
      <c r="G14" s="495"/>
      <c r="H14" s="495" t="str">
        <f t="shared" si="0"/>
        <v/>
      </c>
      <c r="I14" s="512" t="str">
        <f t="shared" si="1"/>
        <v/>
      </c>
      <c r="J14" s="428"/>
    </row>
    <row r="15" spans="1:10" ht="24.75" customHeight="1">
      <c r="A15" s="428"/>
      <c r="B15" s="428"/>
      <c r="C15" s="428"/>
      <c r="D15" s="495"/>
      <c r="E15" s="495"/>
      <c r="F15" s="428"/>
      <c r="G15" s="495"/>
      <c r="H15" s="495" t="str">
        <f t="shared" si="0"/>
        <v/>
      </c>
      <c r="I15" s="512" t="str">
        <f t="shared" si="1"/>
        <v/>
      </c>
      <c r="J15" s="428"/>
    </row>
    <row r="16" spans="1:10" ht="24.75" customHeight="1">
      <c r="A16" s="428"/>
      <c r="B16" s="428"/>
      <c r="C16" s="428"/>
      <c r="D16" s="495"/>
      <c r="E16" s="495"/>
      <c r="F16" s="428"/>
      <c r="G16" s="495"/>
      <c r="H16" s="495" t="str">
        <f t="shared" si="0"/>
        <v/>
      </c>
      <c r="I16" s="512" t="str">
        <f t="shared" si="1"/>
        <v/>
      </c>
      <c r="J16" s="428"/>
    </row>
    <row r="17" spans="1:10" ht="24.75" customHeight="1">
      <c r="A17" s="428"/>
      <c r="B17" s="428"/>
      <c r="C17" s="428"/>
      <c r="D17" s="495"/>
      <c r="E17" s="495"/>
      <c r="F17" s="428"/>
      <c r="G17" s="495"/>
      <c r="H17" s="495" t="str">
        <f t="shared" si="0"/>
        <v/>
      </c>
      <c r="I17" s="512" t="str">
        <f t="shared" si="1"/>
        <v/>
      </c>
      <c r="J17" s="428"/>
    </row>
    <row r="18" spans="1:10" ht="24.75" customHeight="1">
      <c r="A18" s="428"/>
      <c r="B18" s="428"/>
      <c r="C18" s="428"/>
      <c r="D18" s="495"/>
      <c r="E18" s="495"/>
      <c r="F18" s="428"/>
      <c r="G18" s="495"/>
      <c r="H18" s="495" t="str">
        <f t="shared" si="0"/>
        <v/>
      </c>
      <c r="I18" s="512" t="str">
        <f t="shared" si="1"/>
        <v/>
      </c>
      <c r="J18" s="428"/>
    </row>
    <row r="19" spans="1:10" ht="24.75" customHeight="1">
      <c r="A19" s="428"/>
      <c r="B19" s="428"/>
      <c r="C19" s="428"/>
      <c r="D19" s="495"/>
      <c r="E19" s="495"/>
      <c r="F19" s="428"/>
      <c r="G19" s="495"/>
      <c r="H19" s="495" t="str">
        <f t="shared" ref="H19:H29" si="2">IF(E19="","",E19*G19)</f>
        <v/>
      </c>
      <c r="I19" s="512" t="str">
        <f t="shared" ref="I19:I29" si="3">IF(D19="","",H19/D19)</f>
        <v/>
      </c>
      <c r="J19" s="428"/>
    </row>
    <row r="20" spans="1:10" ht="24.75" customHeight="1">
      <c r="A20" s="428"/>
      <c r="B20" s="428"/>
      <c r="C20" s="428"/>
      <c r="D20" s="495"/>
      <c r="E20" s="495"/>
      <c r="F20" s="428"/>
      <c r="G20" s="495"/>
      <c r="H20" s="495" t="str">
        <f t="shared" si="2"/>
        <v/>
      </c>
      <c r="I20" s="512" t="str">
        <f t="shared" si="3"/>
        <v/>
      </c>
      <c r="J20" s="428"/>
    </row>
    <row r="21" spans="1:10" ht="24.75" customHeight="1">
      <c r="A21" s="428"/>
      <c r="B21" s="428"/>
      <c r="C21" s="428"/>
      <c r="D21" s="495"/>
      <c r="E21" s="495"/>
      <c r="F21" s="428"/>
      <c r="G21" s="495"/>
      <c r="H21" s="495" t="str">
        <f t="shared" si="2"/>
        <v/>
      </c>
      <c r="I21" s="512" t="str">
        <f t="shared" si="3"/>
        <v/>
      </c>
      <c r="J21" s="428"/>
    </row>
    <row r="22" spans="1:10" ht="24.75" customHeight="1">
      <c r="A22" s="428"/>
      <c r="B22" s="428"/>
      <c r="C22" s="428"/>
      <c r="D22" s="495"/>
      <c r="E22" s="495"/>
      <c r="F22" s="428"/>
      <c r="G22" s="495"/>
      <c r="H22" s="495" t="str">
        <f t="shared" si="2"/>
        <v/>
      </c>
      <c r="I22" s="512" t="str">
        <f t="shared" si="3"/>
        <v/>
      </c>
      <c r="J22" s="428"/>
    </row>
    <row r="23" spans="1:10" ht="24.75" customHeight="1">
      <c r="A23" s="428"/>
      <c r="B23" s="428"/>
      <c r="C23" s="428"/>
      <c r="D23" s="495"/>
      <c r="E23" s="495"/>
      <c r="F23" s="428"/>
      <c r="G23" s="495"/>
      <c r="H23" s="495" t="str">
        <f t="shared" si="2"/>
        <v/>
      </c>
      <c r="I23" s="512" t="str">
        <f t="shared" si="3"/>
        <v/>
      </c>
      <c r="J23" s="428"/>
    </row>
    <row r="24" spans="1:10" ht="24.75" customHeight="1">
      <c r="A24" s="428"/>
      <c r="B24" s="428"/>
      <c r="C24" s="428"/>
      <c r="D24" s="495"/>
      <c r="E24" s="495"/>
      <c r="F24" s="428"/>
      <c r="G24" s="495"/>
      <c r="H24" s="495" t="str">
        <f t="shared" si="2"/>
        <v/>
      </c>
      <c r="I24" s="512" t="str">
        <f t="shared" si="3"/>
        <v/>
      </c>
      <c r="J24" s="428"/>
    </row>
    <row r="25" spans="1:10" ht="24.75" customHeight="1">
      <c r="A25" s="428"/>
      <c r="B25" s="428"/>
      <c r="C25" s="428"/>
      <c r="D25" s="495"/>
      <c r="E25" s="495"/>
      <c r="F25" s="428"/>
      <c r="G25" s="495"/>
      <c r="H25" s="495" t="str">
        <f t="shared" si="2"/>
        <v/>
      </c>
      <c r="I25" s="512" t="str">
        <f t="shared" si="3"/>
        <v/>
      </c>
      <c r="J25" s="428"/>
    </row>
    <row r="26" spans="1:10" ht="24.75" customHeight="1">
      <c r="A26" s="428"/>
      <c r="B26" s="428"/>
      <c r="C26" s="428"/>
      <c r="D26" s="495"/>
      <c r="E26" s="495"/>
      <c r="F26" s="428"/>
      <c r="G26" s="495"/>
      <c r="H26" s="495" t="str">
        <f t="shared" si="2"/>
        <v/>
      </c>
      <c r="I26" s="512" t="str">
        <f t="shared" si="3"/>
        <v/>
      </c>
      <c r="J26" s="428"/>
    </row>
    <row r="27" spans="1:10" ht="24.75" customHeight="1">
      <c r="A27" s="428"/>
      <c r="B27" s="428"/>
      <c r="C27" s="428"/>
      <c r="D27" s="495"/>
      <c r="E27" s="495"/>
      <c r="F27" s="428"/>
      <c r="G27" s="495"/>
      <c r="H27" s="495" t="str">
        <f t="shared" si="2"/>
        <v/>
      </c>
      <c r="I27" s="512" t="str">
        <f t="shared" si="3"/>
        <v/>
      </c>
      <c r="J27" s="428"/>
    </row>
    <row r="28" spans="1:10" ht="24.75" customHeight="1">
      <c r="A28" s="428"/>
      <c r="B28" s="428"/>
      <c r="C28" s="428"/>
      <c r="D28" s="495"/>
      <c r="E28" s="495"/>
      <c r="F28" s="428"/>
      <c r="G28" s="495"/>
      <c r="H28" s="495" t="str">
        <f t="shared" si="2"/>
        <v/>
      </c>
      <c r="I28" s="512" t="str">
        <f t="shared" si="3"/>
        <v/>
      </c>
      <c r="J28" s="428"/>
    </row>
    <row r="29" spans="1:10" ht="24.75" customHeight="1">
      <c r="A29" s="428"/>
      <c r="B29" s="428"/>
      <c r="C29" s="428"/>
      <c r="D29" s="495"/>
      <c r="E29" s="495"/>
      <c r="F29" s="428"/>
      <c r="G29" s="495"/>
      <c r="H29" s="495" t="str">
        <f t="shared" si="2"/>
        <v/>
      </c>
      <c r="I29" s="512" t="str">
        <f t="shared" si="3"/>
        <v/>
      </c>
      <c r="J29" s="428"/>
    </row>
    <row r="30" spans="1:10" ht="24.75" customHeight="1">
      <c r="A30" s="428"/>
      <c r="B30" s="428"/>
      <c r="C30" s="428"/>
      <c r="D30" s="495"/>
      <c r="E30" s="495"/>
      <c r="F30" s="428"/>
      <c r="G30" s="495"/>
      <c r="H30" s="495" t="str">
        <f t="shared" ref="H30:H93" si="4">IF(E30="","",E30*G30)</f>
        <v/>
      </c>
      <c r="I30" s="512" t="str">
        <f t="shared" ref="I30:I93" si="5">IF(D30="","",H30/D30)</f>
        <v/>
      </c>
      <c r="J30" s="428"/>
    </row>
    <row r="31" spans="1:10" ht="24.75" customHeight="1">
      <c r="A31" s="428"/>
      <c r="B31" s="428"/>
      <c r="C31" s="428"/>
      <c r="D31" s="495"/>
      <c r="E31" s="495"/>
      <c r="F31" s="428"/>
      <c r="G31" s="495"/>
      <c r="H31" s="495" t="str">
        <f t="shared" si="4"/>
        <v/>
      </c>
      <c r="I31" s="512" t="str">
        <f t="shared" si="5"/>
        <v/>
      </c>
      <c r="J31" s="428"/>
    </row>
    <row r="32" spans="1:10" ht="24.75" customHeight="1">
      <c r="A32" s="428"/>
      <c r="B32" s="428"/>
      <c r="C32" s="428"/>
      <c r="D32" s="495"/>
      <c r="E32" s="495"/>
      <c r="F32" s="428"/>
      <c r="G32" s="495"/>
      <c r="H32" s="495" t="str">
        <f t="shared" si="4"/>
        <v/>
      </c>
      <c r="I32" s="512" t="str">
        <f t="shared" si="5"/>
        <v/>
      </c>
      <c r="J32" s="428"/>
    </row>
    <row r="33" spans="1:10" ht="24.75" customHeight="1">
      <c r="A33" s="428"/>
      <c r="B33" s="428"/>
      <c r="C33" s="428"/>
      <c r="D33" s="495"/>
      <c r="E33" s="495"/>
      <c r="F33" s="428"/>
      <c r="G33" s="495"/>
      <c r="H33" s="495" t="str">
        <f t="shared" si="4"/>
        <v/>
      </c>
      <c r="I33" s="512" t="str">
        <f t="shared" si="5"/>
        <v/>
      </c>
      <c r="J33" s="428"/>
    </row>
    <row r="34" spans="1:10" ht="24.75" customHeight="1">
      <c r="A34" s="428"/>
      <c r="B34" s="428"/>
      <c r="C34" s="428"/>
      <c r="D34" s="495"/>
      <c r="E34" s="495"/>
      <c r="F34" s="428"/>
      <c r="G34" s="495"/>
      <c r="H34" s="495" t="str">
        <f t="shared" si="4"/>
        <v/>
      </c>
      <c r="I34" s="512" t="str">
        <f t="shared" si="5"/>
        <v/>
      </c>
      <c r="J34" s="428"/>
    </row>
    <row r="35" spans="1:10" ht="24.75" customHeight="1">
      <c r="A35" s="428"/>
      <c r="B35" s="428"/>
      <c r="C35" s="428"/>
      <c r="D35" s="495"/>
      <c r="E35" s="495"/>
      <c r="F35" s="428"/>
      <c r="G35" s="495"/>
      <c r="H35" s="495" t="str">
        <f t="shared" si="4"/>
        <v/>
      </c>
      <c r="I35" s="512" t="str">
        <f t="shared" si="5"/>
        <v/>
      </c>
      <c r="J35" s="428"/>
    </row>
    <row r="36" spans="1:10" ht="24.75" customHeight="1">
      <c r="A36" s="428"/>
      <c r="B36" s="428"/>
      <c r="C36" s="428"/>
      <c r="D36" s="495"/>
      <c r="E36" s="495"/>
      <c r="F36" s="428"/>
      <c r="G36" s="495"/>
      <c r="H36" s="495" t="str">
        <f t="shared" si="4"/>
        <v/>
      </c>
      <c r="I36" s="512" t="str">
        <f t="shared" si="5"/>
        <v/>
      </c>
      <c r="J36" s="428"/>
    </row>
    <row r="37" spans="1:10" ht="24.75" customHeight="1">
      <c r="A37" s="428"/>
      <c r="B37" s="428"/>
      <c r="C37" s="428"/>
      <c r="D37" s="495"/>
      <c r="E37" s="495"/>
      <c r="F37" s="428"/>
      <c r="G37" s="495"/>
      <c r="H37" s="495" t="str">
        <f t="shared" si="4"/>
        <v/>
      </c>
      <c r="I37" s="512" t="str">
        <f t="shared" si="5"/>
        <v/>
      </c>
      <c r="J37" s="428"/>
    </row>
    <row r="38" spans="1:10" ht="24.75" customHeight="1">
      <c r="A38" s="428"/>
      <c r="B38" s="428"/>
      <c r="C38" s="428"/>
      <c r="D38" s="495"/>
      <c r="E38" s="495"/>
      <c r="F38" s="428"/>
      <c r="G38" s="495"/>
      <c r="H38" s="495" t="str">
        <f t="shared" si="4"/>
        <v/>
      </c>
      <c r="I38" s="512" t="str">
        <f t="shared" si="5"/>
        <v/>
      </c>
      <c r="J38" s="428"/>
    </row>
    <row r="39" spans="1:10" ht="24.75" customHeight="1">
      <c r="A39" s="428"/>
      <c r="B39" s="428"/>
      <c r="C39" s="428"/>
      <c r="D39" s="495"/>
      <c r="E39" s="495"/>
      <c r="F39" s="428"/>
      <c r="G39" s="495"/>
      <c r="H39" s="495" t="str">
        <f t="shared" si="4"/>
        <v/>
      </c>
      <c r="I39" s="512" t="str">
        <f t="shared" si="5"/>
        <v/>
      </c>
      <c r="J39" s="428"/>
    </row>
    <row r="40" spans="1:10" ht="24.75" customHeight="1">
      <c r="A40" s="428"/>
      <c r="B40" s="428"/>
      <c r="C40" s="428"/>
      <c r="D40" s="495"/>
      <c r="E40" s="495"/>
      <c r="F40" s="428"/>
      <c r="G40" s="495"/>
      <c r="H40" s="495" t="str">
        <f t="shared" si="4"/>
        <v/>
      </c>
      <c r="I40" s="512" t="str">
        <f t="shared" si="5"/>
        <v/>
      </c>
      <c r="J40" s="428"/>
    </row>
    <row r="41" spans="1:10" ht="24.75" customHeight="1">
      <c r="A41" s="428"/>
      <c r="B41" s="428"/>
      <c r="C41" s="428"/>
      <c r="D41" s="495"/>
      <c r="E41" s="495"/>
      <c r="F41" s="428"/>
      <c r="G41" s="495"/>
      <c r="H41" s="495" t="str">
        <f t="shared" si="4"/>
        <v/>
      </c>
      <c r="I41" s="512" t="str">
        <f t="shared" si="5"/>
        <v/>
      </c>
      <c r="J41" s="428"/>
    </row>
    <row r="42" spans="1:10" ht="24.75" customHeight="1">
      <c r="A42" s="428"/>
      <c r="B42" s="428"/>
      <c r="C42" s="428"/>
      <c r="D42" s="495"/>
      <c r="E42" s="495"/>
      <c r="F42" s="428"/>
      <c r="G42" s="495"/>
      <c r="H42" s="495" t="str">
        <f t="shared" si="4"/>
        <v/>
      </c>
      <c r="I42" s="512" t="str">
        <f t="shared" si="5"/>
        <v/>
      </c>
      <c r="J42" s="428"/>
    </row>
    <row r="43" spans="1:10" ht="24.75" customHeight="1">
      <c r="A43" s="428"/>
      <c r="B43" s="428"/>
      <c r="C43" s="428"/>
      <c r="D43" s="495"/>
      <c r="E43" s="495"/>
      <c r="F43" s="428"/>
      <c r="G43" s="495"/>
      <c r="H43" s="495" t="str">
        <f t="shared" si="4"/>
        <v/>
      </c>
      <c r="I43" s="512" t="str">
        <f t="shared" si="5"/>
        <v/>
      </c>
      <c r="J43" s="428"/>
    </row>
    <row r="44" spans="1:10" ht="24.75" customHeight="1">
      <c r="A44" s="428"/>
      <c r="B44" s="428"/>
      <c r="C44" s="428"/>
      <c r="D44" s="495"/>
      <c r="E44" s="495"/>
      <c r="F44" s="428"/>
      <c r="G44" s="495"/>
      <c r="H44" s="495" t="str">
        <f t="shared" si="4"/>
        <v/>
      </c>
      <c r="I44" s="512" t="str">
        <f t="shared" si="5"/>
        <v/>
      </c>
      <c r="J44" s="428"/>
    </row>
    <row r="45" spans="1:10" ht="24.75" customHeight="1">
      <c r="A45" s="428"/>
      <c r="B45" s="428"/>
      <c r="C45" s="428"/>
      <c r="D45" s="495"/>
      <c r="E45" s="495"/>
      <c r="F45" s="428"/>
      <c r="G45" s="495"/>
      <c r="H45" s="495" t="str">
        <f t="shared" si="4"/>
        <v/>
      </c>
      <c r="I45" s="512" t="str">
        <f t="shared" si="5"/>
        <v/>
      </c>
      <c r="J45" s="428"/>
    </row>
    <row r="46" spans="1:10" ht="24.75" customHeight="1">
      <c r="A46" s="428"/>
      <c r="B46" s="428"/>
      <c r="C46" s="428"/>
      <c r="D46" s="495"/>
      <c r="E46" s="495"/>
      <c r="F46" s="428"/>
      <c r="G46" s="495"/>
      <c r="H46" s="495" t="str">
        <f t="shared" si="4"/>
        <v/>
      </c>
      <c r="I46" s="512" t="str">
        <f t="shared" si="5"/>
        <v/>
      </c>
      <c r="J46" s="428"/>
    </row>
    <row r="47" spans="1:10" ht="24.75" customHeight="1">
      <c r="A47" s="428"/>
      <c r="B47" s="428"/>
      <c r="C47" s="428"/>
      <c r="D47" s="495"/>
      <c r="E47" s="495"/>
      <c r="F47" s="428"/>
      <c r="G47" s="495"/>
      <c r="H47" s="495" t="str">
        <f t="shared" si="4"/>
        <v/>
      </c>
      <c r="I47" s="512" t="str">
        <f t="shared" si="5"/>
        <v/>
      </c>
      <c r="J47" s="428"/>
    </row>
    <row r="48" spans="1:10" ht="24.75" customHeight="1">
      <c r="A48" s="428"/>
      <c r="B48" s="428"/>
      <c r="C48" s="428"/>
      <c r="D48" s="495"/>
      <c r="E48" s="495"/>
      <c r="F48" s="428"/>
      <c r="G48" s="495"/>
      <c r="H48" s="495" t="str">
        <f t="shared" si="4"/>
        <v/>
      </c>
      <c r="I48" s="512" t="str">
        <f t="shared" si="5"/>
        <v/>
      </c>
      <c r="J48" s="428"/>
    </row>
    <row r="49" spans="1:10" ht="24.75" customHeight="1">
      <c r="A49" s="428"/>
      <c r="B49" s="428"/>
      <c r="C49" s="428"/>
      <c r="D49" s="495"/>
      <c r="E49" s="495"/>
      <c r="F49" s="428"/>
      <c r="G49" s="495"/>
      <c r="H49" s="495" t="str">
        <f t="shared" si="4"/>
        <v/>
      </c>
      <c r="I49" s="512" t="str">
        <f t="shared" si="5"/>
        <v/>
      </c>
      <c r="J49" s="428"/>
    </row>
    <row r="50" spans="1:10" ht="24.75" customHeight="1">
      <c r="A50" s="428"/>
      <c r="B50" s="428"/>
      <c r="C50" s="428"/>
      <c r="D50" s="495"/>
      <c r="E50" s="495"/>
      <c r="F50" s="428"/>
      <c r="G50" s="495"/>
      <c r="H50" s="495" t="str">
        <f t="shared" si="4"/>
        <v/>
      </c>
      <c r="I50" s="512" t="str">
        <f t="shared" si="5"/>
        <v/>
      </c>
      <c r="J50" s="428"/>
    </row>
    <row r="51" spans="1:10" ht="24.75" customHeight="1">
      <c r="A51" s="428"/>
      <c r="B51" s="428"/>
      <c r="C51" s="428"/>
      <c r="D51" s="495"/>
      <c r="E51" s="495"/>
      <c r="F51" s="428"/>
      <c r="G51" s="495"/>
      <c r="H51" s="495" t="str">
        <f t="shared" si="4"/>
        <v/>
      </c>
      <c r="I51" s="512" t="str">
        <f t="shared" si="5"/>
        <v/>
      </c>
      <c r="J51" s="428"/>
    </row>
    <row r="52" spans="1:10" ht="24.75" customHeight="1">
      <c r="A52" s="428"/>
      <c r="B52" s="428"/>
      <c r="C52" s="428"/>
      <c r="D52" s="495"/>
      <c r="E52" s="495"/>
      <c r="F52" s="428"/>
      <c r="G52" s="495"/>
      <c r="H52" s="495" t="str">
        <f t="shared" si="4"/>
        <v/>
      </c>
      <c r="I52" s="512" t="str">
        <f t="shared" si="5"/>
        <v/>
      </c>
      <c r="J52" s="428"/>
    </row>
    <row r="53" spans="1:10" ht="24.75" customHeight="1">
      <c r="A53" s="428"/>
      <c r="B53" s="428"/>
      <c r="C53" s="428"/>
      <c r="D53" s="495"/>
      <c r="E53" s="495"/>
      <c r="F53" s="428"/>
      <c r="G53" s="495"/>
      <c r="H53" s="495" t="str">
        <f t="shared" si="4"/>
        <v/>
      </c>
      <c r="I53" s="512" t="str">
        <f t="shared" si="5"/>
        <v/>
      </c>
      <c r="J53" s="428"/>
    </row>
    <row r="54" spans="1:10" ht="24.75" customHeight="1">
      <c r="A54" s="428"/>
      <c r="B54" s="428"/>
      <c r="C54" s="428"/>
      <c r="D54" s="495"/>
      <c r="E54" s="495"/>
      <c r="F54" s="428"/>
      <c r="G54" s="495"/>
      <c r="H54" s="495" t="str">
        <f t="shared" si="4"/>
        <v/>
      </c>
      <c r="I54" s="512" t="str">
        <f t="shared" si="5"/>
        <v/>
      </c>
      <c r="J54" s="428"/>
    </row>
    <row r="55" spans="1:10" ht="24.75" customHeight="1">
      <c r="A55" s="428"/>
      <c r="B55" s="428"/>
      <c r="C55" s="428"/>
      <c r="D55" s="495"/>
      <c r="E55" s="495"/>
      <c r="F55" s="428"/>
      <c r="G55" s="495"/>
      <c r="H55" s="495" t="str">
        <f t="shared" si="4"/>
        <v/>
      </c>
      <c r="I55" s="512" t="str">
        <f t="shared" si="5"/>
        <v/>
      </c>
      <c r="J55" s="428"/>
    </row>
    <row r="56" spans="1:10" ht="24.75" customHeight="1">
      <c r="A56" s="428"/>
      <c r="B56" s="428"/>
      <c r="C56" s="428"/>
      <c r="D56" s="495"/>
      <c r="E56" s="495"/>
      <c r="F56" s="428"/>
      <c r="G56" s="495"/>
      <c r="H56" s="495" t="str">
        <f t="shared" si="4"/>
        <v/>
      </c>
      <c r="I56" s="512" t="str">
        <f t="shared" si="5"/>
        <v/>
      </c>
      <c r="J56" s="428"/>
    </row>
    <row r="57" spans="1:10" ht="24.75" customHeight="1">
      <c r="A57" s="428"/>
      <c r="B57" s="428"/>
      <c r="C57" s="428"/>
      <c r="D57" s="495"/>
      <c r="E57" s="495"/>
      <c r="F57" s="428"/>
      <c r="G57" s="495"/>
      <c r="H57" s="495" t="str">
        <f t="shared" si="4"/>
        <v/>
      </c>
      <c r="I57" s="512" t="str">
        <f t="shared" si="5"/>
        <v/>
      </c>
      <c r="J57" s="428"/>
    </row>
    <row r="58" spans="1:10" ht="24.75" customHeight="1">
      <c r="A58" s="428"/>
      <c r="B58" s="428"/>
      <c r="C58" s="428"/>
      <c r="D58" s="495"/>
      <c r="E58" s="495"/>
      <c r="F58" s="428"/>
      <c r="G58" s="495"/>
      <c r="H58" s="495" t="str">
        <f t="shared" si="4"/>
        <v/>
      </c>
      <c r="I58" s="512" t="str">
        <f t="shared" si="5"/>
        <v/>
      </c>
      <c r="J58" s="428"/>
    </row>
    <row r="59" spans="1:10" ht="24.75" customHeight="1">
      <c r="A59" s="428"/>
      <c r="B59" s="428"/>
      <c r="C59" s="428"/>
      <c r="D59" s="495"/>
      <c r="E59" s="495"/>
      <c r="F59" s="428"/>
      <c r="G59" s="495"/>
      <c r="H59" s="495" t="str">
        <f t="shared" si="4"/>
        <v/>
      </c>
      <c r="I59" s="512" t="str">
        <f t="shared" si="5"/>
        <v/>
      </c>
      <c r="J59" s="428"/>
    </row>
    <row r="60" spans="1:10" ht="24.75" customHeight="1">
      <c r="A60" s="428"/>
      <c r="B60" s="428"/>
      <c r="C60" s="428"/>
      <c r="D60" s="495"/>
      <c r="E60" s="495"/>
      <c r="F60" s="428"/>
      <c r="G60" s="495"/>
      <c r="H60" s="495" t="str">
        <f t="shared" si="4"/>
        <v/>
      </c>
      <c r="I60" s="512" t="str">
        <f t="shared" si="5"/>
        <v/>
      </c>
      <c r="J60" s="428"/>
    </row>
    <row r="61" spans="1:10" ht="24.75" customHeight="1">
      <c r="A61" s="428"/>
      <c r="B61" s="428"/>
      <c r="C61" s="428"/>
      <c r="D61" s="495"/>
      <c r="E61" s="495"/>
      <c r="F61" s="428"/>
      <c r="G61" s="495"/>
      <c r="H61" s="495" t="str">
        <f t="shared" si="4"/>
        <v/>
      </c>
      <c r="I61" s="512" t="str">
        <f t="shared" si="5"/>
        <v/>
      </c>
      <c r="J61" s="428"/>
    </row>
    <row r="62" spans="1:10" ht="24.75" customHeight="1">
      <c r="A62" s="428"/>
      <c r="B62" s="428"/>
      <c r="C62" s="428"/>
      <c r="D62" s="495"/>
      <c r="E62" s="495"/>
      <c r="F62" s="428"/>
      <c r="G62" s="495"/>
      <c r="H62" s="495" t="str">
        <f t="shared" si="4"/>
        <v/>
      </c>
      <c r="I62" s="512" t="str">
        <f t="shared" si="5"/>
        <v/>
      </c>
      <c r="J62" s="428"/>
    </row>
    <row r="63" spans="1:10" ht="24.75" customHeight="1">
      <c r="A63" s="428"/>
      <c r="B63" s="428"/>
      <c r="C63" s="428"/>
      <c r="D63" s="495"/>
      <c r="E63" s="495"/>
      <c r="F63" s="428"/>
      <c r="G63" s="495"/>
      <c r="H63" s="495" t="str">
        <f t="shared" si="4"/>
        <v/>
      </c>
      <c r="I63" s="512" t="str">
        <f t="shared" si="5"/>
        <v/>
      </c>
      <c r="J63" s="428"/>
    </row>
    <row r="64" spans="1:10" ht="24.75" customHeight="1">
      <c r="A64" s="428"/>
      <c r="B64" s="428"/>
      <c r="C64" s="428"/>
      <c r="D64" s="495"/>
      <c r="E64" s="495"/>
      <c r="F64" s="428"/>
      <c r="G64" s="495"/>
      <c r="H64" s="495" t="str">
        <f t="shared" si="4"/>
        <v/>
      </c>
      <c r="I64" s="512" t="str">
        <f t="shared" si="5"/>
        <v/>
      </c>
      <c r="J64" s="428"/>
    </row>
    <row r="65" spans="1:10" ht="24.75" customHeight="1">
      <c r="A65" s="428"/>
      <c r="B65" s="428"/>
      <c r="C65" s="428"/>
      <c r="D65" s="495"/>
      <c r="E65" s="495"/>
      <c r="F65" s="428"/>
      <c r="G65" s="495"/>
      <c r="H65" s="495" t="str">
        <f t="shared" si="4"/>
        <v/>
      </c>
      <c r="I65" s="512" t="str">
        <f t="shared" si="5"/>
        <v/>
      </c>
      <c r="J65" s="428"/>
    </row>
    <row r="66" spans="1:10" ht="24.75" customHeight="1">
      <c r="A66" s="428"/>
      <c r="B66" s="428"/>
      <c r="C66" s="428"/>
      <c r="D66" s="495"/>
      <c r="E66" s="495"/>
      <c r="F66" s="428"/>
      <c r="G66" s="495"/>
      <c r="H66" s="495" t="str">
        <f t="shared" si="4"/>
        <v/>
      </c>
      <c r="I66" s="512" t="str">
        <f t="shared" si="5"/>
        <v/>
      </c>
      <c r="J66" s="428"/>
    </row>
    <row r="67" spans="1:10" ht="24.75" customHeight="1">
      <c r="A67" s="428"/>
      <c r="B67" s="428"/>
      <c r="C67" s="428"/>
      <c r="D67" s="495"/>
      <c r="E67" s="495"/>
      <c r="F67" s="428"/>
      <c r="G67" s="495"/>
      <c r="H67" s="495" t="str">
        <f t="shared" si="4"/>
        <v/>
      </c>
      <c r="I67" s="512" t="str">
        <f t="shared" si="5"/>
        <v/>
      </c>
      <c r="J67" s="428"/>
    </row>
    <row r="68" spans="1:10" ht="24.75" customHeight="1">
      <c r="A68" s="428"/>
      <c r="B68" s="428"/>
      <c r="C68" s="428"/>
      <c r="D68" s="495"/>
      <c r="E68" s="495"/>
      <c r="F68" s="428"/>
      <c r="G68" s="495"/>
      <c r="H68" s="495" t="str">
        <f t="shared" si="4"/>
        <v/>
      </c>
      <c r="I68" s="512" t="str">
        <f t="shared" si="5"/>
        <v/>
      </c>
      <c r="J68" s="428"/>
    </row>
    <row r="69" spans="1:10" ht="24.75" customHeight="1">
      <c r="A69" s="428"/>
      <c r="B69" s="428"/>
      <c r="C69" s="428"/>
      <c r="D69" s="495"/>
      <c r="E69" s="495"/>
      <c r="F69" s="428"/>
      <c r="G69" s="495"/>
      <c r="H69" s="495" t="str">
        <f t="shared" si="4"/>
        <v/>
      </c>
      <c r="I69" s="512" t="str">
        <f t="shared" si="5"/>
        <v/>
      </c>
      <c r="J69" s="428"/>
    </row>
    <row r="70" spans="1:10" ht="24.75" customHeight="1">
      <c r="A70" s="428"/>
      <c r="B70" s="428"/>
      <c r="C70" s="428"/>
      <c r="D70" s="495"/>
      <c r="E70" s="495"/>
      <c r="F70" s="428"/>
      <c r="G70" s="495"/>
      <c r="H70" s="495" t="str">
        <f t="shared" si="4"/>
        <v/>
      </c>
      <c r="I70" s="512" t="str">
        <f t="shared" si="5"/>
        <v/>
      </c>
      <c r="J70" s="428"/>
    </row>
    <row r="71" spans="1:10" ht="24.75" customHeight="1">
      <c r="A71" s="428"/>
      <c r="B71" s="428"/>
      <c r="C71" s="428"/>
      <c r="D71" s="495"/>
      <c r="E71" s="495"/>
      <c r="F71" s="428"/>
      <c r="G71" s="495"/>
      <c r="H71" s="495" t="str">
        <f t="shared" si="4"/>
        <v/>
      </c>
      <c r="I71" s="512" t="str">
        <f t="shared" si="5"/>
        <v/>
      </c>
      <c r="J71" s="428"/>
    </row>
    <row r="72" spans="1:10" ht="24.75" customHeight="1">
      <c r="A72" s="428"/>
      <c r="B72" s="428"/>
      <c r="C72" s="428"/>
      <c r="D72" s="495"/>
      <c r="E72" s="495"/>
      <c r="F72" s="428"/>
      <c r="G72" s="495"/>
      <c r="H72" s="495" t="str">
        <f t="shared" si="4"/>
        <v/>
      </c>
      <c r="I72" s="512" t="str">
        <f t="shared" si="5"/>
        <v/>
      </c>
      <c r="J72" s="428"/>
    </row>
    <row r="73" spans="1:10" ht="24.75" customHeight="1">
      <c r="A73" s="428"/>
      <c r="B73" s="428"/>
      <c r="C73" s="428"/>
      <c r="D73" s="495"/>
      <c r="E73" s="495"/>
      <c r="F73" s="428"/>
      <c r="G73" s="495"/>
      <c r="H73" s="495" t="str">
        <f t="shared" si="4"/>
        <v/>
      </c>
      <c r="I73" s="512" t="str">
        <f t="shared" si="5"/>
        <v/>
      </c>
      <c r="J73" s="428"/>
    </row>
    <row r="74" spans="1:10" ht="24.75" customHeight="1">
      <c r="A74" s="428"/>
      <c r="B74" s="428"/>
      <c r="C74" s="428"/>
      <c r="D74" s="495"/>
      <c r="E74" s="495"/>
      <c r="F74" s="428"/>
      <c r="G74" s="495"/>
      <c r="H74" s="495" t="str">
        <f t="shared" si="4"/>
        <v/>
      </c>
      <c r="I74" s="512" t="str">
        <f t="shared" si="5"/>
        <v/>
      </c>
      <c r="J74" s="428"/>
    </row>
    <row r="75" spans="1:10" ht="24.75" customHeight="1">
      <c r="A75" s="428"/>
      <c r="B75" s="428"/>
      <c r="C75" s="428"/>
      <c r="D75" s="495"/>
      <c r="E75" s="495"/>
      <c r="F75" s="428"/>
      <c r="G75" s="495"/>
      <c r="H75" s="495" t="str">
        <f t="shared" si="4"/>
        <v/>
      </c>
      <c r="I75" s="512" t="str">
        <f t="shared" si="5"/>
        <v/>
      </c>
      <c r="J75" s="428"/>
    </row>
    <row r="76" spans="1:10" ht="24.75" customHeight="1">
      <c r="A76" s="428"/>
      <c r="B76" s="428"/>
      <c r="C76" s="428"/>
      <c r="D76" s="495"/>
      <c r="E76" s="495"/>
      <c r="F76" s="428"/>
      <c r="G76" s="495"/>
      <c r="H76" s="495" t="str">
        <f t="shared" si="4"/>
        <v/>
      </c>
      <c r="I76" s="512" t="str">
        <f t="shared" si="5"/>
        <v/>
      </c>
      <c r="J76" s="428"/>
    </row>
    <row r="77" spans="1:10" ht="24.75" customHeight="1">
      <c r="A77" s="428"/>
      <c r="B77" s="428"/>
      <c r="C77" s="428"/>
      <c r="D77" s="495"/>
      <c r="E77" s="495"/>
      <c r="F77" s="428"/>
      <c r="G77" s="495"/>
      <c r="H77" s="495" t="str">
        <f t="shared" si="4"/>
        <v/>
      </c>
      <c r="I77" s="512" t="str">
        <f t="shared" si="5"/>
        <v/>
      </c>
      <c r="J77" s="428"/>
    </row>
    <row r="78" spans="1:10" ht="24.75" customHeight="1">
      <c r="A78" s="428"/>
      <c r="B78" s="428"/>
      <c r="C78" s="428"/>
      <c r="D78" s="495"/>
      <c r="E78" s="495"/>
      <c r="F78" s="428"/>
      <c r="G78" s="495"/>
      <c r="H78" s="495" t="str">
        <f t="shared" si="4"/>
        <v/>
      </c>
      <c r="I78" s="512" t="str">
        <f t="shared" si="5"/>
        <v/>
      </c>
      <c r="J78" s="428"/>
    </row>
    <row r="79" spans="1:10" ht="24.75" customHeight="1">
      <c r="A79" s="428"/>
      <c r="B79" s="428"/>
      <c r="C79" s="428"/>
      <c r="D79" s="495"/>
      <c r="E79" s="495"/>
      <c r="F79" s="428"/>
      <c r="G79" s="495"/>
      <c r="H79" s="495" t="str">
        <f t="shared" si="4"/>
        <v/>
      </c>
      <c r="I79" s="512" t="str">
        <f t="shared" si="5"/>
        <v/>
      </c>
      <c r="J79" s="428"/>
    </row>
    <row r="80" spans="1:10" ht="24.75" customHeight="1">
      <c r="A80" s="428"/>
      <c r="B80" s="428"/>
      <c r="C80" s="428"/>
      <c r="D80" s="495"/>
      <c r="E80" s="495"/>
      <c r="F80" s="428"/>
      <c r="G80" s="495"/>
      <c r="H80" s="495" t="str">
        <f t="shared" si="4"/>
        <v/>
      </c>
      <c r="I80" s="512" t="str">
        <f t="shared" si="5"/>
        <v/>
      </c>
      <c r="J80" s="428"/>
    </row>
    <row r="81" spans="1:10" ht="24.75" customHeight="1">
      <c r="A81" s="428"/>
      <c r="B81" s="428"/>
      <c r="C81" s="428"/>
      <c r="D81" s="495"/>
      <c r="E81" s="495"/>
      <c r="F81" s="428"/>
      <c r="G81" s="495"/>
      <c r="H81" s="495" t="str">
        <f t="shared" si="4"/>
        <v/>
      </c>
      <c r="I81" s="512" t="str">
        <f t="shared" si="5"/>
        <v/>
      </c>
      <c r="J81" s="428"/>
    </row>
    <row r="82" spans="1:10" ht="24.75" customHeight="1">
      <c r="A82" s="428"/>
      <c r="B82" s="428"/>
      <c r="C82" s="428"/>
      <c r="D82" s="495"/>
      <c r="E82" s="495"/>
      <c r="F82" s="428"/>
      <c r="G82" s="495"/>
      <c r="H82" s="495" t="str">
        <f t="shared" si="4"/>
        <v/>
      </c>
      <c r="I82" s="512" t="str">
        <f t="shared" si="5"/>
        <v/>
      </c>
      <c r="J82" s="428"/>
    </row>
    <row r="83" spans="1:10" ht="24.75" customHeight="1">
      <c r="A83" s="428"/>
      <c r="B83" s="428"/>
      <c r="C83" s="428"/>
      <c r="D83" s="495"/>
      <c r="E83" s="495"/>
      <c r="F83" s="428"/>
      <c r="G83" s="495"/>
      <c r="H83" s="495" t="str">
        <f t="shared" si="4"/>
        <v/>
      </c>
      <c r="I83" s="512" t="str">
        <f t="shared" si="5"/>
        <v/>
      </c>
      <c r="J83" s="428"/>
    </row>
    <row r="84" spans="1:10" ht="24.75" customHeight="1">
      <c r="A84" s="428"/>
      <c r="B84" s="428"/>
      <c r="C84" s="428"/>
      <c r="D84" s="495"/>
      <c r="E84" s="495"/>
      <c r="F84" s="428"/>
      <c r="G84" s="495"/>
      <c r="H84" s="495" t="str">
        <f t="shared" si="4"/>
        <v/>
      </c>
      <c r="I84" s="512" t="str">
        <f t="shared" si="5"/>
        <v/>
      </c>
      <c r="J84" s="428"/>
    </row>
    <row r="85" spans="1:10" ht="24.75" customHeight="1">
      <c r="A85" s="428"/>
      <c r="B85" s="428"/>
      <c r="C85" s="428"/>
      <c r="D85" s="495"/>
      <c r="E85" s="495"/>
      <c r="F85" s="428"/>
      <c r="G85" s="495"/>
      <c r="H85" s="495" t="str">
        <f t="shared" si="4"/>
        <v/>
      </c>
      <c r="I85" s="512" t="str">
        <f t="shared" si="5"/>
        <v/>
      </c>
      <c r="J85" s="428"/>
    </row>
    <row r="86" spans="1:10" ht="24.75" customHeight="1">
      <c r="A86" s="428"/>
      <c r="B86" s="428"/>
      <c r="C86" s="428"/>
      <c r="D86" s="495"/>
      <c r="E86" s="495"/>
      <c r="F86" s="428"/>
      <c r="G86" s="495"/>
      <c r="H86" s="495" t="str">
        <f t="shared" si="4"/>
        <v/>
      </c>
      <c r="I86" s="512" t="str">
        <f t="shared" si="5"/>
        <v/>
      </c>
      <c r="J86" s="428"/>
    </row>
    <row r="87" spans="1:10" ht="24.75" customHeight="1">
      <c r="A87" s="428"/>
      <c r="B87" s="428"/>
      <c r="C87" s="428"/>
      <c r="D87" s="495"/>
      <c r="E87" s="495"/>
      <c r="F87" s="428"/>
      <c r="G87" s="495"/>
      <c r="H87" s="495" t="str">
        <f t="shared" si="4"/>
        <v/>
      </c>
      <c r="I87" s="512" t="str">
        <f t="shared" si="5"/>
        <v/>
      </c>
      <c r="J87" s="428"/>
    </row>
    <row r="88" spans="1:10" ht="24.75" customHeight="1">
      <c r="A88" s="428"/>
      <c r="B88" s="428"/>
      <c r="C88" s="428"/>
      <c r="D88" s="495"/>
      <c r="E88" s="495"/>
      <c r="F88" s="428"/>
      <c r="G88" s="495"/>
      <c r="H88" s="495" t="str">
        <f t="shared" si="4"/>
        <v/>
      </c>
      <c r="I88" s="512" t="str">
        <f t="shared" si="5"/>
        <v/>
      </c>
      <c r="J88" s="428"/>
    </row>
    <row r="89" spans="1:10" ht="24.75" customHeight="1">
      <c r="A89" s="428"/>
      <c r="B89" s="428"/>
      <c r="C89" s="428"/>
      <c r="D89" s="495"/>
      <c r="E89" s="495"/>
      <c r="F89" s="428"/>
      <c r="G89" s="495"/>
      <c r="H89" s="495" t="str">
        <f t="shared" si="4"/>
        <v/>
      </c>
      <c r="I89" s="512" t="str">
        <f t="shared" si="5"/>
        <v/>
      </c>
      <c r="J89" s="428"/>
    </row>
    <row r="90" spans="1:10" ht="24.75" customHeight="1">
      <c r="A90" s="428"/>
      <c r="B90" s="428"/>
      <c r="C90" s="428"/>
      <c r="D90" s="495"/>
      <c r="E90" s="495"/>
      <c r="F90" s="428"/>
      <c r="G90" s="495"/>
      <c r="H90" s="495" t="str">
        <f t="shared" si="4"/>
        <v/>
      </c>
      <c r="I90" s="512" t="str">
        <f t="shared" si="5"/>
        <v/>
      </c>
      <c r="J90" s="428"/>
    </row>
    <row r="91" spans="1:10" ht="24.75" customHeight="1">
      <c r="A91" s="428"/>
      <c r="B91" s="428"/>
      <c r="C91" s="428"/>
      <c r="D91" s="495"/>
      <c r="E91" s="495"/>
      <c r="F91" s="428"/>
      <c r="G91" s="495"/>
      <c r="H91" s="495" t="str">
        <f t="shared" si="4"/>
        <v/>
      </c>
      <c r="I91" s="512" t="str">
        <f t="shared" si="5"/>
        <v/>
      </c>
      <c r="J91" s="428"/>
    </row>
    <row r="92" spans="1:10" ht="24.75" customHeight="1">
      <c r="A92" s="428"/>
      <c r="B92" s="428"/>
      <c r="C92" s="428"/>
      <c r="D92" s="495"/>
      <c r="E92" s="495"/>
      <c r="F92" s="428"/>
      <c r="G92" s="495"/>
      <c r="H92" s="495" t="str">
        <f t="shared" si="4"/>
        <v/>
      </c>
      <c r="I92" s="512" t="str">
        <f t="shared" si="5"/>
        <v/>
      </c>
      <c r="J92" s="428"/>
    </row>
    <row r="93" spans="1:10" ht="24.75" customHeight="1">
      <c r="A93" s="428"/>
      <c r="B93" s="428"/>
      <c r="C93" s="428"/>
      <c r="D93" s="495"/>
      <c r="E93" s="495"/>
      <c r="F93" s="428"/>
      <c r="G93" s="495"/>
      <c r="H93" s="495" t="str">
        <f t="shared" si="4"/>
        <v/>
      </c>
      <c r="I93" s="512" t="str">
        <f t="shared" si="5"/>
        <v/>
      </c>
      <c r="J93" s="428"/>
    </row>
    <row r="94" spans="1:10" ht="24.75" customHeight="1">
      <c r="A94" s="428"/>
      <c r="B94" s="428"/>
      <c r="C94" s="428"/>
      <c r="D94" s="495"/>
      <c r="E94" s="495"/>
      <c r="F94" s="428"/>
      <c r="G94" s="495"/>
      <c r="H94" s="495" t="str">
        <f t="shared" ref="H94:H157" si="6">IF(E94="","",E94*G94)</f>
        <v/>
      </c>
      <c r="I94" s="512" t="str">
        <f t="shared" ref="I94:I157" si="7">IF(D94="","",H94/D94)</f>
        <v/>
      </c>
      <c r="J94" s="428"/>
    </row>
    <row r="95" spans="1:10" ht="24.75" customHeight="1">
      <c r="A95" s="428"/>
      <c r="B95" s="428"/>
      <c r="C95" s="428"/>
      <c r="D95" s="495"/>
      <c r="E95" s="495"/>
      <c r="F95" s="428"/>
      <c r="G95" s="495"/>
      <c r="H95" s="495" t="str">
        <f t="shared" si="6"/>
        <v/>
      </c>
      <c r="I95" s="512" t="str">
        <f t="shared" si="7"/>
        <v/>
      </c>
      <c r="J95" s="428"/>
    </row>
    <row r="96" spans="1:10" ht="24.75" customHeight="1">
      <c r="A96" s="428"/>
      <c r="B96" s="428"/>
      <c r="C96" s="428"/>
      <c r="D96" s="495"/>
      <c r="E96" s="495"/>
      <c r="F96" s="428"/>
      <c r="G96" s="495"/>
      <c r="H96" s="495" t="str">
        <f t="shared" si="6"/>
        <v/>
      </c>
      <c r="I96" s="512" t="str">
        <f t="shared" si="7"/>
        <v/>
      </c>
      <c r="J96" s="428"/>
    </row>
    <row r="97" spans="1:10" ht="24.75" customHeight="1">
      <c r="A97" s="428"/>
      <c r="B97" s="428"/>
      <c r="C97" s="428"/>
      <c r="D97" s="495"/>
      <c r="E97" s="495"/>
      <c r="F97" s="428"/>
      <c r="G97" s="495"/>
      <c r="H97" s="495" t="str">
        <f t="shared" si="6"/>
        <v/>
      </c>
      <c r="I97" s="512" t="str">
        <f t="shared" si="7"/>
        <v/>
      </c>
      <c r="J97" s="428"/>
    </row>
    <row r="98" spans="1:10" ht="24.75" customHeight="1">
      <c r="A98" s="428"/>
      <c r="B98" s="428"/>
      <c r="C98" s="428"/>
      <c r="D98" s="495"/>
      <c r="E98" s="495"/>
      <c r="F98" s="428"/>
      <c r="G98" s="495"/>
      <c r="H98" s="495" t="str">
        <f t="shared" si="6"/>
        <v/>
      </c>
      <c r="I98" s="512" t="str">
        <f t="shared" si="7"/>
        <v/>
      </c>
      <c r="J98" s="428"/>
    </row>
    <row r="99" spans="1:10" ht="24.75" customHeight="1">
      <c r="A99" s="428"/>
      <c r="B99" s="428"/>
      <c r="C99" s="428"/>
      <c r="D99" s="495"/>
      <c r="E99" s="495"/>
      <c r="F99" s="428"/>
      <c r="G99" s="495"/>
      <c r="H99" s="495" t="str">
        <f t="shared" si="6"/>
        <v/>
      </c>
      <c r="I99" s="512" t="str">
        <f t="shared" si="7"/>
        <v/>
      </c>
      <c r="J99" s="428"/>
    </row>
    <row r="100" spans="1:10" ht="24.75" customHeight="1">
      <c r="A100" s="428"/>
      <c r="B100" s="428"/>
      <c r="C100" s="428"/>
      <c r="D100" s="495"/>
      <c r="E100" s="495"/>
      <c r="F100" s="428"/>
      <c r="G100" s="495"/>
      <c r="H100" s="495" t="str">
        <f t="shared" si="6"/>
        <v/>
      </c>
      <c r="I100" s="512" t="str">
        <f t="shared" si="7"/>
        <v/>
      </c>
      <c r="J100" s="428"/>
    </row>
    <row r="101" spans="1:10" ht="24.75" customHeight="1">
      <c r="A101" s="428"/>
      <c r="B101" s="428"/>
      <c r="C101" s="428"/>
      <c r="D101" s="495"/>
      <c r="E101" s="495"/>
      <c r="F101" s="428"/>
      <c r="G101" s="495"/>
      <c r="H101" s="495" t="str">
        <f t="shared" si="6"/>
        <v/>
      </c>
      <c r="I101" s="512" t="str">
        <f t="shared" si="7"/>
        <v/>
      </c>
      <c r="J101" s="428"/>
    </row>
    <row r="102" spans="1:10" ht="24.75" customHeight="1">
      <c r="A102" s="428"/>
      <c r="B102" s="428"/>
      <c r="C102" s="428"/>
      <c r="D102" s="495"/>
      <c r="E102" s="495"/>
      <c r="F102" s="428"/>
      <c r="G102" s="495"/>
      <c r="H102" s="495" t="str">
        <f t="shared" si="6"/>
        <v/>
      </c>
      <c r="I102" s="512" t="str">
        <f t="shared" si="7"/>
        <v/>
      </c>
      <c r="J102" s="428"/>
    </row>
    <row r="103" spans="1:10" ht="24.75" customHeight="1">
      <c r="A103" s="428"/>
      <c r="B103" s="428"/>
      <c r="C103" s="428"/>
      <c r="D103" s="495"/>
      <c r="E103" s="495"/>
      <c r="F103" s="428"/>
      <c r="G103" s="495"/>
      <c r="H103" s="495" t="str">
        <f t="shared" si="6"/>
        <v/>
      </c>
      <c r="I103" s="512" t="str">
        <f t="shared" si="7"/>
        <v/>
      </c>
      <c r="J103" s="428"/>
    </row>
    <row r="104" spans="1:10" ht="24.75" customHeight="1">
      <c r="A104" s="428"/>
      <c r="B104" s="428"/>
      <c r="C104" s="428"/>
      <c r="D104" s="495"/>
      <c r="E104" s="495"/>
      <c r="F104" s="428"/>
      <c r="G104" s="495"/>
      <c r="H104" s="495" t="str">
        <f t="shared" si="6"/>
        <v/>
      </c>
      <c r="I104" s="512" t="str">
        <f t="shared" si="7"/>
        <v/>
      </c>
      <c r="J104" s="428"/>
    </row>
    <row r="105" spans="1:10" ht="24.75" customHeight="1">
      <c r="A105" s="428"/>
      <c r="B105" s="428"/>
      <c r="C105" s="428"/>
      <c r="D105" s="495"/>
      <c r="E105" s="495"/>
      <c r="F105" s="428"/>
      <c r="G105" s="495"/>
      <c r="H105" s="495" t="str">
        <f t="shared" si="6"/>
        <v/>
      </c>
      <c r="I105" s="512" t="str">
        <f t="shared" si="7"/>
        <v/>
      </c>
      <c r="J105" s="428"/>
    </row>
    <row r="106" spans="1:10" ht="24.75" customHeight="1">
      <c r="A106" s="428"/>
      <c r="B106" s="428"/>
      <c r="C106" s="428"/>
      <c r="D106" s="495"/>
      <c r="E106" s="495"/>
      <c r="F106" s="428"/>
      <c r="G106" s="495"/>
      <c r="H106" s="495" t="str">
        <f t="shared" si="6"/>
        <v/>
      </c>
      <c r="I106" s="512" t="str">
        <f t="shared" si="7"/>
        <v/>
      </c>
      <c r="J106" s="428"/>
    </row>
    <row r="107" spans="1:10" ht="24.75" customHeight="1">
      <c r="A107" s="428"/>
      <c r="B107" s="428"/>
      <c r="C107" s="428"/>
      <c r="D107" s="495"/>
      <c r="E107" s="495"/>
      <c r="F107" s="428"/>
      <c r="G107" s="495"/>
      <c r="H107" s="495" t="str">
        <f t="shared" si="6"/>
        <v/>
      </c>
      <c r="I107" s="512" t="str">
        <f t="shared" si="7"/>
        <v/>
      </c>
      <c r="J107" s="428"/>
    </row>
    <row r="108" spans="1:10" ht="24.75" customHeight="1">
      <c r="A108" s="428"/>
      <c r="B108" s="428"/>
      <c r="C108" s="428"/>
      <c r="D108" s="495"/>
      <c r="E108" s="495"/>
      <c r="F108" s="428"/>
      <c r="G108" s="495"/>
      <c r="H108" s="495" t="str">
        <f t="shared" si="6"/>
        <v/>
      </c>
      <c r="I108" s="512" t="str">
        <f t="shared" si="7"/>
        <v/>
      </c>
      <c r="J108" s="428"/>
    </row>
    <row r="109" spans="1:10" ht="24.75" customHeight="1">
      <c r="A109" s="428"/>
      <c r="B109" s="428"/>
      <c r="C109" s="428"/>
      <c r="D109" s="495"/>
      <c r="E109" s="495"/>
      <c r="F109" s="428"/>
      <c r="G109" s="495"/>
      <c r="H109" s="495" t="str">
        <f t="shared" si="6"/>
        <v/>
      </c>
      <c r="I109" s="512" t="str">
        <f t="shared" si="7"/>
        <v/>
      </c>
      <c r="J109" s="428"/>
    </row>
    <row r="110" spans="1:10" ht="24.75" customHeight="1">
      <c r="A110" s="428"/>
      <c r="B110" s="428"/>
      <c r="C110" s="428"/>
      <c r="D110" s="495"/>
      <c r="E110" s="495"/>
      <c r="F110" s="428"/>
      <c r="G110" s="495"/>
      <c r="H110" s="495" t="str">
        <f t="shared" si="6"/>
        <v/>
      </c>
      <c r="I110" s="512" t="str">
        <f t="shared" si="7"/>
        <v/>
      </c>
      <c r="J110" s="428"/>
    </row>
    <row r="111" spans="1:10" ht="24.75" customHeight="1">
      <c r="A111" s="428"/>
      <c r="B111" s="428"/>
      <c r="C111" s="428"/>
      <c r="D111" s="495"/>
      <c r="E111" s="495"/>
      <c r="F111" s="428"/>
      <c r="G111" s="495"/>
      <c r="H111" s="495" t="str">
        <f t="shared" si="6"/>
        <v/>
      </c>
      <c r="I111" s="512" t="str">
        <f t="shared" si="7"/>
        <v/>
      </c>
      <c r="J111" s="428"/>
    </row>
    <row r="112" spans="1:10" ht="24.75" customHeight="1">
      <c r="A112" s="428"/>
      <c r="B112" s="428"/>
      <c r="C112" s="428"/>
      <c r="D112" s="495"/>
      <c r="E112" s="495"/>
      <c r="F112" s="428"/>
      <c r="G112" s="495"/>
      <c r="H112" s="495" t="str">
        <f t="shared" si="6"/>
        <v/>
      </c>
      <c r="I112" s="512" t="str">
        <f t="shared" si="7"/>
        <v/>
      </c>
      <c r="J112" s="428"/>
    </row>
    <row r="113" spans="1:10" ht="24.75" customHeight="1">
      <c r="A113" s="428"/>
      <c r="B113" s="428"/>
      <c r="C113" s="428"/>
      <c r="D113" s="495"/>
      <c r="E113" s="495"/>
      <c r="F113" s="428"/>
      <c r="G113" s="495"/>
      <c r="H113" s="495" t="str">
        <f t="shared" si="6"/>
        <v/>
      </c>
      <c r="I113" s="512" t="str">
        <f t="shared" si="7"/>
        <v/>
      </c>
      <c r="J113" s="428"/>
    </row>
    <row r="114" spans="1:10" ht="24.75" customHeight="1">
      <c r="A114" s="428"/>
      <c r="B114" s="428"/>
      <c r="C114" s="428"/>
      <c r="D114" s="495"/>
      <c r="E114" s="495"/>
      <c r="F114" s="428"/>
      <c r="G114" s="495"/>
      <c r="H114" s="495" t="str">
        <f t="shared" si="6"/>
        <v/>
      </c>
      <c r="I114" s="512" t="str">
        <f t="shared" si="7"/>
        <v/>
      </c>
      <c r="J114" s="428"/>
    </row>
    <row r="115" spans="1:10" ht="24.75" customHeight="1">
      <c r="A115" s="428"/>
      <c r="B115" s="428"/>
      <c r="C115" s="428"/>
      <c r="D115" s="495"/>
      <c r="E115" s="495"/>
      <c r="F115" s="428"/>
      <c r="G115" s="495"/>
      <c r="H115" s="495" t="str">
        <f t="shared" si="6"/>
        <v/>
      </c>
      <c r="I115" s="512" t="str">
        <f t="shared" si="7"/>
        <v/>
      </c>
      <c r="J115" s="428"/>
    </row>
    <row r="116" spans="1:10" ht="24.75" customHeight="1">
      <c r="A116" s="428"/>
      <c r="B116" s="428"/>
      <c r="C116" s="428"/>
      <c r="D116" s="495"/>
      <c r="E116" s="495"/>
      <c r="F116" s="428"/>
      <c r="G116" s="495"/>
      <c r="H116" s="495" t="str">
        <f t="shared" si="6"/>
        <v/>
      </c>
      <c r="I116" s="512" t="str">
        <f t="shared" si="7"/>
        <v/>
      </c>
      <c r="J116" s="428"/>
    </row>
    <row r="117" spans="1:10" ht="24.75" customHeight="1">
      <c r="A117" s="428"/>
      <c r="B117" s="428"/>
      <c r="C117" s="428"/>
      <c r="D117" s="495"/>
      <c r="E117" s="495"/>
      <c r="F117" s="428"/>
      <c r="G117" s="495"/>
      <c r="H117" s="495" t="str">
        <f t="shared" si="6"/>
        <v/>
      </c>
      <c r="I117" s="512" t="str">
        <f t="shared" si="7"/>
        <v/>
      </c>
      <c r="J117" s="428"/>
    </row>
    <row r="118" spans="1:10" ht="24.75" customHeight="1">
      <c r="A118" s="428"/>
      <c r="B118" s="428"/>
      <c r="C118" s="428"/>
      <c r="D118" s="495"/>
      <c r="E118" s="495"/>
      <c r="F118" s="428"/>
      <c r="G118" s="495"/>
      <c r="H118" s="495" t="str">
        <f t="shared" si="6"/>
        <v/>
      </c>
      <c r="I118" s="512" t="str">
        <f t="shared" si="7"/>
        <v/>
      </c>
      <c r="J118" s="428"/>
    </row>
    <row r="119" spans="1:10" ht="24.75" customHeight="1">
      <c r="A119" s="428"/>
      <c r="B119" s="428"/>
      <c r="C119" s="428"/>
      <c r="D119" s="495"/>
      <c r="E119" s="495"/>
      <c r="F119" s="428"/>
      <c r="G119" s="495"/>
      <c r="H119" s="495" t="str">
        <f t="shared" si="6"/>
        <v/>
      </c>
      <c r="I119" s="512" t="str">
        <f t="shared" si="7"/>
        <v/>
      </c>
      <c r="J119" s="428"/>
    </row>
    <row r="120" spans="1:10" ht="24.75" customHeight="1">
      <c r="A120" s="428"/>
      <c r="B120" s="428"/>
      <c r="C120" s="428"/>
      <c r="D120" s="495"/>
      <c r="E120" s="495"/>
      <c r="F120" s="428"/>
      <c r="G120" s="495"/>
      <c r="H120" s="495" t="str">
        <f t="shared" si="6"/>
        <v/>
      </c>
      <c r="I120" s="512" t="str">
        <f t="shared" si="7"/>
        <v/>
      </c>
      <c r="J120" s="428"/>
    </row>
    <row r="121" spans="1:10" ht="24.75" customHeight="1">
      <c r="A121" s="428"/>
      <c r="B121" s="428"/>
      <c r="C121" s="428"/>
      <c r="D121" s="495"/>
      <c r="E121" s="495"/>
      <c r="F121" s="428"/>
      <c r="G121" s="495"/>
      <c r="H121" s="495" t="str">
        <f t="shared" si="6"/>
        <v/>
      </c>
      <c r="I121" s="512" t="str">
        <f t="shared" si="7"/>
        <v/>
      </c>
      <c r="J121" s="428"/>
    </row>
    <row r="122" spans="1:10" ht="24.75" customHeight="1">
      <c r="A122" s="428"/>
      <c r="B122" s="428"/>
      <c r="C122" s="428"/>
      <c r="D122" s="495"/>
      <c r="E122" s="495"/>
      <c r="F122" s="428"/>
      <c r="G122" s="495"/>
      <c r="H122" s="495" t="str">
        <f t="shared" si="6"/>
        <v/>
      </c>
      <c r="I122" s="512" t="str">
        <f t="shared" si="7"/>
        <v/>
      </c>
      <c r="J122" s="428"/>
    </row>
    <row r="123" spans="1:10" ht="24.75" customHeight="1">
      <c r="A123" s="428"/>
      <c r="B123" s="428"/>
      <c r="C123" s="428"/>
      <c r="D123" s="495"/>
      <c r="E123" s="495"/>
      <c r="F123" s="428"/>
      <c r="G123" s="495"/>
      <c r="H123" s="495" t="str">
        <f t="shared" si="6"/>
        <v/>
      </c>
      <c r="I123" s="512" t="str">
        <f t="shared" si="7"/>
        <v/>
      </c>
      <c r="J123" s="428"/>
    </row>
    <row r="124" spans="1:10" ht="24.75" customHeight="1">
      <c r="A124" s="428"/>
      <c r="B124" s="428"/>
      <c r="C124" s="428"/>
      <c r="D124" s="495"/>
      <c r="E124" s="495"/>
      <c r="F124" s="428"/>
      <c r="G124" s="495"/>
      <c r="H124" s="495" t="str">
        <f t="shared" si="6"/>
        <v/>
      </c>
      <c r="I124" s="512" t="str">
        <f t="shared" si="7"/>
        <v/>
      </c>
      <c r="J124" s="428"/>
    </row>
    <row r="125" spans="1:10" ht="24.75" customHeight="1">
      <c r="A125" s="428"/>
      <c r="B125" s="428"/>
      <c r="C125" s="428"/>
      <c r="D125" s="495"/>
      <c r="E125" s="495"/>
      <c r="F125" s="428"/>
      <c r="G125" s="495"/>
      <c r="H125" s="495" t="str">
        <f t="shared" si="6"/>
        <v/>
      </c>
      <c r="I125" s="512" t="str">
        <f t="shared" si="7"/>
        <v/>
      </c>
      <c r="J125" s="428"/>
    </row>
    <row r="126" spans="1:10" ht="24.75" customHeight="1">
      <c r="A126" s="428"/>
      <c r="B126" s="428"/>
      <c r="C126" s="428"/>
      <c r="D126" s="495"/>
      <c r="E126" s="495"/>
      <c r="F126" s="428"/>
      <c r="G126" s="495"/>
      <c r="H126" s="495" t="str">
        <f t="shared" si="6"/>
        <v/>
      </c>
      <c r="I126" s="512" t="str">
        <f t="shared" si="7"/>
        <v/>
      </c>
      <c r="J126" s="428"/>
    </row>
    <row r="127" spans="1:10" ht="24.75" customHeight="1">
      <c r="A127" s="428"/>
      <c r="B127" s="428"/>
      <c r="C127" s="428"/>
      <c r="D127" s="495"/>
      <c r="E127" s="495"/>
      <c r="F127" s="428"/>
      <c r="G127" s="495"/>
      <c r="H127" s="495" t="str">
        <f t="shared" si="6"/>
        <v/>
      </c>
      <c r="I127" s="512" t="str">
        <f t="shared" si="7"/>
        <v/>
      </c>
      <c r="J127" s="428"/>
    </row>
    <row r="128" spans="1:10" ht="24.75" customHeight="1">
      <c r="A128" s="428"/>
      <c r="B128" s="428"/>
      <c r="C128" s="428"/>
      <c r="D128" s="495"/>
      <c r="E128" s="495"/>
      <c r="F128" s="428"/>
      <c r="G128" s="495"/>
      <c r="H128" s="495" t="str">
        <f t="shared" si="6"/>
        <v/>
      </c>
      <c r="I128" s="512" t="str">
        <f t="shared" si="7"/>
        <v/>
      </c>
      <c r="J128" s="428"/>
    </row>
    <row r="129" spans="1:10" ht="24.75" customHeight="1">
      <c r="A129" s="428"/>
      <c r="B129" s="428"/>
      <c r="C129" s="428"/>
      <c r="D129" s="495"/>
      <c r="E129" s="495"/>
      <c r="F129" s="428"/>
      <c r="G129" s="495"/>
      <c r="H129" s="495" t="str">
        <f t="shared" si="6"/>
        <v/>
      </c>
      <c r="I129" s="512" t="str">
        <f t="shared" si="7"/>
        <v/>
      </c>
      <c r="J129" s="428"/>
    </row>
    <row r="130" spans="1:10" ht="24.75" customHeight="1">
      <c r="A130" s="428"/>
      <c r="B130" s="428"/>
      <c r="C130" s="428"/>
      <c r="D130" s="495"/>
      <c r="E130" s="495"/>
      <c r="F130" s="428"/>
      <c r="G130" s="495"/>
      <c r="H130" s="495" t="str">
        <f t="shared" si="6"/>
        <v/>
      </c>
      <c r="I130" s="512" t="str">
        <f t="shared" si="7"/>
        <v/>
      </c>
      <c r="J130" s="428"/>
    </row>
    <row r="131" spans="1:10" ht="24.75" customHeight="1">
      <c r="A131" s="428"/>
      <c r="B131" s="428"/>
      <c r="C131" s="428"/>
      <c r="D131" s="495"/>
      <c r="E131" s="495"/>
      <c r="F131" s="428"/>
      <c r="G131" s="495"/>
      <c r="H131" s="495" t="str">
        <f t="shared" si="6"/>
        <v/>
      </c>
      <c r="I131" s="512" t="str">
        <f t="shared" si="7"/>
        <v/>
      </c>
      <c r="J131" s="428"/>
    </row>
    <row r="132" spans="1:10" ht="24.75" customHeight="1">
      <c r="A132" s="428"/>
      <c r="B132" s="428"/>
      <c r="C132" s="428"/>
      <c r="D132" s="495"/>
      <c r="E132" s="495"/>
      <c r="F132" s="428"/>
      <c r="G132" s="495"/>
      <c r="H132" s="495" t="str">
        <f t="shared" si="6"/>
        <v/>
      </c>
      <c r="I132" s="512" t="str">
        <f t="shared" si="7"/>
        <v/>
      </c>
      <c r="J132" s="428"/>
    </row>
    <row r="133" spans="1:10" ht="24.75" customHeight="1">
      <c r="A133" s="428"/>
      <c r="B133" s="428"/>
      <c r="C133" s="428"/>
      <c r="D133" s="495"/>
      <c r="E133" s="495"/>
      <c r="F133" s="428"/>
      <c r="G133" s="495"/>
      <c r="H133" s="495" t="str">
        <f t="shared" si="6"/>
        <v/>
      </c>
      <c r="I133" s="512" t="str">
        <f t="shared" si="7"/>
        <v/>
      </c>
      <c r="J133" s="428"/>
    </row>
    <row r="134" spans="1:10" ht="24.75" customHeight="1">
      <c r="A134" s="428"/>
      <c r="B134" s="428"/>
      <c r="C134" s="428"/>
      <c r="D134" s="495"/>
      <c r="E134" s="495"/>
      <c r="F134" s="428"/>
      <c r="G134" s="495"/>
      <c r="H134" s="495" t="str">
        <f t="shared" si="6"/>
        <v/>
      </c>
      <c r="I134" s="512" t="str">
        <f t="shared" si="7"/>
        <v/>
      </c>
      <c r="J134" s="428"/>
    </row>
    <row r="135" spans="1:10" ht="24.75" customHeight="1">
      <c r="A135" s="428"/>
      <c r="B135" s="428"/>
      <c r="C135" s="428"/>
      <c r="D135" s="495"/>
      <c r="E135" s="495"/>
      <c r="F135" s="428"/>
      <c r="G135" s="495"/>
      <c r="H135" s="495" t="str">
        <f t="shared" si="6"/>
        <v/>
      </c>
      <c r="I135" s="512" t="str">
        <f t="shared" si="7"/>
        <v/>
      </c>
      <c r="J135" s="428"/>
    </row>
    <row r="136" spans="1:10" ht="24.75" customHeight="1">
      <c r="A136" s="428"/>
      <c r="B136" s="428"/>
      <c r="C136" s="428"/>
      <c r="D136" s="495"/>
      <c r="E136" s="495"/>
      <c r="F136" s="428"/>
      <c r="G136" s="495"/>
      <c r="H136" s="495" t="str">
        <f t="shared" si="6"/>
        <v/>
      </c>
      <c r="I136" s="512" t="str">
        <f t="shared" si="7"/>
        <v/>
      </c>
      <c r="J136" s="428"/>
    </row>
    <row r="137" spans="1:10" ht="24.75" customHeight="1">
      <c r="A137" s="428"/>
      <c r="B137" s="428"/>
      <c r="C137" s="428"/>
      <c r="D137" s="495"/>
      <c r="E137" s="495"/>
      <c r="F137" s="428"/>
      <c r="G137" s="495"/>
      <c r="H137" s="495" t="str">
        <f t="shared" si="6"/>
        <v/>
      </c>
      <c r="I137" s="512" t="str">
        <f t="shared" si="7"/>
        <v/>
      </c>
      <c r="J137" s="428"/>
    </row>
    <row r="138" spans="1:10" ht="24.75" customHeight="1">
      <c r="A138" s="428"/>
      <c r="B138" s="428"/>
      <c r="C138" s="428"/>
      <c r="D138" s="495"/>
      <c r="E138" s="495"/>
      <c r="F138" s="428"/>
      <c r="G138" s="495"/>
      <c r="H138" s="495" t="str">
        <f t="shared" si="6"/>
        <v/>
      </c>
      <c r="I138" s="512" t="str">
        <f t="shared" si="7"/>
        <v/>
      </c>
      <c r="J138" s="428"/>
    </row>
    <row r="139" spans="1:10" ht="24.75" customHeight="1">
      <c r="A139" s="428"/>
      <c r="B139" s="428"/>
      <c r="C139" s="428"/>
      <c r="D139" s="495"/>
      <c r="E139" s="495"/>
      <c r="F139" s="428"/>
      <c r="G139" s="495"/>
      <c r="H139" s="495" t="str">
        <f t="shared" si="6"/>
        <v/>
      </c>
      <c r="I139" s="512" t="str">
        <f t="shared" si="7"/>
        <v/>
      </c>
      <c r="J139" s="428"/>
    </row>
    <row r="140" spans="1:10" ht="24.75" customHeight="1">
      <c r="A140" s="428"/>
      <c r="B140" s="428"/>
      <c r="C140" s="428"/>
      <c r="D140" s="495"/>
      <c r="E140" s="495"/>
      <c r="F140" s="428"/>
      <c r="G140" s="495"/>
      <c r="H140" s="495" t="str">
        <f t="shared" si="6"/>
        <v/>
      </c>
      <c r="I140" s="512" t="str">
        <f t="shared" si="7"/>
        <v/>
      </c>
      <c r="J140" s="428"/>
    </row>
    <row r="141" spans="1:10" ht="24.75" customHeight="1">
      <c r="A141" s="428"/>
      <c r="B141" s="428"/>
      <c r="C141" s="428"/>
      <c r="D141" s="495"/>
      <c r="E141" s="495"/>
      <c r="F141" s="428"/>
      <c r="G141" s="495"/>
      <c r="H141" s="495" t="str">
        <f t="shared" si="6"/>
        <v/>
      </c>
      <c r="I141" s="512" t="str">
        <f t="shared" si="7"/>
        <v/>
      </c>
      <c r="J141" s="428"/>
    </row>
    <row r="142" spans="1:10" ht="24.75" customHeight="1">
      <c r="A142" s="428"/>
      <c r="B142" s="428"/>
      <c r="C142" s="428"/>
      <c r="D142" s="495"/>
      <c r="E142" s="495"/>
      <c r="F142" s="428"/>
      <c r="G142" s="495"/>
      <c r="H142" s="495" t="str">
        <f t="shared" si="6"/>
        <v/>
      </c>
      <c r="I142" s="512" t="str">
        <f t="shared" si="7"/>
        <v/>
      </c>
      <c r="J142" s="428"/>
    </row>
    <row r="143" spans="1:10" ht="24.75" customHeight="1">
      <c r="A143" s="428"/>
      <c r="B143" s="428"/>
      <c r="C143" s="428"/>
      <c r="D143" s="495"/>
      <c r="E143" s="495"/>
      <c r="F143" s="428"/>
      <c r="G143" s="495"/>
      <c r="H143" s="495" t="str">
        <f t="shared" si="6"/>
        <v/>
      </c>
      <c r="I143" s="512" t="str">
        <f t="shared" si="7"/>
        <v/>
      </c>
      <c r="J143" s="428"/>
    </row>
    <row r="144" spans="1:10" ht="24.75" customHeight="1">
      <c r="A144" s="428"/>
      <c r="B144" s="428"/>
      <c r="C144" s="428"/>
      <c r="D144" s="495"/>
      <c r="E144" s="495"/>
      <c r="F144" s="428"/>
      <c r="G144" s="495"/>
      <c r="H144" s="495" t="str">
        <f t="shared" si="6"/>
        <v/>
      </c>
      <c r="I144" s="512" t="str">
        <f t="shared" si="7"/>
        <v/>
      </c>
      <c r="J144" s="428"/>
    </row>
    <row r="145" spans="1:10" ht="24.75" customHeight="1">
      <c r="A145" s="428"/>
      <c r="B145" s="428"/>
      <c r="C145" s="428"/>
      <c r="D145" s="495"/>
      <c r="E145" s="495"/>
      <c r="F145" s="428"/>
      <c r="G145" s="495"/>
      <c r="H145" s="495" t="str">
        <f t="shared" si="6"/>
        <v/>
      </c>
      <c r="I145" s="512" t="str">
        <f t="shared" si="7"/>
        <v/>
      </c>
      <c r="J145" s="428"/>
    </row>
    <row r="146" spans="1:10" ht="24.75" customHeight="1">
      <c r="A146" s="428"/>
      <c r="B146" s="428"/>
      <c r="C146" s="428"/>
      <c r="D146" s="495"/>
      <c r="E146" s="495"/>
      <c r="F146" s="428"/>
      <c r="G146" s="495"/>
      <c r="H146" s="495" t="str">
        <f t="shared" si="6"/>
        <v/>
      </c>
      <c r="I146" s="512" t="str">
        <f t="shared" si="7"/>
        <v/>
      </c>
      <c r="J146" s="428"/>
    </row>
    <row r="147" spans="1:10" ht="24.75" customHeight="1">
      <c r="A147" s="428"/>
      <c r="B147" s="428"/>
      <c r="C147" s="428"/>
      <c r="D147" s="495"/>
      <c r="E147" s="495"/>
      <c r="F147" s="428"/>
      <c r="G147" s="495"/>
      <c r="H147" s="495" t="str">
        <f t="shared" si="6"/>
        <v/>
      </c>
      <c r="I147" s="512" t="str">
        <f t="shared" si="7"/>
        <v/>
      </c>
      <c r="J147" s="428"/>
    </row>
    <row r="148" spans="1:10" ht="24.75" customHeight="1">
      <c r="A148" s="428"/>
      <c r="B148" s="428"/>
      <c r="C148" s="428"/>
      <c r="D148" s="495"/>
      <c r="E148" s="495"/>
      <c r="F148" s="428"/>
      <c r="G148" s="495"/>
      <c r="H148" s="495" t="str">
        <f t="shared" si="6"/>
        <v/>
      </c>
      <c r="I148" s="512" t="str">
        <f t="shared" si="7"/>
        <v/>
      </c>
      <c r="J148" s="428"/>
    </row>
    <row r="149" spans="1:10" ht="24.75" customHeight="1">
      <c r="A149" s="428"/>
      <c r="B149" s="428"/>
      <c r="C149" s="428"/>
      <c r="D149" s="495"/>
      <c r="E149" s="495"/>
      <c r="F149" s="428"/>
      <c r="G149" s="495"/>
      <c r="H149" s="495" t="str">
        <f t="shared" si="6"/>
        <v/>
      </c>
      <c r="I149" s="512" t="str">
        <f t="shared" si="7"/>
        <v/>
      </c>
      <c r="J149" s="428"/>
    </row>
    <row r="150" spans="1:10" ht="24.75" customHeight="1">
      <c r="A150" s="428"/>
      <c r="B150" s="428"/>
      <c r="C150" s="428"/>
      <c r="D150" s="495"/>
      <c r="E150" s="495"/>
      <c r="F150" s="428"/>
      <c r="G150" s="495"/>
      <c r="H150" s="495" t="str">
        <f t="shared" si="6"/>
        <v/>
      </c>
      <c r="I150" s="512" t="str">
        <f t="shared" si="7"/>
        <v/>
      </c>
      <c r="J150" s="428"/>
    </row>
    <row r="151" spans="1:10" ht="24.75" customHeight="1">
      <c r="A151" s="428"/>
      <c r="B151" s="428"/>
      <c r="C151" s="428"/>
      <c r="D151" s="495"/>
      <c r="E151" s="495"/>
      <c r="F151" s="428"/>
      <c r="G151" s="495"/>
      <c r="H151" s="495" t="str">
        <f t="shared" si="6"/>
        <v/>
      </c>
      <c r="I151" s="512" t="str">
        <f t="shared" si="7"/>
        <v/>
      </c>
      <c r="J151" s="428"/>
    </row>
    <row r="152" spans="1:10" ht="24.75" customHeight="1">
      <c r="A152" s="428"/>
      <c r="B152" s="428"/>
      <c r="C152" s="428"/>
      <c r="D152" s="495"/>
      <c r="E152" s="495"/>
      <c r="F152" s="428"/>
      <c r="G152" s="495"/>
      <c r="H152" s="495" t="str">
        <f t="shared" si="6"/>
        <v/>
      </c>
      <c r="I152" s="512" t="str">
        <f t="shared" si="7"/>
        <v/>
      </c>
      <c r="J152" s="428"/>
    </row>
    <row r="153" spans="1:10" ht="24.75" customHeight="1">
      <c r="A153" s="428"/>
      <c r="B153" s="428"/>
      <c r="C153" s="428"/>
      <c r="D153" s="495"/>
      <c r="E153" s="495"/>
      <c r="F153" s="428"/>
      <c r="G153" s="495"/>
      <c r="H153" s="495" t="str">
        <f t="shared" si="6"/>
        <v/>
      </c>
      <c r="I153" s="512" t="str">
        <f t="shared" si="7"/>
        <v/>
      </c>
      <c r="J153" s="428"/>
    </row>
    <row r="154" spans="1:10" ht="24.75" customHeight="1">
      <c r="A154" s="428"/>
      <c r="B154" s="428"/>
      <c r="C154" s="428"/>
      <c r="D154" s="495"/>
      <c r="E154" s="495"/>
      <c r="F154" s="428"/>
      <c r="G154" s="495"/>
      <c r="H154" s="495" t="str">
        <f t="shared" si="6"/>
        <v/>
      </c>
      <c r="I154" s="512" t="str">
        <f t="shared" si="7"/>
        <v/>
      </c>
      <c r="J154" s="428"/>
    </row>
    <row r="155" spans="1:10" ht="24.75" customHeight="1">
      <c r="A155" s="428"/>
      <c r="B155" s="428"/>
      <c r="C155" s="428"/>
      <c r="D155" s="495"/>
      <c r="E155" s="495"/>
      <c r="F155" s="428"/>
      <c r="G155" s="495"/>
      <c r="H155" s="495" t="str">
        <f t="shared" si="6"/>
        <v/>
      </c>
      <c r="I155" s="512" t="str">
        <f t="shared" si="7"/>
        <v/>
      </c>
      <c r="J155" s="428"/>
    </row>
    <row r="156" spans="1:10" ht="24.75" customHeight="1">
      <c r="A156" s="428"/>
      <c r="B156" s="428"/>
      <c r="C156" s="428"/>
      <c r="D156" s="495"/>
      <c r="E156" s="495"/>
      <c r="F156" s="428"/>
      <c r="G156" s="495"/>
      <c r="H156" s="495" t="str">
        <f t="shared" si="6"/>
        <v/>
      </c>
      <c r="I156" s="512" t="str">
        <f t="shared" si="7"/>
        <v/>
      </c>
      <c r="J156" s="428"/>
    </row>
    <row r="157" spans="1:10" ht="24.75" customHeight="1">
      <c r="A157" s="428"/>
      <c r="B157" s="428"/>
      <c r="C157" s="428"/>
      <c r="D157" s="495"/>
      <c r="E157" s="495"/>
      <c r="F157" s="428"/>
      <c r="G157" s="495"/>
      <c r="H157" s="495" t="str">
        <f t="shared" si="6"/>
        <v/>
      </c>
      <c r="I157" s="512" t="str">
        <f t="shared" si="7"/>
        <v/>
      </c>
      <c r="J157" s="428"/>
    </row>
    <row r="158" spans="1:10" ht="24.75" customHeight="1">
      <c r="A158" s="428"/>
      <c r="B158" s="428"/>
      <c r="C158" s="428"/>
      <c r="D158" s="495"/>
      <c r="E158" s="495"/>
      <c r="F158" s="428"/>
      <c r="G158" s="495"/>
      <c r="H158" s="495" t="str">
        <f t="shared" ref="H158:H221" si="8">IF(E158="","",E158*G158)</f>
        <v/>
      </c>
      <c r="I158" s="512" t="str">
        <f t="shared" ref="I158:I221" si="9">IF(D158="","",H158/D158)</f>
        <v/>
      </c>
      <c r="J158" s="428"/>
    </row>
    <row r="159" spans="1:10" ht="24.75" customHeight="1">
      <c r="A159" s="428"/>
      <c r="B159" s="428"/>
      <c r="C159" s="428"/>
      <c r="D159" s="495"/>
      <c r="E159" s="495"/>
      <c r="F159" s="428"/>
      <c r="G159" s="495"/>
      <c r="H159" s="495" t="str">
        <f t="shared" si="8"/>
        <v/>
      </c>
      <c r="I159" s="512" t="str">
        <f t="shared" si="9"/>
        <v/>
      </c>
      <c r="J159" s="428"/>
    </row>
    <row r="160" spans="1:10" ht="24.75" customHeight="1">
      <c r="A160" s="428"/>
      <c r="B160" s="428"/>
      <c r="C160" s="428"/>
      <c r="D160" s="495"/>
      <c r="E160" s="495"/>
      <c r="F160" s="428"/>
      <c r="G160" s="495"/>
      <c r="H160" s="495" t="str">
        <f t="shared" si="8"/>
        <v/>
      </c>
      <c r="I160" s="512" t="str">
        <f t="shared" si="9"/>
        <v/>
      </c>
      <c r="J160" s="428"/>
    </row>
    <row r="161" spans="1:10" ht="24.75" customHeight="1">
      <c r="A161" s="428"/>
      <c r="B161" s="428"/>
      <c r="C161" s="428"/>
      <c r="D161" s="495"/>
      <c r="E161" s="495"/>
      <c r="F161" s="428"/>
      <c r="G161" s="495"/>
      <c r="H161" s="495" t="str">
        <f t="shared" si="8"/>
        <v/>
      </c>
      <c r="I161" s="512" t="str">
        <f t="shared" si="9"/>
        <v/>
      </c>
      <c r="J161" s="428"/>
    </row>
    <row r="162" spans="1:10" ht="24.75" customHeight="1">
      <c r="A162" s="428"/>
      <c r="B162" s="428"/>
      <c r="C162" s="428"/>
      <c r="D162" s="495"/>
      <c r="E162" s="495"/>
      <c r="F162" s="428"/>
      <c r="G162" s="495"/>
      <c r="H162" s="495" t="str">
        <f t="shared" si="8"/>
        <v/>
      </c>
      <c r="I162" s="512" t="str">
        <f t="shared" si="9"/>
        <v/>
      </c>
      <c r="J162" s="428"/>
    </row>
    <row r="163" spans="1:10" ht="24.75" customHeight="1">
      <c r="A163" s="428"/>
      <c r="B163" s="428"/>
      <c r="C163" s="428"/>
      <c r="D163" s="495"/>
      <c r="E163" s="495"/>
      <c r="F163" s="428"/>
      <c r="G163" s="495"/>
      <c r="H163" s="495" t="str">
        <f t="shared" si="8"/>
        <v/>
      </c>
      <c r="I163" s="512" t="str">
        <f t="shared" si="9"/>
        <v/>
      </c>
      <c r="J163" s="428"/>
    </row>
    <row r="164" spans="1:10" ht="24.75" customHeight="1">
      <c r="A164" s="428"/>
      <c r="B164" s="428"/>
      <c r="C164" s="428"/>
      <c r="D164" s="495"/>
      <c r="E164" s="495"/>
      <c r="F164" s="428"/>
      <c r="G164" s="495"/>
      <c r="H164" s="495" t="str">
        <f t="shared" si="8"/>
        <v/>
      </c>
      <c r="I164" s="512" t="str">
        <f t="shared" si="9"/>
        <v/>
      </c>
      <c r="J164" s="428"/>
    </row>
    <row r="165" spans="1:10" ht="24.75" customHeight="1">
      <c r="A165" s="428"/>
      <c r="B165" s="428"/>
      <c r="C165" s="428"/>
      <c r="D165" s="495"/>
      <c r="E165" s="495"/>
      <c r="F165" s="428"/>
      <c r="G165" s="495"/>
      <c r="H165" s="495" t="str">
        <f t="shared" si="8"/>
        <v/>
      </c>
      <c r="I165" s="512" t="str">
        <f t="shared" si="9"/>
        <v/>
      </c>
      <c r="J165" s="428"/>
    </row>
    <row r="166" spans="1:10" ht="24.75" customHeight="1">
      <c r="A166" s="428"/>
      <c r="B166" s="428"/>
      <c r="C166" s="428"/>
      <c r="D166" s="495"/>
      <c r="E166" s="495"/>
      <c r="F166" s="428"/>
      <c r="G166" s="495"/>
      <c r="H166" s="495" t="str">
        <f t="shared" si="8"/>
        <v/>
      </c>
      <c r="I166" s="512" t="str">
        <f t="shared" si="9"/>
        <v/>
      </c>
      <c r="J166" s="428"/>
    </row>
    <row r="167" spans="1:10" ht="24.75" customHeight="1">
      <c r="A167" s="428"/>
      <c r="B167" s="428"/>
      <c r="C167" s="428"/>
      <c r="D167" s="495"/>
      <c r="E167" s="495"/>
      <c r="F167" s="428"/>
      <c r="G167" s="495"/>
      <c r="H167" s="495" t="str">
        <f t="shared" si="8"/>
        <v/>
      </c>
      <c r="I167" s="512" t="str">
        <f t="shared" si="9"/>
        <v/>
      </c>
      <c r="J167" s="428"/>
    </row>
    <row r="168" spans="1:10" ht="24.75" customHeight="1">
      <c r="A168" s="428"/>
      <c r="B168" s="428"/>
      <c r="C168" s="428"/>
      <c r="D168" s="495"/>
      <c r="E168" s="495"/>
      <c r="F168" s="428"/>
      <c r="G168" s="495"/>
      <c r="H168" s="495" t="str">
        <f t="shared" si="8"/>
        <v/>
      </c>
      <c r="I168" s="512" t="str">
        <f t="shared" si="9"/>
        <v/>
      </c>
      <c r="J168" s="428"/>
    </row>
    <row r="169" spans="1:10" ht="24.75" customHeight="1">
      <c r="A169" s="428"/>
      <c r="B169" s="428"/>
      <c r="C169" s="428"/>
      <c r="D169" s="495"/>
      <c r="E169" s="495"/>
      <c r="F169" s="428"/>
      <c r="G169" s="495"/>
      <c r="H169" s="495" t="str">
        <f t="shared" si="8"/>
        <v/>
      </c>
      <c r="I169" s="512" t="str">
        <f t="shared" si="9"/>
        <v/>
      </c>
      <c r="J169" s="428"/>
    </row>
    <row r="170" spans="1:10" ht="24.75" customHeight="1">
      <c r="A170" s="428"/>
      <c r="B170" s="428"/>
      <c r="C170" s="428"/>
      <c r="D170" s="495"/>
      <c r="E170" s="495"/>
      <c r="F170" s="428"/>
      <c r="G170" s="495"/>
      <c r="H170" s="495" t="str">
        <f t="shared" si="8"/>
        <v/>
      </c>
      <c r="I170" s="512" t="str">
        <f t="shared" si="9"/>
        <v/>
      </c>
      <c r="J170" s="428"/>
    </row>
    <row r="171" spans="1:10" ht="24.75" customHeight="1">
      <c r="A171" s="428"/>
      <c r="B171" s="428"/>
      <c r="C171" s="428"/>
      <c r="D171" s="495"/>
      <c r="E171" s="495"/>
      <c r="F171" s="428"/>
      <c r="G171" s="495"/>
      <c r="H171" s="495" t="str">
        <f t="shared" si="8"/>
        <v/>
      </c>
      <c r="I171" s="512" t="str">
        <f t="shared" si="9"/>
        <v/>
      </c>
      <c r="J171" s="428"/>
    </row>
    <row r="172" spans="1:10" ht="24.75" customHeight="1">
      <c r="A172" s="428"/>
      <c r="B172" s="428"/>
      <c r="C172" s="428"/>
      <c r="D172" s="495"/>
      <c r="E172" s="495"/>
      <c r="F172" s="428"/>
      <c r="G172" s="495"/>
      <c r="H172" s="495" t="str">
        <f t="shared" si="8"/>
        <v/>
      </c>
      <c r="I172" s="512" t="str">
        <f t="shared" si="9"/>
        <v/>
      </c>
      <c r="J172" s="428"/>
    </row>
    <row r="173" spans="1:10" ht="24.75" customHeight="1">
      <c r="A173" s="428"/>
      <c r="B173" s="428"/>
      <c r="C173" s="428"/>
      <c r="D173" s="495"/>
      <c r="E173" s="495"/>
      <c r="F173" s="428"/>
      <c r="G173" s="495"/>
      <c r="H173" s="495" t="str">
        <f t="shared" si="8"/>
        <v/>
      </c>
      <c r="I173" s="512" t="str">
        <f t="shared" si="9"/>
        <v/>
      </c>
      <c r="J173" s="428"/>
    </row>
    <row r="174" spans="1:10" ht="24.75" customHeight="1">
      <c r="A174" s="428"/>
      <c r="B174" s="428"/>
      <c r="C174" s="428"/>
      <c r="D174" s="495"/>
      <c r="E174" s="495"/>
      <c r="F174" s="428"/>
      <c r="G174" s="495"/>
      <c r="H174" s="495" t="str">
        <f t="shared" si="8"/>
        <v/>
      </c>
      <c r="I174" s="512" t="str">
        <f t="shared" si="9"/>
        <v/>
      </c>
      <c r="J174" s="428"/>
    </row>
    <row r="175" spans="1:10" ht="24.75" customHeight="1">
      <c r="A175" s="428"/>
      <c r="B175" s="428"/>
      <c r="C175" s="428"/>
      <c r="D175" s="495"/>
      <c r="E175" s="495"/>
      <c r="F175" s="428"/>
      <c r="G175" s="495"/>
      <c r="H175" s="495" t="str">
        <f t="shared" si="8"/>
        <v/>
      </c>
      <c r="I175" s="512" t="str">
        <f t="shared" si="9"/>
        <v/>
      </c>
      <c r="J175" s="428"/>
    </row>
    <row r="176" spans="1:10" ht="24.75" customHeight="1">
      <c r="A176" s="428"/>
      <c r="B176" s="428"/>
      <c r="C176" s="428"/>
      <c r="D176" s="495"/>
      <c r="E176" s="495"/>
      <c r="F176" s="428"/>
      <c r="G176" s="495"/>
      <c r="H176" s="495" t="str">
        <f t="shared" si="8"/>
        <v/>
      </c>
      <c r="I176" s="512" t="str">
        <f t="shared" si="9"/>
        <v/>
      </c>
      <c r="J176" s="428"/>
    </row>
    <row r="177" spans="1:10" ht="24.75" customHeight="1">
      <c r="A177" s="428"/>
      <c r="B177" s="428"/>
      <c r="C177" s="428"/>
      <c r="D177" s="495"/>
      <c r="E177" s="495"/>
      <c r="F177" s="428"/>
      <c r="G177" s="495"/>
      <c r="H177" s="495" t="str">
        <f t="shared" si="8"/>
        <v/>
      </c>
      <c r="I177" s="512" t="str">
        <f t="shared" si="9"/>
        <v/>
      </c>
      <c r="J177" s="428"/>
    </row>
    <row r="178" spans="1:10" ht="24.75" customHeight="1">
      <c r="A178" s="428"/>
      <c r="B178" s="428"/>
      <c r="C178" s="428"/>
      <c r="D178" s="495"/>
      <c r="E178" s="495"/>
      <c r="F178" s="428"/>
      <c r="G178" s="495"/>
      <c r="H178" s="495" t="str">
        <f t="shared" si="8"/>
        <v/>
      </c>
      <c r="I178" s="512" t="str">
        <f t="shared" si="9"/>
        <v/>
      </c>
      <c r="J178" s="428"/>
    </row>
    <row r="179" spans="1:10" ht="24.75" customHeight="1">
      <c r="A179" s="428"/>
      <c r="B179" s="428"/>
      <c r="C179" s="428"/>
      <c r="D179" s="495"/>
      <c r="E179" s="495"/>
      <c r="F179" s="428"/>
      <c r="G179" s="495"/>
      <c r="H179" s="495" t="str">
        <f t="shared" si="8"/>
        <v/>
      </c>
      <c r="I179" s="512" t="str">
        <f t="shared" si="9"/>
        <v/>
      </c>
      <c r="J179" s="428"/>
    </row>
    <row r="180" spans="1:10" ht="24.75" customHeight="1">
      <c r="A180" s="428"/>
      <c r="B180" s="428"/>
      <c r="C180" s="428"/>
      <c r="D180" s="495"/>
      <c r="E180" s="495"/>
      <c r="F180" s="428"/>
      <c r="G180" s="495"/>
      <c r="H180" s="495" t="str">
        <f t="shared" si="8"/>
        <v/>
      </c>
      <c r="I180" s="512" t="str">
        <f t="shared" si="9"/>
        <v/>
      </c>
      <c r="J180" s="428"/>
    </row>
    <row r="181" spans="1:10" ht="24.75" customHeight="1">
      <c r="A181" s="428"/>
      <c r="B181" s="428"/>
      <c r="C181" s="428"/>
      <c r="D181" s="495"/>
      <c r="E181" s="495"/>
      <c r="F181" s="428"/>
      <c r="G181" s="495"/>
      <c r="H181" s="495" t="str">
        <f t="shared" si="8"/>
        <v/>
      </c>
      <c r="I181" s="512" t="str">
        <f t="shared" si="9"/>
        <v/>
      </c>
      <c r="J181" s="428"/>
    </row>
    <row r="182" spans="1:10" ht="24.75" customHeight="1">
      <c r="A182" s="428"/>
      <c r="B182" s="428"/>
      <c r="C182" s="428"/>
      <c r="D182" s="495"/>
      <c r="E182" s="495"/>
      <c r="F182" s="428"/>
      <c r="G182" s="495"/>
      <c r="H182" s="495" t="str">
        <f t="shared" si="8"/>
        <v/>
      </c>
      <c r="I182" s="512" t="str">
        <f t="shared" si="9"/>
        <v/>
      </c>
      <c r="J182" s="428"/>
    </row>
    <row r="183" spans="1:10" ht="24.75" customHeight="1">
      <c r="A183" s="428"/>
      <c r="B183" s="428"/>
      <c r="C183" s="428"/>
      <c r="D183" s="495"/>
      <c r="E183" s="495"/>
      <c r="F183" s="428"/>
      <c r="G183" s="495"/>
      <c r="H183" s="495" t="str">
        <f t="shared" si="8"/>
        <v/>
      </c>
      <c r="I183" s="512" t="str">
        <f t="shared" si="9"/>
        <v/>
      </c>
      <c r="J183" s="428"/>
    </row>
    <row r="184" spans="1:10" ht="24.75" customHeight="1">
      <c r="A184" s="428"/>
      <c r="B184" s="428"/>
      <c r="C184" s="428"/>
      <c r="D184" s="495"/>
      <c r="E184" s="495"/>
      <c r="F184" s="428"/>
      <c r="G184" s="495"/>
      <c r="H184" s="495" t="str">
        <f t="shared" si="8"/>
        <v/>
      </c>
      <c r="I184" s="512" t="str">
        <f t="shared" si="9"/>
        <v/>
      </c>
      <c r="J184" s="428"/>
    </row>
    <row r="185" spans="1:10" ht="24.75" customHeight="1">
      <c r="A185" s="428"/>
      <c r="B185" s="428"/>
      <c r="C185" s="428"/>
      <c r="D185" s="495"/>
      <c r="E185" s="495"/>
      <c r="F185" s="428"/>
      <c r="G185" s="495"/>
      <c r="H185" s="495" t="str">
        <f t="shared" si="8"/>
        <v/>
      </c>
      <c r="I185" s="512" t="str">
        <f t="shared" si="9"/>
        <v/>
      </c>
      <c r="J185" s="428"/>
    </row>
    <row r="186" spans="1:10" ht="24.75" customHeight="1">
      <c r="A186" s="428"/>
      <c r="B186" s="428"/>
      <c r="C186" s="428"/>
      <c r="D186" s="495"/>
      <c r="E186" s="495"/>
      <c r="F186" s="428"/>
      <c r="G186" s="495"/>
      <c r="H186" s="495" t="str">
        <f t="shared" si="8"/>
        <v/>
      </c>
      <c r="I186" s="512" t="str">
        <f t="shared" si="9"/>
        <v/>
      </c>
      <c r="J186" s="428"/>
    </row>
    <row r="187" spans="1:10" ht="24.75" customHeight="1">
      <c r="A187" s="428"/>
      <c r="B187" s="428"/>
      <c r="C187" s="428"/>
      <c r="D187" s="495"/>
      <c r="E187" s="495"/>
      <c r="F187" s="428"/>
      <c r="G187" s="495"/>
      <c r="H187" s="495" t="str">
        <f t="shared" si="8"/>
        <v/>
      </c>
      <c r="I187" s="512" t="str">
        <f t="shared" si="9"/>
        <v/>
      </c>
      <c r="J187" s="428"/>
    </row>
    <row r="188" spans="1:10" ht="24.75" customHeight="1">
      <c r="A188" s="428"/>
      <c r="B188" s="428"/>
      <c r="C188" s="428"/>
      <c r="D188" s="495"/>
      <c r="E188" s="495"/>
      <c r="F188" s="428"/>
      <c r="G188" s="495"/>
      <c r="H188" s="495" t="str">
        <f t="shared" si="8"/>
        <v/>
      </c>
      <c r="I188" s="512" t="str">
        <f t="shared" si="9"/>
        <v/>
      </c>
      <c r="J188" s="428"/>
    </row>
    <row r="189" spans="1:10" ht="24.75" customHeight="1">
      <c r="A189" s="428"/>
      <c r="B189" s="428"/>
      <c r="C189" s="428"/>
      <c r="D189" s="495"/>
      <c r="E189" s="495"/>
      <c r="F189" s="428"/>
      <c r="G189" s="495"/>
      <c r="H189" s="495" t="str">
        <f t="shared" si="8"/>
        <v/>
      </c>
      <c r="I189" s="512" t="str">
        <f t="shared" si="9"/>
        <v/>
      </c>
      <c r="J189" s="428"/>
    </row>
    <row r="190" spans="1:10" ht="24.75" customHeight="1">
      <c r="A190" s="428"/>
      <c r="B190" s="428"/>
      <c r="C190" s="428"/>
      <c r="D190" s="495"/>
      <c r="E190" s="495"/>
      <c r="F190" s="428"/>
      <c r="G190" s="495"/>
      <c r="H190" s="495" t="str">
        <f t="shared" si="8"/>
        <v/>
      </c>
      <c r="I190" s="512" t="str">
        <f t="shared" si="9"/>
        <v/>
      </c>
      <c r="J190" s="428"/>
    </row>
    <row r="191" spans="1:10" ht="24.75" customHeight="1">
      <c r="A191" s="428"/>
      <c r="B191" s="428"/>
      <c r="C191" s="428"/>
      <c r="D191" s="495"/>
      <c r="E191" s="495"/>
      <c r="F191" s="428"/>
      <c r="G191" s="495"/>
      <c r="H191" s="495" t="str">
        <f t="shared" si="8"/>
        <v/>
      </c>
      <c r="I191" s="512" t="str">
        <f t="shared" si="9"/>
        <v/>
      </c>
      <c r="J191" s="428"/>
    </row>
    <row r="192" spans="1:10" ht="24.75" customHeight="1">
      <c r="A192" s="428"/>
      <c r="B192" s="428"/>
      <c r="C192" s="428"/>
      <c r="D192" s="495"/>
      <c r="E192" s="495"/>
      <c r="F192" s="428"/>
      <c r="G192" s="495"/>
      <c r="H192" s="495" t="str">
        <f t="shared" si="8"/>
        <v/>
      </c>
      <c r="I192" s="512" t="str">
        <f t="shared" si="9"/>
        <v/>
      </c>
      <c r="J192" s="428"/>
    </row>
    <row r="193" spans="1:10" ht="24.75" customHeight="1">
      <c r="A193" s="428"/>
      <c r="B193" s="428"/>
      <c r="C193" s="428"/>
      <c r="D193" s="495"/>
      <c r="E193" s="495"/>
      <c r="F193" s="428"/>
      <c r="G193" s="495"/>
      <c r="H193" s="495" t="str">
        <f t="shared" si="8"/>
        <v/>
      </c>
      <c r="I193" s="512" t="str">
        <f t="shared" si="9"/>
        <v/>
      </c>
      <c r="J193" s="428"/>
    </row>
    <row r="194" spans="1:10" ht="24.75" customHeight="1">
      <c r="A194" s="428"/>
      <c r="B194" s="428"/>
      <c r="C194" s="428"/>
      <c r="D194" s="495"/>
      <c r="E194" s="495"/>
      <c r="F194" s="428"/>
      <c r="G194" s="495"/>
      <c r="H194" s="495" t="str">
        <f t="shared" si="8"/>
        <v/>
      </c>
      <c r="I194" s="512" t="str">
        <f t="shared" si="9"/>
        <v/>
      </c>
      <c r="J194" s="428"/>
    </row>
    <row r="195" spans="1:10" ht="24.75" customHeight="1">
      <c r="A195" s="428"/>
      <c r="B195" s="428"/>
      <c r="C195" s="428"/>
      <c r="D195" s="495"/>
      <c r="E195" s="495"/>
      <c r="F195" s="428"/>
      <c r="G195" s="495"/>
      <c r="H195" s="495" t="str">
        <f t="shared" si="8"/>
        <v/>
      </c>
      <c r="I195" s="512" t="str">
        <f t="shared" si="9"/>
        <v/>
      </c>
      <c r="J195" s="428"/>
    </row>
    <row r="196" spans="1:10" ht="24.75" customHeight="1">
      <c r="A196" s="428"/>
      <c r="B196" s="428"/>
      <c r="C196" s="428"/>
      <c r="D196" s="495"/>
      <c r="E196" s="495"/>
      <c r="F196" s="428"/>
      <c r="G196" s="495"/>
      <c r="H196" s="495" t="str">
        <f t="shared" si="8"/>
        <v/>
      </c>
      <c r="I196" s="512" t="str">
        <f t="shared" si="9"/>
        <v/>
      </c>
      <c r="J196" s="428"/>
    </row>
    <row r="197" spans="1:10" ht="24.75" customHeight="1">
      <c r="A197" s="428"/>
      <c r="B197" s="428"/>
      <c r="C197" s="428"/>
      <c r="D197" s="495"/>
      <c r="E197" s="495"/>
      <c r="F197" s="428"/>
      <c r="G197" s="495"/>
      <c r="H197" s="495" t="str">
        <f t="shared" si="8"/>
        <v/>
      </c>
      <c r="I197" s="512" t="str">
        <f t="shared" si="9"/>
        <v/>
      </c>
      <c r="J197" s="428"/>
    </row>
    <row r="198" spans="1:10" ht="24.75" customHeight="1">
      <c r="A198" s="428"/>
      <c r="B198" s="428"/>
      <c r="C198" s="428"/>
      <c r="D198" s="495"/>
      <c r="E198" s="495"/>
      <c r="F198" s="428"/>
      <c r="G198" s="495"/>
      <c r="H198" s="495" t="str">
        <f t="shared" si="8"/>
        <v/>
      </c>
      <c r="I198" s="512" t="str">
        <f t="shared" si="9"/>
        <v/>
      </c>
      <c r="J198" s="428"/>
    </row>
    <row r="199" spans="1:10" ht="24.75" customHeight="1">
      <c r="A199" s="428"/>
      <c r="B199" s="428"/>
      <c r="C199" s="428"/>
      <c r="D199" s="495"/>
      <c r="E199" s="495"/>
      <c r="F199" s="428"/>
      <c r="G199" s="495"/>
      <c r="H199" s="495" t="str">
        <f t="shared" si="8"/>
        <v/>
      </c>
      <c r="I199" s="512" t="str">
        <f t="shared" si="9"/>
        <v/>
      </c>
      <c r="J199" s="428"/>
    </row>
    <row r="200" spans="1:10" ht="24.75" customHeight="1">
      <c r="A200" s="428"/>
      <c r="B200" s="428"/>
      <c r="C200" s="428"/>
      <c r="D200" s="495"/>
      <c r="E200" s="495"/>
      <c r="F200" s="428"/>
      <c r="G200" s="495"/>
      <c r="H200" s="495" t="str">
        <f t="shared" si="8"/>
        <v/>
      </c>
      <c r="I200" s="512" t="str">
        <f t="shared" si="9"/>
        <v/>
      </c>
      <c r="J200" s="428"/>
    </row>
    <row r="201" spans="1:10" ht="24.75" customHeight="1">
      <c r="A201" s="428"/>
      <c r="B201" s="428"/>
      <c r="C201" s="428"/>
      <c r="D201" s="495"/>
      <c r="E201" s="495"/>
      <c r="F201" s="428"/>
      <c r="G201" s="495"/>
      <c r="H201" s="495" t="str">
        <f t="shared" si="8"/>
        <v/>
      </c>
      <c r="I201" s="512" t="str">
        <f t="shared" si="9"/>
        <v/>
      </c>
      <c r="J201" s="428"/>
    </row>
    <row r="202" spans="1:10" ht="24.75" customHeight="1">
      <c r="A202" s="428"/>
      <c r="B202" s="428"/>
      <c r="C202" s="428"/>
      <c r="D202" s="495"/>
      <c r="E202" s="495"/>
      <c r="F202" s="428"/>
      <c r="G202" s="495"/>
      <c r="H202" s="495" t="str">
        <f t="shared" si="8"/>
        <v/>
      </c>
      <c r="I202" s="512" t="str">
        <f t="shared" si="9"/>
        <v/>
      </c>
      <c r="J202" s="428"/>
    </row>
    <row r="203" spans="1:10" ht="24.75" customHeight="1">
      <c r="A203" s="428"/>
      <c r="B203" s="428"/>
      <c r="C203" s="428"/>
      <c r="D203" s="495"/>
      <c r="E203" s="495"/>
      <c r="F203" s="428"/>
      <c r="G203" s="495"/>
      <c r="H203" s="495" t="str">
        <f t="shared" si="8"/>
        <v/>
      </c>
      <c r="I203" s="512" t="str">
        <f t="shared" si="9"/>
        <v/>
      </c>
      <c r="J203" s="428"/>
    </row>
    <row r="204" spans="1:10" ht="24.75" customHeight="1">
      <c r="A204" s="428"/>
      <c r="B204" s="428"/>
      <c r="C204" s="428"/>
      <c r="D204" s="495"/>
      <c r="E204" s="495"/>
      <c r="F204" s="428"/>
      <c r="G204" s="495"/>
      <c r="H204" s="495" t="str">
        <f t="shared" si="8"/>
        <v/>
      </c>
      <c r="I204" s="512" t="str">
        <f t="shared" si="9"/>
        <v/>
      </c>
      <c r="J204" s="428"/>
    </row>
    <row r="205" spans="1:10" ht="24.75" customHeight="1">
      <c r="A205" s="428"/>
      <c r="B205" s="428"/>
      <c r="C205" s="428"/>
      <c r="D205" s="495"/>
      <c r="E205" s="495"/>
      <c r="F205" s="428"/>
      <c r="G205" s="495"/>
      <c r="H205" s="495" t="str">
        <f t="shared" si="8"/>
        <v/>
      </c>
      <c r="I205" s="512" t="str">
        <f t="shared" si="9"/>
        <v/>
      </c>
      <c r="J205" s="428"/>
    </row>
    <row r="206" spans="1:10" ht="24.75" customHeight="1">
      <c r="A206" s="428"/>
      <c r="B206" s="428"/>
      <c r="C206" s="428"/>
      <c r="D206" s="495"/>
      <c r="E206" s="495"/>
      <c r="F206" s="428"/>
      <c r="G206" s="495"/>
      <c r="H206" s="495" t="str">
        <f t="shared" si="8"/>
        <v/>
      </c>
      <c r="I206" s="512" t="str">
        <f t="shared" si="9"/>
        <v/>
      </c>
      <c r="J206" s="428"/>
    </row>
    <row r="207" spans="1:10" ht="24.75" customHeight="1">
      <c r="A207" s="428"/>
      <c r="B207" s="428"/>
      <c r="C207" s="428"/>
      <c r="D207" s="495"/>
      <c r="E207" s="495"/>
      <c r="F207" s="428"/>
      <c r="G207" s="495"/>
      <c r="H207" s="495" t="str">
        <f t="shared" si="8"/>
        <v/>
      </c>
      <c r="I207" s="512" t="str">
        <f t="shared" si="9"/>
        <v/>
      </c>
      <c r="J207" s="428"/>
    </row>
    <row r="208" spans="1:10" ht="24.75" customHeight="1">
      <c r="A208" s="428"/>
      <c r="B208" s="428"/>
      <c r="C208" s="428"/>
      <c r="D208" s="495"/>
      <c r="E208" s="495"/>
      <c r="F208" s="428"/>
      <c r="G208" s="495"/>
      <c r="H208" s="495" t="str">
        <f t="shared" si="8"/>
        <v/>
      </c>
      <c r="I208" s="512" t="str">
        <f t="shared" si="9"/>
        <v/>
      </c>
      <c r="J208" s="428"/>
    </row>
    <row r="209" spans="1:10" ht="24.75" customHeight="1">
      <c r="A209" s="428"/>
      <c r="B209" s="428"/>
      <c r="C209" s="428"/>
      <c r="D209" s="495"/>
      <c r="E209" s="495"/>
      <c r="F209" s="428"/>
      <c r="G209" s="495"/>
      <c r="H209" s="495" t="str">
        <f t="shared" si="8"/>
        <v/>
      </c>
      <c r="I209" s="512" t="str">
        <f t="shared" si="9"/>
        <v/>
      </c>
      <c r="J209" s="428"/>
    </row>
    <row r="210" spans="1:10" ht="24.75" customHeight="1">
      <c r="A210" s="428"/>
      <c r="B210" s="428"/>
      <c r="C210" s="428"/>
      <c r="D210" s="495"/>
      <c r="E210" s="495"/>
      <c r="F210" s="428"/>
      <c r="G210" s="495"/>
      <c r="H210" s="495" t="str">
        <f t="shared" si="8"/>
        <v/>
      </c>
      <c r="I210" s="512" t="str">
        <f t="shared" si="9"/>
        <v/>
      </c>
      <c r="J210" s="428"/>
    </row>
    <row r="211" spans="1:10" ht="24.75" customHeight="1">
      <c r="A211" s="428"/>
      <c r="B211" s="428"/>
      <c r="C211" s="428"/>
      <c r="D211" s="495"/>
      <c r="E211" s="495"/>
      <c r="F211" s="428"/>
      <c r="G211" s="495"/>
      <c r="H211" s="495" t="str">
        <f t="shared" si="8"/>
        <v/>
      </c>
      <c r="I211" s="512" t="str">
        <f t="shared" si="9"/>
        <v/>
      </c>
      <c r="J211" s="428"/>
    </row>
    <row r="212" spans="1:10" ht="24.75" customHeight="1">
      <c r="A212" s="428"/>
      <c r="B212" s="428"/>
      <c r="C212" s="428"/>
      <c r="D212" s="495"/>
      <c r="E212" s="495"/>
      <c r="F212" s="428"/>
      <c r="G212" s="495"/>
      <c r="H212" s="495" t="str">
        <f t="shared" si="8"/>
        <v/>
      </c>
      <c r="I212" s="512" t="str">
        <f t="shared" si="9"/>
        <v/>
      </c>
      <c r="J212" s="428"/>
    </row>
    <row r="213" spans="1:10" ht="24.75" customHeight="1">
      <c r="A213" s="428"/>
      <c r="B213" s="428"/>
      <c r="C213" s="428"/>
      <c r="D213" s="495"/>
      <c r="E213" s="495"/>
      <c r="F213" s="428"/>
      <c r="G213" s="495"/>
      <c r="H213" s="495" t="str">
        <f t="shared" si="8"/>
        <v/>
      </c>
      <c r="I213" s="512" t="str">
        <f t="shared" si="9"/>
        <v/>
      </c>
      <c r="J213" s="428"/>
    </row>
    <row r="214" spans="1:10" ht="24.75" customHeight="1">
      <c r="A214" s="428"/>
      <c r="B214" s="428"/>
      <c r="C214" s="428"/>
      <c r="D214" s="495"/>
      <c r="E214" s="495"/>
      <c r="F214" s="428"/>
      <c r="G214" s="495"/>
      <c r="H214" s="495" t="str">
        <f t="shared" si="8"/>
        <v/>
      </c>
      <c r="I214" s="512" t="str">
        <f t="shared" si="9"/>
        <v/>
      </c>
      <c r="J214" s="428"/>
    </row>
    <row r="215" spans="1:10" ht="24.75" customHeight="1">
      <c r="A215" s="428"/>
      <c r="B215" s="428"/>
      <c r="C215" s="428"/>
      <c r="D215" s="495"/>
      <c r="E215" s="495"/>
      <c r="F215" s="428"/>
      <c r="G215" s="495"/>
      <c r="H215" s="495" t="str">
        <f t="shared" si="8"/>
        <v/>
      </c>
      <c r="I215" s="512" t="str">
        <f t="shared" si="9"/>
        <v/>
      </c>
      <c r="J215" s="428"/>
    </row>
    <row r="216" spans="1:10" ht="24.75" customHeight="1">
      <c r="A216" s="428"/>
      <c r="B216" s="428"/>
      <c r="C216" s="428"/>
      <c r="D216" s="495"/>
      <c r="E216" s="495"/>
      <c r="F216" s="428"/>
      <c r="G216" s="495"/>
      <c r="H216" s="495" t="str">
        <f t="shared" si="8"/>
        <v/>
      </c>
      <c r="I216" s="512" t="str">
        <f t="shared" si="9"/>
        <v/>
      </c>
      <c r="J216" s="428"/>
    </row>
    <row r="217" spans="1:10" ht="24.75" customHeight="1">
      <c r="A217" s="428"/>
      <c r="B217" s="428"/>
      <c r="C217" s="428"/>
      <c r="D217" s="495"/>
      <c r="E217" s="495"/>
      <c r="F217" s="428"/>
      <c r="G217" s="495"/>
      <c r="H217" s="495" t="str">
        <f t="shared" si="8"/>
        <v/>
      </c>
      <c r="I217" s="512" t="str">
        <f t="shared" si="9"/>
        <v/>
      </c>
      <c r="J217" s="428"/>
    </row>
    <row r="218" spans="1:10" ht="24.75" customHeight="1">
      <c r="A218" s="428"/>
      <c r="B218" s="428"/>
      <c r="C218" s="428"/>
      <c r="D218" s="495"/>
      <c r="E218" s="495"/>
      <c r="F218" s="428"/>
      <c r="G218" s="495"/>
      <c r="H218" s="495" t="str">
        <f t="shared" si="8"/>
        <v/>
      </c>
      <c r="I218" s="512" t="str">
        <f t="shared" si="9"/>
        <v/>
      </c>
      <c r="J218" s="428"/>
    </row>
    <row r="219" spans="1:10" ht="24.75" customHeight="1">
      <c r="A219" s="428"/>
      <c r="B219" s="428"/>
      <c r="C219" s="428"/>
      <c r="D219" s="495"/>
      <c r="E219" s="495"/>
      <c r="F219" s="428"/>
      <c r="G219" s="495"/>
      <c r="H219" s="495" t="str">
        <f t="shared" si="8"/>
        <v/>
      </c>
      <c r="I219" s="512" t="str">
        <f t="shared" si="9"/>
        <v/>
      </c>
      <c r="J219" s="428"/>
    </row>
    <row r="220" spans="1:10" ht="24.75" customHeight="1">
      <c r="A220" s="428"/>
      <c r="B220" s="428"/>
      <c r="C220" s="428"/>
      <c r="D220" s="495"/>
      <c r="E220" s="495"/>
      <c r="F220" s="428"/>
      <c r="G220" s="495"/>
      <c r="H220" s="495" t="str">
        <f t="shared" si="8"/>
        <v/>
      </c>
      <c r="I220" s="512" t="str">
        <f t="shared" si="9"/>
        <v/>
      </c>
      <c r="J220" s="428"/>
    </row>
    <row r="221" spans="1:10" ht="24.75" customHeight="1">
      <c r="A221" s="428"/>
      <c r="B221" s="428"/>
      <c r="C221" s="428"/>
      <c r="D221" s="495"/>
      <c r="E221" s="495"/>
      <c r="F221" s="428"/>
      <c r="G221" s="495"/>
      <c r="H221" s="495" t="str">
        <f t="shared" si="8"/>
        <v/>
      </c>
      <c r="I221" s="512" t="str">
        <f t="shared" si="9"/>
        <v/>
      </c>
      <c r="J221" s="428"/>
    </row>
    <row r="222" spans="1:10" ht="24.75" customHeight="1">
      <c r="A222" s="428"/>
      <c r="B222" s="428"/>
      <c r="C222" s="428"/>
      <c r="D222" s="495"/>
      <c r="E222" s="495"/>
      <c r="F222" s="428"/>
      <c r="G222" s="495"/>
      <c r="H222" s="495" t="str">
        <f t="shared" ref="H222:H285" si="10">IF(E222="","",E222*G222)</f>
        <v/>
      </c>
      <c r="I222" s="512" t="str">
        <f t="shared" ref="I222:I285" si="11">IF(D222="","",H222/D222)</f>
        <v/>
      </c>
      <c r="J222" s="428"/>
    </row>
    <row r="223" spans="1:10" ht="24.75" customHeight="1">
      <c r="A223" s="428"/>
      <c r="B223" s="428"/>
      <c r="C223" s="428"/>
      <c r="D223" s="495"/>
      <c r="E223" s="495"/>
      <c r="F223" s="428"/>
      <c r="G223" s="495"/>
      <c r="H223" s="495" t="str">
        <f t="shared" si="10"/>
        <v/>
      </c>
      <c r="I223" s="512" t="str">
        <f t="shared" si="11"/>
        <v/>
      </c>
      <c r="J223" s="428"/>
    </row>
    <row r="224" spans="1:10" ht="24.75" customHeight="1">
      <c r="A224" s="428"/>
      <c r="B224" s="428"/>
      <c r="C224" s="428"/>
      <c r="D224" s="495"/>
      <c r="E224" s="495"/>
      <c r="F224" s="428"/>
      <c r="G224" s="495"/>
      <c r="H224" s="495" t="str">
        <f t="shared" si="10"/>
        <v/>
      </c>
      <c r="I224" s="512" t="str">
        <f t="shared" si="11"/>
        <v/>
      </c>
      <c r="J224" s="428"/>
    </row>
    <row r="225" spans="1:10" ht="24.75" customHeight="1">
      <c r="A225" s="428"/>
      <c r="B225" s="428"/>
      <c r="C225" s="428"/>
      <c r="D225" s="495"/>
      <c r="E225" s="495"/>
      <c r="F225" s="428"/>
      <c r="G225" s="495"/>
      <c r="H225" s="495" t="str">
        <f t="shared" si="10"/>
        <v/>
      </c>
      <c r="I225" s="512" t="str">
        <f t="shared" si="11"/>
        <v/>
      </c>
      <c r="J225" s="428"/>
    </row>
    <row r="226" spans="1:10" ht="24.75" customHeight="1">
      <c r="A226" s="428"/>
      <c r="B226" s="428"/>
      <c r="C226" s="428"/>
      <c r="D226" s="495"/>
      <c r="E226" s="495"/>
      <c r="F226" s="428"/>
      <c r="G226" s="495"/>
      <c r="H226" s="495" t="str">
        <f t="shared" si="10"/>
        <v/>
      </c>
      <c r="I226" s="512" t="str">
        <f t="shared" si="11"/>
        <v/>
      </c>
      <c r="J226" s="428"/>
    </row>
    <row r="227" spans="1:10" ht="24.75" customHeight="1">
      <c r="A227" s="428"/>
      <c r="B227" s="428"/>
      <c r="C227" s="428"/>
      <c r="D227" s="495"/>
      <c r="E227" s="495"/>
      <c r="F227" s="428"/>
      <c r="G227" s="495"/>
      <c r="H227" s="495" t="str">
        <f t="shared" si="10"/>
        <v/>
      </c>
      <c r="I227" s="512" t="str">
        <f t="shared" si="11"/>
        <v/>
      </c>
      <c r="J227" s="428"/>
    </row>
    <row r="228" spans="1:10" ht="24.75" customHeight="1">
      <c r="A228" s="428"/>
      <c r="B228" s="428"/>
      <c r="C228" s="428"/>
      <c r="D228" s="495"/>
      <c r="E228" s="495"/>
      <c r="F228" s="428"/>
      <c r="G228" s="495"/>
      <c r="H228" s="495" t="str">
        <f t="shared" si="10"/>
        <v/>
      </c>
      <c r="I228" s="512" t="str">
        <f t="shared" si="11"/>
        <v/>
      </c>
      <c r="J228" s="428"/>
    </row>
    <row r="229" spans="1:10" ht="24.75" customHeight="1">
      <c r="A229" s="428"/>
      <c r="B229" s="428"/>
      <c r="C229" s="428"/>
      <c r="D229" s="495"/>
      <c r="E229" s="495"/>
      <c r="F229" s="428"/>
      <c r="G229" s="495"/>
      <c r="H229" s="495" t="str">
        <f t="shared" si="10"/>
        <v/>
      </c>
      <c r="I229" s="512" t="str">
        <f t="shared" si="11"/>
        <v/>
      </c>
      <c r="J229" s="428"/>
    </row>
    <row r="230" spans="1:10" ht="24.75" customHeight="1">
      <c r="A230" s="428"/>
      <c r="B230" s="428"/>
      <c r="C230" s="428"/>
      <c r="D230" s="495"/>
      <c r="E230" s="495"/>
      <c r="F230" s="428"/>
      <c r="G230" s="495"/>
      <c r="H230" s="495" t="str">
        <f t="shared" si="10"/>
        <v/>
      </c>
      <c r="I230" s="512" t="str">
        <f t="shared" si="11"/>
        <v/>
      </c>
      <c r="J230" s="428"/>
    </row>
    <row r="231" spans="1:10" ht="24.75" customHeight="1">
      <c r="A231" s="428"/>
      <c r="B231" s="428"/>
      <c r="C231" s="428"/>
      <c r="D231" s="495"/>
      <c r="E231" s="495"/>
      <c r="F231" s="428"/>
      <c r="G231" s="495"/>
      <c r="H231" s="495" t="str">
        <f t="shared" si="10"/>
        <v/>
      </c>
      <c r="I231" s="512" t="str">
        <f t="shared" si="11"/>
        <v/>
      </c>
      <c r="J231" s="428"/>
    </row>
    <row r="232" spans="1:10" ht="24.75" customHeight="1">
      <c r="A232" s="428"/>
      <c r="B232" s="428"/>
      <c r="C232" s="428"/>
      <c r="D232" s="495"/>
      <c r="E232" s="495"/>
      <c r="F232" s="428"/>
      <c r="G232" s="495"/>
      <c r="H232" s="495" t="str">
        <f t="shared" si="10"/>
        <v/>
      </c>
      <c r="I232" s="512" t="str">
        <f t="shared" si="11"/>
        <v/>
      </c>
      <c r="J232" s="428"/>
    </row>
    <row r="233" spans="1:10" ht="24.75" customHeight="1">
      <c r="A233" s="428"/>
      <c r="B233" s="428"/>
      <c r="C233" s="428"/>
      <c r="D233" s="495"/>
      <c r="E233" s="495"/>
      <c r="F233" s="428"/>
      <c r="G233" s="495"/>
      <c r="H233" s="495" t="str">
        <f t="shared" si="10"/>
        <v/>
      </c>
      <c r="I233" s="512" t="str">
        <f t="shared" si="11"/>
        <v/>
      </c>
      <c r="J233" s="428"/>
    </row>
    <row r="234" spans="1:10" ht="24.75" customHeight="1">
      <c r="A234" s="428"/>
      <c r="B234" s="428"/>
      <c r="C234" s="428"/>
      <c r="D234" s="495"/>
      <c r="E234" s="495"/>
      <c r="F234" s="428"/>
      <c r="G234" s="495"/>
      <c r="H234" s="495" t="str">
        <f t="shared" si="10"/>
        <v/>
      </c>
      <c r="I234" s="512" t="str">
        <f t="shared" si="11"/>
        <v/>
      </c>
      <c r="J234" s="428"/>
    </row>
    <row r="235" spans="1:10" ht="24.75" customHeight="1">
      <c r="A235" s="428"/>
      <c r="B235" s="428"/>
      <c r="C235" s="428"/>
      <c r="D235" s="495"/>
      <c r="E235" s="495"/>
      <c r="F235" s="428"/>
      <c r="G235" s="495"/>
      <c r="H235" s="495" t="str">
        <f t="shared" si="10"/>
        <v/>
      </c>
      <c r="I235" s="512" t="str">
        <f t="shared" si="11"/>
        <v/>
      </c>
      <c r="J235" s="428"/>
    </row>
    <row r="236" spans="1:10" ht="24.75" customHeight="1">
      <c r="A236" s="428"/>
      <c r="B236" s="428"/>
      <c r="C236" s="428"/>
      <c r="D236" s="495"/>
      <c r="E236" s="495"/>
      <c r="F236" s="428"/>
      <c r="G236" s="495"/>
      <c r="H236" s="495" t="str">
        <f t="shared" si="10"/>
        <v/>
      </c>
      <c r="I236" s="512" t="str">
        <f t="shared" si="11"/>
        <v/>
      </c>
      <c r="J236" s="428"/>
    </row>
    <row r="237" spans="1:10" ht="24.75" customHeight="1">
      <c r="A237" s="428"/>
      <c r="B237" s="428"/>
      <c r="C237" s="428"/>
      <c r="D237" s="495"/>
      <c r="E237" s="495"/>
      <c r="F237" s="428"/>
      <c r="G237" s="495"/>
      <c r="H237" s="495" t="str">
        <f t="shared" si="10"/>
        <v/>
      </c>
      <c r="I237" s="512" t="str">
        <f t="shared" si="11"/>
        <v/>
      </c>
      <c r="J237" s="428"/>
    </row>
    <row r="238" spans="1:10" ht="24.75" customHeight="1">
      <c r="A238" s="428"/>
      <c r="B238" s="428"/>
      <c r="C238" s="428"/>
      <c r="D238" s="495"/>
      <c r="E238" s="495"/>
      <c r="F238" s="428"/>
      <c r="G238" s="495"/>
      <c r="H238" s="495" t="str">
        <f t="shared" si="10"/>
        <v/>
      </c>
      <c r="I238" s="512" t="str">
        <f t="shared" si="11"/>
        <v/>
      </c>
      <c r="J238" s="428"/>
    </row>
    <row r="239" spans="1:10" ht="24.75" customHeight="1">
      <c r="A239" s="428"/>
      <c r="B239" s="428"/>
      <c r="C239" s="428"/>
      <c r="D239" s="495"/>
      <c r="E239" s="495"/>
      <c r="F239" s="428"/>
      <c r="G239" s="495"/>
      <c r="H239" s="495" t="str">
        <f t="shared" si="10"/>
        <v/>
      </c>
      <c r="I239" s="512" t="str">
        <f t="shared" si="11"/>
        <v/>
      </c>
      <c r="J239" s="428"/>
    </row>
    <row r="240" spans="1:10" ht="24.75" customHeight="1">
      <c r="A240" s="428"/>
      <c r="B240" s="428"/>
      <c r="C240" s="428"/>
      <c r="D240" s="495"/>
      <c r="E240" s="495"/>
      <c r="F240" s="428"/>
      <c r="G240" s="495"/>
      <c r="H240" s="495" t="str">
        <f t="shared" si="10"/>
        <v/>
      </c>
      <c r="I240" s="512" t="str">
        <f t="shared" si="11"/>
        <v/>
      </c>
      <c r="J240" s="428"/>
    </row>
    <row r="241" spans="1:10" ht="24.75" customHeight="1">
      <c r="A241" s="428"/>
      <c r="B241" s="428"/>
      <c r="C241" s="428"/>
      <c r="D241" s="495"/>
      <c r="E241" s="495"/>
      <c r="F241" s="428"/>
      <c r="G241" s="495"/>
      <c r="H241" s="495" t="str">
        <f t="shared" si="10"/>
        <v/>
      </c>
      <c r="I241" s="512" t="str">
        <f t="shared" si="11"/>
        <v/>
      </c>
      <c r="J241" s="428"/>
    </row>
    <row r="242" spans="1:10" ht="24.75" customHeight="1">
      <c r="A242" s="428"/>
      <c r="B242" s="428"/>
      <c r="C242" s="428"/>
      <c r="D242" s="495"/>
      <c r="E242" s="495"/>
      <c r="F242" s="428"/>
      <c r="G242" s="495"/>
      <c r="H242" s="495" t="str">
        <f t="shared" si="10"/>
        <v/>
      </c>
      <c r="I242" s="512" t="str">
        <f t="shared" si="11"/>
        <v/>
      </c>
      <c r="J242" s="428"/>
    </row>
    <row r="243" spans="1:10" ht="24.75" customHeight="1">
      <c r="A243" s="428"/>
      <c r="B243" s="428"/>
      <c r="C243" s="428"/>
      <c r="D243" s="495"/>
      <c r="E243" s="495"/>
      <c r="F243" s="428"/>
      <c r="G243" s="495"/>
      <c r="H243" s="495" t="str">
        <f t="shared" si="10"/>
        <v/>
      </c>
      <c r="I243" s="512" t="str">
        <f t="shared" si="11"/>
        <v/>
      </c>
      <c r="J243" s="428"/>
    </row>
    <row r="244" spans="1:10" ht="24.75" customHeight="1">
      <c r="A244" s="428"/>
      <c r="B244" s="428"/>
      <c r="C244" s="428"/>
      <c r="D244" s="495"/>
      <c r="E244" s="495"/>
      <c r="F244" s="428"/>
      <c r="G244" s="495"/>
      <c r="H244" s="495" t="str">
        <f t="shared" si="10"/>
        <v/>
      </c>
      <c r="I244" s="512" t="str">
        <f t="shared" si="11"/>
        <v/>
      </c>
      <c r="J244" s="428"/>
    </row>
    <row r="245" spans="1:10" ht="24.75" customHeight="1">
      <c r="A245" s="428"/>
      <c r="B245" s="428"/>
      <c r="C245" s="428"/>
      <c r="D245" s="495"/>
      <c r="E245" s="495"/>
      <c r="F245" s="428"/>
      <c r="G245" s="495"/>
      <c r="H245" s="495" t="str">
        <f t="shared" si="10"/>
        <v/>
      </c>
      <c r="I245" s="512" t="str">
        <f t="shared" si="11"/>
        <v/>
      </c>
      <c r="J245" s="428"/>
    </row>
    <row r="246" spans="1:10" ht="24.75" customHeight="1">
      <c r="A246" s="428"/>
      <c r="B246" s="428"/>
      <c r="C246" s="428"/>
      <c r="D246" s="495"/>
      <c r="E246" s="495"/>
      <c r="F246" s="428"/>
      <c r="G246" s="495"/>
      <c r="H246" s="495" t="str">
        <f t="shared" si="10"/>
        <v/>
      </c>
      <c r="I246" s="512" t="str">
        <f t="shared" si="11"/>
        <v/>
      </c>
      <c r="J246" s="428"/>
    </row>
    <row r="247" spans="1:10" ht="24.75" customHeight="1">
      <c r="A247" s="428"/>
      <c r="B247" s="428"/>
      <c r="C247" s="428"/>
      <c r="D247" s="495"/>
      <c r="E247" s="495"/>
      <c r="F247" s="428"/>
      <c r="G247" s="495"/>
      <c r="H247" s="495" t="str">
        <f t="shared" si="10"/>
        <v/>
      </c>
      <c r="I247" s="512" t="str">
        <f t="shared" si="11"/>
        <v/>
      </c>
      <c r="J247" s="428"/>
    </row>
    <row r="248" spans="1:10" ht="24.75" customHeight="1">
      <c r="A248" s="428"/>
      <c r="B248" s="428"/>
      <c r="C248" s="428"/>
      <c r="D248" s="495"/>
      <c r="E248" s="495"/>
      <c r="F248" s="428"/>
      <c r="G248" s="495"/>
      <c r="H248" s="495" t="str">
        <f t="shared" si="10"/>
        <v/>
      </c>
      <c r="I248" s="512" t="str">
        <f t="shared" si="11"/>
        <v/>
      </c>
      <c r="J248" s="428"/>
    </row>
    <row r="249" spans="1:10" ht="24.75" customHeight="1">
      <c r="A249" s="428"/>
      <c r="B249" s="428"/>
      <c r="C249" s="428"/>
      <c r="D249" s="495"/>
      <c r="E249" s="495"/>
      <c r="F249" s="428"/>
      <c r="G249" s="495"/>
      <c r="H249" s="495" t="str">
        <f t="shared" si="10"/>
        <v/>
      </c>
      <c r="I249" s="512" t="str">
        <f t="shared" si="11"/>
        <v/>
      </c>
      <c r="J249" s="428"/>
    </row>
    <row r="250" spans="1:10" ht="24.75" customHeight="1">
      <c r="A250" s="428"/>
      <c r="B250" s="428"/>
      <c r="C250" s="428"/>
      <c r="D250" s="495"/>
      <c r="E250" s="495"/>
      <c r="F250" s="428"/>
      <c r="G250" s="495"/>
      <c r="H250" s="495" t="str">
        <f t="shared" si="10"/>
        <v/>
      </c>
      <c r="I250" s="512" t="str">
        <f t="shared" si="11"/>
        <v/>
      </c>
      <c r="J250" s="428"/>
    </row>
    <row r="251" spans="1:10" ht="24.75" customHeight="1">
      <c r="A251" s="428"/>
      <c r="B251" s="428"/>
      <c r="C251" s="428"/>
      <c r="D251" s="495"/>
      <c r="E251" s="495"/>
      <c r="F251" s="428"/>
      <c r="G251" s="495"/>
      <c r="H251" s="495" t="str">
        <f t="shared" si="10"/>
        <v/>
      </c>
      <c r="I251" s="512" t="str">
        <f t="shared" si="11"/>
        <v/>
      </c>
      <c r="J251" s="428"/>
    </row>
    <row r="252" spans="1:10" ht="24.75" customHeight="1">
      <c r="A252" s="428"/>
      <c r="B252" s="428"/>
      <c r="C252" s="428"/>
      <c r="D252" s="495"/>
      <c r="E252" s="495"/>
      <c r="F252" s="428"/>
      <c r="G252" s="495"/>
      <c r="H252" s="495" t="str">
        <f t="shared" si="10"/>
        <v/>
      </c>
      <c r="I252" s="512" t="str">
        <f t="shared" si="11"/>
        <v/>
      </c>
      <c r="J252" s="428"/>
    </row>
    <row r="253" spans="1:10" ht="24.75" customHeight="1">
      <c r="A253" s="428"/>
      <c r="B253" s="428"/>
      <c r="C253" s="428"/>
      <c r="D253" s="495"/>
      <c r="E253" s="495"/>
      <c r="F253" s="428"/>
      <c r="G253" s="495"/>
      <c r="H253" s="495" t="str">
        <f t="shared" si="10"/>
        <v/>
      </c>
      <c r="I253" s="512" t="str">
        <f t="shared" si="11"/>
        <v/>
      </c>
      <c r="J253" s="428"/>
    </row>
    <row r="254" spans="1:10" ht="24.75" customHeight="1">
      <c r="A254" s="428"/>
      <c r="B254" s="428"/>
      <c r="C254" s="428"/>
      <c r="D254" s="495"/>
      <c r="E254" s="495"/>
      <c r="F254" s="428"/>
      <c r="G254" s="495"/>
      <c r="H254" s="495" t="str">
        <f t="shared" si="10"/>
        <v/>
      </c>
      <c r="I254" s="512" t="str">
        <f t="shared" si="11"/>
        <v/>
      </c>
      <c r="J254" s="428"/>
    </row>
    <row r="255" spans="1:10" ht="24.75" customHeight="1">
      <c r="A255" s="428"/>
      <c r="B255" s="428"/>
      <c r="C255" s="428"/>
      <c r="D255" s="495"/>
      <c r="E255" s="495"/>
      <c r="F255" s="428"/>
      <c r="G255" s="495"/>
      <c r="H255" s="495" t="str">
        <f t="shared" si="10"/>
        <v/>
      </c>
      <c r="I255" s="512" t="str">
        <f t="shared" si="11"/>
        <v/>
      </c>
      <c r="J255" s="428"/>
    </row>
    <row r="256" spans="1:10" ht="24.75" customHeight="1">
      <c r="A256" s="428"/>
      <c r="B256" s="428"/>
      <c r="C256" s="428"/>
      <c r="D256" s="495"/>
      <c r="E256" s="495"/>
      <c r="F256" s="428"/>
      <c r="G256" s="495"/>
      <c r="H256" s="495" t="str">
        <f t="shared" si="10"/>
        <v/>
      </c>
      <c r="I256" s="512" t="str">
        <f t="shared" si="11"/>
        <v/>
      </c>
      <c r="J256" s="428"/>
    </row>
    <row r="257" spans="1:10" ht="24.75" customHeight="1">
      <c r="A257" s="428"/>
      <c r="B257" s="428"/>
      <c r="C257" s="428"/>
      <c r="D257" s="495"/>
      <c r="E257" s="495"/>
      <c r="F257" s="428"/>
      <c r="G257" s="495"/>
      <c r="H257" s="495" t="str">
        <f t="shared" si="10"/>
        <v/>
      </c>
      <c r="I257" s="512" t="str">
        <f t="shared" si="11"/>
        <v/>
      </c>
      <c r="J257" s="428"/>
    </row>
    <row r="258" spans="1:10" ht="24.75" customHeight="1">
      <c r="A258" s="428"/>
      <c r="B258" s="428"/>
      <c r="C258" s="428"/>
      <c r="D258" s="495"/>
      <c r="E258" s="495"/>
      <c r="F258" s="428"/>
      <c r="G258" s="495"/>
      <c r="H258" s="495" t="str">
        <f t="shared" si="10"/>
        <v/>
      </c>
      <c r="I258" s="512" t="str">
        <f t="shared" si="11"/>
        <v/>
      </c>
      <c r="J258" s="428"/>
    </row>
    <row r="259" spans="1:10" ht="24.75" customHeight="1">
      <c r="A259" s="428"/>
      <c r="B259" s="428"/>
      <c r="C259" s="428"/>
      <c r="D259" s="495"/>
      <c r="E259" s="495"/>
      <c r="F259" s="428"/>
      <c r="G259" s="495"/>
      <c r="H259" s="495" t="str">
        <f t="shared" si="10"/>
        <v/>
      </c>
      <c r="I259" s="512" t="str">
        <f t="shared" si="11"/>
        <v/>
      </c>
      <c r="J259" s="428"/>
    </row>
    <row r="260" spans="1:10" ht="24.75" customHeight="1">
      <c r="A260" s="428"/>
      <c r="B260" s="428"/>
      <c r="C260" s="428"/>
      <c r="D260" s="495"/>
      <c r="E260" s="495"/>
      <c r="F260" s="428"/>
      <c r="G260" s="495"/>
      <c r="H260" s="495" t="str">
        <f t="shared" si="10"/>
        <v/>
      </c>
      <c r="I260" s="512" t="str">
        <f t="shared" si="11"/>
        <v/>
      </c>
      <c r="J260" s="428"/>
    </row>
    <row r="261" spans="1:10" ht="24.75" customHeight="1">
      <c r="A261" s="428"/>
      <c r="B261" s="428"/>
      <c r="C261" s="428"/>
      <c r="D261" s="495"/>
      <c r="E261" s="495"/>
      <c r="F261" s="428"/>
      <c r="G261" s="495"/>
      <c r="H261" s="495" t="str">
        <f t="shared" si="10"/>
        <v/>
      </c>
      <c r="I261" s="512" t="str">
        <f t="shared" si="11"/>
        <v/>
      </c>
      <c r="J261" s="428"/>
    </row>
    <row r="262" spans="1:10" ht="24.75" customHeight="1">
      <c r="A262" s="428"/>
      <c r="B262" s="428"/>
      <c r="C262" s="428"/>
      <c r="D262" s="495"/>
      <c r="E262" s="495"/>
      <c r="F262" s="428"/>
      <c r="G262" s="495"/>
      <c r="H262" s="495" t="str">
        <f t="shared" si="10"/>
        <v/>
      </c>
      <c r="I262" s="512" t="str">
        <f t="shared" si="11"/>
        <v/>
      </c>
      <c r="J262" s="428"/>
    </row>
    <row r="263" spans="1:10" ht="24.75" customHeight="1">
      <c r="A263" s="428"/>
      <c r="B263" s="428"/>
      <c r="C263" s="428"/>
      <c r="D263" s="495"/>
      <c r="E263" s="495"/>
      <c r="F263" s="428"/>
      <c r="G263" s="495"/>
      <c r="H263" s="495" t="str">
        <f t="shared" si="10"/>
        <v/>
      </c>
      <c r="I263" s="512" t="str">
        <f t="shared" si="11"/>
        <v/>
      </c>
      <c r="J263" s="428"/>
    </row>
    <row r="264" spans="1:10" ht="24.75" customHeight="1">
      <c r="A264" s="428"/>
      <c r="B264" s="428"/>
      <c r="C264" s="428"/>
      <c r="D264" s="495"/>
      <c r="E264" s="495"/>
      <c r="F264" s="428"/>
      <c r="G264" s="495"/>
      <c r="H264" s="495" t="str">
        <f t="shared" si="10"/>
        <v/>
      </c>
      <c r="I264" s="512" t="str">
        <f t="shared" si="11"/>
        <v/>
      </c>
      <c r="J264" s="428"/>
    </row>
    <row r="265" spans="1:10" ht="24.75" customHeight="1">
      <c r="A265" s="428"/>
      <c r="B265" s="428"/>
      <c r="C265" s="428"/>
      <c r="D265" s="495"/>
      <c r="E265" s="495"/>
      <c r="F265" s="428"/>
      <c r="G265" s="495"/>
      <c r="H265" s="495" t="str">
        <f t="shared" si="10"/>
        <v/>
      </c>
      <c r="I265" s="512" t="str">
        <f t="shared" si="11"/>
        <v/>
      </c>
      <c r="J265" s="428"/>
    </row>
    <row r="266" spans="1:10" ht="24.75" customHeight="1">
      <c r="A266" s="428"/>
      <c r="B266" s="428"/>
      <c r="C266" s="428"/>
      <c r="D266" s="495"/>
      <c r="E266" s="495"/>
      <c r="F266" s="428"/>
      <c r="G266" s="495"/>
      <c r="H266" s="495" t="str">
        <f t="shared" si="10"/>
        <v/>
      </c>
      <c r="I266" s="512" t="str">
        <f t="shared" si="11"/>
        <v/>
      </c>
      <c r="J266" s="428"/>
    </row>
    <row r="267" spans="1:10" ht="24.75" customHeight="1">
      <c r="A267" s="428"/>
      <c r="B267" s="428"/>
      <c r="C267" s="428"/>
      <c r="D267" s="495"/>
      <c r="E267" s="495"/>
      <c r="F267" s="428"/>
      <c r="G267" s="495"/>
      <c r="H267" s="495" t="str">
        <f t="shared" si="10"/>
        <v/>
      </c>
      <c r="I267" s="512" t="str">
        <f t="shared" si="11"/>
        <v/>
      </c>
      <c r="J267" s="428"/>
    </row>
    <row r="268" spans="1:10" ht="24.75" customHeight="1">
      <c r="A268" s="428"/>
      <c r="B268" s="428"/>
      <c r="C268" s="428"/>
      <c r="D268" s="495"/>
      <c r="E268" s="495"/>
      <c r="F268" s="428"/>
      <c r="G268" s="495"/>
      <c r="H268" s="495" t="str">
        <f t="shared" si="10"/>
        <v/>
      </c>
      <c r="I268" s="512" t="str">
        <f t="shared" si="11"/>
        <v/>
      </c>
      <c r="J268" s="428"/>
    </row>
    <row r="269" spans="1:10" ht="24.75" customHeight="1">
      <c r="A269" s="428"/>
      <c r="B269" s="428"/>
      <c r="C269" s="428"/>
      <c r="D269" s="495"/>
      <c r="E269" s="495"/>
      <c r="F269" s="428"/>
      <c r="G269" s="495"/>
      <c r="H269" s="495" t="str">
        <f t="shared" si="10"/>
        <v/>
      </c>
      <c r="I269" s="512" t="str">
        <f t="shared" si="11"/>
        <v/>
      </c>
      <c r="J269" s="428"/>
    </row>
    <row r="270" spans="1:10" ht="24.75" customHeight="1">
      <c r="A270" s="428"/>
      <c r="B270" s="428"/>
      <c r="C270" s="428"/>
      <c r="D270" s="495"/>
      <c r="E270" s="495"/>
      <c r="F270" s="428"/>
      <c r="G270" s="495"/>
      <c r="H270" s="495" t="str">
        <f t="shared" si="10"/>
        <v/>
      </c>
      <c r="I270" s="512" t="str">
        <f t="shared" si="11"/>
        <v/>
      </c>
      <c r="J270" s="428"/>
    </row>
    <row r="271" spans="1:10" ht="24.75" customHeight="1">
      <c r="A271" s="428"/>
      <c r="B271" s="428"/>
      <c r="C271" s="428"/>
      <c r="D271" s="495"/>
      <c r="E271" s="495"/>
      <c r="F271" s="428"/>
      <c r="G271" s="495"/>
      <c r="H271" s="495" t="str">
        <f t="shared" si="10"/>
        <v/>
      </c>
      <c r="I271" s="512" t="str">
        <f t="shared" si="11"/>
        <v/>
      </c>
      <c r="J271" s="428"/>
    </row>
    <row r="272" spans="1:10" ht="24.75" customHeight="1">
      <c r="A272" s="428"/>
      <c r="B272" s="428"/>
      <c r="C272" s="428"/>
      <c r="D272" s="495"/>
      <c r="E272" s="495"/>
      <c r="F272" s="428"/>
      <c r="G272" s="495"/>
      <c r="H272" s="495" t="str">
        <f t="shared" si="10"/>
        <v/>
      </c>
      <c r="I272" s="512" t="str">
        <f t="shared" si="11"/>
        <v/>
      </c>
      <c r="J272" s="428"/>
    </row>
    <row r="273" spans="1:10" ht="24.75" customHeight="1">
      <c r="A273" s="428"/>
      <c r="B273" s="428"/>
      <c r="C273" s="428"/>
      <c r="D273" s="495"/>
      <c r="E273" s="495"/>
      <c r="F273" s="428"/>
      <c r="G273" s="495"/>
      <c r="H273" s="495" t="str">
        <f t="shared" si="10"/>
        <v/>
      </c>
      <c r="I273" s="512" t="str">
        <f t="shared" si="11"/>
        <v/>
      </c>
      <c r="J273" s="428"/>
    </row>
    <row r="274" spans="1:10" ht="24.75" customHeight="1">
      <c r="A274" s="428"/>
      <c r="B274" s="428"/>
      <c r="C274" s="428"/>
      <c r="D274" s="495"/>
      <c r="E274" s="495"/>
      <c r="F274" s="428"/>
      <c r="G274" s="495"/>
      <c r="H274" s="495" t="str">
        <f t="shared" si="10"/>
        <v/>
      </c>
      <c r="I274" s="512" t="str">
        <f t="shared" si="11"/>
        <v/>
      </c>
      <c r="J274" s="428"/>
    </row>
    <row r="275" spans="1:10" ht="24.75" customHeight="1">
      <c r="A275" s="428"/>
      <c r="B275" s="428"/>
      <c r="C275" s="428"/>
      <c r="D275" s="495"/>
      <c r="E275" s="495"/>
      <c r="F275" s="428"/>
      <c r="G275" s="495"/>
      <c r="H275" s="495" t="str">
        <f t="shared" si="10"/>
        <v/>
      </c>
      <c r="I275" s="512" t="str">
        <f t="shared" si="11"/>
        <v/>
      </c>
      <c r="J275" s="428"/>
    </row>
    <row r="276" spans="1:10" ht="24.75" customHeight="1">
      <c r="A276" s="428"/>
      <c r="B276" s="428"/>
      <c r="C276" s="428"/>
      <c r="D276" s="495"/>
      <c r="E276" s="495"/>
      <c r="F276" s="428"/>
      <c r="G276" s="495"/>
      <c r="H276" s="495" t="str">
        <f t="shared" si="10"/>
        <v/>
      </c>
      <c r="I276" s="512" t="str">
        <f t="shared" si="11"/>
        <v/>
      </c>
      <c r="J276" s="428"/>
    </row>
    <row r="277" spans="1:10" ht="24.75" customHeight="1">
      <c r="A277" s="428"/>
      <c r="B277" s="428"/>
      <c r="C277" s="428"/>
      <c r="D277" s="495"/>
      <c r="E277" s="495"/>
      <c r="F277" s="428"/>
      <c r="G277" s="495"/>
      <c r="H277" s="495" t="str">
        <f t="shared" si="10"/>
        <v/>
      </c>
      <c r="I277" s="512" t="str">
        <f t="shared" si="11"/>
        <v/>
      </c>
      <c r="J277" s="428"/>
    </row>
    <row r="278" spans="1:10" ht="24.75" customHeight="1">
      <c r="A278" s="428"/>
      <c r="B278" s="428"/>
      <c r="C278" s="428"/>
      <c r="D278" s="495"/>
      <c r="E278" s="495"/>
      <c r="F278" s="428"/>
      <c r="G278" s="495"/>
      <c r="H278" s="495" t="str">
        <f t="shared" si="10"/>
        <v/>
      </c>
      <c r="I278" s="512" t="str">
        <f t="shared" si="11"/>
        <v/>
      </c>
      <c r="J278" s="428"/>
    </row>
    <row r="279" spans="1:10" ht="24.75" customHeight="1">
      <c r="A279" s="428"/>
      <c r="B279" s="428"/>
      <c r="C279" s="428"/>
      <c r="D279" s="495"/>
      <c r="E279" s="495"/>
      <c r="F279" s="428"/>
      <c r="G279" s="495"/>
      <c r="H279" s="495" t="str">
        <f t="shared" si="10"/>
        <v/>
      </c>
      <c r="I279" s="512" t="str">
        <f t="shared" si="11"/>
        <v/>
      </c>
      <c r="J279" s="428"/>
    </row>
    <row r="280" spans="1:10" ht="24.75" customHeight="1">
      <c r="A280" s="428"/>
      <c r="B280" s="428"/>
      <c r="C280" s="428"/>
      <c r="D280" s="495"/>
      <c r="E280" s="495"/>
      <c r="F280" s="428"/>
      <c r="G280" s="495"/>
      <c r="H280" s="495" t="str">
        <f t="shared" si="10"/>
        <v/>
      </c>
      <c r="I280" s="512" t="str">
        <f t="shared" si="11"/>
        <v/>
      </c>
      <c r="J280" s="428"/>
    </row>
    <row r="281" spans="1:10" ht="24.75" customHeight="1">
      <c r="A281" s="428"/>
      <c r="B281" s="428"/>
      <c r="C281" s="428"/>
      <c r="D281" s="495"/>
      <c r="E281" s="495"/>
      <c r="F281" s="428"/>
      <c r="G281" s="495"/>
      <c r="H281" s="495" t="str">
        <f t="shared" si="10"/>
        <v/>
      </c>
      <c r="I281" s="512" t="str">
        <f t="shared" si="11"/>
        <v/>
      </c>
      <c r="J281" s="428"/>
    </row>
    <row r="282" spans="1:10" ht="24.75" customHeight="1">
      <c r="A282" s="428"/>
      <c r="B282" s="428"/>
      <c r="C282" s="428"/>
      <c r="D282" s="495"/>
      <c r="E282" s="495"/>
      <c r="F282" s="428"/>
      <c r="G282" s="495"/>
      <c r="H282" s="495" t="str">
        <f t="shared" si="10"/>
        <v/>
      </c>
      <c r="I282" s="512" t="str">
        <f t="shared" si="11"/>
        <v/>
      </c>
      <c r="J282" s="428"/>
    </row>
    <row r="283" spans="1:10" ht="24.75" customHeight="1">
      <c r="A283" s="428"/>
      <c r="B283" s="428"/>
      <c r="C283" s="428"/>
      <c r="D283" s="495"/>
      <c r="E283" s="495"/>
      <c r="F283" s="428"/>
      <c r="G283" s="495"/>
      <c r="H283" s="495" t="str">
        <f t="shared" si="10"/>
        <v/>
      </c>
      <c r="I283" s="512" t="str">
        <f t="shared" si="11"/>
        <v/>
      </c>
      <c r="J283" s="428"/>
    </row>
    <row r="284" spans="1:10" ht="24.75" customHeight="1">
      <c r="A284" s="428"/>
      <c r="B284" s="428"/>
      <c r="C284" s="428"/>
      <c r="D284" s="495"/>
      <c r="E284" s="495"/>
      <c r="F284" s="428"/>
      <c r="G284" s="495"/>
      <c r="H284" s="495" t="str">
        <f t="shared" si="10"/>
        <v/>
      </c>
      <c r="I284" s="512" t="str">
        <f t="shared" si="11"/>
        <v/>
      </c>
      <c r="J284" s="428"/>
    </row>
    <row r="285" spans="1:10" ht="24.75" customHeight="1">
      <c r="A285" s="428"/>
      <c r="B285" s="428"/>
      <c r="C285" s="428"/>
      <c r="D285" s="495"/>
      <c r="E285" s="495"/>
      <c r="F285" s="428"/>
      <c r="G285" s="495"/>
      <c r="H285" s="495" t="str">
        <f t="shared" si="10"/>
        <v/>
      </c>
      <c r="I285" s="512" t="str">
        <f t="shared" si="11"/>
        <v/>
      </c>
      <c r="J285" s="428"/>
    </row>
    <row r="286" spans="1:10" ht="24.75" customHeight="1">
      <c r="A286" s="428"/>
      <c r="B286" s="428"/>
      <c r="C286" s="428"/>
      <c r="D286" s="495"/>
      <c r="E286" s="495"/>
      <c r="F286" s="428"/>
      <c r="G286" s="495"/>
      <c r="H286" s="495" t="str">
        <f t="shared" ref="H286:H349" si="12">IF(E286="","",E286*G286)</f>
        <v/>
      </c>
      <c r="I286" s="512" t="str">
        <f t="shared" ref="I286:I349" si="13">IF(D286="","",H286/D286)</f>
        <v/>
      </c>
      <c r="J286" s="428"/>
    </row>
    <row r="287" spans="1:10" ht="24.75" customHeight="1">
      <c r="A287" s="428"/>
      <c r="B287" s="428"/>
      <c r="C287" s="428"/>
      <c r="D287" s="495"/>
      <c r="E287" s="495"/>
      <c r="F287" s="428"/>
      <c r="G287" s="495"/>
      <c r="H287" s="495" t="str">
        <f t="shared" si="12"/>
        <v/>
      </c>
      <c r="I287" s="512" t="str">
        <f t="shared" si="13"/>
        <v/>
      </c>
      <c r="J287" s="428"/>
    </row>
    <row r="288" spans="1:10" ht="24.75" customHeight="1">
      <c r="A288" s="428"/>
      <c r="B288" s="428"/>
      <c r="C288" s="428"/>
      <c r="D288" s="495"/>
      <c r="E288" s="495"/>
      <c r="F288" s="428"/>
      <c r="G288" s="495"/>
      <c r="H288" s="495" t="str">
        <f t="shared" si="12"/>
        <v/>
      </c>
      <c r="I288" s="512" t="str">
        <f t="shared" si="13"/>
        <v/>
      </c>
      <c r="J288" s="428"/>
    </row>
    <row r="289" spans="1:10" ht="24.75" customHeight="1">
      <c r="A289" s="428"/>
      <c r="B289" s="428"/>
      <c r="C289" s="428"/>
      <c r="D289" s="495"/>
      <c r="E289" s="495"/>
      <c r="F289" s="428"/>
      <c r="G289" s="495"/>
      <c r="H289" s="495" t="str">
        <f t="shared" si="12"/>
        <v/>
      </c>
      <c r="I289" s="512" t="str">
        <f t="shared" si="13"/>
        <v/>
      </c>
      <c r="J289" s="428"/>
    </row>
    <row r="290" spans="1:10" ht="24.75" customHeight="1">
      <c r="A290" s="428"/>
      <c r="B290" s="428"/>
      <c r="C290" s="428"/>
      <c r="D290" s="495"/>
      <c r="E290" s="495"/>
      <c r="F290" s="428"/>
      <c r="G290" s="495"/>
      <c r="H290" s="495" t="str">
        <f t="shared" si="12"/>
        <v/>
      </c>
      <c r="I290" s="512" t="str">
        <f t="shared" si="13"/>
        <v/>
      </c>
      <c r="J290" s="428"/>
    </row>
    <row r="291" spans="1:10" ht="24.75" customHeight="1">
      <c r="A291" s="428"/>
      <c r="B291" s="428"/>
      <c r="C291" s="428"/>
      <c r="D291" s="495"/>
      <c r="E291" s="495"/>
      <c r="F291" s="428"/>
      <c r="G291" s="495"/>
      <c r="H291" s="495" t="str">
        <f t="shared" si="12"/>
        <v/>
      </c>
      <c r="I291" s="512" t="str">
        <f t="shared" si="13"/>
        <v/>
      </c>
      <c r="J291" s="428"/>
    </row>
    <row r="292" spans="1:10" ht="24.75" customHeight="1">
      <c r="A292" s="428"/>
      <c r="B292" s="428"/>
      <c r="C292" s="428"/>
      <c r="D292" s="495"/>
      <c r="E292" s="495"/>
      <c r="F292" s="428"/>
      <c r="G292" s="495"/>
      <c r="H292" s="495" t="str">
        <f t="shared" si="12"/>
        <v/>
      </c>
      <c r="I292" s="512" t="str">
        <f t="shared" si="13"/>
        <v/>
      </c>
      <c r="J292" s="428"/>
    </row>
    <row r="293" spans="1:10" ht="24.75" customHeight="1">
      <c r="A293" s="428"/>
      <c r="B293" s="428"/>
      <c r="C293" s="428"/>
      <c r="D293" s="495"/>
      <c r="E293" s="495"/>
      <c r="F293" s="428"/>
      <c r="G293" s="495"/>
      <c r="H293" s="495" t="str">
        <f t="shared" si="12"/>
        <v/>
      </c>
      <c r="I293" s="512" t="str">
        <f t="shared" si="13"/>
        <v/>
      </c>
      <c r="J293" s="428"/>
    </row>
    <row r="294" spans="1:10" ht="24.75" customHeight="1">
      <c r="A294" s="428"/>
      <c r="B294" s="428"/>
      <c r="C294" s="428"/>
      <c r="D294" s="495"/>
      <c r="E294" s="495"/>
      <c r="F294" s="428"/>
      <c r="G294" s="495"/>
      <c r="H294" s="495" t="str">
        <f t="shared" si="12"/>
        <v/>
      </c>
      <c r="I294" s="512" t="str">
        <f t="shared" si="13"/>
        <v/>
      </c>
      <c r="J294" s="428"/>
    </row>
    <row r="295" spans="1:10" ht="24.75" customHeight="1">
      <c r="A295" s="428"/>
      <c r="B295" s="428"/>
      <c r="C295" s="428"/>
      <c r="D295" s="495"/>
      <c r="E295" s="495"/>
      <c r="F295" s="428"/>
      <c r="G295" s="495"/>
      <c r="H295" s="495" t="str">
        <f t="shared" si="12"/>
        <v/>
      </c>
      <c r="I295" s="512" t="str">
        <f t="shared" si="13"/>
        <v/>
      </c>
      <c r="J295" s="428"/>
    </row>
    <row r="296" spans="1:10" ht="24.75" customHeight="1">
      <c r="A296" s="428"/>
      <c r="B296" s="428"/>
      <c r="C296" s="428"/>
      <c r="D296" s="495"/>
      <c r="E296" s="495"/>
      <c r="F296" s="428"/>
      <c r="G296" s="495"/>
      <c r="H296" s="495" t="str">
        <f t="shared" si="12"/>
        <v/>
      </c>
      <c r="I296" s="512" t="str">
        <f t="shared" si="13"/>
        <v/>
      </c>
      <c r="J296" s="428"/>
    </row>
    <row r="297" spans="1:10" ht="24.75" customHeight="1">
      <c r="A297" s="428"/>
      <c r="B297" s="428"/>
      <c r="C297" s="428"/>
      <c r="D297" s="495"/>
      <c r="E297" s="495"/>
      <c r="F297" s="428"/>
      <c r="G297" s="495"/>
      <c r="H297" s="495" t="str">
        <f t="shared" si="12"/>
        <v/>
      </c>
      <c r="I297" s="512" t="str">
        <f t="shared" si="13"/>
        <v/>
      </c>
      <c r="J297" s="428"/>
    </row>
    <row r="298" spans="1:10" ht="24.75" customHeight="1">
      <c r="A298" s="428"/>
      <c r="B298" s="428"/>
      <c r="C298" s="428"/>
      <c r="D298" s="495"/>
      <c r="E298" s="495"/>
      <c r="F298" s="428"/>
      <c r="G298" s="495"/>
      <c r="H298" s="495" t="str">
        <f t="shared" si="12"/>
        <v/>
      </c>
      <c r="I298" s="512" t="str">
        <f t="shared" si="13"/>
        <v/>
      </c>
      <c r="J298" s="428"/>
    </row>
    <row r="299" spans="1:10" ht="24.75" customHeight="1">
      <c r="A299" s="428"/>
      <c r="B299" s="428"/>
      <c r="C299" s="428"/>
      <c r="D299" s="495"/>
      <c r="E299" s="495"/>
      <c r="F299" s="428"/>
      <c r="G299" s="495"/>
      <c r="H299" s="495" t="str">
        <f t="shared" si="12"/>
        <v/>
      </c>
      <c r="I299" s="512" t="str">
        <f t="shared" si="13"/>
        <v/>
      </c>
      <c r="J299" s="428"/>
    </row>
    <row r="300" spans="1:10" ht="24.75" customHeight="1">
      <c r="A300" s="428"/>
      <c r="B300" s="428"/>
      <c r="C300" s="428"/>
      <c r="D300" s="495"/>
      <c r="E300" s="495"/>
      <c r="F300" s="428"/>
      <c r="G300" s="495"/>
      <c r="H300" s="495" t="str">
        <f t="shared" si="12"/>
        <v/>
      </c>
      <c r="I300" s="512" t="str">
        <f t="shared" si="13"/>
        <v/>
      </c>
      <c r="J300" s="428"/>
    </row>
    <row r="301" spans="1:10" ht="24.75" customHeight="1">
      <c r="A301" s="428"/>
      <c r="B301" s="428"/>
      <c r="C301" s="428"/>
      <c r="D301" s="495"/>
      <c r="E301" s="495"/>
      <c r="F301" s="428"/>
      <c r="G301" s="495"/>
      <c r="H301" s="495" t="str">
        <f t="shared" si="12"/>
        <v/>
      </c>
      <c r="I301" s="512" t="str">
        <f t="shared" si="13"/>
        <v/>
      </c>
      <c r="J301" s="428"/>
    </row>
    <row r="302" spans="1:10" ht="24.75" customHeight="1">
      <c r="A302" s="428"/>
      <c r="B302" s="428"/>
      <c r="C302" s="428"/>
      <c r="D302" s="495"/>
      <c r="E302" s="495"/>
      <c r="F302" s="428"/>
      <c r="G302" s="495"/>
      <c r="H302" s="495" t="str">
        <f t="shared" si="12"/>
        <v/>
      </c>
      <c r="I302" s="512" t="str">
        <f t="shared" si="13"/>
        <v/>
      </c>
      <c r="J302" s="428"/>
    </row>
    <row r="303" spans="1:10" ht="24.75" customHeight="1">
      <c r="A303" s="428"/>
      <c r="B303" s="428"/>
      <c r="C303" s="428"/>
      <c r="D303" s="495"/>
      <c r="E303" s="495"/>
      <c r="F303" s="428"/>
      <c r="G303" s="495"/>
      <c r="H303" s="495" t="str">
        <f t="shared" si="12"/>
        <v/>
      </c>
      <c r="I303" s="512" t="str">
        <f t="shared" si="13"/>
        <v/>
      </c>
      <c r="J303" s="428"/>
    </row>
    <row r="304" spans="1:10" ht="24.75" customHeight="1">
      <c r="A304" s="428"/>
      <c r="B304" s="428"/>
      <c r="C304" s="428"/>
      <c r="D304" s="495"/>
      <c r="E304" s="495"/>
      <c r="F304" s="428"/>
      <c r="G304" s="495"/>
      <c r="H304" s="495" t="str">
        <f t="shared" si="12"/>
        <v/>
      </c>
      <c r="I304" s="512" t="str">
        <f t="shared" si="13"/>
        <v/>
      </c>
      <c r="J304" s="428"/>
    </row>
    <row r="305" spans="1:10" ht="24.75" customHeight="1">
      <c r="A305" s="428"/>
      <c r="B305" s="428"/>
      <c r="C305" s="428"/>
      <c r="D305" s="495"/>
      <c r="E305" s="495"/>
      <c r="F305" s="428"/>
      <c r="G305" s="495"/>
      <c r="H305" s="495" t="str">
        <f t="shared" si="12"/>
        <v/>
      </c>
      <c r="I305" s="512" t="str">
        <f t="shared" si="13"/>
        <v/>
      </c>
      <c r="J305" s="428"/>
    </row>
    <row r="306" spans="1:10" ht="24.75" customHeight="1">
      <c r="A306" s="428"/>
      <c r="B306" s="428"/>
      <c r="C306" s="428"/>
      <c r="D306" s="495"/>
      <c r="E306" s="495"/>
      <c r="F306" s="428"/>
      <c r="G306" s="495"/>
      <c r="H306" s="495" t="str">
        <f t="shared" si="12"/>
        <v/>
      </c>
      <c r="I306" s="512" t="str">
        <f t="shared" si="13"/>
        <v/>
      </c>
      <c r="J306" s="428"/>
    </row>
    <row r="307" spans="1:10" ht="24.75" customHeight="1">
      <c r="A307" s="428"/>
      <c r="B307" s="428"/>
      <c r="C307" s="428"/>
      <c r="D307" s="495"/>
      <c r="E307" s="495"/>
      <c r="F307" s="428"/>
      <c r="G307" s="495"/>
      <c r="H307" s="495" t="str">
        <f t="shared" si="12"/>
        <v/>
      </c>
      <c r="I307" s="512" t="str">
        <f t="shared" si="13"/>
        <v/>
      </c>
      <c r="J307" s="428"/>
    </row>
    <row r="308" spans="1:10" ht="24.75" customHeight="1">
      <c r="A308" s="428"/>
      <c r="B308" s="428"/>
      <c r="C308" s="428"/>
      <c r="D308" s="495"/>
      <c r="E308" s="495"/>
      <c r="F308" s="428"/>
      <c r="G308" s="495"/>
      <c r="H308" s="495" t="str">
        <f t="shared" si="12"/>
        <v/>
      </c>
      <c r="I308" s="512" t="str">
        <f t="shared" si="13"/>
        <v/>
      </c>
      <c r="J308" s="428"/>
    </row>
    <row r="309" spans="1:10" ht="24.75" customHeight="1">
      <c r="A309" s="428"/>
      <c r="B309" s="428"/>
      <c r="C309" s="428"/>
      <c r="D309" s="495"/>
      <c r="E309" s="495"/>
      <c r="F309" s="428"/>
      <c r="G309" s="495"/>
      <c r="H309" s="495" t="str">
        <f t="shared" si="12"/>
        <v/>
      </c>
      <c r="I309" s="512" t="str">
        <f t="shared" si="13"/>
        <v/>
      </c>
      <c r="J309" s="428"/>
    </row>
    <row r="310" spans="1:10" ht="24.75" customHeight="1">
      <c r="A310" s="428"/>
      <c r="B310" s="428"/>
      <c r="C310" s="428"/>
      <c r="D310" s="495"/>
      <c r="E310" s="495"/>
      <c r="F310" s="428"/>
      <c r="G310" s="495"/>
      <c r="H310" s="495" t="str">
        <f t="shared" si="12"/>
        <v/>
      </c>
      <c r="I310" s="512" t="str">
        <f t="shared" si="13"/>
        <v/>
      </c>
      <c r="J310" s="428"/>
    </row>
    <row r="311" spans="1:10" ht="24.75" customHeight="1">
      <c r="A311" s="428"/>
      <c r="B311" s="428"/>
      <c r="C311" s="428"/>
      <c r="D311" s="495"/>
      <c r="E311" s="495"/>
      <c r="F311" s="428"/>
      <c r="G311" s="495"/>
      <c r="H311" s="495" t="str">
        <f t="shared" si="12"/>
        <v/>
      </c>
      <c r="I311" s="512" t="str">
        <f t="shared" si="13"/>
        <v/>
      </c>
      <c r="J311" s="428"/>
    </row>
    <row r="312" spans="1:10" ht="24.75" customHeight="1">
      <c r="A312" s="428"/>
      <c r="B312" s="428"/>
      <c r="C312" s="428"/>
      <c r="D312" s="495"/>
      <c r="E312" s="495"/>
      <c r="F312" s="428"/>
      <c r="G312" s="495"/>
      <c r="H312" s="495" t="str">
        <f t="shared" si="12"/>
        <v/>
      </c>
      <c r="I312" s="512" t="str">
        <f t="shared" si="13"/>
        <v/>
      </c>
      <c r="J312" s="428"/>
    </row>
    <row r="313" spans="1:10" ht="24.75" customHeight="1">
      <c r="A313" s="428"/>
      <c r="B313" s="428"/>
      <c r="C313" s="428"/>
      <c r="D313" s="495"/>
      <c r="E313" s="495"/>
      <c r="F313" s="428"/>
      <c r="G313" s="495"/>
      <c r="H313" s="495" t="str">
        <f t="shared" si="12"/>
        <v/>
      </c>
      <c r="I313" s="512" t="str">
        <f t="shared" si="13"/>
        <v/>
      </c>
      <c r="J313" s="428"/>
    </row>
    <row r="314" spans="1:10" ht="24.75" customHeight="1">
      <c r="A314" s="428"/>
      <c r="B314" s="428"/>
      <c r="C314" s="428"/>
      <c r="D314" s="495"/>
      <c r="E314" s="495"/>
      <c r="F314" s="428"/>
      <c r="G314" s="495"/>
      <c r="H314" s="495" t="str">
        <f t="shared" si="12"/>
        <v/>
      </c>
      <c r="I314" s="512" t="str">
        <f t="shared" si="13"/>
        <v/>
      </c>
      <c r="J314" s="428"/>
    </row>
    <row r="315" spans="1:10" ht="24.75" customHeight="1">
      <c r="A315" s="428"/>
      <c r="B315" s="428"/>
      <c r="C315" s="428"/>
      <c r="D315" s="495"/>
      <c r="E315" s="495"/>
      <c r="F315" s="428"/>
      <c r="G315" s="495"/>
      <c r="H315" s="495" t="str">
        <f t="shared" si="12"/>
        <v/>
      </c>
      <c r="I315" s="512" t="str">
        <f t="shared" si="13"/>
        <v/>
      </c>
      <c r="J315" s="428"/>
    </row>
    <row r="316" spans="1:10" ht="24.75" customHeight="1">
      <c r="A316" s="428"/>
      <c r="B316" s="428"/>
      <c r="C316" s="428"/>
      <c r="D316" s="495"/>
      <c r="E316" s="495"/>
      <c r="F316" s="428"/>
      <c r="G316" s="495"/>
      <c r="H316" s="495" t="str">
        <f t="shared" si="12"/>
        <v/>
      </c>
      <c r="I316" s="512" t="str">
        <f t="shared" si="13"/>
        <v/>
      </c>
      <c r="J316" s="428"/>
    </row>
    <row r="317" spans="1:10" ht="24.75" customHeight="1">
      <c r="A317" s="428"/>
      <c r="B317" s="428"/>
      <c r="C317" s="428"/>
      <c r="D317" s="495"/>
      <c r="E317" s="495"/>
      <c r="F317" s="428"/>
      <c r="G317" s="495"/>
      <c r="H317" s="495" t="str">
        <f t="shared" si="12"/>
        <v/>
      </c>
      <c r="I317" s="512" t="str">
        <f t="shared" si="13"/>
        <v/>
      </c>
      <c r="J317" s="428"/>
    </row>
    <row r="318" spans="1:10" ht="24.75" customHeight="1">
      <c r="A318" s="428"/>
      <c r="B318" s="428"/>
      <c r="C318" s="428"/>
      <c r="D318" s="495"/>
      <c r="E318" s="495"/>
      <c r="F318" s="428"/>
      <c r="G318" s="495"/>
      <c r="H318" s="495" t="str">
        <f t="shared" si="12"/>
        <v/>
      </c>
      <c r="I318" s="512" t="str">
        <f t="shared" si="13"/>
        <v/>
      </c>
      <c r="J318" s="428"/>
    </row>
    <row r="319" spans="1:10" ht="24.75" customHeight="1">
      <c r="A319" s="428"/>
      <c r="B319" s="428"/>
      <c r="C319" s="428"/>
      <c r="D319" s="495"/>
      <c r="E319" s="495"/>
      <c r="F319" s="428"/>
      <c r="G319" s="495"/>
      <c r="H319" s="495" t="str">
        <f t="shared" si="12"/>
        <v/>
      </c>
      <c r="I319" s="512" t="str">
        <f t="shared" si="13"/>
        <v/>
      </c>
      <c r="J319" s="428"/>
    </row>
    <row r="320" spans="1:10" ht="24.75" customHeight="1">
      <c r="A320" s="428"/>
      <c r="B320" s="428"/>
      <c r="C320" s="428"/>
      <c r="D320" s="495"/>
      <c r="E320" s="495"/>
      <c r="F320" s="428"/>
      <c r="G320" s="495"/>
      <c r="H320" s="495" t="str">
        <f t="shared" si="12"/>
        <v/>
      </c>
      <c r="I320" s="512" t="str">
        <f t="shared" si="13"/>
        <v/>
      </c>
      <c r="J320" s="428"/>
    </row>
    <row r="321" spans="1:10" ht="24.75" customHeight="1">
      <c r="A321" s="428"/>
      <c r="B321" s="428"/>
      <c r="C321" s="428"/>
      <c r="D321" s="495"/>
      <c r="E321" s="495"/>
      <c r="F321" s="428"/>
      <c r="G321" s="495"/>
      <c r="H321" s="495" t="str">
        <f t="shared" si="12"/>
        <v/>
      </c>
      <c r="I321" s="512" t="str">
        <f t="shared" si="13"/>
        <v/>
      </c>
      <c r="J321" s="428"/>
    </row>
    <row r="322" spans="1:10" ht="24.75" customHeight="1">
      <c r="A322" s="428"/>
      <c r="B322" s="428"/>
      <c r="C322" s="428"/>
      <c r="D322" s="495"/>
      <c r="E322" s="495"/>
      <c r="F322" s="428"/>
      <c r="G322" s="495"/>
      <c r="H322" s="495" t="str">
        <f t="shared" si="12"/>
        <v/>
      </c>
      <c r="I322" s="512" t="str">
        <f t="shared" si="13"/>
        <v/>
      </c>
      <c r="J322" s="428"/>
    </row>
    <row r="323" spans="1:10" ht="24.75" customHeight="1">
      <c r="A323" s="428"/>
      <c r="B323" s="428"/>
      <c r="C323" s="428"/>
      <c r="D323" s="495"/>
      <c r="E323" s="495"/>
      <c r="F323" s="428"/>
      <c r="G323" s="495"/>
      <c r="H323" s="495" t="str">
        <f t="shared" si="12"/>
        <v/>
      </c>
      <c r="I323" s="512" t="str">
        <f t="shared" si="13"/>
        <v/>
      </c>
      <c r="J323" s="428"/>
    </row>
    <row r="324" spans="1:10" ht="24.75" customHeight="1">
      <c r="A324" s="428"/>
      <c r="B324" s="428"/>
      <c r="C324" s="428"/>
      <c r="D324" s="495"/>
      <c r="E324" s="495"/>
      <c r="F324" s="428"/>
      <c r="G324" s="495"/>
      <c r="H324" s="495" t="str">
        <f t="shared" si="12"/>
        <v/>
      </c>
      <c r="I324" s="512" t="str">
        <f t="shared" si="13"/>
        <v/>
      </c>
      <c r="J324" s="428"/>
    </row>
    <row r="325" spans="1:10" ht="24.75" customHeight="1">
      <c r="A325" s="428"/>
      <c r="B325" s="428"/>
      <c r="C325" s="428"/>
      <c r="D325" s="495"/>
      <c r="E325" s="495"/>
      <c r="F325" s="428"/>
      <c r="G325" s="495"/>
      <c r="H325" s="495" t="str">
        <f t="shared" si="12"/>
        <v/>
      </c>
      <c r="I325" s="512" t="str">
        <f t="shared" si="13"/>
        <v/>
      </c>
      <c r="J325" s="428"/>
    </row>
    <row r="326" spans="1:10" ht="24.75" customHeight="1">
      <c r="A326" s="428"/>
      <c r="B326" s="428"/>
      <c r="C326" s="428"/>
      <c r="D326" s="495"/>
      <c r="E326" s="495"/>
      <c r="F326" s="428"/>
      <c r="G326" s="495"/>
      <c r="H326" s="495" t="str">
        <f t="shared" si="12"/>
        <v/>
      </c>
      <c r="I326" s="512" t="str">
        <f t="shared" si="13"/>
        <v/>
      </c>
      <c r="J326" s="428"/>
    </row>
    <row r="327" spans="1:10" ht="24.75" customHeight="1">
      <c r="A327" s="428"/>
      <c r="B327" s="428"/>
      <c r="C327" s="428"/>
      <c r="D327" s="495"/>
      <c r="E327" s="495"/>
      <c r="F327" s="428"/>
      <c r="G327" s="495"/>
      <c r="H327" s="495" t="str">
        <f t="shared" si="12"/>
        <v/>
      </c>
      <c r="I327" s="512" t="str">
        <f t="shared" si="13"/>
        <v/>
      </c>
      <c r="J327" s="428"/>
    </row>
    <row r="328" spans="1:10" ht="24.75" customHeight="1">
      <c r="A328" s="428"/>
      <c r="B328" s="428"/>
      <c r="C328" s="428"/>
      <c r="D328" s="495"/>
      <c r="E328" s="495"/>
      <c r="F328" s="428"/>
      <c r="G328" s="495"/>
      <c r="H328" s="495" t="str">
        <f t="shared" si="12"/>
        <v/>
      </c>
      <c r="I328" s="512" t="str">
        <f t="shared" si="13"/>
        <v/>
      </c>
      <c r="J328" s="428"/>
    </row>
    <row r="329" spans="1:10" ht="24.75" customHeight="1">
      <c r="A329" s="428"/>
      <c r="B329" s="428"/>
      <c r="C329" s="428"/>
      <c r="D329" s="495"/>
      <c r="E329" s="495"/>
      <c r="F329" s="428"/>
      <c r="G329" s="495"/>
      <c r="H329" s="495" t="str">
        <f t="shared" si="12"/>
        <v/>
      </c>
      <c r="I329" s="512" t="str">
        <f t="shared" si="13"/>
        <v/>
      </c>
      <c r="J329" s="428"/>
    </row>
    <row r="330" spans="1:10" ht="24.75" customHeight="1">
      <c r="A330" s="428"/>
      <c r="B330" s="428"/>
      <c r="C330" s="428"/>
      <c r="D330" s="495"/>
      <c r="E330" s="495"/>
      <c r="F330" s="428"/>
      <c r="G330" s="495"/>
      <c r="H330" s="495" t="str">
        <f t="shared" si="12"/>
        <v/>
      </c>
      <c r="I330" s="512" t="str">
        <f t="shared" si="13"/>
        <v/>
      </c>
      <c r="J330" s="428"/>
    </row>
    <row r="331" spans="1:10" ht="24.75" customHeight="1">
      <c r="A331" s="428"/>
      <c r="B331" s="428"/>
      <c r="C331" s="428"/>
      <c r="D331" s="495"/>
      <c r="E331" s="495"/>
      <c r="F331" s="428"/>
      <c r="G331" s="495"/>
      <c r="H331" s="495" t="str">
        <f t="shared" si="12"/>
        <v/>
      </c>
      <c r="I331" s="512" t="str">
        <f t="shared" si="13"/>
        <v/>
      </c>
      <c r="J331" s="428"/>
    </row>
    <row r="332" spans="1:10" ht="24.75" customHeight="1">
      <c r="A332" s="428"/>
      <c r="B332" s="428"/>
      <c r="C332" s="428"/>
      <c r="D332" s="495"/>
      <c r="E332" s="495"/>
      <c r="F332" s="428"/>
      <c r="G332" s="495"/>
      <c r="H332" s="495" t="str">
        <f t="shared" si="12"/>
        <v/>
      </c>
      <c r="I332" s="512" t="str">
        <f t="shared" si="13"/>
        <v/>
      </c>
      <c r="J332" s="428"/>
    </row>
    <row r="333" spans="1:10" ht="24.75" customHeight="1">
      <c r="A333" s="428"/>
      <c r="B333" s="428"/>
      <c r="C333" s="428"/>
      <c r="D333" s="495"/>
      <c r="E333" s="495"/>
      <c r="F333" s="428"/>
      <c r="G333" s="495"/>
      <c r="H333" s="495" t="str">
        <f t="shared" si="12"/>
        <v/>
      </c>
      <c r="I333" s="512" t="str">
        <f t="shared" si="13"/>
        <v/>
      </c>
      <c r="J333" s="428"/>
    </row>
    <row r="334" spans="1:10" ht="24.75" customHeight="1">
      <c r="A334" s="428"/>
      <c r="B334" s="428"/>
      <c r="C334" s="428"/>
      <c r="D334" s="495"/>
      <c r="E334" s="495"/>
      <c r="F334" s="428"/>
      <c r="G334" s="495"/>
      <c r="H334" s="495" t="str">
        <f t="shared" si="12"/>
        <v/>
      </c>
      <c r="I334" s="512" t="str">
        <f t="shared" si="13"/>
        <v/>
      </c>
      <c r="J334" s="428"/>
    </row>
    <row r="335" spans="1:10" ht="24.75" customHeight="1">
      <c r="A335" s="428"/>
      <c r="B335" s="428"/>
      <c r="C335" s="428"/>
      <c r="D335" s="495"/>
      <c r="E335" s="495"/>
      <c r="F335" s="428"/>
      <c r="G335" s="495"/>
      <c r="H335" s="495" t="str">
        <f t="shared" si="12"/>
        <v/>
      </c>
      <c r="I335" s="512" t="str">
        <f t="shared" si="13"/>
        <v/>
      </c>
      <c r="J335" s="428"/>
    </row>
    <row r="336" spans="1:10" ht="24.75" customHeight="1">
      <c r="A336" s="428"/>
      <c r="B336" s="428"/>
      <c r="C336" s="428"/>
      <c r="D336" s="495"/>
      <c r="E336" s="495"/>
      <c r="F336" s="428"/>
      <c r="G336" s="495"/>
      <c r="H336" s="495" t="str">
        <f t="shared" si="12"/>
        <v/>
      </c>
      <c r="I336" s="512" t="str">
        <f t="shared" si="13"/>
        <v/>
      </c>
      <c r="J336" s="428"/>
    </row>
    <row r="337" spans="1:10" ht="24.75" customHeight="1">
      <c r="A337" s="428"/>
      <c r="B337" s="428"/>
      <c r="C337" s="428"/>
      <c r="D337" s="495"/>
      <c r="E337" s="495"/>
      <c r="F337" s="428"/>
      <c r="G337" s="495"/>
      <c r="H337" s="495" t="str">
        <f t="shared" si="12"/>
        <v/>
      </c>
      <c r="I337" s="512" t="str">
        <f t="shared" si="13"/>
        <v/>
      </c>
      <c r="J337" s="428"/>
    </row>
    <row r="338" spans="1:10" ht="24.75" customHeight="1">
      <c r="A338" s="428"/>
      <c r="B338" s="428"/>
      <c r="C338" s="428"/>
      <c r="D338" s="495"/>
      <c r="E338" s="495"/>
      <c r="F338" s="428"/>
      <c r="G338" s="495"/>
      <c r="H338" s="495" t="str">
        <f t="shared" si="12"/>
        <v/>
      </c>
      <c r="I338" s="512" t="str">
        <f t="shared" si="13"/>
        <v/>
      </c>
      <c r="J338" s="428"/>
    </row>
    <row r="339" spans="1:10" ht="24.75" customHeight="1">
      <c r="A339" s="428"/>
      <c r="B339" s="428"/>
      <c r="C339" s="428"/>
      <c r="D339" s="495"/>
      <c r="E339" s="495"/>
      <c r="F339" s="428"/>
      <c r="G339" s="495"/>
      <c r="H339" s="495" t="str">
        <f t="shared" si="12"/>
        <v/>
      </c>
      <c r="I339" s="512" t="str">
        <f t="shared" si="13"/>
        <v/>
      </c>
      <c r="J339" s="428"/>
    </row>
    <row r="340" spans="1:10" ht="24.75" customHeight="1">
      <c r="A340" s="428"/>
      <c r="B340" s="428"/>
      <c r="C340" s="428"/>
      <c r="D340" s="495"/>
      <c r="E340" s="495"/>
      <c r="F340" s="428"/>
      <c r="G340" s="495"/>
      <c r="H340" s="495" t="str">
        <f t="shared" si="12"/>
        <v/>
      </c>
      <c r="I340" s="512" t="str">
        <f t="shared" si="13"/>
        <v/>
      </c>
      <c r="J340" s="428"/>
    </row>
    <row r="341" spans="1:10" ht="24.75" customHeight="1">
      <c r="A341" s="428"/>
      <c r="B341" s="428"/>
      <c r="C341" s="428"/>
      <c r="D341" s="495"/>
      <c r="E341" s="495"/>
      <c r="F341" s="428"/>
      <c r="G341" s="495"/>
      <c r="H341" s="495" t="str">
        <f t="shared" si="12"/>
        <v/>
      </c>
      <c r="I341" s="512" t="str">
        <f t="shared" si="13"/>
        <v/>
      </c>
      <c r="J341" s="428"/>
    </row>
    <row r="342" spans="1:10" ht="24.75" customHeight="1">
      <c r="A342" s="428"/>
      <c r="B342" s="428"/>
      <c r="C342" s="428"/>
      <c r="D342" s="495"/>
      <c r="E342" s="495"/>
      <c r="F342" s="428"/>
      <c r="G342" s="495"/>
      <c r="H342" s="495" t="str">
        <f t="shared" si="12"/>
        <v/>
      </c>
      <c r="I342" s="512" t="str">
        <f t="shared" si="13"/>
        <v/>
      </c>
      <c r="J342" s="428"/>
    </row>
    <row r="343" spans="1:10" ht="24.75" customHeight="1">
      <c r="A343" s="428"/>
      <c r="B343" s="428"/>
      <c r="C343" s="428"/>
      <c r="D343" s="495"/>
      <c r="E343" s="495"/>
      <c r="F343" s="428"/>
      <c r="G343" s="495"/>
      <c r="H343" s="495" t="str">
        <f t="shared" si="12"/>
        <v/>
      </c>
      <c r="I343" s="512" t="str">
        <f t="shared" si="13"/>
        <v/>
      </c>
      <c r="J343" s="428"/>
    </row>
    <row r="344" spans="1:10" ht="24.75" customHeight="1">
      <c r="A344" s="428"/>
      <c r="B344" s="428"/>
      <c r="C344" s="428"/>
      <c r="D344" s="495"/>
      <c r="E344" s="495"/>
      <c r="F344" s="428"/>
      <c r="G344" s="495"/>
      <c r="H344" s="495" t="str">
        <f t="shared" si="12"/>
        <v/>
      </c>
      <c r="I344" s="512" t="str">
        <f t="shared" si="13"/>
        <v/>
      </c>
      <c r="J344" s="428"/>
    </row>
    <row r="345" spans="1:10" ht="24.75" customHeight="1">
      <c r="A345" s="428"/>
      <c r="B345" s="428"/>
      <c r="C345" s="428"/>
      <c r="D345" s="495"/>
      <c r="E345" s="495"/>
      <c r="F345" s="428"/>
      <c r="G345" s="495"/>
      <c r="H345" s="495" t="str">
        <f t="shared" si="12"/>
        <v/>
      </c>
      <c r="I345" s="512" t="str">
        <f t="shared" si="13"/>
        <v/>
      </c>
      <c r="J345" s="428"/>
    </row>
    <row r="346" spans="1:10" ht="24.75" customHeight="1">
      <c r="A346" s="428"/>
      <c r="B346" s="428"/>
      <c r="C346" s="428"/>
      <c r="D346" s="495"/>
      <c r="E346" s="495"/>
      <c r="F346" s="428"/>
      <c r="G346" s="495"/>
      <c r="H346" s="495" t="str">
        <f t="shared" si="12"/>
        <v/>
      </c>
      <c r="I346" s="512" t="str">
        <f t="shared" si="13"/>
        <v/>
      </c>
      <c r="J346" s="428"/>
    </row>
    <row r="347" spans="1:10" ht="24.75" customHeight="1">
      <c r="A347" s="428"/>
      <c r="B347" s="428"/>
      <c r="C347" s="428"/>
      <c r="D347" s="495"/>
      <c r="E347" s="495"/>
      <c r="F347" s="428"/>
      <c r="G347" s="495"/>
      <c r="H347" s="495" t="str">
        <f t="shared" si="12"/>
        <v/>
      </c>
      <c r="I347" s="512" t="str">
        <f t="shared" si="13"/>
        <v/>
      </c>
      <c r="J347" s="428"/>
    </row>
    <row r="348" spans="1:10" ht="24.75" customHeight="1">
      <c r="A348" s="428"/>
      <c r="B348" s="428"/>
      <c r="C348" s="428"/>
      <c r="D348" s="495"/>
      <c r="E348" s="495"/>
      <c r="F348" s="428"/>
      <c r="G348" s="495"/>
      <c r="H348" s="495" t="str">
        <f t="shared" si="12"/>
        <v/>
      </c>
      <c r="I348" s="512" t="str">
        <f t="shared" si="13"/>
        <v/>
      </c>
      <c r="J348" s="428"/>
    </row>
    <row r="349" spans="1:10" ht="24.75" customHeight="1">
      <c r="A349" s="428"/>
      <c r="B349" s="428"/>
      <c r="C349" s="428"/>
      <c r="D349" s="495"/>
      <c r="E349" s="495"/>
      <c r="F349" s="428"/>
      <c r="G349" s="495"/>
      <c r="H349" s="495" t="str">
        <f t="shared" si="12"/>
        <v/>
      </c>
      <c r="I349" s="512" t="str">
        <f t="shared" si="13"/>
        <v/>
      </c>
      <c r="J349" s="428"/>
    </row>
    <row r="350" spans="1:10" ht="24.75" customHeight="1">
      <c r="A350" s="428"/>
      <c r="B350" s="428"/>
      <c r="C350" s="428"/>
      <c r="D350" s="495"/>
      <c r="E350" s="495"/>
      <c r="F350" s="428"/>
      <c r="G350" s="495"/>
      <c r="H350" s="495" t="str">
        <f t="shared" ref="H350:H413" si="14">IF(E350="","",E350*G350)</f>
        <v/>
      </c>
      <c r="I350" s="512" t="str">
        <f t="shared" ref="I350:I413" si="15">IF(D350="","",H350/D350)</f>
        <v/>
      </c>
      <c r="J350" s="428"/>
    </row>
    <row r="351" spans="1:10" ht="24.75" customHeight="1">
      <c r="A351" s="428"/>
      <c r="B351" s="428"/>
      <c r="C351" s="428"/>
      <c r="D351" s="495"/>
      <c r="E351" s="495"/>
      <c r="F351" s="428"/>
      <c r="G351" s="495"/>
      <c r="H351" s="495" t="str">
        <f t="shared" si="14"/>
        <v/>
      </c>
      <c r="I351" s="512" t="str">
        <f t="shared" si="15"/>
        <v/>
      </c>
      <c r="J351" s="428"/>
    </row>
    <row r="352" spans="1:10" ht="24.75" customHeight="1">
      <c r="A352" s="428"/>
      <c r="B352" s="428"/>
      <c r="C352" s="428"/>
      <c r="D352" s="495"/>
      <c r="E352" s="495"/>
      <c r="F352" s="428"/>
      <c r="G352" s="495"/>
      <c r="H352" s="495" t="str">
        <f t="shared" si="14"/>
        <v/>
      </c>
      <c r="I352" s="512" t="str">
        <f t="shared" si="15"/>
        <v/>
      </c>
      <c r="J352" s="428"/>
    </row>
    <row r="353" spans="1:10" ht="24.75" customHeight="1">
      <c r="A353" s="428"/>
      <c r="B353" s="428"/>
      <c r="C353" s="428"/>
      <c r="D353" s="495"/>
      <c r="E353" s="495"/>
      <c r="F353" s="428"/>
      <c r="G353" s="495"/>
      <c r="H353" s="495" t="str">
        <f t="shared" si="14"/>
        <v/>
      </c>
      <c r="I353" s="512" t="str">
        <f t="shared" si="15"/>
        <v/>
      </c>
      <c r="J353" s="428"/>
    </row>
    <row r="354" spans="1:10" ht="24.75" customHeight="1">
      <c r="A354" s="428"/>
      <c r="B354" s="428"/>
      <c r="C354" s="428"/>
      <c r="D354" s="495"/>
      <c r="E354" s="495"/>
      <c r="F354" s="428"/>
      <c r="G354" s="495"/>
      <c r="H354" s="495" t="str">
        <f t="shared" si="14"/>
        <v/>
      </c>
      <c r="I354" s="512" t="str">
        <f t="shared" si="15"/>
        <v/>
      </c>
      <c r="J354" s="428"/>
    </row>
    <row r="355" spans="1:10" ht="24.75" customHeight="1">
      <c r="A355" s="428"/>
      <c r="B355" s="428"/>
      <c r="C355" s="428"/>
      <c r="D355" s="495"/>
      <c r="E355" s="495"/>
      <c r="F355" s="428"/>
      <c r="G355" s="495"/>
      <c r="H355" s="495" t="str">
        <f t="shared" si="14"/>
        <v/>
      </c>
      <c r="I355" s="512" t="str">
        <f t="shared" si="15"/>
        <v/>
      </c>
      <c r="J355" s="428"/>
    </row>
    <row r="356" spans="1:10" ht="24.75" customHeight="1">
      <c r="A356" s="428"/>
      <c r="B356" s="428"/>
      <c r="C356" s="428"/>
      <c r="D356" s="495"/>
      <c r="E356" s="495"/>
      <c r="F356" s="428"/>
      <c r="G356" s="495"/>
      <c r="H356" s="495" t="str">
        <f t="shared" si="14"/>
        <v/>
      </c>
      <c r="I356" s="512" t="str">
        <f t="shared" si="15"/>
        <v/>
      </c>
      <c r="J356" s="428"/>
    </row>
    <row r="357" spans="1:10" ht="24.75" customHeight="1">
      <c r="A357" s="428"/>
      <c r="B357" s="428"/>
      <c r="C357" s="428"/>
      <c r="D357" s="495"/>
      <c r="E357" s="495"/>
      <c r="F357" s="428"/>
      <c r="G357" s="495"/>
      <c r="H357" s="495" t="str">
        <f t="shared" si="14"/>
        <v/>
      </c>
      <c r="I357" s="512" t="str">
        <f t="shared" si="15"/>
        <v/>
      </c>
      <c r="J357" s="428"/>
    </row>
    <row r="358" spans="1:10" ht="24.75" customHeight="1">
      <c r="A358" s="428"/>
      <c r="B358" s="428"/>
      <c r="C358" s="428"/>
      <c r="D358" s="495"/>
      <c r="E358" s="495"/>
      <c r="F358" s="428"/>
      <c r="G358" s="495"/>
      <c r="H358" s="495" t="str">
        <f t="shared" si="14"/>
        <v/>
      </c>
      <c r="I358" s="512" t="str">
        <f t="shared" si="15"/>
        <v/>
      </c>
      <c r="J358" s="428"/>
    </row>
    <row r="359" spans="1:10" ht="24.75" customHeight="1">
      <c r="A359" s="428"/>
      <c r="B359" s="428"/>
      <c r="C359" s="428"/>
      <c r="D359" s="495"/>
      <c r="E359" s="495"/>
      <c r="F359" s="428"/>
      <c r="G359" s="495"/>
      <c r="H359" s="495" t="str">
        <f t="shared" si="14"/>
        <v/>
      </c>
      <c r="I359" s="512" t="str">
        <f t="shared" si="15"/>
        <v/>
      </c>
      <c r="J359" s="428"/>
    </row>
    <row r="360" spans="1:10" ht="24.75" customHeight="1">
      <c r="A360" s="428"/>
      <c r="B360" s="428"/>
      <c r="C360" s="428"/>
      <c r="D360" s="495"/>
      <c r="E360" s="495"/>
      <c r="F360" s="428"/>
      <c r="G360" s="495"/>
      <c r="H360" s="495" t="str">
        <f t="shared" si="14"/>
        <v/>
      </c>
      <c r="I360" s="512" t="str">
        <f t="shared" si="15"/>
        <v/>
      </c>
      <c r="J360" s="428"/>
    </row>
    <row r="361" spans="1:10" ht="24.75" customHeight="1">
      <c r="A361" s="428"/>
      <c r="B361" s="428"/>
      <c r="C361" s="428"/>
      <c r="D361" s="495"/>
      <c r="E361" s="495"/>
      <c r="F361" s="428"/>
      <c r="G361" s="495"/>
      <c r="H361" s="495" t="str">
        <f t="shared" si="14"/>
        <v/>
      </c>
      <c r="I361" s="512" t="str">
        <f t="shared" si="15"/>
        <v/>
      </c>
      <c r="J361" s="428"/>
    </row>
    <row r="362" spans="1:10" ht="24.75" customHeight="1">
      <c r="A362" s="428"/>
      <c r="B362" s="428"/>
      <c r="C362" s="428"/>
      <c r="D362" s="495"/>
      <c r="E362" s="495"/>
      <c r="F362" s="428"/>
      <c r="G362" s="495"/>
      <c r="H362" s="495" t="str">
        <f t="shared" si="14"/>
        <v/>
      </c>
      <c r="I362" s="512" t="str">
        <f t="shared" si="15"/>
        <v/>
      </c>
      <c r="J362" s="428"/>
    </row>
    <row r="363" spans="1:10" ht="24.75" customHeight="1">
      <c r="A363" s="428"/>
      <c r="B363" s="428"/>
      <c r="C363" s="428"/>
      <c r="D363" s="495"/>
      <c r="E363" s="495"/>
      <c r="F363" s="428"/>
      <c r="G363" s="495"/>
      <c r="H363" s="495" t="str">
        <f t="shared" si="14"/>
        <v/>
      </c>
      <c r="I363" s="512" t="str">
        <f t="shared" si="15"/>
        <v/>
      </c>
      <c r="J363" s="428"/>
    </row>
    <row r="364" spans="1:10" ht="24.75" customHeight="1">
      <c r="A364" s="428"/>
      <c r="B364" s="428"/>
      <c r="C364" s="428"/>
      <c r="D364" s="495"/>
      <c r="E364" s="495"/>
      <c r="F364" s="428"/>
      <c r="G364" s="495"/>
      <c r="H364" s="495" t="str">
        <f t="shared" si="14"/>
        <v/>
      </c>
      <c r="I364" s="512" t="str">
        <f t="shared" si="15"/>
        <v/>
      </c>
      <c r="J364" s="428"/>
    </row>
    <row r="365" spans="1:10" ht="24.75" customHeight="1">
      <c r="A365" s="428"/>
      <c r="B365" s="428"/>
      <c r="C365" s="428"/>
      <c r="D365" s="495"/>
      <c r="E365" s="495"/>
      <c r="F365" s="428"/>
      <c r="G365" s="495"/>
      <c r="H365" s="495" t="str">
        <f t="shared" si="14"/>
        <v/>
      </c>
      <c r="I365" s="512" t="str">
        <f t="shared" si="15"/>
        <v/>
      </c>
      <c r="J365" s="428"/>
    </row>
    <row r="366" spans="1:10" ht="24.75" customHeight="1">
      <c r="A366" s="428"/>
      <c r="B366" s="428"/>
      <c r="C366" s="428"/>
      <c r="D366" s="495"/>
      <c r="E366" s="495"/>
      <c r="F366" s="428"/>
      <c r="G366" s="495"/>
      <c r="H366" s="495" t="str">
        <f t="shared" si="14"/>
        <v/>
      </c>
      <c r="I366" s="512" t="str">
        <f t="shared" si="15"/>
        <v/>
      </c>
      <c r="J366" s="428"/>
    </row>
    <row r="367" spans="1:10" ht="24.75" customHeight="1">
      <c r="A367" s="428"/>
      <c r="B367" s="428"/>
      <c r="C367" s="428"/>
      <c r="D367" s="495"/>
      <c r="E367" s="495"/>
      <c r="F367" s="428"/>
      <c r="G367" s="495"/>
      <c r="H367" s="495" t="str">
        <f t="shared" si="14"/>
        <v/>
      </c>
      <c r="I367" s="512" t="str">
        <f t="shared" si="15"/>
        <v/>
      </c>
      <c r="J367" s="428"/>
    </row>
    <row r="368" spans="1:10" ht="24.75" customHeight="1">
      <c r="A368" s="428"/>
      <c r="B368" s="428"/>
      <c r="C368" s="428"/>
      <c r="D368" s="495"/>
      <c r="E368" s="495"/>
      <c r="F368" s="428"/>
      <c r="G368" s="495"/>
      <c r="H368" s="495" t="str">
        <f t="shared" si="14"/>
        <v/>
      </c>
      <c r="I368" s="512" t="str">
        <f t="shared" si="15"/>
        <v/>
      </c>
      <c r="J368" s="428"/>
    </row>
    <row r="369" spans="1:10" ht="24.75" customHeight="1">
      <c r="A369" s="428"/>
      <c r="B369" s="428"/>
      <c r="C369" s="428"/>
      <c r="D369" s="495"/>
      <c r="E369" s="495"/>
      <c r="F369" s="428"/>
      <c r="G369" s="495"/>
      <c r="H369" s="495" t="str">
        <f t="shared" si="14"/>
        <v/>
      </c>
      <c r="I369" s="512" t="str">
        <f t="shared" si="15"/>
        <v/>
      </c>
      <c r="J369" s="428"/>
    </row>
    <row r="370" spans="1:10" ht="24.75" customHeight="1">
      <c r="A370" s="428"/>
      <c r="B370" s="428"/>
      <c r="C370" s="428"/>
      <c r="D370" s="495"/>
      <c r="E370" s="495"/>
      <c r="F370" s="428"/>
      <c r="G370" s="495"/>
      <c r="H370" s="495" t="str">
        <f t="shared" si="14"/>
        <v/>
      </c>
      <c r="I370" s="512" t="str">
        <f t="shared" si="15"/>
        <v/>
      </c>
      <c r="J370" s="428"/>
    </row>
    <row r="371" spans="1:10" ht="24.75" customHeight="1">
      <c r="A371" s="428"/>
      <c r="B371" s="428"/>
      <c r="C371" s="428"/>
      <c r="D371" s="495"/>
      <c r="E371" s="495"/>
      <c r="F371" s="428"/>
      <c r="G371" s="495"/>
      <c r="H371" s="495" t="str">
        <f t="shared" si="14"/>
        <v/>
      </c>
      <c r="I371" s="512" t="str">
        <f t="shared" si="15"/>
        <v/>
      </c>
      <c r="J371" s="428"/>
    </row>
    <row r="372" spans="1:10" ht="24.75" customHeight="1">
      <c r="A372" s="428"/>
      <c r="B372" s="428"/>
      <c r="C372" s="428"/>
      <c r="D372" s="495"/>
      <c r="E372" s="495"/>
      <c r="F372" s="428"/>
      <c r="G372" s="495"/>
      <c r="H372" s="495" t="str">
        <f t="shared" si="14"/>
        <v/>
      </c>
      <c r="I372" s="512" t="str">
        <f t="shared" si="15"/>
        <v/>
      </c>
      <c r="J372" s="428"/>
    </row>
    <row r="373" spans="1:10" ht="24.75" customHeight="1">
      <c r="A373" s="428"/>
      <c r="B373" s="428"/>
      <c r="C373" s="428"/>
      <c r="D373" s="495"/>
      <c r="E373" s="495"/>
      <c r="F373" s="428"/>
      <c r="G373" s="495"/>
      <c r="H373" s="495" t="str">
        <f t="shared" si="14"/>
        <v/>
      </c>
      <c r="I373" s="512" t="str">
        <f t="shared" si="15"/>
        <v/>
      </c>
      <c r="J373" s="428"/>
    </row>
    <row r="374" spans="1:10" ht="24.75" customHeight="1">
      <c r="A374" s="428"/>
      <c r="B374" s="428"/>
      <c r="C374" s="428"/>
      <c r="D374" s="495"/>
      <c r="E374" s="495"/>
      <c r="F374" s="428"/>
      <c r="G374" s="495"/>
      <c r="H374" s="495" t="str">
        <f t="shared" si="14"/>
        <v/>
      </c>
      <c r="I374" s="512" t="str">
        <f t="shared" si="15"/>
        <v/>
      </c>
      <c r="J374" s="428"/>
    </row>
    <row r="375" spans="1:10" ht="24.75" customHeight="1">
      <c r="A375" s="428"/>
      <c r="B375" s="428"/>
      <c r="C375" s="428"/>
      <c r="D375" s="495"/>
      <c r="E375" s="495"/>
      <c r="F375" s="428"/>
      <c r="G375" s="495"/>
      <c r="H375" s="495" t="str">
        <f t="shared" si="14"/>
        <v/>
      </c>
      <c r="I375" s="512" t="str">
        <f t="shared" si="15"/>
        <v/>
      </c>
      <c r="J375" s="428"/>
    </row>
    <row r="376" spans="1:10" ht="24.75" customHeight="1">
      <c r="A376" s="428"/>
      <c r="B376" s="428"/>
      <c r="C376" s="428"/>
      <c r="D376" s="495"/>
      <c r="E376" s="495"/>
      <c r="F376" s="428"/>
      <c r="G376" s="495"/>
      <c r="H376" s="495" t="str">
        <f t="shared" si="14"/>
        <v/>
      </c>
      <c r="I376" s="512" t="str">
        <f t="shared" si="15"/>
        <v/>
      </c>
      <c r="J376" s="428"/>
    </row>
    <row r="377" spans="1:10" ht="24.75" customHeight="1">
      <c r="A377" s="428"/>
      <c r="B377" s="428"/>
      <c r="C377" s="428"/>
      <c r="D377" s="495"/>
      <c r="E377" s="495"/>
      <c r="F377" s="428"/>
      <c r="G377" s="495"/>
      <c r="H377" s="495" t="str">
        <f t="shared" si="14"/>
        <v/>
      </c>
      <c r="I377" s="512" t="str">
        <f t="shared" si="15"/>
        <v/>
      </c>
      <c r="J377" s="428"/>
    </row>
    <row r="378" spans="1:10" ht="24.75" customHeight="1">
      <c r="A378" s="428"/>
      <c r="B378" s="428"/>
      <c r="C378" s="428"/>
      <c r="D378" s="495"/>
      <c r="E378" s="495"/>
      <c r="F378" s="428"/>
      <c r="G378" s="495"/>
      <c r="H378" s="495" t="str">
        <f t="shared" si="14"/>
        <v/>
      </c>
      <c r="I378" s="512" t="str">
        <f t="shared" si="15"/>
        <v/>
      </c>
      <c r="J378" s="428"/>
    </row>
    <row r="379" spans="1:10" ht="24.75" customHeight="1">
      <c r="A379" s="428"/>
      <c r="B379" s="428"/>
      <c r="C379" s="428"/>
      <c r="D379" s="495"/>
      <c r="E379" s="495"/>
      <c r="F379" s="428"/>
      <c r="G379" s="495"/>
      <c r="H379" s="495" t="str">
        <f t="shared" si="14"/>
        <v/>
      </c>
      <c r="I379" s="512" t="str">
        <f t="shared" si="15"/>
        <v/>
      </c>
      <c r="J379" s="428"/>
    </row>
    <row r="380" spans="1:10" ht="24.75" customHeight="1">
      <c r="A380" s="428"/>
      <c r="B380" s="428"/>
      <c r="C380" s="428"/>
      <c r="D380" s="495"/>
      <c r="E380" s="495"/>
      <c r="F380" s="428"/>
      <c r="G380" s="495"/>
      <c r="H380" s="495" t="str">
        <f t="shared" si="14"/>
        <v/>
      </c>
      <c r="I380" s="512" t="str">
        <f t="shared" si="15"/>
        <v/>
      </c>
      <c r="J380" s="428"/>
    </row>
    <row r="381" spans="1:10" ht="24.75" customHeight="1">
      <c r="A381" s="428"/>
      <c r="B381" s="428"/>
      <c r="C381" s="428"/>
      <c r="D381" s="495"/>
      <c r="E381" s="495"/>
      <c r="F381" s="428"/>
      <c r="G381" s="495"/>
      <c r="H381" s="495" t="str">
        <f t="shared" si="14"/>
        <v/>
      </c>
      <c r="I381" s="512" t="str">
        <f t="shared" si="15"/>
        <v/>
      </c>
      <c r="J381" s="428"/>
    </row>
    <row r="382" spans="1:10" ht="24.75" customHeight="1">
      <c r="A382" s="428"/>
      <c r="B382" s="428"/>
      <c r="C382" s="428"/>
      <c r="D382" s="495"/>
      <c r="E382" s="495"/>
      <c r="F382" s="428"/>
      <c r="G382" s="495"/>
      <c r="H382" s="495" t="str">
        <f t="shared" si="14"/>
        <v/>
      </c>
      <c r="I382" s="512" t="str">
        <f t="shared" si="15"/>
        <v/>
      </c>
      <c r="J382" s="428"/>
    </row>
    <row r="383" spans="1:10" ht="24.75" customHeight="1">
      <c r="A383" s="428"/>
      <c r="B383" s="428"/>
      <c r="C383" s="428"/>
      <c r="D383" s="495"/>
      <c r="E383" s="495"/>
      <c r="F383" s="428"/>
      <c r="G383" s="495"/>
      <c r="H383" s="495" t="str">
        <f t="shared" si="14"/>
        <v/>
      </c>
      <c r="I383" s="512" t="str">
        <f t="shared" si="15"/>
        <v/>
      </c>
      <c r="J383" s="428"/>
    </row>
    <row r="384" spans="1:10" ht="24.75" customHeight="1">
      <c r="A384" s="428"/>
      <c r="B384" s="428"/>
      <c r="C384" s="428"/>
      <c r="D384" s="495"/>
      <c r="E384" s="495"/>
      <c r="F384" s="428"/>
      <c r="G384" s="495"/>
      <c r="H384" s="495" t="str">
        <f t="shared" si="14"/>
        <v/>
      </c>
      <c r="I384" s="512" t="str">
        <f t="shared" si="15"/>
        <v/>
      </c>
      <c r="J384" s="428"/>
    </row>
    <row r="385" spans="1:10" ht="24.75" customHeight="1">
      <c r="A385" s="428"/>
      <c r="B385" s="428"/>
      <c r="C385" s="428"/>
      <c r="D385" s="495"/>
      <c r="E385" s="495"/>
      <c r="F385" s="428"/>
      <c r="G385" s="495"/>
      <c r="H385" s="495" t="str">
        <f t="shared" si="14"/>
        <v/>
      </c>
      <c r="I385" s="512" t="str">
        <f t="shared" si="15"/>
        <v/>
      </c>
      <c r="J385" s="428"/>
    </row>
    <row r="386" spans="1:10" ht="24.75" customHeight="1">
      <c r="A386" s="428"/>
      <c r="B386" s="428"/>
      <c r="C386" s="428"/>
      <c r="D386" s="495"/>
      <c r="E386" s="495"/>
      <c r="F386" s="428"/>
      <c r="G386" s="495"/>
      <c r="H386" s="495" t="str">
        <f t="shared" si="14"/>
        <v/>
      </c>
      <c r="I386" s="512" t="str">
        <f t="shared" si="15"/>
        <v/>
      </c>
      <c r="J386" s="428"/>
    </row>
    <row r="387" spans="1:10" ht="24.75" customHeight="1">
      <c r="A387" s="428"/>
      <c r="B387" s="428"/>
      <c r="C387" s="428"/>
      <c r="D387" s="495"/>
      <c r="E387" s="495"/>
      <c r="F387" s="428"/>
      <c r="G387" s="495"/>
      <c r="H387" s="495" t="str">
        <f t="shared" si="14"/>
        <v/>
      </c>
      <c r="I387" s="512" t="str">
        <f t="shared" si="15"/>
        <v/>
      </c>
      <c r="J387" s="428"/>
    </row>
    <row r="388" spans="1:10" ht="24.75" customHeight="1">
      <c r="A388" s="428"/>
      <c r="B388" s="428"/>
      <c r="C388" s="428"/>
      <c r="D388" s="495"/>
      <c r="E388" s="495"/>
      <c r="F388" s="428"/>
      <c r="G388" s="495"/>
      <c r="H388" s="495" t="str">
        <f t="shared" si="14"/>
        <v/>
      </c>
      <c r="I388" s="512" t="str">
        <f t="shared" si="15"/>
        <v/>
      </c>
      <c r="J388" s="428"/>
    </row>
    <row r="389" spans="1:10" ht="24.75" customHeight="1">
      <c r="A389" s="428"/>
      <c r="B389" s="428"/>
      <c r="C389" s="428"/>
      <c r="D389" s="495"/>
      <c r="E389" s="495"/>
      <c r="F389" s="428"/>
      <c r="G389" s="495"/>
      <c r="H389" s="495" t="str">
        <f t="shared" si="14"/>
        <v/>
      </c>
      <c r="I389" s="512" t="str">
        <f t="shared" si="15"/>
        <v/>
      </c>
      <c r="J389" s="428"/>
    </row>
    <row r="390" spans="1:10" ht="24.75" customHeight="1">
      <c r="A390" s="428"/>
      <c r="B390" s="428"/>
      <c r="C390" s="428"/>
      <c r="D390" s="495"/>
      <c r="E390" s="495"/>
      <c r="F390" s="428"/>
      <c r="G390" s="495"/>
      <c r="H390" s="495" t="str">
        <f t="shared" si="14"/>
        <v/>
      </c>
      <c r="I390" s="512" t="str">
        <f t="shared" si="15"/>
        <v/>
      </c>
      <c r="J390" s="428"/>
    </row>
    <row r="391" spans="1:10" ht="24.75" customHeight="1">
      <c r="A391" s="428"/>
      <c r="B391" s="428"/>
      <c r="C391" s="428"/>
      <c r="D391" s="495"/>
      <c r="E391" s="495"/>
      <c r="F391" s="428"/>
      <c r="G391" s="495"/>
      <c r="H391" s="495" t="str">
        <f t="shared" si="14"/>
        <v/>
      </c>
      <c r="I391" s="512" t="str">
        <f t="shared" si="15"/>
        <v/>
      </c>
      <c r="J391" s="428"/>
    </row>
    <row r="392" spans="1:10" ht="24.75" customHeight="1">
      <c r="A392" s="428"/>
      <c r="B392" s="428"/>
      <c r="C392" s="428"/>
      <c r="D392" s="495"/>
      <c r="E392" s="495"/>
      <c r="F392" s="428"/>
      <c r="G392" s="495"/>
      <c r="H392" s="495" t="str">
        <f t="shared" si="14"/>
        <v/>
      </c>
      <c r="I392" s="512" t="str">
        <f t="shared" si="15"/>
        <v/>
      </c>
      <c r="J392" s="428"/>
    </row>
    <row r="393" spans="1:10" ht="24.75" customHeight="1">
      <c r="A393" s="428"/>
      <c r="B393" s="428"/>
      <c r="C393" s="428"/>
      <c r="D393" s="495"/>
      <c r="E393" s="495"/>
      <c r="F393" s="428"/>
      <c r="G393" s="495"/>
      <c r="H393" s="495" t="str">
        <f t="shared" si="14"/>
        <v/>
      </c>
      <c r="I393" s="512" t="str">
        <f t="shared" si="15"/>
        <v/>
      </c>
      <c r="J393" s="428"/>
    </row>
    <row r="394" spans="1:10" ht="24.75" customHeight="1">
      <c r="A394" s="428"/>
      <c r="B394" s="428"/>
      <c r="C394" s="428"/>
      <c r="D394" s="495"/>
      <c r="E394" s="495"/>
      <c r="F394" s="428"/>
      <c r="G394" s="495"/>
      <c r="H394" s="495" t="str">
        <f t="shared" si="14"/>
        <v/>
      </c>
      <c r="I394" s="512" t="str">
        <f t="shared" si="15"/>
        <v/>
      </c>
      <c r="J394" s="428"/>
    </row>
    <row r="395" spans="1:10" ht="24.75" customHeight="1">
      <c r="A395" s="428"/>
      <c r="B395" s="428"/>
      <c r="C395" s="428"/>
      <c r="D395" s="495"/>
      <c r="E395" s="495"/>
      <c r="F395" s="428"/>
      <c r="G395" s="495"/>
      <c r="H395" s="495" t="str">
        <f t="shared" si="14"/>
        <v/>
      </c>
      <c r="I395" s="512" t="str">
        <f t="shared" si="15"/>
        <v/>
      </c>
      <c r="J395" s="428"/>
    </row>
    <row r="396" spans="1:10" ht="24.75" customHeight="1">
      <c r="A396" s="428"/>
      <c r="B396" s="428"/>
      <c r="C396" s="428"/>
      <c r="D396" s="495"/>
      <c r="E396" s="495"/>
      <c r="F396" s="428"/>
      <c r="G396" s="495"/>
      <c r="H396" s="495" t="str">
        <f t="shared" si="14"/>
        <v/>
      </c>
      <c r="I396" s="512" t="str">
        <f t="shared" si="15"/>
        <v/>
      </c>
      <c r="J396" s="428"/>
    </row>
    <row r="397" spans="1:10" ht="24.75" customHeight="1">
      <c r="A397" s="428"/>
      <c r="B397" s="428"/>
      <c r="C397" s="428"/>
      <c r="D397" s="495"/>
      <c r="E397" s="495"/>
      <c r="F397" s="428"/>
      <c r="G397" s="495"/>
      <c r="H397" s="495" t="str">
        <f t="shared" si="14"/>
        <v/>
      </c>
      <c r="I397" s="512" t="str">
        <f t="shared" si="15"/>
        <v/>
      </c>
      <c r="J397" s="428"/>
    </row>
    <row r="398" spans="1:10" ht="24.75" customHeight="1">
      <c r="A398" s="428"/>
      <c r="B398" s="428"/>
      <c r="C398" s="428"/>
      <c r="D398" s="495"/>
      <c r="E398" s="495"/>
      <c r="F398" s="428"/>
      <c r="G398" s="495"/>
      <c r="H398" s="495" t="str">
        <f t="shared" si="14"/>
        <v/>
      </c>
      <c r="I398" s="512" t="str">
        <f t="shared" si="15"/>
        <v/>
      </c>
      <c r="J398" s="428"/>
    </row>
    <row r="399" spans="1:10" ht="24.75" customHeight="1">
      <c r="A399" s="428"/>
      <c r="B399" s="428"/>
      <c r="C399" s="428"/>
      <c r="D399" s="495"/>
      <c r="E399" s="495"/>
      <c r="F399" s="428"/>
      <c r="G399" s="495"/>
      <c r="H399" s="495" t="str">
        <f t="shared" si="14"/>
        <v/>
      </c>
      <c r="I399" s="512" t="str">
        <f t="shared" si="15"/>
        <v/>
      </c>
      <c r="J399" s="428"/>
    </row>
    <row r="400" spans="1:10" ht="24.75" customHeight="1">
      <c r="A400" s="428"/>
      <c r="B400" s="428"/>
      <c r="C400" s="428"/>
      <c r="D400" s="495"/>
      <c r="E400" s="495"/>
      <c r="F400" s="428"/>
      <c r="G400" s="495"/>
      <c r="H400" s="495" t="str">
        <f t="shared" si="14"/>
        <v/>
      </c>
      <c r="I400" s="512" t="str">
        <f t="shared" si="15"/>
        <v/>
      </c>
      <c r="J400" s="428"/>
    </row>
    <row r="401" spans="1:10" ht="24.75" customHeight="1">
      <c r="A401" s="428"/>
      <c r="B401" s="428"/>
      <c r="C401" s="428"/>
      <c r="D401" s="495"/>
      <c r="E401" s="495"/>
      <c r="F401" s="428"/>
      <c r="G401" s="495"/>
      <c r="H401" s="495" t="str">
        <f t="shared" si="14"/>
        <v/>
      </c>
      <c r="I401" s="512" t="str">
        <f t="shared" si="15"/>
        <v/>
      </c>
      <c r="J401" s="428"/>
    </row>
    <row r="402" spans="1:10" ht="24.75" customHeight="1">
      <c r="A402" s="428"/>
      <c r="B402" s="428"/>
      <c r="C402" s="428"/>
      <c r="D402" s="495"/>
      <c r="E402" s="495"/>
      <c r="F402" s="428"/>
      <c r="G402" s="495"/>
      <c r="H402" s="495" t="str">
        <f t="shared" si="14"/>
        <v/>
      </c>
      <c r="I402" s="512" t="str">
        <f t="shared" si="15"/>
        <v/>
      </c>
      <c r="J402" s="428"/>
    </row>
    <row r="403" spans="1:10" ht="24.75" customHeight="1">
      <c r="A403" s="428"/>
      <c r="B403" s="428"/>
      <c r="C403" s="428"/>
      <c r="D403" s="495"/>
      <c r="E403" s="495"/>
      <c r="F403" s="428"/>
      <c r="G403" s="495"/>
      <c r="H403" s="495" t="str">
        <f t="shared" si="14"/>
        <v/>
      </c>
      <c r="I403" s="512" t="str">
        <f t="shared" si="15"/>
        <v/>
      </c>
      <c r="J403" s="428"/>
    </row>
    <row r="404" spans="1:10" ht="24.75" customHeight="1">
      <c r="A404" s="428"/>
      <c r="B404" s="428"/>
      <c r="C404" s="428"/>
      <c r="D404" s="495"/>
      <c r="E404" s="495"/>
      <c r="F404" s="428"/>
      <c r="G404" s="495"/>
      <c r="H404" s="495" t="str">
        <f t="shared" si="14"/>
        <v/>
      </c>
      <c r="I404" s="512" t="str">
        <f t="shared" si="15"/>
        <v/>
      </c>
      <c r="J404" s="428"/>
    </row>
    <row r="405" spans="1:10" ht="24.75" customHeight="1">
      <c r="A405" s="428"/>
      <c r="B405" s="428"/>
      <c r="C405" s="428"/>
      <c r="D405" s="495"/>
      <c r="E405" s="495"/>
      <c r="F405" s="428"/>
      <c r="G405" s="495"/>
      <c r="H405" s="495" t="str">
        <f t="shared" si="14"/>
        <v/>
      </c>
      <c r="I405" s="512" t="str">
        <f t="shared" si="15"/>
        <v/>
      </c>
      <c r="J405" s="428"/>
    </row>
    <row r="406" spans="1:10" ht="24.75" customHeight="1">
      <c r="A406" s="428"/>
      <c r="B406" s="428"/>
      <c r="C406" s="428"/>
      <c r="D406" s="495"/>
      <c r="E406" s="495"/>
      <c r="F406" s="428"/>
      <c r="G406" s="495"/>
      <c r="H406" s="495" t="str">
        <f t="shared" si="14"/>
        <v/>
      </c>
      <c r="I406" s="512" t="str">
        <f t="shared" si="15"/>
        <v/>
      </c>
      <c r="J406" s="428"/>
    </row>
    <row r="407" spans="1:10" ht="24.75" customHeight="1">
      <c r="A407" s="428"/>
      <c r="B407" s="428"/>
      <c r="C407" s="428"/>
      <c r="D407" s="495"/>
      <c r="E407" s="495"/>
      <c r="F407" s="428"/>
      <c r="G407" s="495"/>
      <c r="H407" s="495" t="str">
        <f t="shared" si="14"/>
        <v/>
      </c>
      <c r="I407" s="512" t="str">
        <f t="shared" si="15"/>
        <v/>
      </c>
      <c r="J407" s="428"/>
    </row>
    <row r="408" spans="1:10" ht="24.75" customHeight="1">
      <c r="A408" s="428"/>
      <c r="B408" s="428"/>
      <c r="C408" s="428"/>
      <c r="D408" s="495"/>
      <c r="E408" s="495"/>
      <c r="F408" s="428"/>
      <c r="G408" s="495"/>
      <c r="H408" s="495" t="str">
        <f t="shared" si="14"/>
        <v/>
      </c>
      <c r="I408" s="512" t="str">
        <f t="shared" si="15"/>
        <v/>
      </c>
      <c r="J408" s="428"/>
    </row>
    <row r="409" spans="1:10" ht="24.75" customHeight="1">
      <c r="A409" s="428"/>
      <c r="B409" s="428"/>
      <c r="C409" s="428"/>
      <c r="D409" s="495"/>
      <c r="E409" s="495"/>
      <c r="F409" s="428"/>
      <c r="G409" s="495"/>
      <c r="H409" s="495" t="str">
        <f t="shared" si="14"/>
        <v/>
      </c>
      <c r="I409" s="512" t="str">
        <f t="shared" si="15"/>
        <v/>
      </c>
      <c r="J409" s="428"/>
    </row>
    <row r="410" spans="1:10" ht="24.75" customHeight="1">
      <c r="A410" s="428"/>
      <c r="B410" s="428"/>
      <c r="C410" s="428"/>
      <c r="D410" s="495"/>
      <c r="E410" s="495"/>
      <c r="F410" s="428"/>
      <c r="G410" s="495"/>
      <c r="H410" s="495" t="str">
        <f t="shared" si="14"/>
        <v/>
      </c>
      <c r="I410" s="512" t="str">
        <f t="shared" si="15"/>
        <v/>
      </c>
      <c r="J410" s="428"/>
    </row>
    <row r="411" spans="1:10" ht="24.75" customHeight="1">
      <c r="A411" s="428"/>
      <c r="B411" s="428"/>
      <c r="C411" s="428"/>
      <c r="D411" s="495"/>
      <c r="E411" s="495"/>
      <c r="F411" s="428"/>
      <c r="G411" s="495"/>
      <c r="H411" s="495" t="str">
        <f t="shared" si="14"/>
        <v/>
      </c>
      <c r="I411" s="512" t="str">
        <f t="shared" si="15"/>
        <v/>
      </c>
      <c r="J411" s="428"/>
    </row>
    <row r="412" spans="1:10" ht="24.75" customHeight="1">
      <c r="A412" s="428"/>
      <c r="B412" s="428"/>
      <c r="C412" s="428"/>
      <c r="D412" s="495"/>
      <c r="E412" s="495"/>
      <c r="F412" s="428"/>
      <c r="G412" s="495"/>
      <c r="H412" s="495" t="str">
        <f t="shared" si="14"/>
        <v/>
      </c>
      <c r="I412" s="512" t="str">
        <f t="shared" si="15"/>
        <v/>
      </c>
      <c r="J412" s="428"/>
    </row>
    <row r="413" spans="1:10" ht="24.75" customHeight="1">
      <c r="A413" s="428"/>
      <c r="B413" s="428"/>
      <c r="C413" s="428"/>
      <c r="D413" s="495"/>
      <c r="E413" s="495"/>
      <c r="F413" s="428"/>
      <c r="G413" s="495"/>
      <c r="H413" s="495" t="str">
        <f t="shared" si="14"/>
        <v/>
      </c>
      <c r="I413" s="512" t="str">
        <f t="shared" si="15"/>
        <v/>
      </c>
      <c r="J413" s="428"/>
    </row>
    <row r="414" spans="1:10" ht="24.75" customHeight="1">
      <c r="A414" s="428"/>
      <c r="B414" s="428"/>
      <c r="C414" s="428"/>
      <c r="D414" s="495"/>
      <c r="E414" s="495"/>
      <c r="F414" s="428"/>
      <c r="G414" s="495"/>
      <c r="H414" s="495" t="str">
        <f t="shared" ref="H414:H477" si="16">IF(E414="","",E414*G414)</f>
        <v/>
      </c>
      <c r="I414" s="512" t="str">
        <f t="shared" ref="I414:I477" si="17">IF(D414="","",H414/D414)</f>
        <v/>
      </c>
      <c r="J414" s="428"/>
    </row>
    <row r="415" spans="1:10" ht="24.75" customHeight="1">
      <c r="A415" s="428"/>
      <c r="B415" s="428"/>
      <c r="C415" s="428"/>
      <c r="D415" s="495"/>
      <c r="E415" s="495"/>
      <c r="F415" s="428"/>
      <c r="G415" s="495"/>
      <c r="H415" s="495" t="str">
        <f t="shared" si="16"/>
        <v/>
      </c>
      <c r="I415" s="512" t="str">
        <f t="shared" si="17"/>
        <v/>
      </c>
      <c r="J415" s="428"/>
    </row>
    <row r="416" spans="1:10" ht="24.75" customHeight="1">
      <c r="A416" s="428"/>
      <c r="B416" s="428"/>
      <c r="C416" s="428"/>
      <c r="D416" s="495"/>
      <c r="E416" s="495"/>
      <c r="F416" s="428"/>
      <c r="G416" s="495"/>
      <c r="H416" s="495" t="str">
        <f t="shared" si="16"/>
        <v/>
      </c>
      <c r="I416" s="512" t="str">
        <f t="shared" si="17"/>
        <v/>
      </c>
      <c r="J416" s="428"/>
    </row>
    <row r="417" spans="1:10" ht="24.75" customHeight="1">
      <c r="A417" s="428"/>
      <c r="B417" s="428"/>
      <c r="C417" s="428"/>
      <c r="D417" s="495"/>
      <c r="E417" s="495"/>
      <c r="F417" s="428"/>
      <c r="G417" s="495"/>
      <c r="H417" s="495" t="str">
        <f t="shared" si="16"/>
        <v/>
      </c>
      <c r="I417" s="512" t="str">
        <f t="shared" si="17"/>
        <v/>
      </c>
      <c r="J417" s="428"/>
    </row>
    <row r="418" spans="1:10" ht="24.75" customHeight="1">
      <c r="A418" s="428"/>
      <c r="B418" s="428"/>
      <c r="C418" s="428"/>
      <c r="D418" s="495"/>
      <c r="E418" s="495"/>
      <c r="F418" s="428"/>
      <c r="G418" s="495"/>
      <c r="H418" s="495" t="str">
        <f t="shared" si="16"/>
        <v/>
      </c>
      <c r="I418" s="512" t="str">
        <f t="shared" si="17"/>
        <v/>
      </c>
      <c r="J418" s="428"/>
    </row>
    <row r="419" spans="1:10" ht="24.75" customHeight="1">
      <c r="A419" s="428"/>
      <c r="B419" s="428"/>
      <c r="C419" s="428"/>
      <c r="D419" s="495"/>
      <c r="E419" s="495"/>
      <c r="F419" s="428"/>
      <c r="G419" s="495"/>
      <c r="H419" s="495" t="str">
        <f t="shared" si="16"/>
        <v/>
      </c>
      <c r="I419" s="512" t="str">
        <f t="shared" si="17"/>
        <v/>
      </c>
      <c r="J419" s="428"/>
    </row>
    <row r="420" spans="1:10" ht="24.75" customHeight="1">
      <c r="A420" s="428"/>
      <c r="B420" s="428"/>
      <c r="C420" s="428"/>
      <c r="D420" s="495"/>
      <c r="E420" s="495"/>
      <c r="F420" s="428"/>
      <c r="G420" s="495"/>
      <c r="H420" s="495" t="str">
        <f t="shared" si="16"/>
        <v/>
      </c>
      <c r="I420" s="512" t="str">
        <f t="shared" si="17"/>
        <v/>
      </c>
      <c r="J420" s="428"/>
    </row>
    <row r="421" spans="1:10" ht="24.75" customHeight="1">
      <c r="A421" s="428"/>
      <c r="B421" s="428"/>
      <c r="C421" s="428"/>
      <c r="D421" s="495"/>
      <c r="E421" s="495"/>
      <c r="F421" s="428"/>
      <c r="G421" s="495"/>
      <c r="H421" s="495" t="str">
        <f t="shared" si="16"/>
        <v/>
      </c>
      <c r="I421" s="512" t="str">
        <f t="shared" si="17"/>
        <v/>
      </c>
      <c r="J421" s="428"/>
    </row>
    <row r="422" spans="1:10" ht="24.75" customHeight="1">
      <c r="A422" s="428"/>
      <c r="B422" s="428"/>
      <c r="C422" s="428"/>
      <c r="D422" s="495"/>
      <c r="E422" s="495"/>
      <c r="F422" s="428"/>
      <c r="G422" s="495"/>
      <c r="H422" s="495" t="str">
        <f t="shared" si="16"/>
        <v/>
      </c>
      <c r="I422" s="512" t="str">
        <f t="shared" si="17"/>
        <v/>
      </c>
      <c r="J422" s="428"/>
    </row>
    <row r="423" spans="1:10" ht="24.75" customHeight="1">
      <c r="A423" s="428"/>
      <c r="B423" s="428"/>
      <c r="C423" s="428"/>
      <c r="D423" s="495"/>
      <c r="E423" s="495"/>
      <c r="F423" s="428"/>
      <c r="G423" s="495"/>
      <c r="H423" s="495" t="str">
        <f t="shared" si="16"/>
        <v/>
      </c>
      <c r="I423" s="512" t="str">
        <f t="shared" si="17"/>
        <v/>
      </c>
      <c r="J423" s="428"/>
    </row>
    <row r="424" spans="1:10" ht="24.75" customHeight="1">
      <c r="A424" s="428"/>
      <c r="B424" s="428"/>
      <c r="C424" s="428"/>
      <c r="D424" s="495"/>
      <c r="E424" s="495"/>
      <c r="F424" s="428"/>
      <c r="G424" s="495"/>
      <c r="H424" s="495" t="str">
        <f t="shared" si="16"/>
        <v/>
      </c>
      <c r="I424" s="512" t="str">
        <f t="shared" si="17"/>
        <v/>
      </c>
      <c r="J424" s="428"/>
    </row>
    <row r="425" spans="1:10" ht="24.75" customHeight="1">
      <c r="A425" s="428"/>
      <c r="B425" s="428"/>
      <c r="C425" s="428"/>
      <c r="D425" s="495"/>
      <c r="E425" s="495"/>
      <c r="F425" s="428"/>
      <c r="G425" s="495"/>
      <c r="H425" s="495" t="str">
        <f t="shared" si="16"/>
        <v/>
      </c>
      <c r="I425" s="512" t="str">
        <f t="shared" si="17"/>
        <v/>
      </c>
      <c r="J425" s="428"/>
    </row>
    <row r="426" spans="1:10" ht="24.75" customHeight="1">
      <c r="A426" s="428"/>
      <c r="B426" s="428"/>
      <c r="C426" s="428"/>
      <c r="D426" s="495"/>
      <c r="E426" s="495"/>
      <c r="F426" s="428"/>
      <c r="G426" s="495"/>
      <c r="H426" s="495" t="str">
        <f t="shared" si="16"/>
        <v/>
      </c>
      <c r="I426" s="512" t="str">
        <f t="shared" si="17"/>
        <v/>
      </c>
      <c r="J426" s="428"/>
    </row>
    <row r="427" spans="1:10" ht="24.75" customHeight="1">
      <c r="A427" s="428"/>
      <c r="B427" s="428"/>
      <c r="C427" s="428"/>
      <c r="D427" s="495"/>
      <c r="E427" s="495"/>
      <c r="F427" s="428"/>
      <c r="G427" s="495"/>
      <c r="H427" s="495" t="str">
        <f t="shared" si="16"/>
        <v/>
      </c>
      <c r="I427" s="512" t="str">
        <f t="shared" si="17"/>
        <v/>
      </c>
      <c r="J427" s="428"/>
    </row>
    <row r="428" spans="1:10" ht="24.75" customHeight="1">
      <c r="A428" s="428"/>
      <c r="B428" s="428"/>
      <c r="C428" s="428"/>
      <c r="D428" s="495"/>
      <c r="E428" s="495"/>
      <c r="F428" s="428"/>
      <c r="G428" s="495"/>
      <c r="H428" s="495" t="str">
        <f t="shared" si="16"/>
        <v/>
      </c>
      <c r="I428" s="512" t="str">
        <f t="shared" si="17"/>
        <v/>
      </c>
      <c r="J428" s="428"/>
    </row>
    <row r="429" spans="1:10" ht="24.75" customHeight="1">
      <c r="A429" s="428"/>
      <c r="B429" s="428"/>
      <c r="C429" s="428"/>
      <c r="D429" s="495"/>
      <c r="E429" s="495"/>
      <c r="F429" s="428"/>
      <c r="G429" s="495"/>
      <c r="H429" s="495" t="str">
        <f t="shared" si="16"/>
        <v/>
      </c>
      <c r="I429" s="512" t="str">
        <f t="shared" si="17"/>
        <v/>
      </c>
      <c r="J429" s="428"/>
    </row>
    <row r="430" spans="1:10" ht="24.75" customHeight="1">
      <c r="A430" s="428"/>
      <c r="B430" s="428"/>
      <c r="C430" s="428"/>
      <c r="D430" s="495"/>
      <c r="E430" s="495"/>
      <c r="F430" s="428"/>
      <c r="G430" s="495"/>
      <c r="H430" s="495" t="str">
        <f t="shared" si="16"/>
        <v/>
      </c>
      <c r="I430" s="512" t="str">
        <f t="shared" si="17"/>
        <v/>
      </c>
      <c r="J430" s="428"/>
    </row>
    <row r="431" spans="1:10" ht="24.75" customHeight="1">
      <c r="A431" s="428"/>
      <c r="B431" s="428"/>
      <c r="C431" s="428"/>
      <c r="D431" s="495"/>
      <c r="E431" s="495"/>
      <c r="F431" s="428"/>
      <c r="G431" s="495"/>
      <c r="H431" s="495" t="str">
        <f t="shared" si="16"/>
        <v/>
      </c>
      <c r="I431" s="512" t="str">
        <f t="shared" si="17"/>
        <v/>
      </c>
      <c r="J431" s="428"/>
    </row>
    <row r="432" spans="1:10" ht="24.75" customHeight="1">
      <c r="A432" s="428"/>
      <c r="B432" s="428"/>
      <c r="C432" s="428"/>
      <c r="D432" s="495"/>
      <c r="E432" s="495"/>
      <c r="F432" s="428"/>
      <c r="G432" s="495"/>
      <c r="H432" s="495" t="str">
        <f t="shared" si="16"/>
        <v/>
      </c>
      <c r="I432" s="512" t="str">
        <f t="shared" si="17"/>
        <v/>
      </c>
      <c r="J432" s="428"/>
    </row>
    <row r="433" spans="1:10" ht="24.75" customHeight="1">
      <c r="A433" s="428"/>
      <c r="B433" s="428"/>
      <c r="C433" s="428"/>
      <c r="D433" s="495"/>
      <c r="E433" s="495"/>
      <c r="F433" s="428"/>
      <c r="G433" s="495"/>
      <c r="H433" s="495" t="str">
        <f t="shared" si="16"/>
        <v/>
      </c>
      <c r="I433" s="512" t="str">
        <f t="shared" si="17"/>
        <v/>
      </c>
      <c r="J433" s="428"/>
    </row>
    <row r="434" spans="1:10" ht="24.75" customHeight="1">
      <c r="A434" s="428"/>
      <c r="B434" s="428"/>
      <c r="C434" s="428"/>
      <c r="D434" s="495"/>
      <c r="E434" s="495"/>
      <c r="F434" s="428"/>
      <c r="G434" s="495"/>
      <c r="H434" s="495" t="str">
        <f t="shared" si="16"/>
        <v/>
      </c>
      <c r="I434" s="512" t="str">
        <f t="shared" si="17"/>
        <v/>
      </c>
      <c r="J434" s="428"/>
    </row>
    <row r="435" spans="1:10" ht="24.75" customHeight="1">
      <c r="A435" s="428"/>
      <c r="B435" s="428"/>
      <c r="C435" s="428"/>
      <c r="D435" s="495"/>
      <c r="E435" s="495"/>
      <c r="F435" s="428"/>
      <c r="G435" s="495"/>
      <c r="H435" s="495" t="str">
        <f t="shared" si="16"/>
        <v/>
      </c>
      <c r="I435" s="512" t="str">
        <f t="shared" si="17"/>
        <v/>
      </c>
      <c r="J435" s="428"/>
    </row>
    <row r="436" spans="1:10" ht="24.75" customHeight="1">
      <c r="A436" s="428"/>
      <c r="B436" s="428"/>
      <c r="C436" s="428"/>
      <c r="D436" s="495"/>
      <c r="E436" s="495"/>
      <c r="F436" s="428"/>
      <c r="G436" s="495"/>
      <c r="H436" s="495" t="str">
        <f t="shared" si="16"/>
        <v/>
      </c>
      <c r="I436" s="512" t="str">
        <f t="shared" si="17"/>
        <v/>
      </c>
      <c r="J436" s="428"/>
    </row>
    <row r="437" spans="1:10" ht="24.75" customHeight="1">
      <c r="A437" s="428"/>
      <c r="B437" s="428"/>
      <c r="C437" s="428"/>
      <c r="D437" s="495"/>
      <c r="E437" s="495"/>
      <c r="F437" s="428"/>
      <c r="G437" s="495"/>
      <c r="H437" s="495" t="str">
        <f t="shared" si="16"/>
        <v/>
      </c>
      <c r="I437" s="512" t="str">
        <f t="shared" si="17"/>
        <v/>
      </c>
      <c r="J437" s="428"/>
    </row>
    <row r="438" spans="1:10" ht="24.75" customHeight="1">
      <c r="A438" s="428"/>
      <c r="B438" s="428"/>
      <c r="C438" s="428"/>
      <c r="D438" s="495"/>
      <c r="E438" s="495"/>
      <c r="F438" s="428"/>
      <c r="G438" s="495"/>
      <c r="H438" s="495" t="str">
        <f t="shared" si="16"/>
        <v/>
      </c>
      <c r="I438" s="512" t="str">
        <f t="shared" si="17"/>
        <v/>
      </c>
      <c r="J438" s="428"/>
    </row>
    <row r="439" spans="1:10" ht="24.75" customHeight="1">
      <c r="A439" s="428"/>
      <c r="B439" s="428"/>
      <c r="C439" s="428"/>
      <c r="D439" s="495"/>
      <c r="E439" s="495"/>
      <c r="F439" s="428"/>
      <c r="G439" s="495"/>
      <c r="H439" s="495" t="str">
        <f t="shared" si="16"/>
        <v/>
      </c>
      <c r="I439" s="512" t="str">
        <f t="shared" si="17"/>
        <v/>
      </c>
      <c r="J439" s="428"/>
    </row>
    <row r="440" spans="1:10" ht="24.75" customHeight="1">
      <c r="A440" s="428"/>
      <c r="B440" s="428"/>
      <c r="C440" s="428"/>
      <c r="D440" s="495"/>
      <c r="E440" s="495"/>
      <c r="F440" s="428"/>
      <c r="G440" s="495"/>
      <c r="H440" s="495" t="str">
        <f t="shared" si="16"/>
        <v/>
      </c>
      <c r="I440" s="512" t="str">
        <f t="shared" si="17"/>
        <v/>
      </c>
      <c r="J440" s="428"/>
    </row>
    <row r="441" spans="1:10" ht="24.75" customHeight="1">
      <c r="A441" s="428"/>
      <c r="B441" s="428"/>
      <c r="C441" s="428"/>
      <c r="D441" s="495"/>
      <c r="E441" s="495"/>
      <c r="F441" s="428"/>
      <c r="G441" s="495"/>
      <c r="H441" s="495" t="str">
        <f t="shared" si="16"/>
        <v/>
      </c>
      <c r="I441" s="512" t="str">
        <f t="shared" si="17"/>
        <v/>
      </c>
      <c r="J441" s="428"/>
    </row>
    <row r="442" spans="1:10" ht="24.75" customHeight="1">
      <c r="A442" s="428"/>
      <c r="B442" s="428"/>
      <c r="C442" s="428"/>
      <c r="D442" s="495"/>
      <c r="E442" s="495"/>
      <c r="F442" s="428"/>
      <c r="G442" s="495"/>
      <c r="H442" s="495" t="str">
        <f t="shared" si="16"/>
        <v/>
      </c>
      <c r="I442" s="512" t="str">
        <f t="shared" si="17"/>
        <v/>
      </c>
      <c r="J442" s="428"/>
    </row>
    <row r="443" spans="1:10" ht="24.75" customHeight="1">
      <c r="A443" s="428"/>
      <c r="B443" s="428"/>
      <c r="C443" s="428"/>
      <c r="D443" s="495"/>
      <c r="E443" s="495"/>
      <c r="F443" s="428"/>
      <c r="G443" s="495"/>
      <c r="H443" s="495" t="str">
        <f t="shared" si="16"/>
        <v/>
      </c>
      <c r="I443" s="512" t="str">
        <f t="shared" si="17"/>
        <v/>
      </c>
      <c r="J443" s="428"/>
    </row>
    <row r="444" spans="1:10" ht="24.75" customHeight="1">
      <c r="A444" s="428"/>
      <c r="B444" s="428"/>
      <c r="C444" s="428"/>
      <c r="D444" s="495"/>
      <c r="E444" s="495"/>
      <c r="F444" s="428"/>
      <c r="G444" s="495"/>
      <c r="H444" s="495" t="str">
        <f t="shared" si="16"/>
        <v/>
      </c>
      <c r="I444" s="512" t="str">
        <f t="shared" si="17"/>
        <v/>
      </c>
      <c r="J444" s="428"/>
    </row>
    <row r="445" spans="1:10" ht="24.75" customHeight="1">
      <c r="A445" s="428"/>
      <c r="B445" s="428"/>
      <c r="C445" s="428"/>
      <c r="D445" s="495"/>
      <c r="E445" s="495"/>
      <c r="F445" s="428"/>
      <c r="G445" s="495"/>
      <c r="H445" s="495" t="str">
        <f t="shared" si="16"/>
        <v/>
      </c>
      <c r="I445" s="512" t="str">
        <f t="shared" si="17"/>
        <v/>
      </c>
      <c r="J445" s="428"/>
    </row>
    <row r="446" spans="1:10" ht="24.75" customHeight="1">
      <c r="A446" s="428"/>
      <c r="B446" s="428"/>
      <c r="C446" s="428"/>
      <c r="D446" s="495"/>
      <c r="E446" s="495"/>
      <c r="F446" s="428"/>
      <c r="G446" s="495"/>
      <c r="H446" s="495" t="str">
        <f t="shared" si="16"/>
        <v/>
      </c>
      <c r="I446" s="512" t="str">
        <f t="shared" si="17"/>
        <v/>
      </c>
      <c r="J446" s="428"/>
    </row>
    <row r="447" spans="1:10" ht="24.75" customHeight="1">
      <c r="A447" s="428"/>
      <c r="B447" s="428"/>
      <c r="C447" s="428"/>
      <c r="D447" s="495"/>
      <c r="E447" s="495"/>
      <c r="F447" s="428"/>
      <c r="G447" s="495"/>
      <c r="H447" s="495" t="str">
        <f t="shared" si="16"/>
        <v/>
      </c>
      <c r="I447" s="512" t="str">
        <f t="shared" si="17"/>
        <v/>
      </c>
      <c r="J447" s="428"/>
    </row>
    <row r="448" spans="1:10" ht="24.75" customHeight="1">
      <c r="A448" s="428"/>
      <c r="B448" s="428"/>
      <c r="C448" s="428"/>
      <c r="D448" s="495"/>
      <c r="E448" s="495"/>
      <c r="F448" s="428"/>
      <c r="G448" s="495"/>
      <c r="H448" s="495" t="str">
        <f t="shared" si="16"/>
        <v/>
      </c>
      <c r="I448" s="512" t="str">
        <f t="shared" si="17"/>
        <v/>
      </c>
      <c r="J448" s="428"/>
    </row>
    <row r="449" spans="1:10" ht="24.75" customHeight="1">
      <c r="A449" s="428"/>
      <c r="B449" s="428"/>
      <c r="C449" s="428"/>
      <c r="D449" s="495"/>
      <c r="E449" s="495"/>
      <c r="F449" s="428"/>
      <c r="G449" s="495"/>
      <c r="H449" s="495" t="str">
        <f t="shared" si="16"/>
        <v/>
      </c>
      <c r="I449" s="512" t="str">
        <f t="shared" si="17"/>
        <v/>
      </c>
      <c r="J449" s="428"/>
    </row>
    <row r="450" spans="1:10" ht="24.75" customHeight="1">
      <c r="A450" s="428"/>
      <c r="B450" s="428"/>
      <c r="C450" s="428"/>
      <c r="D450" s="495"/>
      <c r="E450" s="495"/>
      <c r="F450" s="428"/>
      <c r="G450" s="495"/>
      <c r="H450" s="495" t="str">
        <f t="shared" si="16"/>
        <v/>
      </c>
      <c r="I450" s="512" t="str">
        <f t="shared" si="17"/>
        <v/>
      </c>
      <c r="J450" s="428"/>
    </row>
    <row r="451" spans="1:10" ht="24.75" customHeight="1">
      <c r="A451" s="428"/>
      <c r="B451" s="428"/>
      <c r="C451" s="428"/>
      <c r="D451" s="495"/>
      <c r="E451" s="495"/>
      <c r="F451" s="428"/>
      <c r="G451" s="495"/>
      <c r="H451" s="495" t="str">
        <f t="shared" si="16"/>
        <v/>
      </c>
      <c r="I451" s="512" t="str">
        <f t="shared" si="17"/>
        <v/>
      </c>
      <c r="J451" s="428"/>
    </row>
    <row r="452" spans="1:10" ht="24.75" customHeight="1">
      <c r="A452" s="428"/>
      <c r="B452" s="428"/>
      <c r="C452" s="428"/>
      <c r="D452" s="495"/>
      <c r="E452" s="495"/>
      <c r="F452" s="428"/>
      <c r="G452" s="495"/>
      <c r="H452" s="495" t="str">
        <f t="shared" si="16"/>
        <v/>
      </c>
      <c r="I452" s="512" t="str">
        <f t="shared" si="17"/>
        <v/>
      </c>
      <c r="J452" s="428"/>
    </row>
    <row r="453" spans="1:10" ht="24.75" customHeight="1">
      <c r="A453" s="428"/>
      <c r="B453" s="428"/>
      <c r="C453" s="428"/>
      <c r="D453" s="495"/>
      <c r="E453" s="495"/>
      <c r="F453" s="428"/>
      <c r="G453" s="495"/>
      <c r="H453" s="495" t="str">
        <f t="shared" si="16"/>
        <v/>
      </c>
      <c r="I453" s="512" t="str">
        <f t="shared" si="17"/>
        <v/>
      </c>
      <c r="J453" s="428"/>
    </row>
    <row r="454" spans="1:10" ht="24.75" customHeight="1">
      <c r="A454" s="428"/>
      <c r="B454" s="428"/>
      <c r="C454" s="428"/>
      <c r="D454" s="495"/>
      <c r="E454" s="495"/>
      <c r="F454" s="428"/>
      <c r="G454" s="495"/>
      <c r="H454" s="495" t="str">
        <f t="shared" si="16"/>
        <v/>
      </c>
      <c r="I454" s="512" t="str">
        <f t="shared" si="17"/>
        <v/>
      </c>
      <c r="J454" s="428"/>
    </row>
    <row r="455" spans="1:10" ht="24.75" customHeight="1">
      <c r="A455" s="428"/>
      <c r="B455" s="428"/>
      <c r="C455" s="428"/>
      <c r="D455" s="495"/>
      <c r="E455" s="495"/>
      <c r="F455" s="428"/>
      <c r="G455" s="495"/>
      <c r="H455" s="495" t="str">
        <f t="shared" si="16"/>
        <v/>
      </c>
      <c r="I455" s="512" t="str">
        <f t="shared" si="17"/>
        <v/>
      </c>
      <c r="J455" s="428"/>
    </row>
    <row r="456" spans="1:10" ht="24.75" customHeight="1">
      <c r="A456" s="428"/>
      <c r="B456" s="428"/>
      <c r="C456" s="428"/>
      <c r="D456" s="495"/>
      <c r="E456" s="495"/>
      <c r="F456" s="428"/>
      <c r="G456" s="495"/>
      <c r="H456" s="495" t="str">
        <f t="shared" si="16"/>
        <v/>
      </c>
      <c r="I456" s="512" t="str">
        <f t="shared" si="17"/>
        <v/>
      </c>
      <c r="J456" s="428"/>
    </row>
    <row r="457" spans="1:10" ht="24.75" customHeight="1">
      <c r="A457" s="428"/>
      <c r="B457" s="428"/>
      <c r="C457" s="428"/>
      <c r="D457" s="495"/>
      <c r="E457" s="495"/>
      <c r="F457" s="428"/>
      <c r="G457" s="495"/>
      <c r="H457" s="495" t="str">
        <f t="shared" si="16"/>
        <v/>
      </c>
      <c r="I457" s="512" t="str">
        <f t="shared" si="17"/>
        <v/>
      </c>
      <c r="J457" s="428"/>
    </row>
    <row r="458" spans="1:10" ht="24.75" customHeight="1">
      <c r="A458" s="428"/>
      <c r="B458" s="428"/>
      <c r="C458" s="428"/>
      <c r="D458" s="495"/>
      <c r="E458" s="495"/>
      <c r="F458" s="428"/>
      <c r="G458" s="495"/>
      <c r="H458" s="495" t="str">
        <f t="shared" si="16"/>
        <v/>
      </c>
      <c r="I458" s="512" t="str">
        <f t="shared" si="17"/>
        <v/>
      </c>
      <c r="J458" s="428"/>
    </row>
    <row r="459" spans="1:10" ht="24.75" customHeight="1">
      <c r="A459" s="428"/>
      <c r="B459" s="428"/>
      <c r="C459" s="428"/>
      <c r="D459" s="495"/>
      <c r="E459" s="495"/>
      <c r="F459" s="428"/>
      <c r="G459" s="495"/>
      <c r="H459" s="495" t="str">
        <f t="shared" si="16"/>
        <v/>
      </c>
      <c r="I459" s="512" t="str">
        <f t="shared" si="17"/>
        <v/>
      </c>
      <c r="J459" s="428"/>
    </row>
    <row r="460" spans="1:10" ht="24.75" customHeight="1">
      <c r="A460" s="428"/>
      <c r="B460" s="428"/>
      <c r="C460" s="428"/>
      <c r="D460" s="495"/>
      <c r="E460" s="495"/>
      <c r="F460" s="428"/>
      <c r="G460" s="495"/>
      <c r="H460" s="495" t="str">
        <f t="shared" si="16"/>
        <v/>
      </c>
      <c r="I460" s="512" t="str">
        <f t="shared" si="17"/>
        <v/>
      </c>
      <c r="J460" s="428"/>
    </row>
    <row r="461" spans="1:10" ht="24.75" customHeight="1">
      <c r="A461" s="428"/>
      <c r="B461" s="428"/>
      <c r="C461" s="428"/>
      <c r="D461" s="495"/>
      <c r="E461" s="495"/>
      <c r="F461" s="428"/>
      <c r="G461" s="495"/>
      <c r="H461" s="495" t="str">
        <f t="shared" si="16"/>
        <v/>
      </c>
      <c r="I461" s="512" t="str">
        <f t="shared" si="17"/>
        <v/>
      </c>
      <c r="J461" s="428"/>
    </row>
    <row r="462" spans="1:10" ht="24.75" customHeight="1">
      <c r="A462" s="428"/>
      <c r="B462" s="428"/>
      <c r="C462" s="428"/>
      <c r="D462" s="495"/>
      <c r="E462" s="495"/>
      <c r="F462" s="428"/>
      <c r="G462" s="495"/>
      <c r="H462" s="495" t="str">
        <f t="shared" si="16"/>
        <v/>
      </c>
      <c r="I462" s="512" t="str">
        <f t="shared" si="17"/>
        <v/>
      </c>
      <c r="J462" s="428"/>
    </row>
    <row r="463" spans="1:10" ht="24.75" customHeight="1">
      <c r="A463" s="428"/>
      <c r="B463" s="428"/>
      <c r="C463" s="428"/>
      <c r="D463" s="495"/>
      <c r="E463" s="495"/>
      <c r="F463" s="428"/>
      <c r="G463" s="495"/>
      <c r="H463" s="495" t="str">
        <f t="shared" si="16"/>
        <v/>
      </c>
      <c r="I463" s="512" t="str">
        <f t="shared" si="17"/>
        <v/>
      </c>
      <c r="J463" s="428"/>
    </row>
    <row r="464" spans="1:10" ht="24.75" customHeight="1">
      <c r="A464" s="428"/>
      <c r="B464" s="428"/>
      <c r="C464" s="428"/>
      <c r="D464" s="495"/>
      <c r="E464" s="495"/>
      <c r="F464" s="428"/>
      <c r="G464" s="495"/>
      <c r="H464" s="495" t="str">
        <f t="shared" si="16"/>
        <v/>
      </c>
      <c r="I464" s="512" t="str">
        <f t="shared" si="17"/>
        <v/>
      </c>
      <c r="J464" s="428"/>
    </row>
    <row r="465" spans="1:10" ht="24.75" customHeight="1">
      <c r="A465" s="428"/>
      <c r="B465" s="428"/>
      <c r="C465" s="428"/>
      <c r="D465" s="495"/>
      <c r="E465" s="495"/>
      <c r="F465" s="428"/>
      <c r="G465" s="495"/>
      <c r="H465" s="495" t="str">
        <f t="shared" si="16"/>
        <v/>
      </c>
      <c r="I465" s="512" t="str">
        <f t="shared" si="17"/>
        <v/>
      </c>
      <c r="J465" s="428"/>
    </row>
    <row r="466" spans="1:10" ht="24.75" customHeight="1">
      <c r="A466" s="428"/>
      <c r="B466" s="428"/>
      <c r="C466" s="428"/>
      <c r="D466" s="495"/>
      <c r="E466" s="495"/>
      <c r="F466" s="428"/>
      <c r="G466" s="495"/>
      <c r="H466" s="495" t="str">
        <f t="shared" si="16"/>
        <v/>
      </c>
      <c r="I466" s="512" t="str">
        <f t="shared" si="17"/>
        <v/>
      </c>
      <c r="J466" s="428"/>
    </row>
    <row r="467" spans="1:10" ht="24.75" customHeight="1">
      <c r="A467" s="428"/>
      <c r="B467" s="428"/>
      <c r="C467" s="428"/>
      <c r="D467" s="495"/>
      <c r="E467" s="495"/>
      <c r="F467" s="428"/>
      <c r="G467" s="495"/>
      <c r="H467" s="495" t="str">
        <f t="shared" si="16"/>
        <v/>
      </c>
      <c r="I467" s="512" t="str">
        <f t="shared" si="17"/>
        <v/>
      </c>
      <c r="J467" s="428"/>
    </row>
    <row r="468" spans="1:10" ht="24.75" customHeight="1">
      <c r="A468" s="428"/>
      <c r="B468" s="428"/>
      <c r="C468" s="428"/>
      <c r="D468" s="495"/>
      <c r="E468" s="495"/>
      <c r="F468" s="428"/>
      <c r="G468" s="495"/>
      <c r="H468" s="495" t="str">
        <f t="shared" si="16"/>
        <v/>
      </c>
      <c r="I468" s="512" t="str">
        <f t="shared" si="17"/>
        <v/>
      </c>
      <c r="J468" s="428"/>
    </row>
    <row r="469" spans="1:10" ht="24.75" customHeight="1">
      <c r="A469" s="428"/>
      <c r="B469" s="428"/>
      <c r="C469" s="428"/>
      <c r="D469" s="495"/>
      <c r="E469" s="495"/>
      <c r="F469" s="428"/>
      <c r="G469" s="495"/>
      <c r="H469" s="495" t="str">
        <f t="shared" si="16"/>
        <v/>
      </c>
      <c r="I469" s="512" t="str">
        <f t="shared" si="17"/>
        <v/>
      </c>
      <c r="J469" s="428"/>
    </row>
    <row r="470" spans="1:10" ht="24.75" customHeight="1">
      <c r="A470" s="428"/>
      <c r="B470" s="428"/>
      <c r="C470" s="428"/>
      <c r="D470" s="495"/>
      <c r="E470" s="495"/>
      <c r="F470" s="428"/>
      <c r="G470" s="495"/>
      <c r="H470" s="495" t="str">
        <f t="shared" si="16"/>
        <v/>
      </c>
      <c r="I470" s="512" t="str">
        <f t="shared" si="17"/>
        <v/>
      </c>
      <c r="J470" s="428"/>
    </row>
    <row r="471" spans="1:10" ht="24.75" customHeight="1">
      <c r="A471" s="428"/>
      <c r="B471" s="428"/>
      <c r="C471" s="428"/>
      <c r="D471" s="495"/>
      <c r="E471" s="495"/>
      <c r="F471" s="428"/>
      <c r="G471" s="495"/>
      <c r="H471" s="495" t="str">
        <f t="shared" si="16"/>
        <v/>
      </c>
      <c r="I471" s="512" t="str">
        <f t="shared" si="17"/>
        <v/>
      </c>
      <c r="J471" s="428"/>
    </row>
    <row r="472" spans="1:10" ht="24.75" customHeight="1">
      <c r="A472" s="428"/>
      <c r="B472" s="428"/>
      <c r="C472" s="428"/>
      <c r="D472" s="495"/>
      <c r="E472" s="495"/>
      <c r="F472" s="428"/>
      <c r="G472" s="495"/>
      <c r="H472" s="495" t="str">
        <f t="shared" si="16"/>
        <v/>
      </c>
      <c r="I472" s="512" t="str">
        <f t="shared" si="17"/>
        <v/>
      </c>
      <c r="J472" s="428"/>
    </row>
    <row r="473" spans="1:10" ht="24.75" customHeight="1">
      <c r="A473" s="428"/>
      <c r="B473" s="428"/>
      <c r="C473" s="428"/>
      <c r="D473" s="495"/>
      <c r="E473" s="495"/>
      <c r="F473" s="428"/>
      <c r="G473" s="495"/>
      <c r="H473" s="495" t="str">
        <f t="shared" si="16"/>
        <v/>
      </c>
      <c r="I473" s="512" t="str">
        <f t="shared" si="17"/>
        <v/>
      </c>
      <c r="J473" s="428"/>
    </row>
    <row r="474" spans="1:10" ht="24.75" customHeight="1">
      <c r="A474" s="428"/>
      <c r="B474" s="428"/>
      <c r="C474" s="428"/>
      <c r="D474" s="495"/>
      <c r="E474" s="495"/>
      <c r="F474" s="428"/>
      <c r="G474" s="495"/>
      <c r="H474" s="495" t="str">
        <f t="shared" si="16"/>
        <v/>
      </c>
      <c r="I474" s="512" t="str">
        <f t="shared" si="17"/>
        <v/>
      </c>
      <c r="J474" s="428"/>
    </row>
    <row r="475" spans="1:10" ht="24.75" customHeight="1">
      <c r="A475" s="428"/>
      <c r="B475" s="428"/>
      <c r="C475" s="428"/>
      <c r="D475" s="495"/>
      <c r="E475" s="495"/>
      <c r="F475" s="428"/>
      <c r="G475" s="495"/>
      <c r="H475" s="495" t="str">
        <f t="shared" si="16"/>
        <v/>
      </c>
      <c r="I475" s="512" t="str">
        <f t="shared" si="17"/>
        <v/>
      </c>
      <c r="J475" s="428"/>
    </row>
    <row r="476" spans="1:10" ht="24.75" customHeight="1">
      <c r="A476" s="428"/>
      <c r="B476" s="428"/>
      <c r="C476" s="428"/>
      <c r="D476" s="495"/>
      <c r="E476" s="495"/>
      <c r="F476" s="428"/>
      <c r="G476" s="495"/>
      <c r="H476" s="495" t="str">
        <f t="shared" si="16"/>
        <v/>
      </c>
      <c r="I476" s="512" t="str">
        <f t="shared" si="17"/>
        <v/>
      </c>
      <c r="J476" s="428"/>
    </row>
    <row r="477" spans="1:10" ht="24.75" customHeight="1">
      <c r="A477" s="428"/>
      <c r="B477" s="428"/>
      <c r="C477" s="428"/>
      <c r="D477" s="495"/>
      <c r="E477" s="495"/>
      <c r="F477" s="428"/>
      <c r="G477" s="495"/>
      <c r="H477" s="495" t="str">
        <f t="shared" si="16"/>
        <v/>
      </c>
      <c r="I477" s="512" t="str">
        <f t="shared" si="17"/>
        <v/>
      </c>
      <c r="J477" s="428"/>
    </row>
    <row r="478" spans="1:10" ht="24.75" customHeight="1">
      <c r="A478" s="428"/>
      <c r="B478" s="428"/>
      <c r="C478" s="428"/>
      <c r="D478" s="495"/>
      <c r="E478" s="495"/>
      <c r="F478" s="428"/>
      <c r="G478" s="495"/>
      <c r="H478" s="495" t="str">
        <f t="shared" ref="H478:H541" si="18">IF(E478="","",E478*G478)</f>
        <v/>
      </c>
      <c r="I478" s="512" t="str">
        <f t="shared" ref="I478:I541" si="19">IF(D478="","",H478/D478)</f>
        <v/>
      </c>
      <c r="J478" s="428"/>
    </row>
    <row r="479" spans="1:10" ht="24.75" customHeight="1">
      <c r="A479" s="428"/>
      <c r="B479" s="428"/>
      <c r="C479" s="428"/>
      <c r="D479" s="495"/>
      <c r="E479" s="495"/>
      <c r="F479" s="428"/>
      <c r="G479" s="495"/>
      <c r="H479" s="495" t="str">
        <f t="shared" si="18"/>
        <v/>
      </c>
      <c r="I479" s="512" t="str">
        <f t="shared" si="19"/>
        <v/>
      </c>
      <c r="J479" s="428"/>
    </row>
    <row r="480" spans="1:10" ht="24.75" customHeight="1">
      <c r="A480" s="428"/>
      <c r="B480" s="428"/>
      <c r="C480" s="428"/>
      <c r="D480" s="495"/>
      <c r="E480" s="495"/>
      <c r="F480" s="428"/>
      <c r="G480" s="495"/>
      <c r="H480" s="495" t="str">
        <f t="shared" si="18"/>
        <v/>
      </c>
      <c r="I480" s="512" t="str">
        <f t="shared" si="19"/>
        <v/>
      </c>
      <c r="J480" s="428"/>
    </row>
    <row r="481" spans="1:10" ht="24.75" customHeight="1">
      <c r="A481" s="428"/>
      <c r="B481" s="428"/>
      <c r="C481" s="428"/>
      <c r="D481" s="495"/>
      <c r="E481" s="495"/>
      <c r="F481" s="428"/>
      <c r="G481" s="495"/>
      <c r="H481" s="495" t="str">
        <f t="shared" si="18"/>
        <v/>
      </c>
      <c r="I481" s="512" t="str">
        <f t="shared" si="19"/>
        <v/>
      </c>
      <c r="J481" s="428"/>
    </row>
    <row r="482" spans="1:10" ht="24.75" customHeight="1">
      <c r="A482" s="428"/>
      <c r="B482" s="428"/>
      <c r="C482" s="428"/>
      <c r="D482" s="495"/>
      <c r="E482" s="495"/>
      <c r="F482" s="428"/>
      <c r="G482" s="495"/>
      <c r="H482" s="495" t="str">
        <f t="shared" si="18"/>
        <v/>
      </c>
      <c r="I482" s="512" t="str">
        <f t="shared" si="19"/>
        <v/>
      </c>
      <c r="J482" s="428"/>
    </row>
    <row r="483" spans="1:10" ht="24.75" customHeight="1">
      <c r="A483" s="428"/>
      <c r="B483" s="428"/>
      <c r="C483" s="428"/>
      <c r="D483" s="495"/>
      <c r="E483" s="495"/>
      <c r="F483" s="428"/>
      <c r="G483" s="495"/>
      <c r="H483" s="495" t="str">
        <f t="shared" si="18"/>
        <v/>
      </c>
      <c r="I483" s="512" t="str">
        <f t="shared" si="19"/>
        <v/>
      </c>
      <c r="J483" s="428"/>
    </row>
    <row r="484" spans="1:10" ht="24.75" customHeight="1">
      <c r="A484" s="428"/>
      <c r="B484" s="428"/>
      <c r="C484" s="428"/>
      <c r="D484" s="495"/>
      <c r="E484" s="495"/>
      <c r="F484" s="428"/>
      <c r="G484" s="495"/>
      <c r="H484" s="495" t="str">
        <f t="shared" si="18"/>
        <v/>
      </c>
      <c r="I484" s="512" t="str">
        <f t="shared" si="19"/>
        <v/>
      </c>
      <c r="J484" s="428"/>
    </row>
    <row r="485" spans="1:10" ht="24.75" customHeight="1">
      <c r="A485" s="428"/>
      <c r="B485" s="428"/>
      <c r="C485" s="428"/>
      <c r="D485" s="495"/>
      <c r="E485" s="495"/>
      <c r="F485" s="428"/>
      <c r="G485" s="495"/>
      <c r="H485" s="495" t="str">
        <f t="shared" si="18"/>
        <v/>
      </c>
      <c r="I485" s="512" t="str">
        <f t="shared" si="19"/>
        <v/>
      </c>
      <c r="J485" s="428"/>
    </row>
    <row r="486" spans="1:10" ht="24.75" customHeight="1">
      <c r="A486" s="428"/>
      <c r="B486" s="428"/>
      <c r="C486" s="428"/>
      <c r="D486" s="495"/>
      <c r="E486" s="495"/>
      <c r="F486" s="428"/>
      <c r="G486" s="495"/>
      <c r="H486" s="495" t="str">
        <f t="shared" si="18"/>
        <v/>
      </c>
      <c r="I486" s="512" t="str">
        <f t="shared" si="19"/>
        <v/>
      </c>
      <c r="J486" s="428"/>
    </row>
    <row r="487" spans="1:10" ht="24.75" customHeight="1">
      <c r="A487" s="428"/>
      <c r="B487" s="428"/>
      <c r="C487" s="428"/>
      <c r="D487" s="495"/>
      <c r="E487" s="495"/>
      <c r="F487" s="428"/>
      <c r="G487" s="495"/>
      <c r="H487" s="495" t="str">
        <f t="shared" si="18"/>
        <v/>
      </c>
      <c r="I487" s="512" t="str">
        <f t="shared" si="19"/>
        <v/>
      </c>
      <c r="J487" s="428"/>
    </row>
    <row r="488" spans="1:10" ht="24.75" customHeight="1">
      <c r="A488" s="428"/>
      <c r="B488" s="428"/>
      <c r="C488" s="428"/>
      <c r="D488" s="495"/>
      <c r="E488" s="495"/>
      <c r="F488" s="428"/>
      <c r="G488" s="495"/>
      <c r="H488" s="495" t="str">
        <f t="shared" si="18"/>
        <v/>
      </c>
      <c r="I488" s="512" t="str">
        <f t="shared" si="19"/>
        <v/>
      </c>
      <c r="J488" s="428"/>
    </row>
    <row r="489" spans="1:10" ht="24.75" customHeight="1">
      <c r="A489" s="428"/>
      <c r="B489" s="428"/>
      <c r="C489" s="428"/>
      <c r="D489" s="495"/>
      <c r="E489" s="495"/>
      <c r="F489" s="428"/>
      <c r="G489" s="495"/>
      <c r="H489" s="495" t="str">
        <f t="shared" si="18"/>
        <v/>
      </c>
      <c r="I489" s="512" t="str">
        <f t="shared" si="19"/>
        <v/>
      </c>
      <c r="J489" s="428"/>
    </row>
    <row r="490" spans="1:10" ht="24.75" customHeight="1">
      <c r="A490" s="428"/>
      <c r="B490" s="428"/>
      <c r="C490" s="428"/>
      <c r="D490" s="495"/>
      <c r="E490" s="495"/>
      <c r="F490" s="428"/>
      <c r="G490" s="495"/>
      <c r="H490" s="495" t="str">
        <f t="shared" si="18"/>
        <v/>
      </c>
      <c r="I490" s="512" t="str">
        <f t="shared" si="19"/>
        <v/>
      </c>
      <c r="J490" s="428"/>
    </row>
    <row r="491" spans="1:10" ht="24.75" customHeight="1">
      <c r="A491" s="428"/>
      <c r="B491" s="428"/>
      <c r="C491" s="428"/>
      <c r="D491" s="495"/>
      <c r="E491" s="495"/>
      <c r="F491" s="428"/>
      <c r="G491" s="495"/>
      <c r="H491" s="495" t="str">
        <f t="shared" si="18"/>
        <v/>
      </c>
      <c r="I491" s="512" t="str">
        <f t="shared" si="19"/>
        <v/>
      </c>
      <c r="J491" s="428"/>
    </row>
    <row r="492" spans="1:10" ht="24.75" customHeight="1">
      <c r="A492" s="428"/>
      <c r="B492" s="428"/>
      <c r="C492" s="428"/>
      <c r="D492" s="495"/>
      <c r="E492" s="495"/>
      <c r="F492" s="428"/>
      <c r="G492" s="495"/>
      <c r="H492" s="495" t="str">
        <f t="shared" si="18"/>
        <v/>
      </c>
      <c r="I492" s="512" t="str">
        <f t="shared" si="19"/>
        <v/>
      </c>
      <c r="J492" s="428"/>
    </row>
    <row r="493" spans="1:10" ht="24.75" customHeight="1">
      <c r="A493" s="428"/>
      <c r="B493" s="428"/>
      <c r="C493" s="428"/>
      <c r="D493" s="495"/>
      <c r="E493" s="495"/>
      <c r="F493" s="428"/>
      <c r="G493" s="495"/>
      <c r="H493" s="495" t="str">
        <f t="shared" si="18"/>
        <v/>
      </c>
      <c r="I493" s="512" t="str">
        <f t="shared" si="19"/>
        <v/>
      </c>
      <c r="J493" s="428"/>
    </row>
    <row r="494" spans="1:10" ht="24.75" customHeight="1">
      <c r="A494" s="428"/>
      <c r="B494" s="428"/>
      <c r="C494" s="428"/>
      <c r="D494" s="495"/>
      <c r="E494" s="495"/>
      <c r="F494" s="428"/>
      <c r="G494" s="495"/>
      <c r="H494" s="495" t="str">
        <f t="shared" si="18"/>
        <v/>
      </c>
      <c r="I494" s="512" t="str">
        <f t="shared" si="19"/>
        <v/>
      </c>
      <c r="J494" s="428"/>
    </row>
    <row r="495" spans="1:10" ht="24.75" customHeight="1">
      <c r="A495" s="428"/>
      <c r="B495" s="428"/>
      <c r="C495" s="428"/>
      <c r="D495" s="495"/>
      <c r="E495" s="495"/>
      <c r="F495" s="428"/>
      <c r="G495" s="495"/>
      <c r="H495" s="495" t="str">
        <f t="shared" si="18"/>
        <v/>
      </c>
      <c r="I495" s="512" t="str">
        <f t="shared" si="19"/>
        <v/>
      </c>
      <c r="J495" s="428"/>
    </row>
    <row r="496" spans="1:10" ht="24.75" customHeight="1">
      <c r="A496" s="428"/>
      <c r="B496" s="428"/>
      <c r="C496" s="428"/>
      <c r="D496" s="495"/>
      <c r="E496" s="495"/>
      <c r="F496" s="428"/>
      <c r="G496" s="495"/>
      <c r="H496" s="495" t="str">
        <f t="shared" si="18"/>
        <v/>
      </c>
      <c r="I496" s="512" t="str">
        <f t="shared" si="19"/>
        <v/>
      </c>
      <c r="J496" s="428"/>
    </row>
    <row r="497" spans="1:10" ht="24.75" customHeight="1">
      <c r="A497" s="428"/>
      <c r="B497" s="428"/>
      <c r="C497" s="428"/>
      <c r="D497" s="495"/>
      <c r="E497" s="495"/>
      <c r="F497" s="428"/>
      <c r="G497" s="495"/>
      <c r="H497" s="495" t="str">
        <f t="shared" si="18"/>
        <v/>
      </c>
      <c r="I497" s="512" t="str">
        <f t="shared" si="19"/>
        <v/>
      </c>
      <c r="J497" s="428"/>
    </row>
    <row r="498" spans="1:10" ht="24.75" customHeight="1">
      <c r="A498" s="428"/>
      <c r="B498" s="428"/>
      <c r="C498" s="428"/>
      <c r="D498" s="495"/>
      <c r="E498" s="495"/>
      <c r="F498" s="428"/>
      <c r="G498" s="495"/>
      <c r="H498" s="495" t="str">
        <f t="shared" si="18"/>
        <v/>
      </c>
      <c r="I498" s="512" t="str">
        <f t="shared" si="19"/>
        <v/>
      </c>
      <c r="J498" s="428"/>
    </row>
    <row r="499" spans="1:10" ht="24.75" customHeight="1">
      <c r="A499" s="428"/>
      <c r="B499" s="428"/>
      <c r="C499" s="428"/>
      <c r="D499" s="495"/>
      <c r="E499" s="495"/>
      <c r="F499" s="428"/>
      <c r="G499" s="495"/>
      <c r="H499" s="495" t="str">
        <f t="shared" si="18"/>
        <v/>
      </c>
      <c r="I499" s="512" t="str">
        <f t="shared" si="19"/>
        <v/>
      </c>
      <c r="J499" s="428"/>
    </row>
    <row r="500" spans="1:10" ht="24.75" customHeight="1">
      <c r="A500" s="428"/>
      <c r="B500" s="428"/>
      <c r="C500" s="428"/>
      <c r="D500" s="495"/>
      <c r="E500" s="495"/>
      <c r="F500" s="428"/>
      <c r="G500" s="495"/>
      <c r="H500" s="495" t="str">
        <f t="shared" si="18"/>
        <v/>
      </c>
      <c r="I500" s="512" t="str">
        <f t="shared" si="19"/>
        <v/>
      </c>
      <c r="J500" s="428"/>
    </row>
    <row r="501" spans="1:10" ht="24.75" customHeight="1">
      <c r="A501" s="428"/>
      <c r="B501" s="428"/>
      <c r="C501" s="428"/>
      <c r="D501" s="495"/>
      <c r="E501" s="495"/>
      <c r="F501" s="428"/>
      <c r="G501" s="495"/>
      <c r="H501" s="495" t="str">
        <f t="shared" si="18"/>
        <v/>
      </c>
      <c r="I501" s="512" t="str">
        <f t="shared" si="19"/>
        <v/>
      </c>
      <c r="J501" s="428"/>
    </row>
    <row r="502" spans="1:10" ht="24.75" customHeight="1">
      <c r="A502" s="428"/>
      <c r="B502" s="428"/>
      <c r="C502" s="428"/>
      <c r="D502" s="495"/>
      <c r="E502" s="495"/>
      <c r="F502" s="428"/>
      <c r="G502" s="495"/>
      <c r="H502" s="495" t="str">
        <f t="shared" si="18"/>
        <v/>
      </c>
      <c r="I502" s="512" t="str">
        <f t="shared" si="19"/>
        <v/>
      </c>
      <c r="J502" s="428"/>
    </row>
    <row r="503" spans="1:10" ht="24.75" customHeight="1">
      <c r="A503" s="428"/>
      <c r="B503" s="428"/>
      <c r="C503" s="428"/>
      <c r="D503" s="495"/>
      <c r="E503" s="495"/>
      <c r="F503" s="428"/>
      <c r="G503" s="495"/>
      <c r="H503" s="495" t="str">
        <f t="shared" si="18"/>
        <v/>
      </c>
      <c r="I503" s="512" t="str">
        <f t="shared" si="19"/>
        <v/>
      </c>
      <c r="J503" s="428"/>
    </row>
    <row r="504" spans="1:10" ht="24.75" customHeight="1">
      <c r="A504" s="428"/>
      <c r="B504" s="428"/>
      <c r="C504" s="428"/>
      <c r="D504" s="495"/>
      <c r="E504" s="495"/>
      <c r="F504" s="428"/>
      <c r="G504" s="495"/>
      <c r="H504" s="495" t="str">
        <f t="shared" si="18"/>
        <v/>
      </c>
      <c r="I504" s="512" t="str">
        <f t="shared" si="19"/>
        <v/>
      </c>
      <c r="J504" s="428"/>
    </row>
    <row r="505" spans="1:10" ht="24.75" customHeight="1">
      <c r="A505" s="428"/>
      <c r="B505" s="428"/>
      <c r="C505" s="428"/>
      <c r="D505" s="495"/>
      <c r="E505" s="495"/>
      <c r="F505" s="428"/>
      <c r="G505" s="495"/>
      <c r="H505" s="495" t="str">
        <f t="shared" si="18"/>
        <v/>
      </c>
      <c r="I505" s="512" t="str">
        <f t="shared" si="19"/>
        <v/>
      </c>
      <c r="J505" s="428"/>
    </row>
    <row r="506" spans="1:10" ht="24.75" customHeight="1">
      <c r="A506" s="428"/>
      <c r="B506" s="428"/>
      <c r="C506" s="428"/>
      <c r="D506" s="495"/>
      <c r="E506" s="495"/>
      <c r="F506" s="428"/>
      <c r="G506" s="495"/>
      <c r="H506" s="495" t="str">
        <f t="shared" si="18"/>
        <v/>
      </c>
      <c r="I506" s="512" t="str">
        <f t="shared" si="19"/>
        <v/>
      </c>
      <c r="J506" s="428"/>
    </row>
    <row r="507" spans="1:10" ht="24.75" customHeight="1">
      <c r="A507" s="428"/>
      <c r="B507" s="428"/>
      <c r="C507" s="428"/>
      <c r="D507" s="495"/>
      <c r="E507" s="495"/>
      <c r="F507" s="428"/>
      <c r="G507" s="495"/>
      <c r="H507" s="495" t="str">
        <f t="shared" si="18"/>
        <v/>
      </c>
      <c r="I507" s="512" t="str">
        <f t="shared" si="19"/>
        <v/>
      </c>
      <c r="J507" s="428"/>
    </row>
    <row r="508" spans="1:10" ht="24.75" customHeight="1">
      <c r="A508" s="428"/>
      <c r="B508" s="428"/>
      <c r="C508" s="428"/>
      <c r="D508" s="495"/>
      <c r="E508" s="495"/>
      <c r="F508" s="428"/>
      <c r="G508" s="495"/>
      <c r="H508" s="495" t="str">
        <f t="shared" si="18"/>
        <v/>
      </c>
      <c r="I508" s="512" t="str">
        <f t="shared" si="19"/>
        <v/>
      </c>
      <c r="J508" s="428"/>
    </row>
    <row r="509" spans="1:10" ht="24.75" customHeight="1">
      <c r="A509" s="428"/>
      <c r="B509" s="428"/>
      <c r="C509" s="428"/>
      <c r="D509" s="495"/>
      <c r="E509" s="495"/>
      <c r="F509" s="428"/>
      <c r="G509" s="495"/>
      <c r="H509" s="495" t="str">
        <f t="shared" si="18"/>
        <v/>
      </c>
      <c r="I509" s="512" t="str">
        <f t="shared" si="19"/>
        <v/>
      </c>
      <c r="J509" s="428"/>
    </row>
    <row r="510" spans="1:10" ht="24.75" customHeight="1">
      <c r="A510" s="428"/>
      <c r="B510" s="428"/>
      <c r="C510" s="428"/>
      <c r="D510" s="495"/>
      <c r="E510" s="495"/>
      <c r="F510" s="428"/>
      <c r="G510" s="495"/>
      <c r="H510" s="495" t="str">
        <f t="shared" si="18"/>
        <v/>
      </c>
      <c r="I510" s="512" t="str">
        <f t="shared" si="19"/>
        <v/>
      </c>
      <c r="J510" s="428"/>
    </row>
    <row r="511" spans="1:10" ht="24.75" customHeight="1">
      <c r="A511" s="428"/>
      <c r="B511" s="428"/>
      <c r="C511" s="428"/>
      <c r="D511" s="495"/>
      <c r="E511" s="495"/>
      <c r="F511" s="428"/>
      <c r="G511" s="495"/>
      <c r="H511" s="495" t="str">
        <f t="shared" si="18"/>
        <v/>
      </c>
      <c r="I511" s="512" t="str">
        <f t="shared" si="19"/>
        <v/>
      </c>
      <c r="J511" s="428"/>
    </row>
    <row r="512" spans="1:10" ht="24.75" customHeight="1">
      <c r="A512" s="428"/>
      <c r="B512" s="428"/>
      <c r="C512" s="428"/>
      <c r="D512" s="495"/>
      <c r="E512" s="495"/>
      <c r="F512" s="428"/>
      <c r="G512" s="495"/>
      <c r="H512" s="495" t="str">
        <f t="shared" si="18"/>
        <v/>
      </c>
      <c r="I512" s="512" t="str">
        <f t="shared" si="19"/>
        <v/>
      </c>
      <c r="J512" s="428"/>
    </row>
    <row r="513" spans="1:10" ht="24.75" customHeight="1">
      <c r="A513" s="428"/>
      <c r="B513" s="428"/>
      <c r="C513" s="428"/>
      <c r="D513" s="495"/>
      <c r="E513" s="495"/>
      <c r="F513" s="428"/>
      <c r="G513" s="495"/>
      <c r="H513" s="495" t="str">
        <f t="shared" si="18"/>
        <v/>
      </c>
      <c r="I513" s="512" t="str">
        <f t="shared" si="19"/>
        <v/>
      </c>
      <c r="J513" s="428"/>
    </row>
    <row r="514" spans="1:10" ht="24.75" customHeight="1">
      <c r="A514" s="428"/>
      <c r="B514" s="428"/>
      <c r="C514" s="428"/>
      <c r="D514" s="495"/>
      <c r="E514" s="495"/>
      <c r="F514" s="428"/>
      <c r="G514" s="495"/>
      <c r="H514" s="495" t="str">
        <f t="shared" si="18"/>
        <v/>
      </c>
      <c r="I514" s="512" t="str">
        <f t="shared" si="19"/>
        <v/>
      </c>
      <c r="J514" s="428"/>
    </row>
    <row r="515" spans="1:10" ht="24.75" customHeight="1">
      <c r="A515" s="428"/>
      <c r="B515" s="428"/>
      <c r="C515" s="428"/>
      <c r="D515" s="495"/>
      <c r="E515" s="495"/>
      <c r="F515" s="428"/>
      <c r="G515" s="495"/>
      <c r="H515" s="495" t="str">
        <f t="shared" si="18"/>
        <v/>
      </c>
      <c r="I515" s="512" t="str">
        <f t="shared" si="19"/>
        <v/>
      </c>
      <c r="J515" s="428"/>
    </row>
    <row r="516" spans="1:10" ht="24.75" customHeight="1">
      <c r="A516" s="428"/>
      <c r="B516" s="428"/>
      <c r="C516" s="428"/>
      <c r="D516" s="495"/>
      <c r="E516" s="495"/>
      <c r="F516" s="428"/>
      <c r="G516" s="495"/>
      <c r="H516" s="495" t="str">
        <f t="shared" si="18"/>
        <v/>
      </c>
      <c r="I516" s="512" t="str">
        <f t="shared" si="19"/>
        <v/>
      </c>
      <c r="J516" s="428"/>
    </row>
    <row r="517" spans="1:10" ht="24.75" customHeight="1">
      <c r="A517" s="428"/>
      <c r="B517" s="428"/>
      <c r="C517" s="428"/>
      <c r="D517" s="495"/>
      <c r="E517" s="495"/>
      <c r="F517" s="428"/>
      <c r="G517" s="495"/>
      <c r="H517" s="495" t="str">
        <f t="shared" si="18"/>
        <v/>
      </c>
      <c r="I517" s="512" t="str">
        <f t="shared" si="19"/>
        <v/>
      </c>
      <c r="J517" s="428"/>
    </row>
    <row r="518" spans="1:10" ht="24.75" customHeight="1">
      <c r="A518" s="428"/>
      <c r="B518" s="428"/>
      <c r="C518" s="428"/>
      <c r="D518" s="495"/>
      <c r="E518" s="495"/>
      <c r="F518" s="428"/>
      <c r="G518" s="495"/>
      <c r="H518" s="495" t="str">
        <f t="shared" si="18"/>
        <v/>
      </c>
      <c r="I518" s="512" t="str">
        <f t="shared" si="19"/>
        <v/>
      </c>
      <c r="J518" s="428"/>
    </row>
    <row r="519" spans="1:10" ht="24.75" customHeight="1">
      <c r="A519" s="428"/>
      <c r="B519" s="428"/>
      <c r="C519" s="428"/>
      <c r="D519" s="495"/>
      <c r="E519" s="495"/>
      <c r="F519" s="428"/>
      <c r="G519" s="495"/>
      <c r="H519" s="495" t="str">
        <f t="shared" si="18"/>
        <v/>
      </c>
      <c r="I519" s="512" t="str">
        <f t="shared" si="19"/>
        <v/>
      </c>
      <c r="J519" s="428"/>
    </row>
    <row r="520" spans="1:10" ht="24.75" customHeight="1">
      <c r="A520" s="428"/>
      <c r="B520" s="428"/>
      <c r="C520" s="428"/>
      <c r="D520" s="495"/>
      <c r="E520" s="495"/>
      <c r="F520" s="428"/>
      <c r="G520" s="495"/>
      <c r="H520" s="495" t="str">
        <f t="shared" si="18"/>
        <v/>
      </c>
      <c r="I520" s="512" t="str">
        <f t="shared" si="19"/>
        <v/>
      </c>
      <c r="J520" s="428"/>
    </row>
    <row r="521" spans="1:10" ht="24.75" customHeight="1">
      <c r="A521" s="428"/>
      <c r="B521" s="428"/>
      <c r="C521" s="428"/>
      <c r="D521" s="495"/>
      <c r="E521" s="495"/>
      <c r="F521" s="428"/>
      <c r="G521" s="495"/>
      <c r="H521" s="495" t="str">
        <f t="shared" si="18"/>
        <v/>
      </c>
      <c r="I521" s="512" t="str">
        <f t="shared" si="19"/>
        <v/>
      </c>
      <c r="J521" s="428"/>
    </row>
    <row r="522" spans="1:10" ht="24.75" customHeight="1">
      <c r="A522" s="428"/>
      <c r="B522" s="428"/>
      <c r="C522" s="428"/>
      <c r="D522" s="495"/>
      <c r="E522" s="495"/>
      <c r="F522" s="428"/>
      <c r="G522" s="495"/>
      <c r="H522" s="495" t="str">
        <f t="shared" si="18"/>
        <v/>
      </c>
      <c r="I522" s="512" t="str">
        <f t="shared" si="19"/>
        <v/>
      </c>
      <c r="J522" s="428"/>
    </row>
    <row r="523" spans="1:10" ht="24.75" customHeight="1">
      <c r="A523" s="428"/>
      <c r="B523" s="428"/>
      <c r="C523" s="428"/>
      <c r="D523" s="495"/>
      <c r="E523" s="495"/>
      <c r="F523" s="428"/>
      <c r="G523" s="495"/>
      <c r="H523" s="495" t="str">
        <f t="shared" si="18"/>
        <v/>
      </c>
      <c r="I523" s="512" t="str">
        <f t="shared" si="19"/>
        <v/>
      </c>
      <c r="J523" s="428"/>
    </row>
    <row r="524" spans="1:10" ht="24.75" customHeight="1">
      <c r="A524" s="428"/>
      <c r="B524" s="428"/>
      <c r="C524" s="428"/>
      <c r="D524" s="495"/>
      <c r="E524" s="495"/>
      <c r="F524" s="428"/>
      <c r="G524" s="495"/>
      <c r="H524" s="495" t="str">
        <f t="shared" si="18"/>
        <v/>
      </c>
      <c r="I524" s="512" t="str">
        <f t="shared" si="19"/>
        <v/>
      </c>
      <c r="J524" s="428"/>
    </row>
    <row r="525" spans="1:10" ht="24.75" customHeight="1">
      <c r="A525" s="428"/>
      <c r="B525" s="428"/>
      <c r="C525" s="428"/>
      <c r="D525" s="495"/>
      <c r="E525" s="495"/>
      <c r="F525" s="428"/>
      <c r="G525" s="495"/>
      <c r="H525" s="495" t="str">
        <f t="shared" si="18"/>
        <v/>
      </c>
      <c r="I525" s="512" t="str">
        <f t="shared" si="19"/>
        <v/>
      </c>
      <c r="J525" s="428"/>
    </row>
    <row r="526" spans="1:10" ht="24.75" customHeight="1">
      <c r="A526" s="428"/>
      <c r="B526" s="428"/>
      <c r="C526" s="428"/>
      <c r="D526" s="495"/>
      <c r="E526" s="495"/>
      <c r="F526" s="428"/>
      <c r="G526" s="495"/>
      <c r="H526" s="495" t="str">
        <f t="shared" si="18"/>
        <v/>
      </c>
      <c r="I526" s="512" t="str">
        <f t="shared" si="19"/>
        <v/>
      </c>
      <c r="J526" s="428"/>
    </row>
    <row r="527" spans="1:10" ht="24.75" customHeight="1">
      <c r="A527" s="428"/>
      <c r="B527" s="428"/>
      <c r="C527" s="428"/>
      <c r="D527" s="495"/>
      <c r="E527" s="495"/>
      <c r="F527" s="428"/>
      <c r="G527" s="495"/>
      <c r="H527" s="495" t="str">
        <f t="shared" si="18"/>
        <v/>
      </c>
      <c r="I527" s="512" t="str">
        <f t="shared" si="19"/>
        <v/>
      </c>
      <c r="J527" s="428"/>
    </row>
    <row r="528" spans="1:10" ht="24.75" customHeight="1">
      <c r="A528" s="428"/>
      <c r="B528" s="428"/>
      <c r="C528" s="428"/>
      <c r="D528" s="495"/>
      <c r="E528" s="495"/>
      <c r="F528" s="428"/>
      <c r="G528" s="495"/>
      <c r="H528" s="495" t="str">
        <f t="shared" si="18"/>
        <v/>
      </c>
      <c r="I528" s="512" t="str">
        <f t="shared" si="19"/>
        <v/>
      </c>
      <c r="J528" s="428"/>
    </row>
    <row r="529" spans="1:10" ht="24.75" customHeight="1">
      <c r="A529" s="428"/>
      <c r="B529" s="428"/>
      <c r="C529" s="428"/>
      <c r="D529" s="495"/>
      <c r="E529" s="495"/>
      <c r="F529" s="428"/>
      <c r="G529" s="495"/>
      <c r="H529" s="495" t="str">
        <f t="shared" si="18"/>
        <v/>
      </c>
      <c r="I529" s="512" t="str">
        <f t="shared" si="19"/>
        <v/>
      </c>
      <c r="J529" s="428"/>
    </row>
    <row r="530" spans="1:10" ht="24.75" customHeight="1">
      <c r="A530" s="428"/>
      <c r="B530" s="428"/>
      <c r="C530" s="428"/>
      <c r="D530" s="495"/>
      <c r="E530" s="495"/>
      <c r="F530" s="428"/>
      <c r="G530" s="495"/>
      <c r="H530" s="495" t="str">
        <f t="shared" si="18"/>
        <v/>
      </c>
      <c r="I530" s="512" t="str">
        <f t="shared" si="19"/>
        <v/>
      </c>
      <c r="J530" s="428"/>
    </row>
    <row r="531" spans="1:10" ht="24.75" customHeight="1">
      <c r="A531" s="428"/>
      <c r="B531" s="428"/>
      <c r="C531" s="428"/>
      <c r="D531" s="495"/>
      <c r="E531" s="495"/>
      <c r="F531" s="428"/>
      <c r="G531" s="495"/>
      <c r="H531" s="495" t="str">
        <f t="shared" si="18"/>
        <v/>
      </c>
      <c r="I531" s="512" t="str">
        <f t="shared" si="19"/>
        <v/>
      </c>
      <c r="J531" s="428"/>
    </row>
    <row r="532" spans="1:10" ht="24.75" customHeight="1">
      <c r="A532" s="428"/>
      <c r="B532" s="428"/>
      <c r="C532" s="428"/>
      <c r="D532" s="495"/>
      <c r="E532" s="495"/>
      <c r="F532" s="428"/>
      <c r="G532" s="495"/>
      <c r="H532" s="495" t="str">
        <f t="shared" si="18"/>
        <v/>
      </c>
      <c r="I532" s="512" t="str">
        <f t="shared" si="19"/>
        <v/>
      </c>
      <c r="J532" s="428"/>
    </row>
    <row r="533" spans="1:10" ht="24.75" customHeight="1">
      <c r="A533" s="428"/>
      <c r="B533" s="428"/>
      <c r="C533" s="428"/>
      <c r="D533" s="495"/>
      <c r="E533" s="495"/>
      <c r="F533" s="428"/>
      <c r="G533" s="495"/>
      <c r="H533" s="495" t="str">
        <f t="shared" si="18"/>
        <v/>
      </c>
      <c r="I533" s="512" t="str">
        <f t="shared" si="19"/>
        <v/>
      </c>
      <c r="J533" s="428"/>
    </row>
    <row r="534" spans="1:10" ht="24.75" customHeight="1">
      <c r="A534" s="428"/>
      <c r="B534" s="428"/>
      <c r="C534" s="428"/>
      <c r="D534" s="495"/>
      <c r="E534" s="495"/>
      <c r="F534" s="428"/>
      <c r="G534" s="495"/>
      <c r="H534" s="495" t="str">
        <f t="shared" si="18"/>
        <v/>
      </c>
      <c r="I534" s="512" t="str">
        <f t="shared" si="19"/>
        <v/>
      </c>
      <c r="J534" s="428"/>
    </row>
    <row r="535" spans="1:10" ht="24.75" customHeight="1">
      <c r="A535" s="428"/>
      <c r="B535" s="428"/>
      <c r="C535" s="428"/>
      <c r="D535" s="495"/>
      <c r="E535" s="495"/>
      <c r="F535" s="428"/>
      <c r="G535" s="495"/>
      <c r="H535" s="495" t="str">
        <f t="shared" si="18"/>
        <v/>
      </c>
      <c r="I535" s="512" t="str">
        <f t="shared" si="19"/>
        <v/>
      </c>
      <c r="J535" s="428"/>
    </row>
    <row r="536" spans="1:10" ht="24.75" customHeight="1">
      <c r="A536" s="428"/>
      <c r="B536" s="428"/>
      <c r="C536" s="428"/>
      <c r="D536" s="495"/>
      <c r="E536" s="495"/>
      <c r="F536" s="428"/>
      <c r="G536" s="495"/>
      <c r="H536" s="495" t="str">
        <f t="shared" si="18"/>
        <v/>
      </c>
      <c r="I536" s="512" t="str">
        <f t="shared" si="19"/>
        <v/>
      </c>
      <c r="J536" s="428"/>
    </row>
    <row r="537" spans="1:10" ht="24.75" customHeight="1">
      <c r="A537" s="428"/>
      <c r="B537" s="428"/>
      <c r="C537" s="428"/>
      <c r="D537" s="495"/>
      <c r="E537" s="495"/>
      <c r="F537" s="428"/>
      <c r="G537" s="495"/>
      <c r="H537" s="495" t="str">
        <f t="shared" si="18"/>
        <v/>
      </c>
      <c r="I537" s="512" t="str">
        <f t="shared" si="19"/>
        <v/>
      </c>
      <c r="J537" s="428"/>
    </row>
    <row r="538" spans="1:10" ht="24.75" customHeight="1">
      <c r="A538" s="428"/>
      <c r="B538" s="428"/>
      <c r="C538" s="428"/>
      <c r="D538" s="495"/>
      <c r="E538" s="495"/>
      <c r="F538" s="428"/>
      <c r="G538" s="495"/>
      <c r="H538" s="495" t="str">
        <f t="shared" si="18"/>
        <v/>
      </c>
      <c r="I538" s="512" t="str">
        <f t="shared" si="19"/>
        <v/>
      </c>
      <c r="J538" s="428"/>
    </row>
    <row r="539" spans="1:10" ht="24.75" customHeight="1">
      <c r="A539" s="428"/>
      <c r="B539" s="428"/>
      <c r="C539" s="428"/>
      <c r="D539" s="495"/>
      <c r="E539" s="495"/>
      <c r="F539" s="428"/>
      <c r="G539" s="495"/>
      <c r="H539" s="495" t="str">
        <f t="shared" si="18"/>
        <v/>
      </c>
      <c r="I539" s="512" t="str">
        <f t="shared" si="19"/>
        <v/>
      </c>
      <c r="J539" s="428"/>
    </row>
    <row r="540" spans="1:10" ht="24.75" customHeight="1">
      <c r="A540" s="428"/>
      <c r="B540" s="428"/>
      <c r="C540" s="428"/>
      <c r="D540" s="495"/>
      <c r="E540" s="495"/>
      <c r="F540" s="428"/>
      <c r="G540" s="495"/>
      <c r="H540" s="495" t="str">
        <f t="shared" si="18"/>
        <v/>
      </c>
      <c r="I540" s="512" t="str">
        <f t="shared" si="19"/>
        <v/>
      </c>
      <c r="J540" s="428"/>
    </row>
    <row r="541" spans="1:10" ht="24.75" customHeight="1">
      <c r="A541" s="428"/>
      <c r="B541" s="428"/>
      <c r="C541" s="428"/>
      <c r="D541" s="495"/>
      <c r="E541" s="495"/>
      <c r="F541" s="428"/>
      <c r="G541" s="495"/>
      <c r="H541" s="495" t="str">
        <f t="shared" si="18"/>
        <v/>
      </c>
      <c r="I541" s="512" t="str">
        <f t="shared" si="19"/>
        <v/>
      </c>
      <c r="J541" s="428"/>
    </row>
    <row r="542" spans="1:10" ht="24.75" customHeight="1">
      <c r="A542" s="428"/>
      <c r="B542" s="428"/>
      <c r="C542" s="428"/>
      <c r="D542" s="495"/>
      <c r="E542" s="495"/>
      <c r="F542" s="428"/>
      <c r="G542" s="495"/>
      <c r="H542" s="495" t="str">
        <f t="shared" ref="H542:H605" si="20">IF(E542="","",E542*G542)</f>
        <v/>
      </c>
      <c r="I542" s="512" t="str">
        <f t="shared" ref="I542:I605" si="21">IF(D542="","",H542/D542)</f>
        <v/>
      </c>
      <c r="J542" s="428"/>
    </row>
    <row r="543" spans="1:10" ht="24.75" customHeight="1">
      <c r="A543" s="428"/>
      <c r="B543" s="428"/>
      <c r="C543" s="428"/>
      <c r="D543" s="495"/>
      <c r="E543" s="495"/>
      <c r="F543" s="428"/>
      <c r="G543" s="495"/>
      <c r="H543" s="495" t="str">
        <f t="shared" si="20"/>
        <v/>
      </c>
      <c r="I543" s="512" t="str">
        <f t="shared" si="21"/>
        <v/>
      </c>
      <c r="J543" s="428"/>
    </row>
    <row r="544" spans="1:10" ht="24.75" customHeight="1">
      <c r="A544" s="428"/>
      <c r="B544" s="428"/>
      <c r="C544" s="428"/>
      <c r="D544" s="495"/>
      <c r="E544" s="495"/>
      <c r="F544" s="428"/>
      <c r="G544" s="495"/>
      <c r="H544" s="495" t="str">
        <f t="shared" si="20"/>
        <v/>
      </c>
      <c r="I544" s="512" t="str">
        <f t="shared" si="21"/>
        <v/>
      </c>
      <c r="J544" s="428"/>
    </row>
    <row r="545" spans="1:10" ht="24.75" customHeight="1">
      <c r="A545" s="428"/>
      <c r="B545" s="428"/>
      <c r="C545" s="428"/>
      <c r="D545" s="495"/>
      <c r="E545" s="495"/>
      <c r="F545" s="428"/>
      <c r="G545" s="495"/>
      <c r="H545" s="495" t="str">
        <f t="shared" si="20"/>
        <v/>
      </c>
      <c r="I545" s="512" t="str">
        <f t="shared" si="21"/>
        <v/>
      </c>
      <c r="J545" s="428"/>
    </row>
    <row r="546" spans="1:10" ht="24.75" customHeight="1">
      <c r="A546" s="428"/>
      <c r="B546" s="428"/>
      <c r="C546" s="428"/>
      <c r="D546" s="495"/>
      <c r="E546" s="495"/>
      <c r="F546" s="428"/>
      <c r="G546" s="495"/>
      <c r="H546" s="495" t="str">
        <f t="shared" si="20"/>
        <v/>
      </c>
      <c r="I546" s="512" t="str">
        <f t="shared" si="21"/>
        <v/>
      </c>
      <c r="J546" s="428"/>
    </row>
    <row r="547" spans="1:10" ht="24.75" customHeight="1">
      <c r="A547" s="428"/>
      <c r="B547" s="428"/>
      <c r="C547" s="428"/>
      <c r="D547" s="495"/>
      <c r="E547" s="495"/>
      <c r="F547" s="428"/>
      <c r="G547" s="495"/>
      <c r="H547" s="495" t="str">
        <f t="shared" si="20"/>
        <v/>
      </c>
      <c r="I547" s="512" t="str">
        <f t="shared" si="21"/>
        <v/>
      </c>
      <c r="J547" s="428"/>
    </row>
    <row r="548" spans="1:10" ht="24.75" customHeight="1">
      <c r="A548" s="428"/>
      <c r="B548" s="428"/>
      <c r="C548" s="428"/>
      <c r="D548" s="495"/>
      <c r="E548" s="495"/>
      <c r="F548" s="428"/>
      <c r="G548" s="495"/>
      <c r="H548" s="495" t="str">
        <f t="shared" si="20"/>
        <v/>
      </c>
      <c r="I548" s="512" t="str">
        <f t="shared" si="21"/>
        <v/>
      </c>
      <c r="J548" s="428"/>
    </row>
    <row r="549" spans="1:10" ht="24.75" customHeight="1">
      <c r="A549" s="428"/>
      <c r="B549" s="428"/>
      <c r="C549" s="428"/>
      <c r="D549" s="495"/>
      <c r="E549" s="495"/>
      <c r="F549" s="428"/>
      <c r="G549" s="495"/>
      <c r="H549" s="495" t="str">
        <f t="shared" si="20"/>
        <v/>
      </c>
      <c r="I549" s="512" t="str">
        <f t="shared" si="21"/>
        <v/>
      </c>
      <c r="J549" s="428"/>
    </row>
    <row r="550" spans="1:10" ht="24.75" customHeight="1">
      <c r="A550" s="428"/>
      <c r="B550" s="428"/>
      <c r="C550" s="428"/>
      <c r="D550" s="495"/>
      <c r="E550" s="495"/>
      <c r="F550" s="428"/>
      <c r="G550" s="495"/>
      <c r="H550" s="495" t="str">
        <f t="shared" si="20"/>
        <v/>
      </c>
      <c r="I550" s="512" t="str">
        <f t="shared" si="21"/>
        <v/>
      </c>
      <c r="J550" s="428"/>
    </row>
    <row r="551" spans="1:10" ht="24.75" customHeight="1">
      <c r="A551" s="428"/>
      <c r="B551" s="428"/>
      <c r="C551" s="428"/>
      <c r="D551" s="495"/>
      <c r="E551" s="495"/>
      <c r="F551" s="428"/>
      <c r="G551" s="495"/>
      <c r="H551" s="495" t="str">
        <f t="shared" si="20"/>
        <v/>
      </c>
      <c r="I551" s="512" t="str">
        <f t="shared" si="21"/>
        <v/>
      </c>
      <c r="J551" s="428"/>
    </row>
    <row r="552" spans="1:10" ht="24.75" customHeight="1">
      <c r="A552" s="428"/>
      <c r="B552" s="428"/>
      <c r="C552" s="428"/>
      <c r="D552" s="495"/>
      <c r="E552" s="495"/>
      <c r="F552" s="428"/>
      <c r="G552" s="495"/>
      <c r="H552" s="495" t="str">
        <f t="shared" si="20"/>
        <v/>
      </c>
      <c r="I552" s="512" t="str">
        <f t="shared" si="21"/>
        <v/>
      </c>
      <c r="J552" s="428"/>
    </row>
    <row r="553" spans="1:10" ht="24.75" customHeight="1">
      <c r="A553" s="428"/>
      <c r="B553" s="428"/>
      <c r="C553" s="428"/>
      <c r="D553" s="495"/>
      <c r="E553" s="495"/>
      <c r="F553" s="428"/>
      <c r="G553" s="495"/>
      <c r="H553" s="495" t="str">
        <f t="shared" si="20"/>
        <v/>
      </c>
      <c r="I553" s="512" t="str">
        <f t="shared" si="21"/>
        <v/>
      </c>
      <c r="J553" s="428"/>
    </row>
    <row r="554" spans="1:10" ht="24.75" customHeight="1">
      <c r="A554" s="428"/>
      <c r="B554" s="428"/>
      <c r="C554" s="428"/>
      <c r="D554" s="495"/>
      <c r="E554" s="495"/>
      <c r="F554" s="428"/>
      <c r="G554" s="495"/>
      <c r="H554" s="495" t="str">
        <f t="shared" si="20"/>
        <v/>
      </c>
      <c r="I554" s="512" t="str">
        <f t="shared" si="21"/>
        <v/>
      </c>
      <c r="J554" s="428"/>
    </row>
    <row r="555" spans="1:10" ht="24.75" customHeight="1">
      <c r="A555" s="428"/>
      <c r="B555" s="428"/>
      <c r="C555" s="428"/>
      <c r="D555" s="495"/>
      <c r="E555" s="495"/>
      <c r="F555" s="428"/>
      <c r="G555" s="495"/>
      <c r="H555" s="495" t="str">
        <f t="shared" si="20"/>
        <v/>
      </c>
      <c r="I555" s="512" t="str">
        <f t="shared" si="21"/>
        <v/>
      </c>
      <c r="J555" s="428"/>
    </row>
    <row r="556" spans="1:10" ht="24.75" customHeight="1">
      <c r="A556" s="428"/>
      <c r="B556" s="428"/>
      <c r="C556" s="428"/>
      <c r="D556" s="495"/>
      <c r="E556" s="495"/>
      <c r="F556" s="428"/>
      <c r="G556" s="495"/>
      <c r="H556" s="495" t="str">
        <f t="shared" si="20"/>
        <v/>
      </c>
      <c r="I556" s="512" t="str">
        <f t="shared" si="21"/>
        <v/>
      </c>
      <c r="J556" s="428"/>
    </row>
    <row r="557" spans="1:10" ht="24.75" customHeight="1">
      <c r="A557" s="428"/>
      <c r="B557" s="428"/>
      <c r="C557" s="428"/>
      <c r="D557" s="495"/>
      <c r="E557" s="495"/>
      <c r="F557" s="428"/>
      <c r="G557" s="495"/>
      <c r="H557" s="495" t="str">
        <f t="shared" si="20"/>
        <v/>
      </c>
      <c r="I557" s="512" t="str">
        <f t="shared" si="21"/>
        <v/>
      </c>
      <c r="J557" s="428"/>
    </row>
    <row r="558" spans="1:10" ht="24.75" customHeight="1">
      <c r="A558" s="428"/>
      <c r="B558" s="428"/>
      <c r="C558" s="428"/>
      <c r="D558" s="495"/>
      <c r="E558" s="495"/>
      <c r="F558" s="428"/>
      <c r="G558" s="495"/>
      <c r="H558" s="495" t="str">
        <f t="shared" si="20"/>
        <v/>
      </c>
      <c r="I558" s="512" t="str">
        <f t="shared" si="21"/>
        <v/>
      </c>
      <c r="J558" s="428"/>
    </row>
    <row r="559" spans="1:10" ht="24.75" customHeight="1">
      <c r="A559" s="428"/>
      <c r="B559" s="428"/>
      <c r="C559" s="428"/>
      <c r="D559" s="495"/>
      <c r="E559" s="495"/>
      <c r="F559" s="428"/>
      <c r="G559" s="495"/>
      <c r="H559" s="495" t="str">
        <f t="shared" si="20"/>
        <v/>
      </c>
      <c r="I559" s="512" t="str">
        <f t="shared" si="21"/>
        <v/>
      </c>
      <c r="J559" s="428"/>
    </row>
    <row r="560" spans="1:10" ht="24.75" customHeight="1">
      <c r="A560" s="428"/>
      <c r="B560" s="428"/>
      <c r="C560" s="428"/>
      <c r="D560" s="495"/>
      <c r="E560" s="495"/>
      <c r="F560" s="428"/>
      <c r="G560" s="495"/>
      <c r="H560" s="495" t="str">
        <f t="shared" si="20"/>
        <v/>
      </c>
      <c r="I560" s="512" t="str">
        <f t="shared" si="21"/>
        <v/>
      </c>
      <c r="J560" s="428"/>
    </row>
    <row r="561" spans="1:10" ht="24.75" customHeight="1">
      <c r="A561" s="428"/>
      <c r="B561" s="428"/>
      <c r="C561" s="428"/>
      <c r="D561" s="495"/>
      <c r="E561" s="495"/>
      <c r="F561" s="428"/>
      <c r="G561" s="495"/>
      <c r="H561" s="495" t="str">
        <f t="shared" si="20"/>
        <v/>
      </c>
      <c r="I561" s="512" t="str">
        <f t="shared" si="21"/>
        <v/>
      </c>
      <c r="J561" s="428"/>
    </row>
    <row r="562" spans="1:10" ht="24.75" customHeight="1">
      <c r="A562" s="428"/>
      <c r="B562" s="428"/>
      <c r="C562" s="428"/>
      <c r="D562" s="495"/>
      <c r="E562" s="495"/>
      <c r="F562" s="428"/>
      <c r="G562" s="495"/>
      <c r="H562" s="495" t="str">
        <f t="shared" si="20"/>
        <v/>
      </c>
      <c r="I562" s="512" t="str">
        <f t="shared" si="21"/>
        <v/>
      </c>
      <c r="J562" s="428"/>
    </row>
    <row r="563" spans="1:10" ht="24.75" customHeight="1">
      <c r="A563" s="428"/>
      <c r="B563" s="428"/>
      <c r="C563" s="428"/>
      <c r="D563" s="495"/>
      <c r="E563" s="495"/>
      <c r="F563" s="428"/>
      <c r="G563" s="495"/>
      <c r="H563" s="495" t="str">
        <f t="shared" si="20"/>
        <v/>
      </c>
      <c r="I563" s="512" t="str">
        <f t="shared" si="21"/>
        <v/>
      </c>
      <c r="J563" s="428"/>
    </row>
    <row r="564" spans="1:10" ht="24.75" customHeight="1">
      <c r="A564" s="428"/>
      <c r="B564" s="428"/>
      <c r="C564" s="428"/>
      <c r="D564" s="495"/>
      <c r="E564" s="495"/>
      <c r="F564" s="428"/>
      <c r="G564" s="495"/>
      <c r="H564" s="495" t="str">
        <f t="shared" si="20"/>
        <v/>
      </c>
      <c r="I564" s="512" t="str">
        <f t="shared" si="21"/>
        <v/>
      </c>
      <c r="J564" s="428"/>
    </row>
    <row r="565" spans="1:10" ht="24.75" customHeight="1">
      <c r="A565" s="428"/>
      <c r="B565" s="428"/>
      <c r="C565" s="428"/>
      <c r="D565" s="495"/>
      <c r="E565" s="495"/>
      <c r="F565" s="428"/>
      <c r="G565" s="495"/>
      <c r="H565" s="495" t="str">
        <f t="shared" si="20"/>
        <v/>
      </c>
      <c r="I565" s="512" t="str">
        <f t="shared" si="21"/>
        <v/>
      </c>
      <c r="J565" s="428"/>
    </row>
    <row r="566" spans="1:10" ht="24.75" customHeight="1">
      <c r="A566" s="428"/>
      <c r="B566" s="428"/>
      <c r="C566" s="428"/>
      <c r="D566" s="495"/>
      <c r="E566" s="495"/>
      <c r="F566" s="428"/>
      <c r="G566" s="495"/>
      <c r="H566" s="495" t="str">
        <f t="shared" si="20"/>
        <v/>
      </c>
      <c r="I566" s="512" t="str">
        <f t="shared" si="21"/>
        <v/>
      </c>
      <c r="J566" s="428"/>
    </row>
    <row r="567" spans="1:10" ht="24.75" customHeight="1">
      <c r="A567" s="428"/>
      <c r="B567" s="428"/>
      <c r="C567" s="428"/>
      <c r="D567" s="495"/>
      <c r="E567" s="495"/>
      <c r="F567" s="428"/>
      <c r="G567" s="495"/>
      <c r="H567" s="495" t="str">
        <f t="shared" si="20"/>
        <v/>
      </c>
      <c r="I567" s="512" t="str">
        <f t="shared" si="21"/>
        <v/>
      </c>
      <c r="J567" s="428"/>
    </row>
    <row r="568" spans="1:10" ht="24.75" customHeight="1">
      <c r="A568" s="428"/>
      <c r="B568" s="428"/>
      <c r="C568" s="428"/>
      <c r="D568" s="495"/>
      <c r="E568" s="495"/>
      <c r="F568" s="428"/>
      <c r="G568" s="495"/>
      <c r="H568" s="495" t="str">
        <f t="shared" si="20"/>
        <v/>
      </c>
      <c r="I568" s="512" t="str">
        <f t="shared" si="21"/>
        <v/>
      </c>
      <c r="J568" s="428"/>
    </row>
    <row r="569" spans="1:10" ht="24.75" customHeight="1">
      <c r="A569" s="428"/>
      <c r="B569" s="428"/>
      <c r="C569" s="428"/>
      <c r="D569" s="495"/>
      <c r="E569" s="495"/>
      <c r="F569" s="428"/>
      <c r="G569" s="495"/>
      <c r="H569" s="495" t="str">
        <f t="shared" si="20"/>
        <v/>
      </c>
      <c r="I569" s="512" t="str">
        <f t="shared" si="21"/>
        <v/>
      </c>
      <c r="J569" s="428"/>
    </row>
    <row r="570" spans="1:10" ht="24.75" customHeight="1">
      <c r="A570" s="428"/>
      <c r="B570" s="428"/>
      <c r="C570" s="428"/>
      <c r="D570" s="495"/>
      <c r="E570" s="495"/>
      <c r="F570" s="428"/>
      <c r="G570" s="495"/>
      <c r="H570" s="495" t="str">
        <f t="shared" si="20"/>
        <v/>
      </c>
      <c r="I570" s="512" t="str">
        <f t="shared" si="21"/>
        <v/>
      </c>
      <c r="J570" s="428"/>
    </row>
    <row r="571" spans="1:10" ht="24.75" customHeight="1">
      <c r="A571" s="428"/>
      <c r="B571" s="428"/>
      <c r="C571" s="428"/>
      <c r="D571" s="495"/>
      <c r="E571" s="495"/>
      <c r="F571" s="428"/>
      <c r="G571" s="495"/>
      <c r="H571" s="495" t="str">
        <f t="shared" si="20"/>
        <v/>
      </c>
      <c r="I571" s="512" t="str">
        <f t="shared" si="21"/>
        <v/>
      </c>
      <c r="J571" s="428"/>
    </row>
    <row r="572" spans="1:10" ht="24.75" customHeight="1">
      <c r="A572" s="428"/>
      <c r="B572" s="428"/>
      <c r="C572" s="428"/>
      <c r="D572" s="495"/>
      <c r="E572" s="495"/>
      <c r="F572" s="428"/>
      <c r="G572" s="495"/>
      <c r="H572" s="495" t="str">
        <f t="shared" si="20"/>
        <v/>
      </c>
      <c r="I572" s="512" t="str">
        <f t="shared" si="21"/>
        <v/>
      </c>
      <c r="J572" s="428"/>
    </row>
    <row r="573" spans="1:10" ht="24.75" customHeight="1">
      <c r="A573" s="428"/>
      <c r="B573" s="428"/>
      <c r="C573" s="428"/>
      <c r="D573" s="495"/>
      <c r="E573" s="495"/>
      <c r="F573" s="428"/>
      <c r="G573" s="495"/>
      <c r="H573" s="495" t="str">
        <f t="shared" si="20"/>
        <v/>
      </c>
      <c r="I573" s="512" t="str">
        <f t="shared" si="21"/>
        <v/>
      </c>
      <c r="J573" s="428"/>
    </row>
    <row r="574" spans="1:10" ht="24.75" customHeight="1">
      <c r="A574" s="428"/>
      <c r="B574" s="428"/>
      <c r="C574" s="428"/>
      <c r="D574" s="495"/>
      <c r="E574" s="495"/>
      <c r="F574" s="428"/>
      <c r="G574" s="495"/>
      <c r="H574" s="495" t="str">
        <f t="shared" si="20"/>
        <v/>
      </c>
      <c r="I574" s="512" t="str">
        <f t="shared" si="21"/>
        <v/>
      </c>
      <c r="J574" s="428"/>
    </row>
    <row r="575" spans="1:10" ht="24.75" customHeight="1">
      <c r="A575" s="428"/>
      <c r="B575" s="428"/>
      <c r="C575" s="428"/>
      <c r="D575" s="495"/>
      <c r="E575" s="495"/>
      <c r="F575" s="428"/>
      <c r="G575" s="495"/>
      <c r="H575" s="495" t="str">
        <f t="shared" si="20"/>
        <v/>
      </c>
      <c r="I575" s="512" t="str">
        <f t="shared" si="21"/>
        <v/>
      </c>
      <c r="J575" s="428"/>
    </row>
    <row r="576" spans="1:10" ht="24.75" customHeight="1">
      <c r="A576" s="428"/>
      <c r="B576" s="428"/>
      <c r="C576" s="428"/>
      <c r="D576" s="495"/>
      <c r="E576" s="495"/>
      <c r="F576" s="428"/>
      <c r="G576" s="495"/>
      <c r="H576" s="495" t="str">
        <f t="shared" si="20"/>
        <v/>
      </c>
      <c r="I576" s="512" t="str">
        <f t="shared" si="21"/>
        <v/>
      </c>
      <c r="J576" s="428"/>
    </row>
    <row r="577" spans="1:10" ht="24.75" customHeight="1">
      <c r="A577" s="428"/>
      <c r="B577" s="428"/>
      <c r="C577" s="428"/>
      <c r="D577" s="495"/>
      <c r="E577" s="495"/>
      <c r="F577" s="428"/>
      <c r="G577" s="495"/>
      <c r="H577" s="495" t="str">
        <f t="shared" si="20"/>
        <v/>
      </c>
      <c r="I577" s="512" t="str">
        <f t="shared" si="21"/>
        <v/>
      </c>
      <c r="J577" s="428"/>
    </row>
    <row r="578" spans="1:10" ht="24.75" customHeight="1">
      <c r="A578" s="428"/>
      <c r="B578" s="428"/>
      <c r="C578" s="428"/>
      <c r="D578" s="495"/>
      <c r="E578" s="495"/>
      <c r="F578" s="428"/>
      <c r="G578" s="495"/>
      <c r="H578" s="495" t="str">
        <f t="shared" si="20"/>
        <v/>
      </c>
      <c r="I578" s="512" t="str">
        <f t="shared" si="21"/>
        <v/>
      </c>
      <c r="J578" s="428"/>
    </row>
    <row r="579" spans="1:10" ht="24.75" customHeight="1">
      <c r="A579" s="428"/>
      <c r="B579" s="428"/>
      <c r="C579" s="428"/>
      <c r="D579" s="495"/>
      <c r="E579" s="495"/>
      <c r="F579" s="428"/>
      <c r="G579" s="495"/>
      <c r="H579" s="495" t="str">
        <f t="shared" si="20"/>
        <v/>
      </c>
      <c r="I579" s="512" t="str">
        <f t="shared" si="21"/>
        <v/>
      </c>
      <c r="J579" s="428"/>
    </row>
    <row r="580" spans="1:10" ht="24.75" customHeight="1">
      <c r="A580" s="428"/>
      <c r="B580" s="428"/>
      <c r="C580" s="428"/>
      <c r="D580" s="495"/>
      <c r="E580" s="495"/>
      <c r="F580" s="428"/>
      <c r="G580" s="495"/>
      <c r="H580" s="495" t="str">
        <f t="shared" si="20"/>
        <v/>
      </c>
      <c r="I580" s="512" t="str">
        <f t="shared" si="21"/>
        <v/>
      </c>
      <c r="J580" s="428"/>
    </row>
    <row r="581" spans="1:10" ht="24.75" customHeight="1">
      <c r="A581" s="428"/>
      <c r="B581" s="428"/>
      <c r="C581" s="428"/>
      <c r="D581" s="495"/>
      <c r="E581" s="495"/>
      <c r="F581" s="428"/>
      <c r="G581" s="495"/>
      <c r="H581" s="495" t="str">
        <f t="shared" si="20"/>
        <v/>
      </c>
      <c r="I581" s="512" t="str">
        <f t="shared" si="21"/>
        <v/>
      </c>
      <c r="J581" s="428"/>
    </row>
    <row r="582" spans="1:10" ht="24.75" customHeight="1">
      <c r="A582" s="428"/>
      <c r="B582" s="428"/>
      <c r="C582" s="428"/>
      <c r="D582" s="495"/>
      <c r="E582" s="495"/>
      <c r="F582" s="428"/>
      <c r="G582" s="495"/>
      <c r="H582" s="495" t="str">
        <f t="shared" si="20"/>
        <v/>
      </c>
      <c r="I582" s="512" t="str">
        <f t="shared" si="21"/>
        <v/>
      </c>
      <c r="J582" s="428"/>
    </row>
    <row r="583" spans="1:10" ht="24.75" customHeight="1">
      <c r="A583" s="428"/>
      <c r="B583" s="428"/>
      <c r="C583" s="428"/>
      <c r="D583" s="495"/>
      <c r="E583" s="495"/>
      <c r="F583" s="428"/>
      <c r="G583" s="495"/>
      <c r="H583" s="495" t="str">
        <f t="shared" si="20"/>
        <v/>
      </c>
      <c r="I583" s="512" t="str">
        <f t="shared" si="21"/>
        <v/>
      </c>
      <c r="J583" s="428"/>
    </row>
    <row r="584" spans="1:10" ht="24.75" customHeight="1">
      <c r="A584" s="428"/>
      <c r="B584" s="428"/>
      <c r="C584" s="428"/>
      <c r="D584" s="495"/>
      <c r="E584" s="495"/>
      <c r="F584" s="428"/>
      <c r="G584" s="495"/>
      <c r="H584" s="495" t="str">
        <f t="shared" si="20"/>
        <v/>
      </c>
      <c r="I584" s="512" t="str">
        <f t="shared" si="21"/>
        <v/>
      </c>
      <c r="J584" s="428"/>
    </row>
    <row r="585" spans="1:10" ht="24.75" customHeight="1">
      <c r="A585" s="428"/>
      <c r="B585" s="428"/>
      <c r="C585" s="428"/>
      <c r="D585" s="495"/>
      <c r="E585" s="495"/>
      <c r="F585" s="428"/>
      <c r="G585" s="495"/>
      <c r="H585" s="495" t="str">
        <f t="shared" si="20"/>
        <v/>
      </c>
      <c r="I585" s="512" t="str">
        <f t="shared" si="21"/>
        <v/>
      </c>
      <c r="J585" s="428"/>
    </row>
    <row r="586" spans="1:10" ht="24.75" customHeight="1">
      <c r="A586" s="428"/>
      <c r="B586" s="428"/>
      <c r="C586" s="428"/>
      <c r="D586" s="495"/>
      <c r="E586" s="495"/>
      <c r="F586" s="428"/>
      <c r="G586" s="495"/>
      <c r="H586" s="495" t="str">
        <f t="shared" si="20"/>
        <v/>
      </c>
      <c r="I586" s="512" t="str">
        <f t="shared" si="21"/>
        <v/>
      </c>
      <c r="J586" s="428"/>
    </row>
    <row r="587" spans="1:10" ht="24.75" customHeight="1">
      <c r="A587" s="428"/>
      <c r="B587" s="428"/>
      <c r="C587" s="428"/>
      <c r="D587" s="495"/>
      <c r="E587" s="495"/>
      <c r="F587" s="428"/>
      <c r="G587" s="495"/>
      <c r="H587" s="495" t="str">
        <f t="shared" si="20"/>
        <v/>
      </c>
      <c r="I587" s="512" t="str">
        <f t="shared" si="21"/>
        <v/>
      </c>
      <c r="J587" s="428"/>
    </row>
    <row r="588" spans="1:10" ht="24.75" customHeight="1">
      <c r="A588" s="428"/>
      <c r="B588" s="428"/>
      <c r="C588" s="428"/>
      <c r="D588" s="495"/>
      <c r="E588" s="495"/>
      <c r="F588" s="428"/>
      <c r="G588" s="495"/>
      <c r="H588" s="495" t="str">
        <f t="shared" si="20"/>
        <v/>
      </c>
      <c r="I588" s="512" t="str">
        <f t="shared" si="21"/>
        <v/>
      </c>
      <c r="J588" s="428"/>
    </row>
    <row r="589" spans="1:10" ht="24.75" customHeight="1">
      <c r="A589" s="428"/>
      <c r="B589" s="428"/>
      <c r="C589" s="428"/>
      <c r="D589" s="495"/>
      <c r="E589" s="495"/>
      <c r="F589" s="428"/>
      <c r="G589" s="495"/>
      <c r="H589" s="495" t="str">
        <f t="shared" si="20"/>
        <v/>
      </c>
      <c r="I589" s="512" t="str">
        <f t="shared" si="21"/>
        <v/>
      </c>
      <c r="J589" s="428"/>
    </row>
    <row r="590" spans="1:10" ht="24.75" customHeight="1">
      <c r="A590" s="428"/>
      <c r="B590" s="428"/>
      <c r="C590" s="428"/>
      <c r="D590" s="495"/>
      <c r="E590" s="495"/>
      <c r="F590" s="428"/>
      <c r="G590" s="495"/>
      <c r="H590" s="495" t="str">
        <f t="shared" si="20"/>
        <v/>
      </c>
      <c r="I590" s="512" t="str">
        <f t="shared" si="21"/>
        <v/>
      </c>
      <c r="J590" s="428"/>
    </row>
    <row r="591" spans="1:10" ht="24.75" customHeight="1">
      <c r="A591" s="428"/>
      <c r="B591" s="428"/>
      <c r="C591" s="428"/>
      <c r="D591" s="495"/>
      <c r="E591" s="495"/>
      <c r="F591" s="428"/>
      <c r="G591" s="495"/>
      <c r="H591" s="495" t="str">
        <f t="shared" si="20"/>
        <v/>
      </c>
      <c r="I591" s="512" t="str">
        <f t="shared" si="21"/>
        <v/>
      </c>
      <c r="J591" s="428"/>
    </row>
    <row r="592" spans="1:10" ht="24.75" customHeight="1">
      <c r="A592" s="428"/>
      <c r="B592" s="428"/>
      <c r="C592" s="428"/>
      <c r="D592" s="495"/>
      <c r="E592" s="495"/>
      <c r="F592" s="428"/>
      <c r="G592" s="495"/>
      <c r="H592" s="495" t="str">
        <f t="shared" si="20"/>
        <v/>
      </c>
      <c r="I592" s="512" t="str">
        <f t="shared" si="21"/>
        <v/>
      </c>
      <c r="J592" s="428"/>
    </row>
    <row r="593" spans="1:10" ht="24.75" customHeight="1">
      <c r="A593" s="428"/>
      <c r="B593" s="428"/>
      <c r="C593" s="428"/>
      <c r="D593" s="495"/>
      <c r="E593" s="495"/>
      <c r="F593" s="428"/>
      <c r="G593" s="495"/>
      <c r="H593" s="495" t="str">
        <f t="shared" si="20"/>
        <v/>
      </c>
      <c r="I593" s="512" t="str">
        <f t="shared" si="21"/>
        <v/>
      </c>
      <c r="J593" s="428"/>
    </row>
    <row r="594" spans="1:10" ht="24.75" customHeight="1">
      <c r="A594" s="428"/>
      <c r="B594" s="428"/>
      <c r="C594" s="428"/>
      <c r="D594" s="495"/>
      <c r="E594" s="495"/>
      <c r="F594" s="428"/>
      <c r="G594" s="495"/>
      <c r="H594" s="495" t="str">
        <f t="shared" si="20"/>
        <v/>
      </c>
      <c r="I594" s="512" t="str">
        <f t="shared" si="21"/>
        <v/>
      </c>
      <c r="J594" s="428"/>
    </row>
    <row r="595" spans="1:10" ht="24.75" customHeight="1">
      <c r="A595" s="428"/>
      <c r="B595" s="428"/>
      <c r="C595" s="428"/>
      <c r="D595" s="495"/>
      <c r="E595" s="495"/>
      <c r="F595" s="428"/>
      <c r="G595" s="495"/>
      <c r="H595" s="495" t="str">
        <f t="shared" si="20"/>
        <v/>
      </c>
      <c r="I595" s="512" t="str">
        <f t="shared" si="21"/>
        <v/>
      </c>
      <c r="J595" s="428"/>
    </row>
    <row r="596" spans="1:10" ht="24.75" customHeight="1">
      <c r="A596" s="428"/>
      <c r="B596" s="428"/>
      <c r="C596" s="428"/>
      <c r="D596" s="495"/>
      <c r="E596" s="495"/>
      <c r="F596" s="428"/>
      <c r="G596" s="495"/>
      <c r="H596" s="495" t="str">
        <f t="shared" si="20"/>
        <v/>
      </c>
      <c r="I596" s="512" t="str">
        <f t="shared" si="21"/>
        <v/>
      </c>
      <c r="J596" s="428"/>
    </row>
    <row r="597" spans="1:10" ht="24.75" customHeight="1">
      <c r="A597" s="428"/>
      <c r="B597" s="428"/>
      <c r="C597" s="428"/>
      <c r="D597" s="495"/>
      <c r="E597" s="495"/>
      <c r="F597" s="428"/>
      <c r="G597" s="495"/>
      <c r="H597" s="495" t="str">
        <f t="shared" si="20"/>
        <v/>
      </c>
      <c r="I597" s="512" t="str">
        <f t="shared" si="21"/>
        <v/>
      </c>
      <c r="J597" s="428"/>
    </row>
    <row r="598" spans="1:10" ht="24.75" customHeight="1">
      <c r="A598" s="428"/>
      <c r="B598" s="428"/>
      <c r="C598" s="428"/>
      <c r="D598" s="495"/>
      <c r="E598" s="495"/>
      <c r="F598" s="428"/>
      <c r="G598" s="495"/>
      <c r="H598" s="495" t="str">
        <f t="shared" si="20"/>
        <v/>
      </c>
      <c r="I598" s="512" t="str">
        <f t="shared" si="21"/>
        <v/>
      </c>
      <c r="J598" s="428"/>
    </row>
    <row r="599" spans="1:10" ht="24.75" customHeight="1">
      <c r="A599" s="428"/>
      <c r="B599" s="428"/>
      <c r="C599" s="428"/>
      <c r="D599" s="495"/>
      <c r="E599" s="495"/>
      <c r="F599" s="428"/>
      <c r="G599" s="495"/>
      <c r="H599" s="495" t="str">
        <f t="shared" si="20"/>
        <v/>
      </c>
      <c r="I599" s="512" t="str">
        <f t="shared" si="21"/>
        <v/>
      </c>
      <c r="J599" s="428"/>
    </row>
    <row r="600" spans="1:10" ht="24.75" customHeight="1">
      <c r="A600" s="428"/>
      <c r="B600" s="428"/>
      <c r="C600" s="428"/>
      <c r="D600" s="495"/>
      <c r="E600" s="495"/>
      <c r="F600" s="428"/>
      <c r="G600" s="495"/>
      <c r="H600" s="495" t="str">
        <f t="shared" si="20"/>
        <v/>
      </c>
      <c r="I600" s="512" t="str">
        <f t="shared" si="21"/>
        <v/>
      </c>
      <c r="J600" s="428"/>
    </row>
    <row r="601" spans="1:10" ht="24.75" customHeight="1">
      <c r="A601" s="428"/>
      <c r="B601" s="428"/>
      <c r="C601" s="428"/>
      <c r="D601" s="495"/>
      <c r="E601" s="495"/>
      <c r="F601" s="428"/>
      <c r="G601" s="495"/>
      <c r="H601" s="495" t="str">
        <f t="shared" si="20"/>
        <v/>
      </c>
      <c r="I601" s="512" t="str">
        <f t="shared" si="21"/>
        <v/>
      </c>
      <c r="J601" s="428"/>
    </row>
    <row r="602" spans="1:10" ht="24.75" customHeight="1">
      <c r="A602" s="428"/>
      <c r="B602" s="428"/>
      <c r="C602" s="428"/>
      <c r="D602" s="495"/>
      <c r="E602" s="495"/>
      <c r="F602" s="428"/>
      <c r="G602" s="495"/>
      <c r="H602" s="495" t="str">
        <f t="shared" si="20"/>
        <v/>
      </c>
      <c r="I602" s="512" t="str">
        <f t="shared" si="21"/>
        <v/>
      </c>
      <c r="J602" s="428"/>
    </row>
    <row r="603" spans="1:10" ht="24.75" customHeight="1">
      <c r="A603" s="428"/>
      <c r="B603" s="428"/>
      <c r="C603" s="428"/>
      <c r="D603" s="495"/>
      <c r="E603" s="495"/>
      <c r="F603" s="428"/>
      <c r="G603" s="495"/>
      <c r="H603" s="495" t="str">
        <f t="shared" si="20"/>
        <v/>
      </c>
      <c r="I603" s="512" t="str">
        <f t="shared" si="21"/>
        <v/>
      </c>
      <c r="J603" s="428"/>
    </row>
    <row r="604" spans="1:10" ht="24.75" customHeight="1">
      <c r="A604" s="428"/>
      <c r="B604" s="428"/>
      <c r="C604" s="428"/>
      <c r="D604" s="495"/>
      <c r="E604" s="495"/>
      <c r="F604" s="428"/>
      <c r="G604" s="495"/>
      <c r="H604" s="495" t="str">
        <f t="shared" si="20"/>
        <v/>
      </c>
      <c r="I604" s="512" t="str">
        <f t="shared" si="21"/>
        <v/>
      </c>
      <c r="J604" s="428"/>
    </row>
    <row r="605" spans="1:10" ht="24.75" customHeight="1">
      <c r="A605" s="428"/>
      <c r="B605" s="428"/>
      <c r="C605" s="428"/>
      <c r="D605" s="495"/>
      <c r="E605" s="495"/>
      <c r="F605" s="428"/>
      <c r="G605" s="495"/>
      <c r="H605" s="495" t="str">
        <f t="shared" si="20"/>
        <v/>
      </c>
      <c r="I605" s="512" t="str">
        <f t="shared" si="21"/>
        <v/>
      </c>
      <c r="J605" s="428"/>
    </row>
    <row r="606" spans="1:10" ht="24.75" customHeight="1">
      <c r="A606" s="428"/>
      <c r="B606" s="428"/>
      <c r="C606" s="428"/>
      <c r="D606" s="495"/>
      <c r="E606" s="495"/>
      <c r="F606" s="428"/>
      <c r="G606" s="495"/>
      <c r="H606" s="495" t="str">
        <f t="shared" ref="H606:H669" si="22">IF(E606="","",E606*G606)</f>
        <v/>
      </c>
      <c r="I606" s="512" t="str">
        <f t="shared" ref="I606:I669" si="23">IF(D606="","",H606/D606)</f>
        <v/>
      </c>
      <c r="J606" s="428"/>
    </row>
    <row r="607" spans="1:10" ht="24.75" customHeight="1">
      <c r="A607" s="428"/>
      <c r="B607" s="428"/>
      <c r="C607" s="428"/>
      <c r="D607" s="495"/>
      <c r="E607" s="495"/>
      <c r="F607" s="428"/>
      <c r="G607" s="495"/>
      <c r="H607" s="495" t="str">
        <f t="shared" si="22"/>
        <v/>
      </c>
      <c r="I607" s="512" t="str">
        <f t="shared" si="23"/>
        <v/>
      </c>
      <c r="J607" s="428"/>
    </row>
    <row r="608" spans="1:10" ht="24.75" customHeight="1">
      <c r="A608" s="428"/>
      <c r="B608" s="428"/>
      <c r="C608" s="428"/>
      <c r="D608" s="495"/>
      <c r="E608" s="495"/>
      <c r="F608" s="428"/>
      <c r="G608" s="495"/>
      <c r="H608" s="495" t="str">
        <f t="shared" si="22"/>
        <v/>
      </c>
      <c r="I608" s="512" t="str">
        <f t="shared" si="23"/>
        <v/>
      </c>
      <c r="J608" s="428"/>
    </row>
    <row r="609" spans="1:10" ht="24.75" customHeight="1">
      <c r="A609" s="428"/>
      <c r="B609" s="428"/>
      <c r="C609" s="428"/>
      <c r="D609" s="495"/>
      <c r="E609" s="495"/>
      <c r="F609" s="428"/>
      <c r="G609" s="495"/>
      <c r="H609" s="495" t="str">
        <f t="shared" si="22"/>
        <v/>
      </c>
      <c r="I609" s="512" t="str">
        <f t="shared" si="23"/>
        <v/>
      </c>
      <c r="J609" s="428"/>
    </row>
    <row r="610" spans="1:10" ht="24.75" customHeight="1">
      <c r="A610" s="428"/>
      <c r="B610" s="428"/>
      <c r="C610" s="428"/>
      <c r="D610" s="495"/>
      <c r="E610" s="495"/>
      <c r="F610" s="428"/>
      <c r="G610" s="495"/>
      <c r="H610" s="495" t="str">
        <f t="shared" si="22"/>
        <v/>
      </c>
      <c r="I610" s="512" t="str">
        <f t="shared" si="23"/>
        <v/>
      </c>
      <c r="J610" s="428"/>
    </row>
    <row r="611" spans="1:10" ht="24.75" customHeight="1">
      <c r="A611" s="428"/>
      <c r="B611" s="428"/>
      <c r="C611" s="428"/>
      <c r="D611" s="495"/>
      <c r="E611" s="495"/>
      <c r="F611" s="428"/>
      <c r="G611" s="495"/>
      <c r="H611" s="495" t="str">
        <f t="shared" si="22"/>
        <v/>
      </c>
      <c r="I611" s="512" t="str">
        <f t="shared" si="23"/>
        <v/>
      </c>
      <c r="J611" s="428"/>
    </row>
    <row r="612" spans="1:10" ht="24.75" customHeight="1">
      <c r="A612" s="428"/>
      <c r="B612" s="428"/>
      <c r="C612" s="428"/>
      <c r="D612" s="495"/>
      <c r="E612" s="495"/>
      <c r="F612" s="428"/>
      <c r="G612" s="495"/>
      <c r="H612" s="495" t="str">
        <f t="shared" si="22"/>
        <v/>
      </c>
      <c r="I612" s="512" t="str">
        <f t="shared" si="23"/>
        <v/>
      </c>
      <c r="J612" s="428"/>
    </row>
    <row r="613" spans="1:10" ht="24.75" customHeight="1">
      <c r="A613" s="428"/>
      <c r="B613" s="428"/>
      <c r="C613" s="428"/>
      <c r="D613" s="495"/>
      <c r="E613" s="495"/>
      <c r="F613" s="428"/>
      <c r="G613" s="495"/>
      <c r="H613" s="495" t="str">
        <f t="shared" si="22"/>
        <v/>
      </c>
      <c r="I613" s="512" t="str">
        <f t="shared" si="23"/>
        <v/>
      </c>
      <c r="J613" s="428"/>
    </row>
    <row r="614" spans="1:10" ht="24.75" customHeight="1">
      <c r="A614" s="428"/>
      <c r="B614" s="428"/>
      <c r="C614" s="428"/>
      <c r="D614" s="495"/>
      <c r="E614" s="495"/>
      <c r="F614" s="428"/>
      <c r="G614" s="495"/>
      <c r="H614" s="495" t="str">
        <f t="shared" si="22"/>
        <v/>
      </c>
      <c r="I614" s="512" t="str">
        <f t="shared" si="23"/>
        <v/>
      </c>
      <c r="J614" s="428"/>
    </row>
    <row r="615" spans="1:10" ht="24.75" customHeight="1">
      <c r="A615" s="428"/>
      <c r="B615" s="428"/>
      <c r="C615" s="428"/>
      <c r="D615" s="495"/>
      <c r="E615" s="495"/>
      <c r="F615" s="428"/>
      <c r="G615" s="495"/>
      <c r="H615" s="495" t="str">
        <f t="shared" si="22"/>
        <v/>
      </c>
      <c r="I615" s="512" t="str">
        <f t="shared" si="23"/>
        <v/>
      </c>
      <c r="J615" s="428"/>
    </row>
    <row r="616" spans="1:10" ht="24.75" customHeight="1">
      <c r="A616" s="428"/>
      <c r="B616" s="428"/>
      <c r="C616" s="428"/>
      <c r="D616" s="495"/>
      <c r="E616" s="495"/>
      <c r="F616" s="428"/>
      <c r="G616" s="495"/>
      <c r="H616" s="495" t="str">
        <f t="shared" si="22"/>
        <v/>
      </c>
      <c r="I616" s="512" t="str">
        <f t="shared" si="23"/>
        <v/>
      </c>
      <c r="J616" s="428"/>
    </row>
    <row r="617" spans="1:10" ht="24.75" customHeight="1">
      <c r="A617" s="428"/>
      <c r="B617" s="428"/>
      <c r="C617" s="428"/>
      <c r="D617" s="495"/>
      <c r="E617" s="495"/>
      <c r="F617" s="428"/>
      <c r="G617" s="495"/>
      <c r="H617" s="495" t="str">
        <f t="shared" si="22"/>
        <v/>
      </c>
      <c r="I617" s="512" t="str">
        <f t="shared" si="23"/>
        <v/>
      </c>
      <c r="J617" s="428"/>
    </row>
    <row r="618" spans="1:10" ht="24.75" customHeight="1">
      <c r="A618" s="428"/>
      <c r="B618" s="428"/>
      <c r="C618" s="428"/>
      <c r="D618" s="495"/>
      <c r="E618" s="495"/>
      <c r="F618" s="428"/>
      <c r="G618" s="495"/>
      <c r="H618" s="495" t="str">
        <f t="shared" si="22"/>
        <v/>
      </c>
      <c r="I618" s="512" t="str">
        <f t="shared" si="23"/>
        <v/>
      </c>
      <c r="J618" s="428"/>
    </row>
    <row r="619" spans="1:10" ht="24.75" customHeight="1">
      <c r="A619" s="428"/>
      <c r="B619" s="428"/>
      <c r="C619" s="428"/>
      <c r="D619" s="495"/>
      <c r="E619" s="495"/>
      <c r="F619" s="428"/>
      <c r="G619" s="495"/>
      <c r="H619" s="495" t="str">
        <f t="shared" si="22"/>
        <v/>
      </c>
      <c r="I619" s="512" t="str">
        <f t="shared" si="23"/>
        <v/>
      </c>
      <c r="J619" s="428"/>
    </row>
    <row r="620" spans="1:10" ht="24.75" customHeight="1">
      <c r="A620" s="428"/>
      <c r="B620" s="428"/>
      <c r="C620" s="428"/>
      <c r="D620" s="495"/>
      <c r="E620" s="495"/>
      <c r="F620" s="428"/>
      <c r="G620" s="495"/>
      <c r="H620" s="495" t="str">
        <f t="shared" si="22"/>
        <v/>
      </c>
      <c r="I620" s="512" t="str">
        <f t="shared" si="23"/>
        <v/>
      </c>
      <c r="J620" s="428"/>
    </row>
    <row r="621" spans="1:10" ht="24.75" customHeight="1">
      <c r="A621" s="428"/>
      <c r="B621" s="428"/>
      <c r="C621" s="428"/>
      <c r="D621" s="495"/>
      <c r="E621" s="495"/>
      <c r="F621" s="428"/>
      <c r="G621" s="495"/>
      <c r="H621" s="495" t="str">
        <f t="shared" si="22"/>
        <v/>
      </c>
      <c r="I621" s="512" t="str">
        <f t="shared" si="23"/>
        <v/>
      </c>
      <c r="J621" s="428"/>
    </row>
    <row r="622" spans="1:10" ht="24.75" customHeight="1">
      <c r="A622" s="428"/>
      <c r="B622" s="428"/>
      <c r="C622" s="428"/>
      <c r="D622" s="495"/>
      <c r="E622" s="495"/>
      <c r="F622" s="428"/>
      <c r="G622" s="495"/>
      <c r="H622" s="495" t="str">
        <f t="shared" si="22"/>
        <v/>
      </c>
      <c r="I622" s="512" t="str">
        <f t="shared" si="23"/>
        <v/>
      </c>
      <c r="J622" s="428"/>
    </row>
    <row r="623" spans="1:10" ht="24.75" customHeight="1">
      <c r="A623" s="428"/>
      <c r="B623" s="428"/>
      <c r="C623" s="428"/>
      <c r="D623" s="495"/>
      <c r="E623" s="495"/>
      <c r="F623" s="428"/>
      <c r="G623" s="495"/>
      <c r="H623" s="495" t="str">
        <f t="shared" si="22"/>
        <v/>
      </c>
      <c r="I623" s="512" t="str">
        <f t="shared" si="23"/>
        <v/>
      </c>
      <c r="J623" s="428"/>
    </row>
    <row r="624" spans="1:10" ht="24.75" customHeight="1">
      <c r="A624" s="428"/>
      <c r="B624" s="428"/>
      <c r="C624" s="428"/>
      <c r="D624" s="495"/>
      <c r="E624" s="495"/>
      <c r="F624" s="428"/>
      <c r="G624" s="495"/>
      <c r="H624" s="495" t="str">
        <f t="shared" si="22"/>
        <v/>
      </c>
      <c r="I624" s="512" t="str">
        <f t="shared" si="23"/>
        <v/>
      </c>
      <c r="J624" s="428"/>
    </row>
    <row r="625" spans="1:10" ht="24.75" customHeight="1">
      <c r="A625" s="428"/>
      <c r="B625" s="428"/>
      <c r="C625" s="428"/>
      <c r="D625" s="495"/>
      <c r="E625" s="495"/>
      <c r="F625" s="428"/>
      <c r="G625" s="495"/>
      <c r="H625" s="495" t="str">
        <f t="shared" si="22"/>
        <v/>
      </c>
      <c r="I625" s="512" t="str">
        <f t="shared" si="23"/>
        <v/>
      </c>
      <c r="J625" s="428"/>
    </row>
    <row r="626" spans="1:10" ht="24.75" customHeight="1">
      <c r="A626" s="428"/>
      <c r="B626" s="428"/>
      <c r="C626" s="428"/>
      <c r="D626" s="495"/>
      <c r="E626" s="495"/>
      <c r="F626" s="428"/>
      <c r="G626" s="495"/>
      <c r="H626" s="495" t="str">
        <f t="shared" si="22"/>
        <v/>
      </c>
      <c r="I626" s="512" t="str">
        <f t="shared" si="23"/>
        <v/>
      </c>
      <c r="J626" s="428"/>
    </row>
    <row r="627" spans="1:10" ht="24.75" customHeight="1">
      <c r="A627" s="428"/>
      <c r="B627" s="428"/>
      <c r="C627" s="428"/>
      <c r="D627" s="495"/>
      <c r="E627" s="495"/>
      <c r="F627" s="428"/>
      <c r="G627" s="495"/>
      <c r="H627" s="495" t="str">
        <f t="shared" si="22"/>
        <v/>
      </c>
      <c r="I627" s="512" t="str">
        <f t="shared" si="23"/>
        <v/>
      </c>
      <c r="J627" s="428"/>
    </row>
    <row r="628" spans="1:10" ht="24.75" customHeight="1">
      <c r="A628" s="428"/>
      <c r="B628" s="428"/>
      <c r="C628" s="428"/>
      <c r="D628" s="495"/>
      <c r="E628" s="495"/>
      <c r="F628" s="428"/>
      <c r="G628" s="495"/>
      <c r="H628" s="495" t="str">
        <f t="shared" si="22"/>
        <v/>
      </c>
      <c r="I628" s="512" t="str">
        <f t="shared" si="23"/>
        <v/>
      </c>
      <c r="J628" s="428"/>
    </row>
    <row r="629" spans="1:10" ht="24.75" customHeight="1">
      <c r="A629" s="428"/>
      <c r="B629" s="428"/>
      <c r="C629" s="428"/>
      <c r="D629" s="495"/>
      <c r="E629" s="495"/>
      <c r="F629" s="428"/>
      <c r="G629" s="495"/>
      <c r="H629" s="495" t="str">
        <f t="shared" si="22"/>
        <v/>
      </c>
      <c r="I629" s="512" t="str">
        <f t="shared" si="23"/>
        <v/>
      </c>
      <c r="J629" s="428"/>
    </row>
    <row r="630" spans="1:10" ht="24.75" customHeight="1">
      <c r="A630" s="428"/>
      <c r="B630" s="428"/>
      <c r="C630" s="428"/>
      <c r="D630" s="495"/>
      <c r="E630" s="495"/>
      <c r="F630" s="428"/>
      <c r="G630" s="495"/>
      <c r="H630" s="495" t="str">
        <f t="shared" si="22"/>
        <v/>
      </c>
      <c r="I630" s="512" t="str">
        <f t="shared" si="23"/>
        <v/>
      </c>
      <c r="J630" s="428"/>
    </row>
    <row r="631" spans="1:10" ht="24.75" customHeight="1">
      <c r="A631" s="428"/>
      <c r="B631" s="428"/>
      <c r="C631" s="428"/>
      <c r="D631" s="495"/>
      <c r="E631" s="495"/>
      <c r="F631" s="428"/>
      <c r="G631" s="495"/>
      <c r="H631" s="495" t="str">
        <f t="shared" si="22"/>
        <v/>
      </c>
      <c r="I631" s="512" t="str">
        <f t="shared" si="23"/>
        <v/>
      </c>
      <c r="J631" s="428"/>
    </row>
    <row r="632" spans="1:10" ht="24.75" customHeight="1">
      <c r="A632" s="428"/>
      <c r="B632" s="428"/>
      <c r="C632" s="428"/>
      <c r="D632" s="495"/>
      <c r="E632" s="495"/>
      <c r="F632" s="428"/>
      <c r="G632" s="495"/>
      <c r="H632" s="495" t="str">
        <f t="shared" si="22"/>
        <v/>
      </c>
      <c r="I632" s="512" t="str">
        <f t="shared" si="23"/>
        <v/>
      </c>
      <c r="J632" s="428"/>
    </row>
    <row r="633" spans="1:10" ht="24.75" customHeight="1">
      <c r="A633" s="428"/>
      <c r="B633" s="428"/>
      <c r="C633" s="428"/>
      <c r="D633" s="495"/>
      <c r="E633" s="495"/>
      <c r="F633" s="428"/>
      <c r="G633" s="495"/>
      <c r="H633" s="495" t="str">
        <f t="shared" si="22"/>
        <v/>
      </c>
      <c r="I633" s="512" t="str">
        <f t="shared" si="23"/>
        <v/>
      </c>
      <c r="J633" s="428"/>
    </row>
    <row r="634" spans="1:10" ht="24.75" customHeight="1">
      <c r="A634" s="428"/>
      <c r="B634" s="428"/>
      <c r="C634" s="428"/>
      <c r="D634" s="495"/>
      <c r="E634" s="495"/>
      <c r="F634" s="428"/>
      <c r="G634" s="495"/>
      <c r="H634" s="495" t="str">
        <f t="shared" si="22"/>
        <v/>
      </c>
      <c r="I634" s="512" t="str">
        <f t="shared" si="23"/>
        <v/>
      </c>
      <c r="J634" s="428"/>
    </row>
    <row r="635" spans="1:10" ht="24.75" customHeight="1">
      <c r="A635" s="428"/>
      <c r="B635" s="428"/>
      <c r="C635" s="428"/>
      <c r="D635" s="495"/>
      <c r="E635" s="495"/>
      <c r="F635" s="428"/>
      <c r="G635" s="495"/>
      <c r="H635" s="495" t="str">
        <f t="shared" si="22"/>
        <v/>
      </c>
      <c r="I635" s="512" t="str">
        <f t="shared" si="23"/>
        <v/>
      </c>
      <c r="J635" s="428"/>
    </row>
    <row r="636" spans="1:10" ht="24.75" customHeight="1">
      <c r="A636" s="428"/>
      <c r="B636" s="428"/>
      <c r="C636" s="428"/>
      <c r="D636" s="495"/>
      <c r="E636" s="495"/>
      <c r="F636" s="428"/>
      <c r="G636" s="495"/>
      <c r="H636" s="495" t="str">
        <f t="shared" si="22"/>
        <v/>
      </c>
      <c r="I636" s="512" t="str">
        <f t="shared" si="23"/>
        <v/>
      </c>
      <c r="J636" s="428"/>
    </row>
    <row r="637" spans="1:10" ht="24.75" customHeight="1">
      <c r="A637" s="428"/>
      <c r="B637" s="428"/>
      <c r="C637" s="428"/>
      <c r="D637" s="495"/>
      <c r="E637" s="495"/>
      <c r="F637" s="428"/>
      <c r="G637" s="495"/>
      <c r="H637" s="495" t="str">
        <f t="shared" si="22"/>
        <v/>
      </c>
      <c r="I637" s="512" t="str">
        <f t="shared" si="23"/>
        <v/>
      </c>
      <c r="J637" s="428"/>
    </row>
    <row r="638" spans="1:10" ht="24.75" customHeight="1">
      <c r="A638" s="428"/>
      <c r="B638" s="428"/>
      <c r="C638" s="428"/>
      <c r="D638" s="495"/>
      <c r="E638" s="495"/>
      <c r="F638" s="428"/>
      <c r="G638" s="495"/>
      <c r="H638" s="495" t="str">
        <f t="shared" si="22"/>
        <v/>
      </c>
      <c r="I638" s="512" t="str">
        <f t="shared" si="23"/>
        <v/>
      </c>
      <c r="J638" s="428"/>
    </row>
    <row r="639" spans="1:10" ht="24.75" customHeight="1">
      <c r="A639" s="428"/>
      <c r="B639" s="428"/>
      <c r="C639" s="428"/>
      <c r="D639" s="495"/>
      <c r="E639" s="495"/>
      <c r="F639" s="428"/>
      <c r="G639" s="495"/>
      <c r="H639" s="495" t="str">
        <f t="shared" si="22"/>
        <v/>
      </c>
      <c r="I639" s="512" t="str">
        <f t="shared" si="23"/>
        <v/>
      </c>
      <c r="J639" s="428"/>
    </row>
    <row r="640" spans="1:10" ht="24.75" customHeight="1">
      <c r="A640" s="428"/>
      <c r="B640" s="428"/>
      <c r="C640" s="428"/>
      <c r="D640" s="495"/>
      <c r="E640" s="495"/>
      <c r="F640" s="428"/>
      <c r="G640" s="495"/>
      <c r="H640" s="495" t="str">
        <f t="shared" si="22"/>
        <v/>
      </c>
      <c r="I640" s="512" t="str">
        <f t="shared" si="23"/>
        <v/>
      </c>
      <c r="J640" s="428"/>
    </row>
    <row r="641" spans="1:10" ht="24.75" customHeight="1">
      <c r="A641" s="428"/>
      <c r="B641" s="428"/>
      <c r="C641" s="428"/>
      <c r="D641" s="495"/>
      <c r="E641" s="495"/>
      <c r="F641" s="428"/>
      <c r="G641" s="495"/>
      <c r="H641" s="495" t="str">
        <f t="shared" si="22"/>
        <v/>
      </c>
      <c r="I641" s="512" t="str">
        <f t="shared" si="23"/>
        <v/>
      </c>
      <c r="J641" s="428"/>
    </row>
    <row r="642" spans="1:10" ht="24.75" customHeight="1">
      <c r="A642" s="428"/>
      <c r="B642" s="428"/>
      <c r="C642" s="428"/>
      <c r="D642" s="495"/>
      <c r="E642" s="495"/>
      <c r="F642" s="428"/>
      <c r="G642" s="495"/>
      <c r="H642" s="495" t="str">
        <f t="shared" si="22"/>
        <v/>
      </c>
      <c r="I642" s="512" t="str">
        <f t="shared" si="23"/>
        <v/>
      </c>
      <c r="J642" s="428"/>
    </row>
    <row r="643" spans="1:10" ht="24.75" customHeight="1">
      <c r="A643" s="428"/>
      <c r="B643" s="428"/>
      <c r="C643" s="428"/>
      <c r="D643" s="495"/>
      <c r="E643" s="495"/>
      <c r="F643" s="428"/>
      <c r="G643" s="495"/>
      <c r="H643" s="495" t="str">
        <f t="shared" si="22"/>
        <v/>
      </c>
      <c r="I643" s="512" t="str">
        <f t="shared" si="23"/>
        <v/>
      </c>
      <c r="J643" s="428"/>
    </row>
    <row r="644" spans="1:10" ht="24.75" customHeight="1">
      <c r="A644" s="428"/>
      <c r="B644" s="428"/>
      <c r="C644" s="428"/>
      <c r="D644" s="495"/>
      <c r="E644" s="495"/>
      <c r="F644" s="428"/>
      <c r="G644" s="495"/>
      <c r="H644" s="495" t="str">
        <f t="shared" si="22"/>
        <v/>
      </c>
      <c r="I644" s="512" t="str">
        <f t="shared" si="23"/>
        <v/>
      </c>
      <c r="J644" s="428"/>
    </row>
    <row r="645" spans="1:10" ht="24.75" customHeight="1">
      <c r="A645" s="428"/>
      <c r="B645" s="428"/>
      <c r="C645" s="428"/>
      <c r="D645" s="495"/>
      <c r="E645" s="495"/>
      <c r="F645" s="428"/>
      <c r="G645" s="495"/>
      <c r="H645" s="495" t="str">
        <f t="shared" si="22"/>
        <v/>
      </c>
      <c r="I645" s="512" t="str">
        <f t="shared" si="23"/>
        <v/>
      </c>
      <c r="J645" s="428"/>
    </row>
    <row r="646" spans="1:10" ht="24.75" customHeight="1">
      <c r="A646" s="428"/>
      <c r="B646" s="428"/>
      <c r="C646" s="428"/>
      <c r="D646" s="495"/>
      <c r="E646" s="495"/>
      <c r="F646" s="428"/>
      <c r="G646" s="495"/>
      <c r="H646" s="495" t="str">
        <f t="shared" si="22"/>
        <v/>
      </c>
      <c r="I646" s="512" t="str">
        <f t="shared" si="23"/>
        <v/>
      </c>
      <c r="J646" s="428"/>
    </row>
    <row r="647" spans="1:10" ht="24.75" customHeight="1">
      <c r="A647" s="428"/>
      <c r="B647" s="428"/>
      <c r="C647" s="428"/>
      <c r="D647" s="495"/>
      <c r="E647" s="495"/>
      <c r="F647" s="428"/>
      <c r="G647" s="495"/>
      <c r="H647" s="495" t="str">
        <f t="shared" si="22"/>
        <v/>
      </c>
      <c r="I647" s="512" t="str">
        <f t="shared" si="23"/>
        <v/>
      </c>
      <c r="J647" s="428"/>
    </row>
    <row r="648" spans="1:10" ht="24.75" customHeight="1">
      <c r="A648" s="428"/>
      <c r="B648" s="428"/>
      <c r="C648" s="428"/>
      <c r="D648" s="495"/>
      <c r="E648" s="495"/>
      <c r="F648" s="428"/>
      <c r="G648" s="495"/>
      <c r="H648" s="495" t="str">
        <f t="shared" si="22"/>
        <v/>
      </c>
      <c r="I648" s="512" t="str">
        <f t="shared" si="23"/>
        <v/>
      </c>
      <c r="J648" s="428"/>
    </row>
    <row r="649" spans="1:10" ht="24.75" customHeight="1">
      <c r="A649" s="428"/>
      <c r="B649" s="428"/>
      <c r="C649" s="428"/>
      <c r="D649" s="495"/>
      <c r="E649" s="495"/>
      <c r="F649" s="428"/>
      <c r="G649" s="495"/>
      <c r="H649" s="495" t="str">
        <f t="shared" si="22"/>
        <v/>
      </c>
      <c r="I649" s="512" t="str">
        <f t="shared" si="23"/>
        <v/>
      </c>
      <c r="J649" s="428"/>
    </row>
    <row r="650" spans="1:10" ht="24.75" customHeight="1">
      <c r="A650" s="428"/>
      <c r="B650" s="428"/>
      <c r="C650" s="428"/>
      <c r="D650" s="495"/>
      <c r="E650" s="495"/>
      <c r="F650" s="428"/>
      <c r="G650" s="495"/>
      <c r="H650" s="495" t="str">
        <f t="shared" si="22"/>
        <v/>
      </c>
      <c r="I650" s="512" t="str">
        <f t="shared" si="23"/>
        <v/>
      </c>
      <c r="J650" s="428"/>
    </row>
    <row r="651" spans="1:10" ht="24.75" customHeight="1">
      <c r="A651" s="428"/>
      <c r="B651" s="428"/>
      <c r="C651" s="428"/>
      <c r="D651" s="495"/>
      <c r="E651" s="495"/>
      <c r="F651" s="428"/>
      <c r="G651" s="495"/>
      <c r="H651" s="495" t="str">
        <f t="shared" si="22"/>
        <v/>
      </c>
      <c r="I651" s="512" t="str">
        <f t="shared" si="23"/>
        <v/>
      </c>
      <c r="J651" s="428"/>
    </row>
    <row r="652" spans="1:10" ht="24.75" customHeight="1">
      <c r="A652" s="428"/>
      <c r="B652" s="428"/>
      <c r="C652" s="428"/>
      <c r="D652" s="495"/>
      <c r="E652" s="495"/>
      <c r="F652" s="428"/>
      <c r="G652" s="495"/>
      <c r="H652" s="495" t="str">
        <f t="shared" si="22"/>
        <v/>
      </c>
      <c r="I652" s="512" t="str">
        <f t="shared" si="23"/>
        <v/>
      </c>
      <c r="J652" s="428"/>
    </row>
    <row r="653" spans="1:10" ht="24.75" customHeight="1">
      <c r="A653" s="428"/>
      <c r="B653" s="428"/>
      <c r="C653" s="428"/>
      <c r="D653" s="495"/>
      <c r="E653" s="495"/>
      <c r="F653" s="428"/>
      <c r="G653" s="495"/>
      <c r="H653" s="495" t="str">
        <f t="shared" si="22"/>
        <v/>
      </c>
      <c r="I653" s="512" t="str">
        <f t="shared" si="23"/>
        <v/>
      </c>
      <c r="J653" s="428"/>
    </row>
    <row r="654" spans="1:10" ht="24.75" customHeight="1">
      <c r="A654" s="428"/>
      <c r="B654" s="428"/>
      <c r="C654" s="428"/>
      <c r="D654" s="495"/>
      <c r="E654" s="495"/>
      <c r="F654" s="428"/>
      <c r="G654" s="495"/>
      <c r="H654" s="495" t="str">
        <f t="shared" si="22"/>
        <v/>
      </c>
      <c r="I654" s="512" t="str">
        <f t="shared" si="23"/>
        <v/>
      </c>
      <c r="J654" s="428"/>
    </row>
    <row r="655" spans="1:10" ht="24.75" customHeight="1">
      <c r="A655" s="428"/>
      <c r="B655" s="428"/>
      <c r="C655" s="428"/>
      <c r="D655" s="495"/>
      <c r="E655" s="495"/>
      <c r="F655" s="428"/>
      <c r="G655" s="495"/>
      <c r="H655" s="495" t="str">
        <f t="shared" si="22"/>
        <v/>
      </c>
      <c r="I655" s="512" t="str">
        <f t="shared" si="23"/>
        <v/>
      </c>
      <c r="J655" s="428"/>
    </row>
    <row r="656" spans="1:10" ht="24.75" customHeight="1">
      <c r="A656" s="428"/>
      <c r="B656" s="428"/>
      <c r="C656" s="428"/>
      <c r="D656" s="495"/>
      <c r="E656" s="495"/>
      <c r="F656" s="428"/>
      <c r="G656" s="495"/>
      <c r="H656" s="495" t="str">
        <f t="shared" si="22"/>
        <v/>
      </c>
      <c r="I656" s="512" t="str">
        <f t="shared" si="23"/>
        <v/>
      </c>
      <c r="J656" s="428"/>
    </row>
    <row r="657" spans="1:10" ht="24.75" customHeight="1">
      <c r="A657" s="428"/>
      <c r="B657" s="428"/>
      <c r="C657" s="428"/>
      <c r="D657" s="495"/>
      <c r="E657" s="495"/>
      <c r="F657" s="428"/>
      <c r="G657" s="495"/>
      <c r="H657" s="495" t="str">
        <f t="shared" si="22"/>
        <v/>
      </c>
      <c r="I657" s="512" t="str">
        <f t="shared" si="23"/>
        <v/>
      </c>
      <c r="J657" s="428"/>
    </row>
    <row r="658" spans="1:10" ht="24.75" customHeight="1">
      <c r="A658" s="428"/>
      <c r="B658" s="428"/>
      <c r="C658" s="428"/>
      <c r="D658" s="495"/>
      <c r="E658" s="495"/>
      <c r="F658" s="428"/>
      <c r="G658" s="495"/>
      <c r="H658" s="495" t="str">
        <f t="shared" si="22"/>
        <v/>
      </c>
      <c r="I658" s="512" t="str">
        <f t="shared" si="23"/>
        <v/>
      </c>
      <c r="J658" s="428"/>
    </row>
    <row r="659" spans="1:10" ht="24.75" customHeight="1">
      <c r="A659" s="428"/>
      <c r="B659" s="428"/>
      <c r="C659" s="428"/>
      <c r="D659" s="495"/>
      <c r="E659" s="495"/>
      <c r="F659" s="428"/>
      <c r="G659" s="495"/>
      <c r="H659" s="495" t="str">
        <f t="shared" si="22"/>
        <v/>
      </c>
      <c r="I659" s="512" t="str">
        <f t="shared" si="23"/>
        <v/>
      </c>
      <c r="J659" s="428"/>
    </row>
    <row r="660" spans="1:10" ht="24.75" customHeight="1">
      <c r="A660" s="428"/>
      <c r="B660" s="428"/>
      <c r="C660" s="428"/>
      <c r="D660" s="495"/>
      <c r="E660" s="495"/>
      <c r="F660" s="428"/>
      <c r="G660" s="495"/>
      <c r="H660" s="495" t="str">
        <f t="shared" si="22"/>
        <v/>
      </c>
      <c r="I660" s="512" t="str">
        <f t="shared" si="23"/>
        <v/>
      </c>
      <c r="J660" s="428"/>
    </row>
    <row r="661" spans="1:10" ht="24.75" customHeight="1">
      <c r="A661" s="428"/>
      <c r="B661" s="428"/>
      <c r="C661" s="428"/>
      <c r="D661" s="495"/>
      <c r="E661" s="495"/>
      <c r="F661" s="428"/>
      <c r="G661" s="495"/>
      <c r="H661" s="495" t="str">
        <f t="shared" si="22"/>
        <v/>
      </c>
      <c r="I661" s="512" t="str">
        <f t="shared" si="23"/>
        <v/>
      </c>
      <c r="J661" s="428"/>
    </row>
    <row r="662" spans="1:10" ht="24.75" customHeight="1">
      <c r="A662" s="428"/>
      <c r="B662" s="428"/>
      <c r="C662" s="428"/>
      <c r="D662" s="495"/>
      <c r="E662" s="495"/>
      <c r="F662" s="428"/>
      <c r="G662" s="495"/>
      <c r="H662" s="495" t="str">
        <f t="shared" si="22"/>
        <v/>
      </c>
      <c r="I662" s="512" t="str">
        <f t="shared" si="23"/>
        <v/>
      </c>
      <c r="J662" s="428"/>
    </row>
    <row r="663" spans="1:10" ht="24.75" customHeight="1">
      <c r="A663" s="428"/>
      <c r="B663" s="428"/>
      <c r="C663" s="428"/>
      <c r="D663" s="495"/>
      <c r="E663" s="495"/>
      <c r="F663" s="428"/>
      <c r="G663" s="495"/>
      <c r="H663" s="495" t="str">
        <f t="shared" si="22"/>
        <v/>
      </c>
      <c r="I663" s="512" t="str">
        <f t="shared" si="23"/>
        <v/>
      </c>
      <c r="J663" s="428"/>
    </row>
    <row r="664" spans="1:10" ht="24.75" customHeight="1">
      <c r="A664" s="428"/>
      <c r="B664" s="428"/>
      <c r="C664" s="428"/>
      <c r="D664" s="495"/>
      <c r="E664" s="495"/>
      <c r="F664" s="428"/>
      <c r="G664" s="495"/>
      <c r="H664" s="495" t="str">
        <f t="shared" si="22"/>
        <v/>
      </c>
      <c r="I664" s="512" t="str">
        <f t="shared" si="23"/>
        <v/>
      </c>
      <c r="J664" s="428"/>
    </row>
    <row r="665" spans="1:10" ht="24.75" customHeight="1">
      <c r="A665" s="428"/>
      <c r="B665" s="428"/>
      <c r="C665" s="428"/>
      <c r="D665" s="495"/>
      <c r="E665" s="495"/>
      <c r="F665" s="428"/>
      <c r="G665" s="495"/>
      <c r="H665" s="495" t="str">
        <f t="shared" si="22"/>
        <v/>
      </c>
      <c r="I665" s="512" t="str">
        <f t="shared" si="23"/>
        <v/>
      </c>
      <c r="J665" s="428"/>
    </row>
    <row r="666" spans="1:10" ht="24.75" customHeight="1">
      <c r="A666" s="428"/>
      <c r="B666" s="428"/>
      <c r="C666" s="428"/>
      <c r="D666" s="495"/>
      <c r="E666" s="495"/>
      <c r="F666" s="428"/>
      <c r="G666" s="495"/>
      <c r="H666" s="495" t="str">
        <f t="shared" si="22"/>
        <v/>
      </c>
      <c r="I666" s="512" t="str">
        <f t="shared" si="23"/>
        <v/>
      </c>
      <c r="J666" s="428"/>
    </row>
    <row r="667" spans="1:10" ht="24.75" customHeight="1">
      <c r="A667" s="428"/>
      <c r="B667" s="428"/>
      <c r="C667" s="428"/>
      <c r="D667" s="495"/>
      <c r="E667" s="495"/>
      <c r="F667" s="428"/>
      <c r="G667" s="495"/>
      <c r="H667" s="495" t="str">
        <f t="shared" si="22"/>
        <v/>
      </c>
      <c r="I667" s="512" t="str">
        <f t="shared" si="23"/>
        <v/>
      </c>
      <c r="J667" s="428"/>
    </row>
    <row r="668" spans="1:10" ht="24.75" customHeight="1">
      <c r="A668" s="428"/>
      <c r="B668" s="428"/>
      <c r="C668" s="428"/>
      <c r="D668" s="495"/>
      <c r="E668" s="495"/>
      <c r="F668" s="428"/>
      <c r="G668" s="495"/>
      <c r="H668" s="495" t="str">
        <f t="shared" si="22"/>
        <v/>
      </c>
      <c r="I668" s="512" t="str">
        <f t="shared" si="23"/>
        <v/>
      </c>
      <c r="J668" s="428"/>
    </row>
    <row r="669" spans="1:10" ht="24.75" customHeight="1">
      <c r="A669" s="428"/>
      <c r="B669" s="428"/>
      <c r="C669" s="428"/>
      <c r="D669" s="495"/>
      <c r="E669" s="495"/>
      <c r="F669" s="428"/>
      <c r="G669" s="495"/>
      <c r="H669" s="495" t="str">
        <f t="shared" si="22"/>
        <v/>
      </c>
      <c r="I669" s="512" t="str">
        <f t="shared" si="23"/>
        <v/>
      </c>
      <c r="J669" s="428"/>
    </row>
    <row r="670" spans="1:10" ht="24.75" customHeight="1">
      <c r="A670" s="428"/>
      <c r="B670" s="428"/>
      <c r="C670" s="428"/>
      <c r="D670" s="495"/>
      <c r="E670" s="495"/>
      <c r="F670" s="428"/>
      <c r="G670" s="495"/>
      <c r="H670" s="495" t="str">
        <f t="shared" ref="H670:H733" si="24">IF(E670="","",E670*G670)</f>
        <v/>
      </c>
      <c r="I670" s="512" t="str">
        <f t="shared" ref="I670:I733" si="25">IF(D670="","",H670/D670)</f>
        <v/>
      </c>
      <c r="J670" s="428"/>
    </row>
    <row r="671" spans="1:10" ht="24.75" customHeight="1">
      <c r="A671" s="428"/>
      <c r="B671" s="428"/>
      <c r="C671" s="428"/>
      <c r="D671" s="495"/>
      <c r="E671" s="495"/>
      <c r="F671" s="428"/>
      <c r="G671" s="495"/>
      <c r="H671" s="495" t="str">
        <f t="shared" si="24"/>
        <v/>
      </c>
      <c r="I671" s="512" t="str">
        <f t="shared" si="25"/>
        <v/>
      </c>
      <c r="J671" s="428"/>
    </row>
    <row r="672" spans="1:10" ht="24.75" customHeight="1">
      <c r="A672" s="428"/>
      <c r="B672" s="428"/>
      <c r="C672" s="428"/>
      <c r="D672" s="495"/>
      <c r="E672" s="495"/>
      <c r="F672" s="428"/>
      <c r="G672" s="495"/>
      <c r="H672" s="495" t="str">
        <f t="shared" si="24"/>
        <v/>
      </c>
      <c r="I672" s="512" t="str">
        <f t="shared" si="25"/>
        <v/>
      </c>
      <c r="J672" s="428"/>
    </row>
    <row r="673" spans="1:10" ht="24.75" customHeight="1">
      <c r="A673" s="428"/>
      <c r="B673" s="428"/>
      <c r="C673" s="428"/>
      <c r="D673" s="495"/>
      <c r="E673" s="495"/>
      <c r="F673" s="428"/>
      <c r="G673" s="495"/>
      <c r="H673" s="495" t="str">
        <f t="shared" si="24"/>
        <v/>
      </c>
      <c r="I673" s="512" t="str">
        <f t="shared" si="25"/>
        <v/>
      </c>
      <c r="J673" s="428"/>
    </row>
    <row r="674" spans="1:10" ht="24.75" customHeight="1">
      <c r="A674" s="428"/>
      <c r="B674" s="428"/>
      <c r="C674" s="428"/>
      <c r="D674" s="495"/>
      <c r="E674" s="495"/>
      <c r="F674" s="428"/>
      <c r="G674" s="495"/>
      <c r="H674" s="495" t="str">
        <f t="shared" si="24"/>
        <v/>
      </c>
      <c r="I674" s="512" t="str">
        <f t="shared" si="25"/>
        <v/>
      </c>
      <c r="J674" s="428"/>
    </row>
    <row r="675" spans="1:10" ht="24.75" customHeight="1">
      <c r="A675" s="428"/>
      <c r="B675" s="428"/>
      <c r="C675" s="428"/>
      <c r="D675" s="495"/>
      <c r="E675" s="495"/>
      <c r="F675" s="428"/>
      <c r="G675" s="495"/>
      <c r="H675" s="495" t="str">
        <f t="shared" si="24"/>
        <v/>
      </c>
      <c r="I675" s="512" t="str">
        <f t="shared" si="25"/>
        <v/>
      </c>
      <c r="J675" s="428"/>
    </row>
    <row r="676" spans="1:10" ht="24.75" customHeight="1">
      <c r="A676" s="428"/>
      <c r="B676" s="428"/>
      <c r="C676" s="428"/>
      <c r="D676" s="495"/>
      <c r="E676" s="495"/>
      <c r="F676" s="428"/>
      <c r="G676" s="495"/>
      <c r="H676" s="495" t="str">
        <f t="shared" si="24"/>
        <v/>
      </c>
      <c r="I676" s="512" t="str">
        <f t="shared" si="25"/>
        <v/>
      </c>
      <c r="J676" s="428"/>
    </row>
    <row r="677" spans="1:10" ht="24.75" customHeight="1">
      <c r="A677" s="428"/>
      <c r="B677" s="428"/>
      <c r="C677" s="428"/>
      <c r="D677" s="495"/>
      <c r="E677" s="495"/>
      <c r="F677" s="428"/>
      <c r="G677" s="495"/>
      <c r="H677" s="495" t="str">
        <f t="shared" si="24"/>
        <v/>
      </c>
      <c r="I677" s="512" t="str">
        <f t="shared" si="25"/>
        <v/>
      </c>
      <c r="J677" s="428"/>
    </row>
    <row r="678" spans="1:10" ht="24.75" customHeight="1">
      <c r="A678" s="428"/>
      <c r="B678" s="428"/>
      <c r="C678" s="428"/>
      <c r="D678" s="495"/>
      <c r="E678" s="495"/>
      <c r="F678" s="428"/>
      <c r="G678" s="495"/>
      <c r="H678" s="495" t="str">
        <f t="shared" si="24"/>
        <v/>
      </c>
      <c r="I678" s="512" t="str">
        <f t="shared" si="25"/>
        <v/>
      </c>
      <c r="J678" s="428"/>
    </row>
    <row r="679" spans="1:10" ht="24.75" customHeight="1">
      <c r="A679" s="428"/>
      <c r="B679" s="428"/>
      <c r="C679" s="428"/>
      <c r="D679" s="495"/>
      <c r="E679" s="495"/>
      <c r="F679" s="428"/>
      <c r="G679" s="495"/>
      <c r="H679" s="495" t="str">
        <f t="shared" si="24"/>
        <v/>
      </c>
      <c r="I679" s="512" t="str">
        <f t="shared" si="25"/>
        <v/>
      </c>
      <c r="J679" s="428"/>
    </row>
    <row r="680" spans="1:10" ht="24.75" customHeight="1">
      <c r="A680" s="428"/>
      <c r="B680" s="428"/>
      <c r="C680" s="428"/>
      <c r="D680" s="495"/>
      <c r="E680" s="495"/>
      <c r="F680" s="428"/>
      <c r="G680" s="495"/>
      <c r="H680" s="495" t="str">
        <f t="shared" si="24"/>
        <v/>
      </c>
      <c r="I680" s="512" t="str">
        <f t="shared" si="25"/>
        <v/>
      </c>
      <c r="J680" s="428"/>
    </row>
    <row r="681" spans="1:10" ht="24.75" customHeight="1">
      <c r="A681" s="428"/>
      <c r="B681" s="428"/>
      <c r="C681" s="428"/>
      <c r="D681" s="495"/>
      <c r="E681" s="495"/>
      <c r="F681" s="428"/>
      <c r="G681" s="495"/>
      <c r="H681" s="495" t="str">
        <f t="shared" si="24"/>
        <v/>
      </c>
      <c r="I681" s="512" t="str">
        <f t="shared" si="25"/>
        <v/>
      </c>
      <c r="J681" s="428"/>
    </row>
    <row r="682" spans="1:10" ht="24.75" customHeight="1">
      <c r="A682" s="428"/>
      <c r="B682" s="428"/>
      <c r="C682" s="428"/>
      <c r="D682" s="495"/>
      <c r="E682" s="495"/>
      <c r="F682" s="428"/>
      <c r="G682" s="495"/>
      <c r="H682" s="495" t="str">
        <f t="shared" si="24"/>
        <v/>
      </c>
      <c r="I682" s="512" t="str">
        <f t="shared" si="25"/>
        <v/>
      </c>
      <c r="J682" s="428"/>
    </row>
    <row r="683" spans="1:10" ht="24.75" customHeight="1">
      <c r="A683" s="428"/>
      <c r="B683" s="428"/>
      <c r="C683" s="428"/>
      <c r="D683" s="495"/>
      <c r="E683" s="495"/>
      <c r="F683" s="428"/>
      <c r="G683" s="495"/>
      <c r="H683" s="495" t="str">
        <f t="shared" si="24"/>
        <v/>
      </c>
      <c r="I683" s="512" t="str">
        <f t="shared" si="25"/>
        <v/>
      </c>
      <c r="J683" s="428"/>
    </row>
    <row r="684" spans="1:10" ht="24.75" customHeight="1">
      <c r="A684" s="428"/>
      <c r="B684" s="428"/>
      <c r="C684" s="428"/>
      <c r="D684" s="495"/>
      <c r="E684" s="495"/>
      <c r="F684" s="428"/>
      <c r="G684" s="495"/>
      <c r="H684" s="495" t="str">
        <f t="shared" si="24"/>
        <v/>
      </c>
      <c r="I684" s="512" t="str">
        <f t="shared" si="25"/>
        <v/>
      </c>
      <c r="J684" s="428"/>
    </row>
    <row r="685" spans="1:10" ht="24.75" customHeight="1">
      <c r="A685" s="428"/>
      <c r="B685" s="428"/>
      <c r="C685" s="428"/>
      <c r="D685" s="495"/>
      <c r="E685" s="495"/>
      <c r="F685" s="428"/>
      <c r="G685" s="495"/>
      <c r="H685" s="495" t="str">
        <f t="shared" si="24"/>
        <v/>
      </c>
      <c r="I685" s="512" t="str">
        <f t="shared" si="25"/>
        <v/>
      </c>
      <c r="J685" s="428"/>
    </row>
    <row r="686" spans="1:10" ht="24.75" customHeight="1">
      <c r="A686" s="428"/>
      <c r="B686" s="428"/>
      <c r="C686" s="428"/>
      <c r="D686" s="495"/>
      <c r="E686" s="495"/>
      <c r="F686" s="428"/>
      <c r="G686" s="495"/>
      <c r="H686" s="495" t="str">
        <f t="shared" si="24"/>
        <v/>
      </c>
      <c r="I686" s="512" t="str">
        <f t="shared" si="25"/>
        <v/>
      </c>
      <c r="J686" s="428"/>
    </row>
    <row r="687" spans="1:10" ht="24.75" customHeight="1">
      <c r="A687" s="428"/>
      <c r="B687" s="428"/>
      <c r="C687" s="428"/>
      <c r="D687" s="495"/>
      <c r="E687" s="495"/>
      <c r="F687" s="428"/>
      <c r="G687" s="495"/>
      <c r="H687" s="495" t="str">
        <f t="shared" si="24"/>
        <v/>
      </c>
      <c r="I687" s="512" t="str">
        <f t="shared" si="25"/>
        <v/>
      </c>
      <c r="J687" s="428"/>
    </row>
    <row r="688" spans="1:10" ht="24.75" customHeight="1">
      <c r="A688" s="428"/>
      <c r="B688" s="428"/>
      <c r="C688" s="428"/>
      <c r="D688" s="495"/>
      <c r="E688" s="495"/>
      <c r="F688" s="428"/>
      <c r="G688" s="495"/>
      <c r="H688" s="495" t="str">
        <f t="shared" si="24"/>
        <v/>
      </c>
      <c r="I688" s="512" t="str">
        <f t="shared" si="25"/>
        <v/>
      </c>
      <c r="J688" s="428"/>
    </row>
    <row r="689" spans="1:10" ht="24.75" customHeight="1">
      <c r="A689" s="428"/>
      <c r="B689" s="428"/>
      <c r="C689" s="428"/>
      <c r="D689" s="495"/>
      <c r="E689" s="495"/>
      <c r="F689" s="428"/>
      <c r="G689" s="495"/>
      <c r="H689" s="495" t="str">
        <f t="shared" si="24"/>
        <v/>
      </c>
      <c r="I689" s="512" t="str">
        <f t="shared" si="25"/>
        <v/>
      </c>
      <c r="J689" s="428"/>
    </row>
    <row r="690" spans="1:10" ht="24.75" customHeight="1">
      <c r="A690" s="428"/>
      <c r="B690" s="428"/>
      <c r="C690" s="428"/>
      <c r="D690" s="495"/>
      <c r="E690" s="495"/>
      <c r="F690" s="428"/>
      <c r="G690" s="495"/>
      <c r="H690" s="495" t="str">
        <f t="shared" si="24"/>
        <v/>
      </c>
      <c r="I690" s="512" t="str">
        <f t="shared" si="25"/>
        <v/>
      </c>
      <c r="J690" s="428"/>
    </row>
    <row r="691" spans="1:10" ht="24.75" customHeight="1">
      <c r="A691" s="428"/>
      <c r="B691" s="428"/>
      <c r="C691" s="428"/>
      <c r="D691" s="495"/>
      <c r="E691" s="495"/>
      <c r="F691" s="428"/>
      <c r="G691" s="495"/>
      <c r="H691" s="495" t="str">
        <f t="shared" si="24"/>
        <v/>
      </c>
      <c r="I691" s="512" t="str">
        <f t="shared" si="25"/>
        <v/>
      </c>
      <c r="J691" s="428"/>
    </row>
    <row r="692" spans="1:10" ht="24.75" customHeight="1">
      <c r="A692" s="428"/>
      <c r="B692" s="428"/>
      <c r="C692" s="428"/>
      <c r="D692" s="495"/>
      <c r="E692" s="495"/>
      <c r="F692" s="428"/>
      <c r="G692" s="495"/>
      <c r="H692" s="495" t="str">
        <f t="shared" si="24"/>
        <v/>
      </c>
      <c r="I692" s="512" t="str">
        <f t="shared" si="25"/>
        <v/>
      </c>
      <c r="J692" s="428"/>
    </row>
    <row r="693" spans="1:10" ht="24.75" customHeight="1">
      <c r="A693" s="428"/>
      <c r="B693" s="428"/>
      <c r="C693" s="428"/>
      <c r="D693" s="495"/>
      <c r="E693" s="495"/>
      <c r="F693" s="428"/>
      <c r="G693" s="495"/>
      <c r="H693" s="495" t="str">
        <f t="shared" si="24"/>
        <v/>
      </c>
      <c r="I693" s="512" t="str">
        <f t="shared" si="25"/>
        <v/>
      </c>
      <c r="J693" s="428"/>
    </row>
    <row r="694" spans="1:10" ht="24.75" customHeight="1">
      <c r="A694" s="428"/>
      <c r="B694" s="428"/>
      <c r="C694" s="428"/>
      <c r="D694" s="495"/>
      <c r="E694" s="495"/>
      <c r="F694" s="428"/>
      <c r="G694" s="495"/>
      <c r="H694" s="495" t="str">
        <f t="shared" si="24"/>
        <v/>
      </c>
      <c r="I694" s="512" t="str">
        <f t="shared" si="25"/>
        <v/>
      </c>
      <c r="J694" s="428"/>
    </row>
    <row r="695" spans="1:10" ht="24.75" customHeight="1">
      <c r="A695" s="428"/>
      <c r="B695" s="428"/>
      <c r="C695" s="428"/>
      <c r="D695" s="495"/>
      <c r="E695" s="495"/>
      <c r="F695" s="428"/>
      <c r="G695" s="495"/>
      <c r="H695" s="495" t="str">
        <f t="shared" si="24"/>
        <v/>
      </c>
      <c r="I695" s="512" t="str">
        <f t="shared" si="25"/>
        <v/>
      </c>
      <c r="J695" s="428"/>
    </row>
    <row r="696" spans="1:10" ht="24.75" customHeight="1">
      <c r="A696" s="428"/>
      <c r="B696" s="428"/>
      <c r="C696" s="428"/>
      <c r="D696" s="495"/>
      <c r="E696" s="495"/>
      <c r="F696" s="428"/>
      <c r="G696" s="495"/>
      <c r="H696" s="495" t="str">
        <f t="shared" si="24"/>
        <v/>
      </c>
      <c r="I696" s="512" t="str">
        <f t="shared" si="25"/>
        <v/>
      </c>
      <c r="J696" s="428"/>
    </row>
    <row r="697" spans="1:10" ht="24.75" customHeight="1">
      <c r="A697" s="428"/>
      <c r="B697" s="428"/>
      <c r="C697" s="428"/>
      <c r="D697" s="495"/>
      <c r="E697" s="495"/>
      <c r="F697" s="428"/>
      <c r="G697" s="495"/>
      <c r="H697" s="495" t="str">
        <f t="shared" si="24"/>
        <v/>
      </c>
      <c r="I697" s="512" t="str">
        <f t="shared" si="25"/>
        <v/>
      </c>
      <c r="J697" s="428"/>
    </row>
    <row r="698" spans="1:10" ht="24.75" customHeight="1">
      <c r="A698" s="428"/>
      <c r="B698" s="428"/>
      <c r="C698" s="428"/>
      <c r="D698" s="495"/>
      <c r="E698" s="495"/>
      <c r="F698" s="428"/>
      <c r="G698" s="495"/>
      <c r="H698" s="495" t="str">
        <f t="shared" si="24"/>
        <v/>
      </c>
      <c r="I698" s="512" t="str">
        <f t="shared" si="25"/>
        <v/>
      </c>
      <c r="J698" s="428"/>
    </row>
    <row r="699" spans="1:10" ht="24.75" customHeight="1">
      <c r="A699" s="428"/>
      <c r="B699" s="428"/>
      <c r="C699" s="428"/>
      <c r="D699" s="495"/>
      <c r="E699" s="495"/>
      <c r="F699" s="428"/>
      <c r="G699" s="495"/>
      <c r="H699" s="495" t="str">
        <f t="shared" si="24"/>
        <v/>
      </c>
      <c r="I699" s="512" t="str">
        <f t="shared" si="25"/>
        <v/>
      </c>
      <c r="J699" s="428"/>
    </row>
    <row r="700" spans="1:10" ht="24.75" customHeight="1">
      <c r="A700" s="428"/>
      <c r="B700" s="428"/>
      <c r="C700" s="428"/>
      <c r="D700" s="495"/>
      <c r="E700" s="495"/>
      <c r="F700" s="428"/>
      <c r="G700" s="495"/>
      <c r="H700" s="495" t="str">
        <f t="shared" si="24"/>
        <v/>
      </c>
      <c r="I700" s="512" t="str">
        <f t="shared" si="25"/>
        <v/>
      </c>
      <c r="J700" s="428"/>
    </row>
    <row r="701" spans="1:10" ht="24.75" customHeight="1">
      <c r="A701" s="428"/>
      <c r="B701" s="428"/>
      <c r="C701" s="428"/>
      <c r="D701" s="495"/>
      <c r="E701" s="495"/>
      <c r="F701" s="428"/>
      <c r="G701" s="495"/>
      <c r="H701" s="495" t="str">
        <f t="shared" si="24"/>
        <v/>
      </c>
      <c r="I701" s="512" t="str">
        <f t="shared" si="25"/>
        <v/>
      </c>
      <c r="J701" s="428"/>
    </row>
    <row r="702" spans="1:10" ht="24.75" customHeight="1">
      <c r="A702" s="428"/>
      <c r="B702" s="428"/>
      <c r="C702" s="428"/>
      <c r="D702" s="495"/>
      <c r="E702" s="495"/>
      <c r="F702" s="428"/>
      <c r="G702" s="495"/>
      <c r="H702" s="495" t="str">
        <f t="shared" si="24"/>
        <v/>
      </c>
      <c r="I702" s="512" t="str">
        <f t="shared" si="25"/>
        <v/>
      </c>
      <c r="J702" s="428"/>
    </row>
    <row r="703" spans="1:10" ht="24.75" customHeight="1">
      <c r="A703" s="428"/>
      <c r="B703" s="428"/>
      <c r="C703" s="428"/>
      <c r="D703" s="495"/>
      <c r="E703" s="495"/>
      <c r="F703" s="428"/>
      <c r="G703" s="495"/>
      <c r="H703" s="495" t="str">
        <f t="shared" si="24"/>
        <v/>
      </c>
      <c r="I703" s="512" t="str">
        <f t="shared" si="25"/>
        <v/>
      </c>
      <c r="J703" s="428"/>
    </row>
    <row r="704" spans="1:10" ht="24.75" customHeight="1">
      <c r="A704" s="428"/>
      <c r="B704" s="428"/>
      <c r="C704" s="428"/>
      <c r="D704" s="495"/>
      <c r="E704" s="495"/>
      <c r="F704" s="428"/>
      <c r="G704" s="495"/>
      <c r="H704" s="495" t="str">
        <f t="shared" si="24"/>
        <v/>
      </c>
      <c r="I704" s="512" t="str">
        <f t="shared" si="25"/>
        <v/>
      </c>
      <c r="J704" s="428"/>
    </row>
    <row r="705" spans="1:10" ht="24.75" customHeight="1">
      <c r="A705" s="428"/>
      <c r="B705" s="428"/>
      <c r="C705" s="428"/>
      <c r="D705" s="495"/>
      <c r="E705" s="495"/>
      <c r="F705" s="428"/>
      <c r="G705" s="495"/>
      <c r="H705" s="495" t="str">
        <f t="shared" si="24"/>
        <v/>
      </c>
      <c r="I705" s="512" t="str">
        <f t="shared" si="25"/>
        <v/>
      </c>
      <c r="J705" s="428"/>
    </row>
    <row r="706" spans="1:10" ht="24.75" customHeight="1">
      <c r="A706" s="428"/>
      <c r="B706" s="428"/>
      <c r="C706" s="428"/>
      <c r="D706" s="495"/>
      <c r="E706" s="495"/>
      <c r="F706" s="428"/>
      <c r="G706" s="495"/>
      <c r="H706" s="495" t="str">
        <f t="shared" si="24"/>
        <v/>
      </c>
      <c r="I706" s="512" t="str">
        <f t="shared" si="25"/>
        <v/>
      </c>
      <c r="J706" s="428"/>
    </row>
    <row r="707" spans="1:10" ht="24.75" customHeight="1">
      <c r="A707" s="428"/>
      <c r="B707" s="428"/>
      <c r="C707" s="428"/>
      <c r="D707" s="495"/>
      <c r="E707" s="495"/>
      <c r="F707" s="428"/>
      <c r="G707" s="495"/>
      <c r="H707" s="495" t="str">
        <f t="shared" si="24"/>
        <v/>
      </c>
      <c r="I707" s="512" t="str">
        <f t="shared" si="25"/>
        <v/>
      </c>
      <c r="J707" s="428"/>
    </row>
    <row r="708" spans="1:10" ht="24.75" customHeight="1">
      <c r="A708" s="428"/>
      <c r="B708" s="428"/>
      <c r="C708" s="428"/>
      <c r="D708" s="495"/>
      <c r="E708" s="495"/>
      <c r="F708" s="428"/>
      <c r="G708" s="495"/>
      <c r="H708" s="495" t="str">
        <f t="shared" si="24"/>
        <v/>
      </c>
      <c r="I708" s="512" t="str">
        <f t="shared" si="25"/>
        <v/>
      </c>
      <c r="J708" s="428"/>
    </row>
    <row r="709" spans="1:10" ht="24.75" customHeight="1">
      <c r="A709" s="428"/>
      <c r="B709" s="428"/>
      <c r="C709" s="428"/>
      <c r="D709" s="495"/>
      <c r="E709" s="495"/>
      <c r="F709" s="428"/>
      <c r="G709" s="495"/>
      <c r="H709" s="495" t="str">
        <f t="shared" si="24"/>
        <v/>
      </c>
      <c r="I709" s="512" t="str">
        <f t="shared" si="25"/>
        <v/>
      </c>
      <c r="J709" s="428"/>
    </row>
    <row r="710" spans="1:10" ht="24.75" customHeight="1">
      <c r="A710" s="428"/>
      <c r="B710" s="428"/>
      <c r="C710" s="428"/>
      <c r="D710" s="495"/>
      <c r="E710" s="495"/>
      <c r="F710" s="428"/>
      <c r="G710" s="495"/>
      <c r="H710" s="495" t="str">
        <f t="shared" si="24"/>
        <v/>
      </c>
      <c r="I710" s="512" t="str">
        <f t="shared" si="25"/>
        <v/>
      </c>
      <c r="J710" s="428"/>
    </row>
    <row r="711" spans="1:10" ht="24.75" customHeight="1">
      <c r="A711" s="428"/>
      <c r="B711" s="428"/>
      <c r="C711" s="428"/>
      <c r="D711" s="495"/>
      <c r="E711" s="495"/>
      <c r="F711" s="428"/>
      <c r="G711" s="495"/>
      <c r="H711" s="495" t="str">
        <f t="shared" si="24"/>
        <v/>
      </c>
      <c r="I711" s="512" t="str">
        <f t="shared" si="25"/>
        <v/>
      </c>
      <c r="J711" s="428"/>
    </row>
    <row r="712" spans="1:10" ht="24.75" customHeight="1">
      <c r="A712" s="428"/>
      <c r="B712" s="428"/>
      <c r="C712" s="428"/>
      <c r="D712" s="495"/>
      <c r="E712" s="495"/>
      <c r="F712" s="428"/>
      <c r="G712" s="495"/>
      <c r="H712" s="495" t="str">
        <f t="shared" si="24"/>
        <v/>
      </c>
      <c r="I712" s="512" t="str">
        <f t="shared" si="25"/>
        <v/>
      </c>
      <c r="J712" s="428"/>
    </row>
    <row r="713" spans="1:10" ht="24.75" customHeight="1">
      <c r="A713" s="428"/>
      <c r="B713" s="428"/>
      <c r="C713" s="428"/>
      <c r="D713" s="495"/>
      <c r="E713" s="495"/>
      <c r="F713" s="428"/>
      <c r="G713" s="495"/>
      <c r="H713" s="495" t="str">
        <f t="shared" si="24"/>
        <v/>
      </c>
      <c r="I713" s="512" t="str">
        <f t="shared" si="25"/>
        <v/>
      </c>
      <c r="J713" s="428"/>
    </row>
    <row r="714" spans="1:10" ht="24.75" customHeight="1">
      <c r="A714" s="428"/>
      <c r="B714" s="428"/>
      <c r="C714" s="428"/>
      <c r="D714" s="495"/>
      <c r="E714" s="495"/>
      <c r="F714" s="428"/>
      <c r="G714" s="495"/>
      <c r="H714" s="495" t="str">
        <f t="shared" si="24"/>
        <v/>
      </c>
      <c r="I714" s="512" t="str">
        <f t="shared" si="25"/>
        <v/>
      </c>
      <c r="J714" s="428"/>
    </row>
    <row r="715" spans="1:10" ht="24.75" customHeight="1">
      <c r="A715" s="428"/>
      <c r="B715" s="428"/>
      <c r="C715" s="428"/>
      <c r="D715" s="495"/>
      <c r="E715" s="495"/>
      <c r="F715" s="428"/>
      <c r="G715" s="495"/>
      <c r="H715" s="495" t="str">
        <f t="shared" si="24"/>
        <v/>
      </c>
      <c r="I715" s="512" t="str">
        <f t="shared" si="25"/>
        <v/>
      </c>
      <c r="J715" s="428"/>
    </row>
    <row r="716" spans="1:10" ht="24.75" customHeight="1">
      <c r="A716" s="428"/>
      <c r="B716" s="428"/>
      <c r="C716" s="428"/>
      <c r="D716" s="495"/>
      <c r="E716" s="495"/>
      <c r="F716" s="428"/>
      <c r="G716" s="495"/>
      <c r="H716" s="495" t="str">
        <f t="shared" si="24"/>
        <v/>
      </c>
      <c r="I716" s="512" t="str">
        <f t="shared" si="25"/>
        <v/>
      </c>
      <c r="J716" s="428"/>
    </row>
    <row r="717" spans="1:10" ht="24.75" customHeight="1">
      <c r="A717" s="428"/>
      <c r="B717" s="428"/>
      <c r="C717" s="428"/>
      <c r="D717" s="495"/>
      <c r="E717" s="495"/>
      <c r="F717" s="428"/>
      <c r="G717" s="495"/>
      <c r="H717" s="495" t="str">
        <f t="shared" si="24"/>
        <v/>
      </c>
      <c r="I717" s="512" t="str">
        <f t="shared" si="25"/>
        <v/>
      </c>
      <c r="J717" s="428"/>
    </row>
    <row r="718" spans="1:10" ht="24.75" customHeight="1">
      <c r="A718" s="428"/>
      <c r="B718" s="428"/>
      <c r="C718" s="428"/>
      <c r="D718" s="495"/>
      <c r="E718" s="495"/>
      <c r="F718" s="428"/>
      <c r="G718" s="495"/>
      <c r="H718" s="495" t="str">
        <f t="shared" si="24"/>
        <v/>
      </c>
      <c r="I718" s="512" t="str">
        <f t="shared" si="25"/>
        <v/>
      </c>
      <c r="J718" s="428"/>
    </row>
    <row r="719" spans="1:10" ht="24.75" customHeight="1">
      <c r="A719" s="428"/>
      <c r="B719" s="428"/>
      <c r="C719" s="428"/>
      <c r="D719" s="495"/>
      <c r="E719" s="495"/>
      <c r="F719" s="428"/>
      <c r="G719" s="495"/>
      <c r="H719" s="495" t="str">
        <f t="shared" si="24"/>
        <v/>
      </c>
      <c r="I719" s="512" t="str">
        <f t="shared" si="25"/>
        <v/>
      </c>
      <c r="J719" s="428"/>
    </row>
    <row r="720" spans="1:10" ht="24.75" customHeight="1">
      <c r="A720" s="428"/>
      <c r="B720" s="428"/>
      <c r="C720" s="428"/>
      <c r="D720" s="495"/>
      <c r="E720" s="495"/>
      <c r="F720" s="428"/>
      <c r="G720" s="495"/>
      <c r="H720" s="495" t="str">
        <f t="shared" si="24"/>
        <v/>
      </c>
      <c r="I720" s="512" t="str">
        <f t="shared" si="25"/>
        <v/>
      </c>
      <c r="J720" s="428"/>
    </row>
    <row r="721" spans="1:10" ht="24.75" customHeight="1">
      <c r="A721" s="428"/>
      <c r="B721" s="428"/>
      <c r="C721" s="428"/>
      <c r="D721" s="495"/>
      <c r="E721" s="495"/>
      <c r="F721" s="428"/>
      <c r="G721" s="495"/>
      <c r="H721" s="495" t="str">
        <f t="shared" si="24"/>
        <v/>
      </c>
      <c r="I721" s="512" t="str">
        <f t="shared" si="25"/>
        <v/>
      </c>
      <c r="J721" s="428"/>
    </row>
    <row r="722" spans="1:10" ht="24.75" customHeight="1">
      <c r="A722" s="428"/>
      <c r="B722" s="428"/>
      <c r="C722" s="428"/>
      <c r="D722" s="495"/>
      <c r="E722" s="495"/>
      <c r="F722" s="428"/>
      <c r="G722" s="495"/>
      <c r="H722" s="495" t="str">
        <f t="shared" si="24"/>
        <v/>
      </c>
      <c r="I722" s="512" t="str">
        <f t="shared" si="25"/>
        <v/>
      </c>
      <c r="J722" s="428"/>
    </row>
    <row r="723" spans="1:10" ht="24.75" customHeight="1">
      <c r="A723" s="428"/>
      <c r="B723" s="428"/>
      <c r="C723" s="428"/>
      <c r="D723" s="495"/>
      <c r="E723" s="495"/>
      <c r="F723" s="428"/>
      <c r="G723" s="495"/>
      <c r="H723" s="495" t="str">
        <f t="shared" si="24"/>
        <v/>
      </c>
      <c r="I723" s="512" t="str">
        <f t="shared" si="25"/>
        <v/>
      </c>
      <c r="J723" s="428"/>
    </row>
    <row r="724" spans="1:10" ht="24.75" customHeight="1">
      <c r="A724" s="428"/>
      <c r="B724" s="428"/>
      <c r="C724" s="428"/>
      <c r="D724" s="495"/>
      <c r="E724" s="495"/>
      <c r="F724" s="428"/>
      <c r="G724" s="495"/>
      <c r="H724" s="495" t="str">
        <f t="shared" si="24"/>
        <v/>
      </c>
      <c r="I724" s="512" t="str">
        <f t="shared" si="25"/>
        <v/>
      </c>
      <c r="J724" s="428"/>
    </row>
    <row r="725" spans="1:10" ht="24.75" customHeight="1">
      <c r="A725" s="428"/>
      <c r="B725" s="428"/>
      <c r="C725" s="428"/>
      <c r="D725" s="495"/>
      <c r="E725" s="495"/>
      <c r="F725" s="428"/>
      <c r="G725" s="495"/>
      <c r="H725" s="495" t="str">
        <f t="shared" si="24"/>
        <v/>
      </c>
      <c r="I725" s="512" t="str">
        <f t="shared" si="25"/>
        <v/>
      </c>
      <c r="J725" s="428"/>
    </row>
    <row r="726" spans="1:10" ht="24.75" customHeight="1">
      <c r="A726" s="428"/>
      <c r="B726" s="428"/>
      <c r="C726" s="428"/>
      <c r="D726" s="495"/>
      <c r="E726" s="495"/>
      <c r="F726" s="428"/>
      <c r="G726" s="495"/>
      <c r="H726" s="495" t="str">
        <f t="shared" si="24"/>
        <v/>
      </c>
      <c r="I726" s="512" t="str">
        <f t="shared" si="25"/>
        <v/>
      </c>
      <c r="J726" s="428"/>
    </row>
    <row r="727" spans="1:10" ht="24.75" customHeight="1">
      <c r="A727" s="428"/>
      <c r="B727" s="428"/>
      <c r="C727" s="428"/>
      <c r="D727" s="495"/>
      <c r="E727" s="495"/>
      <c r="F727" s="428"/>
      <c r="G727" s="495"/>
      <c r="H727" s="495" t="str">
        <f t="shared" si="24"/>
        <v/>
      </c>
      <c r="I727" s="512" t="str">
        <f t="shared" si="25"/>
        <v/>
      </c>
      <c r="J727" s="428"/>
    </row>
    <row r="728" spans="1:10" ht="24.75" customHeight="1">
      <c r="A728" s="428"/>
      <c r="B728" s="428"/>
      <c r="C728" s="428"/>
      <c r="D728" s="495"/>
      <c r="E728" s="495"/>
      <c r="F728" s="428"/>
      <c r="G728" s="495"/>
      <c r="H728" s="495" t="str">
        <f t="shared" si="24"/>
        <v/>
      </c>
      <c r="I728" s="512" t="str">
        <f t="shared" si="25"/>
        <v/>
      </c>
      <c r="J728" s="428"/>
    </row>
    <row r="729" spans="1:10" ht="24.75" customHeight="1">
      <c r="A729" s="428"/>
      <c r="B729" s="428"/>
      <c r="C729" s="428"/>
      <c r="D729" s="495"/>
      <c r="E729" s="495"/>
      <c r="F729" s="428"/>
      <c r="G729" s="495"/>
      <c r="H729" s="495" t="str">
        <f t="shared" si="24"/>
        <v/>
      </c>
      <c r="I729" s="512" t="str">
        <f t="shared" si="25"/>
        <v/>
      </c>
      <c r="J729" s="428"/>
    </row>
    <row r="730" spans="1:10" ht="24.75" customHeight="1">
      <c r="A730" s="428"/>
      <c r="B730" s="428"/>
      <c r="C730" s="428"/>
      <c r="D730" s="495"/>
      <c r="E730" s="495"/>
      <c r="F730" s="428"/>
      <c r="G730" s="495"/>
      <c r="H730" s="495" t="str">
        <f t="shared" si="24"/>
        <v/>
      </c>
      <c r="I730" s="512" t="str">
        <f t="shared" si="25"/>
        <v/>
      </c>
      <c r="J730" s="428"/>
    </row>
    <row r="731" spans="1:10" ht="24.75" customHeight="1">
      <c r="A731" s="428"/>
      <c r="B731" s="428"/>
      <c r="C731" s="428"/>
      <c r="D731" s="495"/>
      <c r="E731" s="495"/>
      <c r="F731" s="428"/>
      <c r="G731" s="495"/>
      <c r="H731" s="495" t="str">
        <f t="shared" si="24"/>
        <v/>
      </c>
      <c r="I731" s="512" t="str">
        <f t="shared" si="25"/>
        <v/>
      </c>
      <c r="J731" s="428"/>
    </row>
    <row r="732" spans="1:10" ht="24.75" customHeight="1">
      <c r="A732" s="428"/>
      <c r="B732" s="428"/>
      <c r="C732" s="428"/>
      <c r="D732" s="495"/>
      <c r="E732" s="495"/>
      <c r="F732" s="428"/>
      <c r="G732" s="495"/>
      <c r="H732" s="495" t="str">
        <f t="shared" si="24"/>
        <v/>
      </c>
      <c r="I732" s="512" t="str">
        <f t="shared" si="25"/>
        <v/>
      </c>
      <c r="J732" s="428"/>
    </row>
    <row r="733" spans="1:10" ht="24.75" customHeight="1">
      <c r="A733" s="428"/>
      <c r="B733" s="428"/>
      <c r="C733" s="428"/>
      <c r="D733" s="495"/>
      <c r="E733" s="495"/>
      <c r="F733" s="428"/>
      <c r="G733" s="495"/>
      <c r="H733" s="495" t="str">
        <f t="shared" si="24"/>
        <v/>
      </c>
      <c r="I733" s="512" t="str">
        <f t="shared" si="25"/>
        <v/>
      </c>
      <c r="J733" s="428"/>
    </row>
    <row r="734" spans="1:10" ht="24.75" customHeight="1">
      <c r="A734" s="428"/>
      <c r="B734" s="428"/>
      <c r="C734" s="428"/>
      <c r="D734" s="495"/>
      <c r="E734" s="495"/>
      <c r="F734" s="428"/>
      <c r="G734" s="495"/>
      <c r="H734" s="495" t="str">
        <f t="shared" ref="H734:H797" si="26">IF(E734="","",E734*G734)</f>
        <v/>
      </c>
      <c r="I734" s="512" t="str">
        <f t="shared" ref="I734:I797" si="27">IF(D734="","",H734/D734)</f>
        <v/>
      </c>
      <c r="J734" s="428"/>
    </row>
    <row r="735" spans="1:10" ht="24.75" customHeight="1">
      <c r="A735" s="428"/>
      <c r="B735" s="428"/>
      <c r="C735" s="428"/>
      <c r="D735" s="495"/>
      <c r="E735" s="495"/>
      <c r="F735" s="428"/>
      <c r="G735" s="495"/>
      <c r="H735" s="495" t="str">
        <f t="shared" si="26"/>
        <v/>
      </c>
      <c r="I735" s="512" t="str">
        <f t="shared" si="27"/>
        <v/>
      </c>
      <c r="J735" s="428"/>
    </row>
    <row r="736" spans="1:10" ht="24.75" customHeight="1">
      <c r="A736" s="428"/>
      <c r="B736" s="428"/>
      <c r="C736" s="428"/>
      <c r="D736" s="495"/>
      <c r="E736" s="495"/>
      <c r="F736" s="428"/>
      <c r="G736" s="495"/>
      <c r="H736" s="495" t="str">
        <f t="shared" si="26"/>
        <v/>
      </c>
      <c r="I736" s="512" t="str">
        <f t="shared" si="27"/>
        <v/>
      </c>
      <c r="J736" s="428"/>
    </row>
    <row r="737" spans="1:10" ht="24.75" customHeight="1">
      <c r="A737" s="428"/>
      <c r="B737" s="428"/>
      <c r="C737" s="428"/>
      <c r="D737" s="495"/>
      <c r="E737" s="495"/>
      <c r="F737" s="428"/>
      <c r="G737" s="495"/>
      <c r="H737" s="495" t="str">
        <f t="shared" si="26"/>
        <v/>
      </c>
      <c r="I737" s="512" t="str">
        <f t="shared" si="27"/>
        <v/>
      </c>
      <c r="J737" s="428"/>
    </row>
    <row r="738" spans="1:10" ht="24.75" customHeight="1">
      <c r="A738" s="428"/>
      <c r="B738" s="428"/>
      <c r="C738" s="428"/>
      <c r="D738" s="495"/>
      <c r="E738" s="495"/>
      <c r="F738" s="428"/>
      <c r="G738" s="495"/>
      <c r="H738" s="495" t="str">
        <f t="shared" si="26"/>
        <v/>
      </c>
      <c r="I738" s="512" t="str">
        <f t="shared" si="27"/>
        <v/>
      </c>
      <c r="J738" s="428"/>
    </row>
    <row r="739" spans="1:10" ht="24.75" customHeight="1">
      <c r="A739" s="428"/>
      <c r="B739" s="428"/>
      <c r="C739" s="428"/>
      <c r="D739" s="495"/>
      <c r="E739" s="495"/>
      <c r="F739" s="428"/>
      <c r="G739" s="495"/>
      <c r="H739" s="495" t="str">
        <f t="shared" si="26"/>
        <v/>
      </c>
      <c r="I739" s="512" t="str">
        <f t="shared" si="27"/>
        <v/>
      </c>
      <c r="J739" s="428"/>
    </row>
    <row r="740" spans="1:10" ht="24.75" customHeight="1">
      <c r="A740" s="428"/>
      <c r="B740" s="428"/>
      <c r="C740" s="428"/>
      <c r="D740" s="495"/>
      <c r="E740" s="495"/>
      <c r="F740" s="428"/>
      <c r="G740" s="495"/>
      <c r="H740" s="495" t="str">
        <f t="shared" si="26"/>
        <v/>
      </c>
      <c r="I740" s="512" t="str">
        <f t="shared" si="27"/>
        <v/>
      </c>
      <c r="J740" s="428"/>
    </row>
    <row r="741" spans="1:10" ht="24.75" customHeight="1">
      <c r="A741" s="428"/>
      <c r="B741" s="428"/>
      <c r="C741" s="428"/>
      <c r="D741" s="495"/>
      <c r="E741" s="495"/>
      <c r="F741" s="428"/>
      <c r="G741" s="495"/>
      <c r="H741" s="495" t="str">
        <f t="shared" si="26"/>
        <v/>
      </c>
      <c r="I741" s="512" t="str">
        <f t="shared" si="27"/>
        <v/>
      </c>
      <c r="J741" s="428"/>
    </row>
    <row r="742" spans="1:10" ht="24.75" customHeight="1">
      <c r="A742" s="428"/>
      <c r="B742" s="428"/>
      <c r="C742" s="428"/>
      <c r="D742" s="495"/>
      <c r="E742" s="495"/>
      <c r="F742" s="428"/>
      <c r="G742" s="495"/>
      <c r="H742" s="495" t="str">
        <f t="shared" si="26"/>
        <v/>
      </c>
      <c r="I742" s="512" t="str">
        <f t="shared" si="27"/>
        <v/>
      </c>
      <c r="J742" s="428"/>
    </row>
    <row r="743" spans="1:10" ht="24.75" customHeight="1">
      <c r="A743" s="428"/>
      <c r="B743" s="428"/>
      <c r="C743" s="428"/>
      <c r="D743" s="495"/>
      <c r="E743" s="495"/>
      <c r="F743" s="428"/>
      <c r="G743" s="495"/>
      <c r="H743" s="495" t="str">
        <f t="shared" si="26"/>
        <v/>
      </c>
      <c r="I743" s="512" t="str">
        <f t="shared" si="27"/>
        <v/>
      </c>
      <c r="J743" s="428"/>
    </row>
    <row r="744" spans="1:10" ht="24.75" customHeight="1">
      <c r="A744" s="428"/>
      <c r="B744" s="428"/>
      <c r="C744" s="428"/>
      <c r="D744" s="495"/>
      <c r="E744" s="495"/>
      <c r="F744" s="428"/>
      <c r="G744" s="495"/>
      <c r="H744" s="495" t="str">
        <f t="shared" si="26"/>
        <v/>
      </c>
      <c r="I744" s="512" t="str">
        <f t="shared" si="27"/>
        <v/>
      </c>
      <c r="J744" s="428"/>
    </row>
    <row r="745" spans="1:10" ht="24.75" customHeight="1">
      <c r="A745" s="428"/>
      <c r="B745" s="428"/>
      <c r="C745" s="428"/>
      <c r="D745" s="495"/>
      <c r="E745" s="495"/>
      <c r="F745" s="428"/>
      <c r="G745" s="495"/>
      <c r="H745" s="495" t="str">
        <f t="shared" si="26"/>
        <v/>
      </c>
      <c r="I745" s="512" t="str">
        <f t="shared" si="27"/>
        <v/>
      </c>
      <c r="J745" s="428"/>
    </row>
    <row r="746" spans="1:10" ht="24.75" customHeight="1">
      <c r="A746" s="428"/>
      <c r="B746" s="428"/>
      <c r="C746" s="428"/>
      <c r="D746" s="495"/>
      <c r="E746" s="495"/>
      <c r="F746" s="428"/>
      <c r="G746" s="495"/>
      <c r="H746" s="495" t="str">
        <f t="shared" si="26"/>
        <v/>
      </c>
      <c r="I746" s="512" t="str">
        <f t="shared" si="27"/>
        <v/>
      </c>
      <c r="J746" s="428"/>
    </row>
    <row r="747" spans="1:10" ht="24.75" customHeight="1">
      <c r="A747" s="428"/>
      <c r="B747" s="428"/>
      <c r="C747" s="428"/>
      <c r="D747" s="495"/>
      <c r="E747" s="495"/>
      <c r="F747" s="428"/>
      <c r="G747" s="495"/>
      <c r="H747" s="495" t="str">
        <f t="shared" si="26"/>
        <v/>
      </c>
      <c r="I747" s="512" t="str">
        <f t="shared" si="27"/>
        <v/>
      </c>
      <c r="J747" s="428"/>
    </row>
    <row r="748" spans="1:10" ht="24.75" customHeight="1">
      <c r="A748" s="428"/>
      <c r="B748" s="428"/>
      <c r="C748" s="428"/>
      <c r="D748" s="495"/>
      <c r="E748" s="495"/>
      <c r="F748" s="428"/>
      <c r="G748" s="495"/>
      <c r="H748" s="495" t="str">
        <f t="shared" si="26"/>
        <v/>
      </c>
      <c r="I748" s="512" t="str">
        <f t="shared" si="27"/>
        <v/>
      </c>
      <c r="J748" s="428"/>
    </row>
    <row r="749" spans="1:10" ht="24.75" customHeight="1">
      <c r="A749" s="428"/>
      <c r="B749" s="428"/>
      <c r="C749" s="428"/>
      <c r="D749" s="495"/>
      <c r="E749" s="495"/>
      <c r="F749" s="428"/>
      <c r="G749" s="495"/>
      <c r="H749" s="495" t="str">
        <f t="shared" si="26"/>
        <v/>
      </c>
      <c r="I749" s="512" t="str">
        <f t="shared" si="27"/>
        <v/>
      </c>
      <c r="J749" s="428"/>
    </row>
    <row r="750" spans="1:10" ht="24.75" customHeight="1">
      <c r="A750" s="428"/>
      <c r="B750" s="428"/>
      <c r="C750" s="428"/>
      <c r="D750" s="495"/>
      <c r="E750" s="495"/>
      <c r="F750" s="428"/>
      <c r="G750" s="495"/>
      <c r="H750" s="495" t="str">
        <f t="shared" si="26"/>
        <v/>
      </c>
      <c r="I750" s="512" t="str">
        <f t="shared" si="27"/>
        <v/>
      </c>
      <c r="J750" s="428"/>
    </row>
    <row r="751" spans="1:10" ht="24.75" customHeight="1">
      <c r="A751" s="428"/>
      <c r="B751" s="428"/>
      <c r="C751" s="428"/>
      <c r="D751" s="495"/>
      <c r="E751" s="495"/>
      <c r="F751" s="428"/>
      <c r="G751" s="495"/>
      <c r="H751" s="495" t="str">
        <f t="shared" si="26"/>
        <v/>
      </c>
      <c r="I751" s="512" t="str">
        <f t="shared" si="27"/>
        <v/>
      </c>
      <c r="J751" s="428"/>
    </row>
    <row r="752" spans="1:10" ht="24.75" customHeight="1">
      <c r="A752" s="428"/>
      <c r="B752" s="428"/>
      <c r="C752" s="428"/>
      <c r="D752" s="495"/>
      <c r="E752" s="495"/>
      <c r="F752" s="428"/>
      <c r="G752" s="495"/>
      <c r="H752" s="495" t="str">
        <f t="shared" si="26"/>
        <v/>
      </c>
      <c r="I752" s="512" t="str">
        <f t="shared" si="27"/>
        <v/>
      </c>
      <c r="J752" s="428"/>
    </row>
    <row r="753" spans="1:10" ht="24.75" customHeight="1">
      <c r="A753" s="428"/>
      <c r="B753" s="428"/>
      <c r="C753" s="428"/>
      <c r="D753" s="495"/>
      <c r="E753" s="495"/>
      <c r="F753" s="428"/>
      <c r="G753" s="495"/>
      <c r="H753" s="495" t="str">
        <f t="shared" si="26"/>
        <v/>
      </c>
      <c r="I753" s="512" t="str">
        <f t="shared" si="27"/>
        <v/>
      </c>
      <c r="J753" s="428"/>
    </row>
    <row r="754" spans="1:10" ht="24.75" customHeight="1">
      <c r="A754" s="428"/>
      <c r="B754" s="428"/>
      <c r="C754" s="428"/>
      <c r="D754" s="495"/>
      <c r="E754" s="495"/>
      <c r="F754" s="428"/>
      <c r="G754" s="495"/>
      <c r="H754" s="495" t="str">
        <f t="shared" si="26"/>
        <v/>
      </c>
      <c r="I754" s="512" t="str">
        <f t="shared" si="27"/>
        <v/>
      </c>
      <c r="J754" s="428"/>
    </row>
    <row r="755" spans="1:10" ht="24.75" customHeight="1">
      <c r="A755" s="428"/>
      <c r="B755" s="428"/>
      <c r="C755" s="428"/>
      <c r="D755" s="495"/>
      <c r="E755" s="495"/>
      <c r="F755" s="428"/>
      <c r="G755" s="495"/>
      <c r="H755" s="495" t="str">
        <f t="shared" si="26"/>
        <v/>
      </c>
      <c r="I755" s="512" t="str">
        <f t="shared" si="27"/>
        <v/>
      </c>
      <c r="J755" s="428"/>
    </row>
    <row r="756" spans="1:10" ht="24.75" customHeight="1">
      <c r="A756" s="428"/>
      <c r="B756" s="428"/>
      <c r="C756" s="428"/>
      <c r="D756" s="495"/>
      <c r="E756" s="495"/>
      <c r="F756" s="428"/>
      <c r="G756" s="495"/>
      <c r="H756" s="495" t="str">
        <f t="shared" si="26"/>
        <v/>
      </c>
      <c r="I756" s="512" t="str">
        <f t="shared" si="27"/>
        <v/>
      </c>
      <c r="J756" s="428"/>
    </row>
    <row r="757" spans="1:10" ht="24.75" customHeight="1">
      <c r="A757" s="428"/>
      <c r="B757" s="428"/>
      <c r="C757" s="428"/>
      <c r="D757" s="495"/>
      <c r="E757" s="495"/>
      <c r="F757" s="428"/>
      <c r="G757" s="495"/>
      <c r="H757" s="495" t="str">
        <f t="shared" si="26"/>
        <v/>
      </c>
      <c r="I757" s="512" t="str">
        <f t="shared" si="27"/>
        <v/>
      </c>
      <c r="J757" s="428"/>
    </row>
    <row r="758" spans="1:10" ht="24.75" customHeight="1">
      <c r="A758" s="428"/>
      <c r="B758" s="428"/>
      <c r="C758" s="428"/>
      <c r="D758" s="495"/>
      <c r="E758" s="495"/>
      <c r="F758" s="428"/>
      <c r="G758" s="495"/>
      <c r="H758" s="495" t="str">
        <f t="shared" si="26"/>
        <v/>
      </c>
      <c r="I758" s="512" t="str">
        <f t="shared" si="27"/>
        <v/>
      </c>
      <c r="J758" s="428"/>
    </row>
    <row r="759" spans="1:10" ht="24.75" customHeight="1">
      <c r="A759" s="428"/>
      <c r="B759" s="428"/>
      <c r="C759" s="428"/>
      <c r="D759" s="495"/>
      <c r="E759" s="495"/>
      <c r="F759" s="428"/>
      <c r="G759" s="495"/>
      <c r="H759" s="495" t="str">
        <f t="shared" si="26"/>
        <v/>
      </c>
      <c r="I759" s="512" t="str">
        <f t="shared" si="27"/>
        <v/>
      </c>
      <c r="J759" s="428"/>
    </row>
    <row r="760" spans="1:10" ht="24.75" customHeight="1">
      <c r="A760" s="428"/>
      <c r="B760" s="428"/>
      <c r="C760" s="428"/>
      <c r="D760" s="495"/>
      <c r="E760" s="495"/>
      <c r="F760" s="428"/>
      <c r="G760" s="495"/>
      <c r="H760" s="495" t="str">
        <f t="shared" si="26"/>
        <v/>
      </c>
      <c r="I760" s="512" t="str">
        <f t="shared" si="27"/>
        <v/>
      </c>
      <c r="J760" s="428"/>
    </row>
    <row r="761" spans="1:10" ht="24.75" customHeight="1">
      <c r="A761" s="428"/>
      <c r="B761" s="428"/>
      <c r="C761" s="428"/>
      <c r="D761" s="495"/>
      <c r="E761" s="495"/>
      <c r="F761" s="428"/>
      <c r="G761" s="495"/>
      <c r="H761" s="495" t="str">
        <f t="shared" si="26"/>
        <v/>
      </c>
      <c r="I761" s="512" t="str">
        <f t="shared" si="27"/>
        <v/>
      </c>
      <c r="J761" s="428"/>
    </row>
    <row r="762" spans="1:10" ht="24.75" customHeight="1">
      <c r="A762" s="428"/>
      <c r="B762" s="428"/>
      <c r="C762" s="428"/>
      <c r="D762" s="495"/>
      <c r="E762" s="495"/>
      <c r="F762" s="428"/>
      <c r="G762" s="495"/>
      <c r="H762" s="495" t="str">
        <f t="shared" si="26"/>
        <v/>
      </c>
      <c r="I762" s="512" t="str">
        <f t="shared" si="27"/>
        <v/>
      </c>
      <c r="J762" s="428"/>
    </row>
    <row r="763" spans="1:10" ht="24.75" customHeight="1">
      <c r="A763" s="428"/>
      <c r="B763" s="428"/>
      <c r="C763" s="428"/>
      <c r="D763" s="495"/>
      <c r="E763" s="495"/>
      <c r="F763" s="428"/>
      <c r="G763" s="495"/>
      <c r="H763" s="495" t="str">
        <f t="shared" si="26"/>
        <v/>
      </c>
      <c r="I763" s="512" t="str">
        <f t="shared" si="27"/>
        <v/>
      </c>
      <c r="J763" s="428"/>
    </row>
    <row r="764" spans="1:10" ht="24.75" customHeight="1">
      <c r="A764" s="428"/>
      <c r="B764" s="428"/>
      <c r="C764" s="428"/>
      <c r="D764" s="495"/>
      <c r="E764" s="495"/>
      <c r="F764" s="428"/>
      <c r="G764" s="495"/>
      <c r="H764" s="495" t="str">
        <f t="shared" si="26"/>
        <v/>
      </c>
      <c r="I764" s="512" t="str">
        <f t="shared" si="27"/>
        <v/>
      </c>
      <c r="J764" s="428"/>
    </row>
    <row r="765" spans="1:10" ht="24.75" customHeight="1">
      <c r="A765" s="428"/>
      <c r="B765" s="428"/>
      <c r="C765" s="428"/>
      <c r="D765" s="495"/>
      <c r="E765" s="495"/>
      <c r="F765" s="428"/>
      <c r="G765" s="495"/>
      <c r="H765" s="495" t="str">
        <f t="shared" si="26"/>
        <v/>
      </c>
      <c r="I765" s="512" t="str">
        <f t="shared" si="27"/>
        <v/>
      </c>
      <c r="J765" s="428"/>
    </row>
    <row r="766" spans="1:10" ht="24.75" customHeight="1">
      <c r="A766" s="428"/>
      <c r="B766" s="428"/>
      <c r="C766" s="428"/>
      <c r="D766" s="495"/>
      <c r="E766" s="495"/>
      <c r="F766" s="428"/>
      <c r="G766" s="495"/>
      <c r="H766" s="495" t="str">
        <f t="shared" si="26"/>
        <v/>
      </c>
      <c r="I766" s="512" t="str">
        <f t="shared" si="27"/>
        <v/>
      </c>
      <c r="J766" s="428"/>
    </row>
    <row r="767" spans="1:10" ht="24.75" customHeight="1">
      <c r="A767" s="428"/>
      <c r="B767" s="428"/>
      <c r="C767" s="428"/>
      <c r="D767" s="495"/>
      <c r="E767" s="495"/>
      <c r="F767" s="428"/>
      <c r="G767" s="495"/>
      <c r="H767" s="495" t="str">
        <f t="shared" si="26"/>
        <v/>
      </c>
      <c r="I767" s="512" t="str">
        <f t="shared" si="27"/>
        <v/>
      </c>
      <c r="J767" s="428"/>
    </row>
    <row r="768" spans="1:10" ht="24.75" customHeight="1">
      <c r="A768" s="428"/>
      <c r="B768" s="428"/>
      <c r="C768" s="428"/>
      <c r="D768" s="495"/>
      <c r="E768" s="495"/>
      <c r="F768" s="428"/>
      <c r="G768" s="495"/>
      <c r="H768" s="495" t="str">
        <f t="shared" si="26"/>
        <v/>
      </c>
      <c r="I768" s="512" t="str">
        <f t="shared" si="27"/>
        <v/>
      </c>
      <c r="J768" s="428"/>
    </row>
    <row r="769" spans="1:10" ht="24.75" customHeight="1">
      <c r="A769" s="428"/>
      <c r="B769" s="428"/>
      <c r="C769" s="428"/>
      <c r="D769" s="495"/>
      <c r="E769" s="495"/>
      <c r="F769" s="428"/>
      <c r="G769" s="495"/>
      <c r="H769" s="495" t="str">
        <f t="shared" si="26"/>
        <v/>
      </c>
      <c r="I769" s="512" t="str">
        <f t="shared" si="27"/>
        <v/>
      </c>
      <c r="J769" s="428"/>
    </row>
    <row r="770" spans="1:10" ht="24.75" customHeight="1">
      <c r="A770" s="428"/>
      <c r="B770" s="428"/>
      <c r="C770" s="428"/>
      <c r="D770" s="495"/>
      <c r="E770" s="495"/>
      <c r="F770" s="428"/>
      <c r="G770" s="495"/>
      <c r="H770" s="495" t="str">
        <f t="shared" si="26"/>
        <v/>
      </c>
      <c r="I770" s="512" t="str">
        <f t="shared" si="27"/>
        <v/>
      </c>
      <c r="J770" s="428"/>
    </row>
    <row r="771" spans="1:10" ht="24.75" customHeight="1">
      <c r="A771" s="428"/>
      <c r="B771" s="428"/>
      <c r="C771" s="428"/>
      <c r="D771" s="495"/>
      <c r="E771" s="495"/>
      <c r="F771" s="428"/>
      <c r="G771" s="495"/>
      <c r="H771" s="495" t="str">
        <f t="shared" si="26"/>
        <v/>
      </c>
      <c r="I771" s="512" t="str">
        <f t="shared" si="27"/>
        <v/>
      </c>
      <c r="J771" s="428"/>
    </row>
    <row r="772" spans="1:10" ht="24.75" customHeight="1">
      <c r="A772" s="428"/>
      <c r="B772" s="428"/>
      <c r="C772" s="428"/>
      <c r="D772" s="495"/>
      <c r="E772" s="495"/>
      <c r="F772" s="428"/>
      <c r="G772" s="495"/>
      <c r="H772" s="495" t="str">
        <f t="shared" si="26"/>
        <v/>
      </c>
      <c r="I772" s="512" t="str">
        <f t="shared" si="27"/>
        <v/>
      </c>
      <c r="J772" s="428"/>
    </row>
    <row r="773" spans="1:10" ht="24.75" customHeight="1">
      <c r="A773" s="428"/>
      <c r="B773" s="428"/>
      <c r="C773" s="428"/>
      <c r="D773" s="495"/>
      <c r="E773" s="495"/>
      <c r="F773" s="428"/>
      <c r="G773" s="495"/>
      <c r="H773" s="495" t="str">
        <f t="shared" si="26"/>
        <v/>
      </c>
      <c r="I773" s="512" t="str">
        <f t="shared" si="27"/>
        <v/>
      </c>
      <c r="J773" s="428"/>
    </row>
    <row r="774" spans="1:10" ht="24.75" customHeight="1">
      <c r="A774" s="428"/>
      <c r="B774" s="428"/>
      <c r="C774" s="428"/>
      <c r="D774" s="495"/>
      <c r="E774" s="495"/>
      <c r="F774" s="428"/>
      <c r="G774" s="495"/>
      <c r="H774" s="495" t="str">
        <f t="shared" si="26"/>
        <v/>
      </c>
      <c r="I774" s="512" t="str">
        <f t="shared" si="27"/>
        <v/>
      </c>
      <c r="J774" s="428"/>
    </row>
    <row r="775" spans="1:10" ht="24.75" customHeight="1">
      <c r="A775" s="428"/>
      <c r="B775" s="428"/>
      <c r="C775" s="428"/>
      <c r="D775" s="495"/>
      <c r="E775" s="495"/>
      <c r="F775" s="428"/>
      <c r="G775" s="495"/>
      <c r="H775" s="495" t="str">
        <f t="shared" si="26"/>
        <v/>
      </c>
      <c r="I775" s="512" t="str">
        <f t="shared" si="27"/>
        <v/>
      </c>
      <c r="J775" s="428"/>
    </row>
    <row r="776" spans="1:10" ht="24.75" customHeight="1">
      <c r="A776" s="428"/>
      <c r="B776" s="428"/>
      <c r="C776" s="428"/>
      <c r="D776" s="495"/>
      <c r="E776" s="495"/>
      <c r="F776" s="428"/>
      <c r="G776" s="495"/>
      <c r="H776" s="495" t="str">
        <f t="shared" si="26"/>
        <v/>
      </c>
      <c r="I776" s="512" t="str">
        <f t="shared" si="27"/>
        <v/>
      </c>
      <c r="J776" s="428"/>
    </row>
    <row r="777" spans="1:10" ht="24.75" customHeight="1">
      <c r="A777" s="428"/>
      <c r="B777" s="428"/>
      <c r="C777" s="428"/>
      <c r="D777" s="495"/>
      <c r="E777" s="495"/>
      <c r="F777" s="428"/>
      <c r="G777" s="495"/>
      <c r="H777" s="495" t="str">
        <f t="shared" si="26"/>
        <v/>
      </c>
      <c r="I777" s="512" t="str">
        <f t="shared" si="27"/>
        <v/>
      </c>
      <c r="J777" s="428"/>
    </row>
    <row r="778" spans="1:10" ht="24.75" customHeight="1">
      <c r="A778" s="428"/>
      <c r="B778" s="428"/>
      <c r="C778" s="428"/>
      <c r="D778" s="495"/>
      <c r="E778" s="495"/>
      <c r="F778" s="428"/>
      <c r="G778" s="495"/>
      <c r="H778" s="495" t="str">
        <f t="shared" si="26"/>
        <v/>
      </c>
      <c r="I778" s="512" t="str">
        <f t="shared" si="27"/>
        <v/>
      </c>
      <c r="J778" s="428"/>
    </row>
    <row r="779" spans="1:10" ht="24.75" customHeight="1">
      <c r="A779" s="428"/>
      <c r="B779" s="428"/>
      <c r="C779" s="428"/>
      <c r="D779" s="495"/>
      <c r="E779" s="495"/>
      <c r="F779" s="428"/>
      <c r="G779" s="495"/>
      <c r="H779" s="495" t="str">
        <f t="shared" si="26"/>
        <v/>
      </c>
      <c r="I779" s="512" t="str">
        <f t="shared" si="27"/>
        <v/>
      </c>
      <c r="J779" s="428"/>
    </row>
    <row r="780" spans="1:10" ht="24.75" customHeight="1">
      <c r="A780" s="428"/>
      <c r="B780" s="428"/>
      <c r="C780" s="428"/>
      <c r="D780" s="495"/>
      <c r="E780" s="495"/>
      <c r="F780" s="428"/>
      <c r="G780" s="495"/>
      <c r="H780" s="495" t="str">
        <f t="shared" si="26"/>
        <v/>
      </c>
      <c r="I780" s="512" t="str">
        <f t="shared" si="27"/>
        <v/>
      </c>
      <c r="J780" s="428"/>
    </row>
    <row r="781" spans="1:10" ht="24.75" customHeight="1">
      <c r="A781" s="428"/>
      <c r="B781" s="428"/>
      <c r="C781" s="428"/>
      <c r="D781" s="495"/>
      <c r="E781" s="495"/>
      <c r="F781" s="428"/>
      <c r="G781" s="495"/>
      <c r="H781" s="495" t="str">
        <f t="shared" si="26"/>
        <v/>
      </c>
      <c r="I781" s="512" t="str">
        <f t="shared" si="27"/>
        <v/>
      </c>
      <c r="J781" s="428"/>
    </row>
    <row r="782" spans="1:10" ht="24.75" customHeight="1">
      <c r="A782" s="428"/>
      <c r="B782" s="428"/>
      <c r="C782" s="428"/>
      <c r="D782" s="495"/>
      <c r="E782" s="495"/>
      <c r="F782" s="428"/>
      <c r="G782" s="495"/>
      <c r="H782" s="495" t="str">
        <f t="shared" si="26"/>
        <v/>
      </c>
      <c r="I782" s="512" t="str">
        <f t="shared" si="27"/>
        <v/>
      </c>
      <c r="J782" s="428"/>
    </row>
    <row r="783" spans="1:10" ht="24.75" customHeight="1">
      <c r="A783" s="428"/>
      <c r="B783" s="428"/>
      <c r="C783" s="428"/>
      <c r="D783" s="495"/>
      <c r="E783" s="495"/>
      <c r="F783" s="428"/>
      <c r="G783" s="495"/>
      <c r="H783" s="495" t="str">
        <f t="shared" si="26"/>
        <v/>
      </c>
      <c r="I783" s="512" t="str">
        <f t="shared" si="27"/>
        <v/>
      </c>
      <c r="J783" s="428"/>
    </row>
    <row r="784" spans="1:10" ht="24.75" customHeight="1">
      <c r="A784" s="428"/>
      <c r="B784" s="428"/>
      <c r="C784" s="428"/>
      <c r="D784" s="495"/>
      <c r="E784" s="495"/>
      <c r="F784" s="428"/>
      <c r="G784" s="495"/>
      <c r="H784" s="495" t="str">
        <f t="shared" si="26"/>
        <v/>
      </c>
      <c r="I784" s="512" t="str">
        <f t="shared" si="27"/>
        <v/>
      </c>
      <c r="J784" s="428"/>
    </row>
    <row r="785" spans="1:10" ht="24.75" customHeight="1">
      <c r="A785" s="428"/>
      <c r="B785" s="428"/>
      <c r="C785" s="428"/>
      <c r="D785" s="495"/>
      <c r="E785" s="495"/>
      <c r="F785" s="428"/>
      <c r="G785" s="495"/>
      <c r="H785" s="495" t="str">
        <f t="shared" si="26"/>
        <v/>
      </c>
      <c r="I785" s="512" t="str">
        <f t="shared" si="27"/>
        <v/>
      </c>
      <c r="J785" s="428"/>
    </row>
    <row r="786" spans="1:10" ht="24.75" customHeight="1">
      <c r="A786" s="428"/>
      <c r="B786" s="428"/>
      <c r="C786" s="428"/>
      <c r="D786" s="495"/>
      <c r="E786" s="495"/>
      <c r="F786" s="428"/>
      <c r="G786" s="495"/>
      <c r="H786" s="495" t="str">
        <f t="shared" si="26"/>
        <v/>
      </c>
      <c r="I786" s="512" t="str">
        <f t="shared" si="27"/>
        <v/>
      </c>
      <c r="J786" s="428"/>
    </row>
    <row r="787" spans="1:10" ht="24.75" customHeight="1">
      <c r="A787" s="428"/>
      <c r="B787" s="428"/>
      <c r="C787" s="428"/>
      <c r="D787" s="495"/>
      <c r="E787" s="495"/>
      <c r="F787" s="428"/>
      <c r="G787" s="495"/>
      <c r="H787" s="495" t="str">
        <f t="shared" si="26"/>
        <v/>
      </c>
      <c r="I787" s="512" t="str">
        <f t="shared" si="27"/>
        <v/>
      </c>
      <c r="J787" s="428"/>
    </row>
    <row r="788" spans="1:10" ht="24.75" customHeight="1">
      <c r="A788" s="428"/>
      <c r="B788" s="428"/>
      <c r="C788" s="428"/>
      <c r="D788" s="495"/>
      <c r="E788" s="495"/>
      <c r="F788" s="428"/>
      <c r="G788" s="495"/>
      <c r="H788" s="495" t="str">
        <f t="shared" si="26"/>
        <v/>
      </c>
      <c r="I788" s="512" t="str">
        <f t="shared" si="27"/>
        <v/>
      </c>
      <c r="J788" s="428"/>
    </row>
    <row r="789" spans="1:10" ht="24.75" customHeight="1">
      <c r="A789" s="428"/>
      <c r="B789" s="428"/>
      <c r="C789" s="428"/>
      <c r="D789" s="495"/>
      <c r="E789" s="495"/>
      <c r="F789" s="428"/>
      <c r="G789" s="495"/>
      <c r="H789" s="495" t="str">
        <f t="shared" si="26"/>
        <v/>
      </c>
      <c r="I789" s="512" t="str">
        <f t="shared" si="27"/>
        <v/>
      </c>
      <c r="J789" s="428"/>
    </row>
    <row r="790" spans="1:10" ht="24.75" customHeight="1">
      <c r="A790" s="428"/>
      <c r="B790" s="428"/>
      <c r="C790" s="428"/>
      <c r="D790" s="495"/>
      <c r="E790" s="495"/>
      <c r="F790" s="428"/>
      <c r="G790" s="495"/>
      <c r="H790" s="495" t="str">
        <f t="shared" si="26"/>
        <v/>
      </c>
      <c r="I790" s="512" t="str">
        <f t="shared" si="27"/>
        <v/>
      </c>
      <c r="J790" s="428"/>
    </row>
    <row r="791" spans="1:10" ht="24.75" customHeight="1">
      <c r="A791" s="428"/>
      <c r="B791" s="428"/>
      <c r="C791" s="428"/>
      <c r="D791" s="495"/>
      <c r="E791" s="495"/>
      <c r="F791" s="428"/>
      <c r="G791" s="495"/>
      <c r="H791" s="495" t="str">
        <f t="shared" si="26"/>
        <v/>
      </c>
      <c r="I791" s="512" t="str">
        <f t="shared" si="27"/>
        <v/>
      </c>
      <c r="J791" s="428"/>
    </row>
    <row r="792" spans="1:10" ht="24.75" customHeight="1">
      <c r="A792" s="428"/>
      <c r="B792" s="428"/>
      <c r="C792" s="428"/>
      <c r="D792" s="495"/>
      <c r="E792" s="495"/>
      <c r="F792" s="428"/>
      <c r="G792" s="495"/>
      <c r="H792" s="495" t="str">
        <f t="shared" si="26"/>
        <v/>
      </c>
      <c r="I792" s="512" t="str">
        <f t="shared" si="27"/>
        <v/>
      </c>
      <c r="J792" s="428"/>
    </row>
    <row r="793" spans="1:10" ht="24.75" customHeight="1">
      <c r="A793" s="428"/>
      <c r="B793" s="428"/>
      <c r="C793" s="428"/>
      <c r="D793" s="495"/>
      <c r="E793" s="495"/>
      <c r="F793" s="428"/>
      <c r="G793" s="495"/>
      <c r="H793" s="495" t="str">
        <f t="shared" si="26"/>
        <v/>
      </c>
      <c r="I793" s="512" t="str">
        <f t="shared" si="27"/>
        <v/>
      </c>
      <c r="J793" s="428"/>
    </row>
    <row r="794" spans="1:10" ht="24.75" customHeight="1">
      <c r="A794" s="428"/>
      <c r="B794" s="428"/>
      <c r="C794" s="428"/>
      <c r="D794" s="495"/>
      <c r="E794" s="495"/>
      <c r="F794" s="428"/>
      <c r="G794" s="495"/>
      <c r="H794" s="495" t="str">
        <f t="shared" si="26"/>
        <v/>
      </c>
      <c r="I794" s="512" t="str">
        <f t="shared" si="27"/>
        <v/>
      </c>
      <c r="J794" s="428"/>
    </row>
    <row r="795" spans="1:10" ht="24.75" customHeight="1">
      <c r="A795" s="428"/>
      <c r="B795" s="428"/>
      <c r="C795" s="428"/>
      <c r="D795" s="495"/>
      <c r="E795" s="495"/>
      <c r="F795" s="428"/>
      <c r="G795" s="495"/>
      <c r="H795" s="495" t="str">
        <f t="shared" si="26"/>
        <v/>
      </c>
      <c r="I795" s="512" t="str">
        <f t="shared" si="27"/>
        <v/>
      </c>
      <c r="J795" s="428"/>
    </row>
    <row r="796" spans="1:10" ht="24.75" customHeight="1">
      <c r="A796" s="428"/>
      <c r="B796" s="428"/>
      <c r="C796" s="428"/>
      <c r="D796" s="495"/>
      <c r="E796" s="495"/>
      <c r="F796" s="428"/>
      <c r="G796" s="495"/>
      <c r="H796" s="495" t="str">
        <f t="shared" si="26"/>
        <v/>
      </c>
      <c r="I796" s="512" t="str">
        <f t="shared" si="27"/>
        <v/>
      </c>
      <c r="J796" s="428"/>
    </row>
    <row r="797" spans="1:10" ht="24.75" customHeight="1">
      <c r="A797" s="428"/>
      <c r="B797" s="428"/>
      <c r="C797" s="428"/>
      <c r="D797" s="495"/>
      <c r="E797" s="495"/>
      <c r="F797" s="428"/>
      <c r="G797" s="495"/>
      <c r="H797" s="495" t="str">
        <f t="shared" si="26"/>
        <v/>
      </c>
      <c r="I797" s="512" t="str">
        <f t="shared" si="27"/>
        <v/>
      </c>
      <c r="J797" s="428"/>
    </row>
    <row r="798" spans="1:10" ht="24.75" customHeight="1">
      <c r="A798" s="428"/>
      <c r="B798" s="428"/>
      <c r="C798" s="428"/>
      <c r="D798" s="495"/>
      <c r="E798" s="495"/>
      <c r="F798" s="428"/>
      <c r="G798" s="495"/>
      <c r="H798" s="495" t="str">
        <f t="shared" ref="H798:H861" si="28">IF(E798="","",E798*G798)</f>
        <v/>
      </c>
      <c r="I798" s="512" t="str">
        <f t="shared" ref="I798:I861" si="29">IF(D798="","",H798/D798)</f>
        <v/>
      </c>
      <c r="J798" s="428"/>
    </row>
    <row r="799" spans="1:10" ht="24.75" customHeight="1">
      <c r="A799" s="428"/>
      <c r="B799" s="428"/>
      <c r="C799" s="428"/>
      <c r="D799" s="495"/>
      <c r="E799" s="495"/>
      <c r="F799" s="428"/>
      <c r="G799" s="495"/>
      <c r="H799" s="495" t="str">
        <f t="shared" si="28"/>
        <v/>
      </c>
      <c r="I799" s="512" t="str">
        <f t="shared" si="29"/>
        <v/>
      </c>
      <c r="J799" s="428"/>
    </row>
    <row r="800" spans="1:10" ht="24.75" customHeight="1">
      <c r="A800" s="428"/>
      <c r="B800" s="428"/>
      <c r="C800" s="428"/>
      <c r="D800" s="495"/>
      <c r="E800" s="495"/>
      <c r="F800" s="428"/>
      <c r="G800" s="495"/>
      <c r="H800" s="495" t="str">
        <f t="shared" si="28"/>
        <v/>
      </c>
      <c r="I800" s="512" t="str">
        <f t="shared" si="29"/>
        <v/>
      </c>
      <c r="J800" s="428"/>
    </row>
    <row r="801" spans="1:10" ht="24.75" customHeight="1">
      <c r="A801" s="428"/>
      <c r="B801" s="428"/>
      <c r="C801" s="428"/>
      <c r="D801" s="495"/>
      <c r="E801" s="495"/>
      <c r="F801" s="428"/>
      <c r="G801" s="495"/>
      <c r="H801" s="495" t="str">
        <f t="shared" si="28"/>
        <v/>
      </c>
      <c r="I801" s="512" t="str">
        <f t="shared" si="29"/>
        <v/>
      </c>
      <c r="J801" s="428"/>
    </row>
    <row r="802" spans="1:10" ht="24.75" customHeight="1">
      <c r="A802" s="428"/>
      <c r="B802" s="428"/>
      <c r="C802" s="428"/>
      <c r="D802" s="495"/>
      <c r="E802" s="495"/>
      <c r="F802" s="428"/>
      <c r="G802" s="495"/>
      <c r="H802" s="495" t="str">
        <f t="shared" si="28"/>
        <v/>
      </c>
      <c r="I802" s="512" t="str">
        <f t="shared" si="29"/>
        <v/>
      </c>
      <c r="J802" s="428"/>
    </row>
    <row r="803" spans="1:10" ht="24.75" customHeight="1">
      <c r="A803" s="428"/>
      <c r="B803" s="428"/>
      <c r="C803" s="428"/>
      <c r="D803" s="495"/>
      <c r="E803" s="495"/>
      <c r="F803" s="428"/>
      <c r="G803" s="495"/>
      <c r="H803" s="495" t="str">
        <f t="shared" si="28"/>
        <v/>
      </c>
      <c r="I803" s="512" t="str">
        <f t="shared" si="29"/>
        <v/>
      </c>
      <c r="J803" s="428"/>
    </row>
    <row r="804" spans="1:10" ht="24.75" customHeight="1">
      <c r="A804" s="428"/>
      <c r="B804" s="428"/>
      <c r="C804" s="428"/>
      <c r="D804" s="495"/>
      <c r="E804" s="495"/>
      <c r="F804" s="428"/>
      <c r="G804" s="495"/>
      <c r="H804" s="495" t="str">
        <f t="shared" si="28"/>
        <v/>
      </c>
      <c r="I804" s="512" t="str">
        <f t="shared" si="29"/>
        <v/>
      </c>
      <c r="J804" s="428"/>
    </row>
    <row r="805" spans="1:10" ht="24.75" customHeight="1">
      <c r="A805" s="428"/>
      <c r="B805" s="428"/>
      <c r="C805" s="428"/>
      <c r="D805" s="495"/>
      <c r="E805" s="495"/>
      <c r="F805" s="428"/>
      <c r="G805" s="495"/>
      <c r="H805" s="495" t="str">
        <f t="shared" si="28"/>
        <v/>
      </c>
      <c r="I805" s="512" t="str">
        <f t="shared" si="29"/>
        <v/>
      </c>
      <c r="J805" s="428"/>
    </row>
    <row r="806" spans="1:10" ht="24.75" customHeight="1">
      <c r="A806" s="428"/>
      <c r="B806" s="428"/>
      <c r="C806" s="428"/>
      <c r="D806" s="495"/>
      <c r="E806" s="495"/>
      <c r="F806" s="428"/>
      <c r="G806" s="495"/>
      <c r="H806" s="495" t="str">
        <f t="shared" si="28"/>
        <v/>
      </c>
      <c r="I806" s="512" t="str">
        <f t="shared" si="29"/>
        <v/>
      </c>
      <c r="J806" s="428"/>
    </row>
    <row r="807" spans="1:10" ht="24.75" customHeight="1">
      <c r="A807" s="428"/>
      <c r="B807" s="428"/>
      <c r="C807" s="428"/>
      <c r="D807" s="495"/>
      <c r="E807" s="495"/>
      <c r="F807" s="428"/>
      <c r="G807" s="495"/>
      <c r="H807" s="495" t="str">
        <f t="shared" si="28"/>
        <v/>
      </c>
      <c r="I807" s="512" t="str">
        <f t="shared" si="29"/>
        <v/>
      </c>
      <c r="J807" s="428"/>
    </row>
    <row r="808" spans="1:10" ht="24.75" customHeight="1">
      <c r="A808" s="428"/>
      <c r="B808" s="428"/>
      <c r="C808" s="428"/>
      <c r="D808" s="495"/>
      <c r="E808" s="495"/>
      <c r="F808" s="428"/>
      <c r="G808" s="495"/>
      <c r="H808" s="495" t="str">
        <f t="shared" si="28"/>
        <v/>
      </c>
      <c r="I808" s="512" t="str">
        <f t="shared" si="29"/>
        <v/>
      </c>
      <c r="J808" s="428"/>
    </row>
    <row r="809" spans="1:10" ht="24.75" customHeight="1">
      <c r="A809" s="428"/>
      <c r="B809" s="428"/>
      <c r="C809" s="428"/>
      <c r="D809" s="495"/>
      <c r="E809" s="495"/>
      <c r="F809" s="428"/>
      <c r="G809" s="495"/>
      <c r="H809" s="495" t="str">
        <f t="shared" si="28"/>
        <v/>
      </c>
      <c r="I809" s="512" t="str">
        <f t="shared" si="29"/>
        <v/>
      </c>
      <c r="J809" s="428"/>
    </row>
    <row r="810" spans="1:10" ht="24.75" customHeight="1">
      <c r="A810" s="428"/>
      <c r="B810" s="428"/>
      <c r="C810" s="428"/>
      <c r="D810" s="495"/>
      <c r="E810" s="495"/>
      <c r="F810" s="428"/>
      <c r="G810" s="495"/>
      <c r="H810" s="495" t="str">
        <f t="shared" si="28"/>
        <v/>
      </c>
      <c r="I810" s="512" t="str">
        <f t="shared" si="29"/>
        <v/>
      </c>
      <c r="J810" s="428"/>
    </row>
    <row r="811" spans="1:10" ht="24.75" customHeight="1">
      <c r="A811" s="428"/>
      <c r="B811" s="428"/>
      <c r="C811" s="428"/>
      <c r="D811" s="495"/>
      <c r="E811" s="495"/>
      <c r="F811" s="428"/>
      <c r="G811" s="495"/>
      <c r="H811" s="495" t="str">
        <f t="shared" si="28"/>
        <v/>
      </c>
      <c r="I811" s="512" t="str">
        <f t="shared" si="29"/>
        <v/>
      </c>
      <c r="J811" s="428"/>
    </row>
    <row r="812" spans="1:10" ht="24.75" customHeight="1">
      <c r="A812" s="428"/>
      <c r="B812" s="428"/>
      <c r="C812" s="428"/>
      <c r="D812" s="495"/>
      <c r="E812" s="495"/>
      <c r="F812" s="428"/>
      <c r="G812" s="495"/>
      <c r="H812" s="495" t="str">
        <f t="shared" si="28"/>
        <v/>
      </c>
      <c r="I812" s="512" t="str">
        <f t="shared" si="29"/>
        <v/>
      </c>
      <c r="J812" s="428"/>
    </row>
    <row r="813" spans="1:10" ht="24.75" customHeight="1">
      <c r="A813" s="428"/>
      <c r="B813" s="428"/>
      <c r="C813" s="428"/>
      <c r="D813" s="495"/>
      <c r="E813" s="495"/>
      <c r="F813" s="428"/>
      <c r="G813" s="495"/>
      <c r="H813" s="495" t="str">
        <f t="shared" si="28"/>
        <v/>
      </c>
      <c r="I813" s="512" t="str">
        <f t="shared" si="29"/>
        <v/>
      </c>
      <c r="J813" s="428"/>
    </row>
    <row r="814" spans="1:10" ht="24.75" customHeight="1">
      <c r="A814" s="428"/>
      <c r="B814" s="428"/>
      <c r="C814" s="428"/>
      <c r="D814" s="495"/>
      <c r="E814" s="495"/>
      <c r="F814" s="428"/>
      <c r="G814" s="495"/>
      <c r="H814" s="495" t="str">
        <f t="shared" si="28"/>
        <v/>
      </c>
      <c r="I814" s="512" t="str">
        <f t="shared" si="29"/>
        <v/>
      </c>
      <c r="J814" s="428"/>
    </row>
    <row r="815" spans="1:10" ht="24.75" customHeight="1">
      <c r="A815" s="428"/>
      <c r="B815" s="428"/>
      <c r="C815" s="428"/>
      <c r="D815" s="495"/>
      <c r="E815" s="495"/>
      <c r="F815" s="428"/>
      <c r="G815" s="495"/>
      <c r="H815" s="495" t="str">
        <f t="shared" si="28"/>
        <v/>
      </c>
      <c r="I815" s="512" t="str">
        <f t="shared" si="29"/>
        <v/>
      </c>
      <c r="J815" s="428"/>
    </row>
    <row r="816" spans="1:10" ht="24.75" customHeight="1">
      <c r="A816" s="428"/>
      <c r="B816" s="428"/>
      <c r="C816" s="428"/>
      <c r="D816" s="495"/>
      <c r="E816" s="495"/>
      <c r="F816" s="428"/>
      <c r="G816" s="495"/>
      <c r="H816" s="495" t="str">
        <f t="shared" si="28"/>
        <v/>
      </c>
      <c r="I816" s="512" t="str">
        <f t="shared" si="29"/>
        <v/>
      </c>
      <c r="J816" s="428"/>
    </row>
    <row r="817" spans="1:10" ht="24.75" customHeight="1">
      <c r="A817" s="428"/>
      <c r="B817" s="428"/>
      <c r="C817" s="428"/>
      <c r="D817" s="495"/>
      <c r="E817" s="495"/>
      <c r="F817" s="428"/>
      <c r="G817" s="495"/>
      <c r="H817" s="495" t="str">
        <f t="shared" si="28"/>
        <v/>
      </c>
      <c r="I817" s="512" t="str">
        <f t="shared" si="29"/>
        <v/>
      </c>
      <c r="J817" s="428"/>
    </row>
    <row r="818" spans="1:10" ht="24.75" customHeight="1">
      <c r="A818" s="428"/>
      <c r="B818" s="428"/>
      <c r="C818" s="428"/>
      <c r="D818" s="495"/>
      <c r="E818" s="495"/>
      <c r="F818" s="428"/>
      <c r="G818" s="495"/>
      <c r="H818" s="495" t="str">
        <f t="shared" si="28"/>
        <v/>
      </c>
      <c r="I818" s="512" t="str">
        <f t="shared" si="29"/>
        <v/>
      </c>
      <c r="J818" s="428"/>
    </row>
    <row r="819" spans="1:10" ht="24.75" customHeight="1">
      <c r="A819" s="428"/>
      <c r="B819" s="428"/>
      <c r="C819" s="428"/>
      <c r="D819" s="495"/>
      <c r="E819" s="495"/>
      <c r="F819" s="428"/>
      <c r="G819" s="495"/>
      <c r="H819" s="495" t="str">
        <f t="shared" si="28"/>
        <v/>
      </c>
      <c r="I819" s="512" t="str">
        <f t="shared" si="29"/>
        <v/>
      </c>
      <c r="J819" s="428"/>
    </row>
    <row r="820" spans="1:10" ht="24.75" customHeight="1">
      <c r="A820" s="428"/>
      <c r="B820" s="428"/>
      <c r="C820" s="428"/>
      <c r="D820" s="495"/>
      <c r="E820" s="495"/>
      <c r="F820" s="428"/>
      <c r="G820" s="495"/>
      <c r="H820" s="495" t="str">
        <f t="shared" si="28"/>
        <v/>
      </c>
      <c r="I820" s="512" t="str">
        <f t="shared" si="29"/>
        <v/>
      </c>
      <c r="J820" s="428"/>
    </row>
    <row r="821" spans="1:10" ht="24.75" customHeight="1">
      <c r="A821" s="428"/>
      <c r="B821" s="428"/>
      <c r="C821" s="428"/>
      <c r="D821" s="495"/>
      <c r="E821" s="495"/>
      <c r="F821" s="428"/>
      <c r="G821" s="495"/>
      <c r="H821" s="495" t="str">
        <f t="shared" si="28"/>
        <v/>
      </c>
      <c r="I821" s="512" t="str">
        <f t="shared" si="29"/>
        <v/>
      </c>
      <c r="J821" s="428"/>
    </row>
    <row r="822" spans="1:10" ht="24.75" customHeight="1">
      <c r="A822" s="428"/>
      <c r="B822" s="428"/>
      <c r="C822" s="428"/>
      <c r="D822" s="495"/>
      <c r="E822" s="495"/>
      <c r="F822" s="428"/>
      <c r="G822" s="495"/>
      <c r="H822" s="495" t="str">
        <f t="shared" si="28"/>
        <v/>
      </c>
      <c r="I822" s="512" t="str">
        <f t="shared" si="29"/>
        <v/>
      </c>
      <c r="J822" s="428"/>
    </row>
    <row r="823" spans="1:10" ht="24.75" customHeight="1">
      <c r="A823" s="428"/>
      <c r="B823" s="428"/>
      <c r="C823" s="428"/>
      <c r="D823" s="495"/>
      <c r="E823" s="495"/>
      <c r="F823" s="428"/>
      <c r="G823" s="495"/>
      <c r="H823" s="495" t="str">
        <f t="shared" si="28"/>
        <v/>
      </c>
      <c r="I823" s="512" t="str">
        <f t="shared" si="29"/>
        <v/>
      </c>
      <c r="J823" s="428"/>
    </row>
    <row r="824" spans="1:10" ht="24.75" customHeight="1">
      <c r="A824" s="428"/>
      <c r="B824" s="428"/>
      <c r="C824" s="428"/>
      <c r="D824" s="495"/>
      <c r="E824" s="495"/>
      <c r="F824" s="428"/>
      <c r="G824" s="495"/>
      <c r="H824" s="495" t="str">
        <f t="shared" si="28"/>
        <v/>
      </c>
      <c r="I824" s="512" t="str">
        <f t="shared" si="29"/>
        <v/>
      </c>
      <c r="J824" s="428"/>
    </row>
    <row r="825" spans="1:10" ht="24.75" customHeight="1">
      <c r="A825" s="428"/>
      <c r="B825" s="428"/>
      <c r="C825" s="428"/>
      <c r="D825" s="495"/>
      <c r="E825" s="495"/>
      <c r="F825" s="428"/>
      <c r="G825" s="495"/>
      <c r="H825" s="495" t="str">
        <f t="shared" si="28"/>
        <v/>
      </c>
      <c r="I825" s="512" t="str">
        <f t="shared" si="29"/>
        <v/>
      </c>
      <c r="J825" s="428"/>
    </row>
    <row r="826" spans="1:10" ht="24.75" customHeight="1">
      <c r="A826" s="428"/>
      <c r="B826" s="428"/>
      <c r="C826" s="428"/>
      <c r="D826" s="495"/>
      <c r="E826" s="495"/>
      <c r="F826" s="428"/>
      <c r="G826" s="495"/>
      <c r="H826" s="495" t="str">
        <f t="shared" si="28"/>
        <v/>
      </c>
      <c r="I826" s="512" t="str">
        <f t="shared" si="29"/>
        <v/>
      </c>
      <c r="J826" s="428"/>
    </row>
    <row r="827" spans="1:10" ht="24.75" customHeight="1">
      <c r="A827" s="428"/>
      <c r="B827" s="428"/>
      <c r="C827" s="428"/>
      <c r="D827" s="495"/>
      <c r="E827" s="495"/>
      <c r="F827" s="428"/>
      <c r="G827" s="495"/>
      <c r="H827" s="495" t="str">
        <f t="shared" si="28"/>
        <v/>
      </c>
      <c r="I827" s="512" t="str">
        <f t="shared" si="29"/>
        <v/>
      </c>
      <c r="J827" s="428"/>
    </row>
    <row r="828" spans="1:10" ht="24.75" customHeight="1">
      <c r="A828" s="428"/>
      <c r="B828" s="428"/>
      <c r="C828" s="428"/>
      <c r="D828" s="495"/>
      <c r="E828" s="495"/>
      <c r="F828" s="428"/>
      <c r="G828" s="495"/>
      <c r="H828" s="495" t="str">
        <f t="shared" si="28"/>
        <v/>
      </c>
      <c r="I828" s="512" t="str">
        <f t="shared" si="29"/>
        <v/>
      </c>
      <c r="J828" s="428"/>
    </row>
    <row r="829" spans="1:10" ht="24.75" customHeight="1">
      <c r="A829" s="428"/>
      <c r="B829" s="428"/>
      <c r="C829" s="428"/>
      <c r="D829" s="495"/>
      <c r="E829" s="495"/>
      <c r="F829" s="428"/>
      <c r="G829" s="495"/>
      <c r="H829" s="495" t="str">
        <f t="shared" si="28"/>
        <v/>
      </c>
      <c r="I829" s="512" t="str">
        <f t="shared" si="29"/>
        <v/>
      </c>
      <c r="J829" s="428"/>
    </row>
    <row r="830" spans="1:10" ht="24.75" customHeight="1">
      <c r="A830" s="428"/>
      <c r="B830" s="428"/>
      <c r="C830" s="428"/>
      <c r="D830" s="495"/>
      <c r="E830" s="495"/>
      <c r="F830" s="428"/>
      <c r="G830" s="495"/>
      <c r="H830" s="495" t="str">
        <f t="shared" si="28"/>
        <v/>
      </c>
      <c r="I830" s="512" t="str">
        <f t="shared" si="29"/>
        <v/>
      </c>
      <c r="J830" s="428"/>
    </row>
    <row r="831" spans="1:10" ht="24.75" customHeight="1">
      <c r="A831" s="428"/>
      <c r="B831" s="428"/>
      <c r="C831" s="428"/>
      <c r="D831" s="495"/>
      <c r="E831" s="495"/>
      <c r="F831" s="428"/>
      <c r="G831" s="495"/>
      <c r="H831" s="495" t="str">
        <f t="shared" si="28"/>
        <v/>
      </c>
      <c r="I831" s="512" t="str">
        <f t="shared" si="29"/>
        <v/>
      </c>
      <c r="J831" s="428"/>
    </row>
    <row r="832" spans="1:10" ht="24.75" customHeight="1">
      <c r="A832" s="428"/>
      <c r="B832" s="428"/>
      <c r="C832" s="428"/>
      <c r="D832" s="495"/>
      <c r="E832" s="495"/>
      <c r="F832" s="428"/>
      <c r="G832" s="495"/>
      <c r="H832" s="495" t="str">
        <f t="shared" si="28"/>
        <v/>
      </c>
      <c r="I832" s="512" t="str">
        <f t="shared" si="29"/>
        <v/>
      </c>
      <c r="J832" s="428"/>
    </row>
    <row r="833" spans="1:10" ht="24.75" customHeight="1">
      <c r="A833" s="428"/>
      <c r="B833" s="428"/>
      <c r="C833" s="428"/>
      <c r="D833" s="495"/>
      <c r="E833" s="495"/>
      <c r="F833" s="428"/>
      <c r="G833" s="495"/>
      <c r="H833" s="495" t="str">
        <f t="shared" si="28"/>
        <v/>
      </c>
      <c r="I833" s="512" t="str">
        <f t="shared" si="29"/>
        <v/>
      </c>
      <c r="J833" s="428"/>
    </row>
    <row r="834" spans="1:10" ht="24.75" customHeight="1">
      <c r="A834" s="428"/>
      <c r="B834" s="428"/>
      <c r="C834" s="428"/>
      <c r="D834" s="495"/>
      <c r="E834" s="495"/>
      <c r="F834" s="428"/>
      <c r="G834" s="495"/>
      <c r="H834" s="495" t="str">
        <f t="shared" si="28"/>
        <v/>
      </c>
      <c r="I834" s="512" t="str">
        <f t="shared" si="29"/>
        <v/>
      </c>
      <c r="J834" s="428"/>
    </row>
    <row r="835" spans="1:10" ht="24.75" customHeight="1">
      <c r="A835" s="428"/>
      <c r="B835" s="428"/>
      <c r="C835" s="428"/>
      <c r="D835" s="495"/>
      <c r="E835" s="495"/>
      <c r="F835" s="428"/>
      <c r="G835" s="495"/>
      <c r="H835" s="495" t="str">
        <f t="shared" si="28"/>
        <v/>
      </c>
      <c r="I835" s="512" t="str">
        <f t="shared" si="29"/>
        <v/>
      </c>
      <c r="J835" s="428"/>
    </row>
    <row r="836" spans="1:10" ht="24.75" customHeight="1">
      <c r="A836" s="428"/>
      <c r="B836" s="428"/>
      <c r="C836" s="428"/>
      <c r="D836" s="495"/>
      <c r="E836" s="495"/>
      <c r="F836" s="428"/>
      <c r="G836" s="495"/>
      <c r="H836" s="495" t="str">
        <f t="shared" si="28"/>
        <v/>
      </c>
      <c r="I836" s="512" t="str">
        <f t="shared" si="29"/>
        <v/>
      </c>
      <c r="J836" s="428"/>
    </row>
    <row r="837" spans="1:10" ht="24.75" customHeight="1">
      <c r="A837" s="428"/>
      <c r="B837" s="428"/>
      <c r="C837" s="428"/>
      <c r="D837" s="495"/>
      <c r="E837" s="495"/>
      <c r="F837" s="428"/>
      <c r="G837" s="495"/>
      <c r="H837" s="495" t="str">
        <f t="shared" si="28"/>
        <v/>
      </c>
      <c r="I837" s="512" t="str">
        <f t="shared" si="29"/>
        <v/>
      </c>
      <c r="J837" s="428"/>
    </row>
    <row r="838" spans="1:10" ht="24.75" customHeight="1">
      <c r="A838" s="428"/>
      <c r="B838" s="428"/>
      <c r="C838" s="428"/>
      <c r="D838" s="495"/>
      <c r="E838" s="495"/>
      <c r="F838" s="428"/>
      <c r="G838" s="495"/>
      <c r="H838" s="495" t="str">
        <f t="shared" si="28"/>
        <v/>
      </c>
      <c r="I838" s="512" t="str">
        <f t="shared" si="29"/>
        <v/>
      </c>
      <c r="J838" s="428"/>
    </row>
    <row r="839" spans="1:10" ht="24.75" customHeight="1">
      <c r="A839" s="428"/>
      <c r="B839" s="428"/>
      <c r="C839" s="428"/>
      <c r="D839" s="495"/>
      <c r="E839" s="495"/>
      <c r="F839" s="428"/>
      <c r="G839" s="495"/>
      <c r="H839" s="495" t="str">
        <f t="shared" si="28"/>
        <v/>
      </c>
      <c r="I839" s="512" t="str">
        <f t="shared" si="29"/>
        <v/>
      </c>
      <c r="J839" s="428"/>
    </row>
    <row r="840" spans="1:10" ht="24.75" customHeight="1">
      <c r="A840" s="428"/>
      <c r="B840" s="428"/>
      <c r="C840" s="428"/>
      <c r="D840" s="495"/>
      <c r="E840" s="495"/>
      <c r="F840" s="428"/>
      <c r="G840" s="495"/>
      <c r="H840" s="495" t="str">
        <f t="shared" si="28"/>
        <v/>
      </c>
      <c r="I840" s="512" t="str">
        <f t="shared" si="29"/>
        <v/>
      </c>
      <c r="J840" s="428"/>
    </row>
    <row r="841" spans="1:10" ht="24.75" customHeight="1">
      <c r="A841" s="428"/>
      <c r="B841" s="428"/>
      <c r="C841" s="428"/>
      <c r="D841" s="495"/>
      <c r="E841" s="495"/>
      <c r="F841" s="428"/>
      <c r="G841" s="495"/>
      <c r="H841" s="495" t="str">
        <f t="shared" si="28"/>
        <v/>
      </c>
      <c r="I841" s="512" t="str">
        <f t="shared" si="29"/>
        <v/>
      </c>
      <c r="J841" s="428"/>
    </row>
    <row r="842" spans="1:10" ht="24.75" customHeight="1">
      <c r="A842" s="428"/>
      <c r="B842" s="428"/>
      <c r="C842" s="428"/>
      <c r="D842" s="495"/>
      <c r="E842" s="495"/>
      <c r="F842" s="428"/>
      <c r="G842" s="495"/>
      <c r="H842" s="495" t="str">
        <f t="shared" si="28"/>
        <v/>
      </c>
      <c r="I842" s="512" t="str">
        <f t="shared" si="29"/>
        <v/>
      </c>
      <c r="J842" s="428"/>
    </row>
    <row r="843" spans="1:10" ht="24.75" customHeight="1">
      <c r="A843" s="428"/>
      <c r="B843" s="428"/>
      <c r="C843" s="428"/>
      <c r="D843" s="495"/>
      <c r="E843" s="495"/>
      <c r="F843" s="428"/>
      <c r="G843" s="495"/>
      <c r="H843" s="495" t="str">
        <f t="shared" si="28"/>
        <v/>
      </c>
      <c r="I843" s="512" t="str">
        <f t="shared" si="29"/>
        <v/>
      </c>
      <c r="J843" s="428"/>
    </row>
    <row r="844" spans="1:10" ht="24.75" customHeight="1">
      <c r="A844" s="428"/>
      <c r="B844" s="428"/>
      <c r="C844" s="428"/>
      <c r="D844" s="495"/>
      <c r="E844" s="495"/>
      <c r="F844" s="428"/>
      <c r="G844" s="495"/>
      <c r="H844" s="495" t="str">
        <f t="shared" si="28"/>
        <v/>
      </c>
      <c r="I844" s="512" t="str">
        <f t="shared" si="29"/>
        <v/>
      </c>
      <c r="J844" s="428"/>
    </row>
    <row r="845" spans="1:10" ht="24.75" customHeight="1">
      <c r="A845" s="428"/>
      <c r="B845" s="428"/>
      <c r="C845" s="428"/>
      <c r="D845" s="495"/>
      <c r="E845" s="495"/>
      <c r="F845" s="428"/>
      <c r="G845" s="495"/>
      <c r="H845" s="495" t="str">
        <f t="shared" si="28"/>
        <v/>
      </c>
      <c r="I845" s="512" t="str">
        <f t="shared" si="29"/>
        <v/>
      </c>
      <c r="J845" s="428"/>
    </row>
    <row r="846" spans="1:10" ht="24.75" customHeight="1">
      <c r="A846" s="428"/>
      <c r="B846" s="428"/>
      <c r="C846" s="428"/>
      <c r="D846" s="495"/>
      <c r="E846" s="495"/>
      <c r="F846" s="428"/>
      <c r="G846" s="495"/>
      <c r="H846" s="495" t="str">
        <f t="shared" si="28"/>
        <v/>
      </c>
      <c r="I846" s="512" t="str">
        <f t="shared" si="29"/>
        <v/>
      </c>
      <c r="J846" s="428"/>
    </row>
    <row r="847" spans="1:10" ht="24.75" customHeight="1">
      <c r="A847" s="428"/>
      <c r="B847" s="428"/>
      <c r="C847" s="428"/>
      <c r="D847" s="495"/>
      <c r="E847" s="495"/>
      <c r="F847" s="428"/>
      <c r="G847" s="495"/>
      <c r="H847" s="495" t="str">
        <f t="shared" si="28"/>
        <v/>
      </c>
      <c r="I847" s="512" t="str">
        <f t="shared" si="29"/>
        <v/>
      </c>
      <c r="J847" s="428"/>
    </row>
    <row r="848" spans="1:10" ht="24.75" customHeight="1">
      <c r="A848" s="428"/>
      <c r="B848" s="428"/>
      <c r="C848" s="428"/>
      <c r="D848" s="495"/>
      <c r="E848" s="495"/>
      <c r="F848" s="428"/>
      <c r="G848" s="495"/>
      <c r="H848" s="495" t="str">
        <f t="shared" si="28"/>
        <v/>
      </c>
      <c r="I848" s="512" t="str">
        <f t="shared" si="29"/>
        <v/>
      </c>
      <c r="J848" s="428"/>
    </row>
    <row r="849" spans="1:10" ht="24.75" customHeight="1">
      <c r="A849" s="428"/>
      <c r="B849" s="428"/>
      <c r="C849" s="428"/>
      <c r="D849" s="495"/>
      <c r="E849" s="495"/>
      <c r="F849" s="428"/>
      <c r="G849" s="495"/>
      <c r="H849" s="495" t="str">
        <f t="shared" si="28"/>
        <v/>
      </c>
      <c r="I849" s="512" t="str">
        <f t="shared" si="29"/>
        <v/>
      </c>
      <c r="J849" s="428"/>
    </row>
    <row r="850" spans="1:10" ht="24.75" customHeight="1">
      <c r="A850" s="428"/>
      <c r="B850" s="428"/>
      <c r="C850" s="428"/>
      <c r="D850" s="495"/>
      <c r="E850" s="495"/>
      <c r="F850" s="428"/>
      <c r="G850" s="495"/>
      <c r="H850" s="495" t="str">
        <f t="shared" si="28"/>
        <v/>
      </c>
      <c r="I850" s="512" t="str">
        <f t="shared" si="29"/>
        <v/>
      </c>
      <c r="J850" s="428"/>
    </row>
    <row r="851" spans="1:10" ht="24.75" customHeight="1">
      <c r="A851" s="428"/>
      <c r="B851" s="428"/>
      <c r="C851" s="428"/>
      <c r="D851" s="495"/>
      <c r="E851" s="495"/>
      <c r="F851" s="428"/>
      <c r="G851" s="495"/>
      <c r="H851" s="495" t="str">
        <f t="shared" si="28"/>
        <v/>
      </c>
      <c r="I851" s="512" t="str">
        <f t="shared" si="29"/>
        <v/>
      </c>
      <c r="J851" s="428"/>
    </row>
    <row r="852" spans="1:10" ht="24.75" customHeight="1">
      <c r="A852" s="428"/>
      <c r="B852" s="428"/>
      <c r="C852" s="428"/>
      <c r="D852" s="495"/>
      <c r="E852" s="495"/>
      <c r="F852" s="428"/>
      <c r="G852" s="495"/>
      <c r="H852" s="495" t="str">
        <f t="shared" si="28"/>
        <v/>
      </c>
      <c r="I852" s="512" t="str">
        <f t="shared" si="29"/>
        <v/>
      </c>
      <c r="J852" s="428"/>
    </row>
    <row r="853" spans="1:10" ht="24.75" customHeight="1">
      <c r="A853" s="428"/>
      <c r="B853" s="428"/>
      <c r="C853" s="428"/>
      <c r="D853" s="495"/>
      <c r="E853" s="495"/>
      <c r="F853" s="428"/>
      <c r="G853" s="495"/>
      <c r="H853" s="495" t="str">
        <f t="shared" si="28"/>
        <v/>
      </c>
      <c r="I853" s="512" t="str">
        <f t="shared" si="29"/>
        <v/>
      </c>
      <c r="J853" s="428"/>
    </row>
    <row r="854" spans="1:10" ht="24.75" customHeight="1">
      <c r="A854" s="428"/>
      <c r="B854" s="428"/>
      <c r="C854" s="428"/>
      <c r="D854" s="495"/>
      <c r="E854" s="495"/>
      <c r="F854" s="428"/>
      <c r="G854" s="495"/>
      <c r="H854" s="495" t="str">
        <f t="shared" si="28"/>
        <v/>
      </c>
      <c r="I854" s="512" t="str">
        <f t="shared" si="29"/>
        <v/>
      </c>
      <c r="J854" s="428"/>
    </row>
    <row r="855" spans="1:10" ht="24.75" customHeight="1">
      <c r="A855" s="428"/>
      <c r="B855" s="428"/>
      <c r="C855" s="428"/>
      <c r="D855" s="495"/>
      <c r="E855" s="495"/>
      <c r="F855" s="428"/>
      <c r="G855" s="495"/>
      <c r="H855" s="495" t="str">
        <f t="shared" si="28"/>
        <v/>
      </c>
      <c r="I855" s="512" t="str">
        <f t="shared" si="29"/>
        <v/>
      </c>
      <c r="J855" s="428"/>
    </row>
    <row r="856" spans="1:10" ht="24.75" customHeight="1">
      <c r="A856" s="428"/>
      <c r="B856" s="428"/>
      <c r="C856" s="428"/>
      <c r="D856" s="495"/>
      <c r="E856" s="495"/>
      <c r="F856" s="428"/>
      <c r="G856" s="495"/>
      <c r="H856" s="495" t="str">
        <f t="shared" si="28"/>
        <v/>
      </c>
      <c r="I856" s="512" t="str">
        <f t="shared" si="29"/>
        <v/>
      </c>
      <c r="J856" s="428"/>
    </row>
    <row r="857" spans="1:10" ht="24.75" customHeight="1">
      <c r="A857" s="428"/>
      <c r="B857" s="428"/>
      <c r="C857" s="428"/>
      <c r="D857" s="495"/>
      <c r="E857" s="495"/>
      <c r="F857" s="428"/>
      <c r="G857" s="495"/>
      <c r="H857" s="495" t="str">
        <f t="shared" si="28"/>
        <v/>
      </c>
      <c r="I857" s="512" t="str">
        <f t="shared" si="29"/>
        <v/>
      </c>
      <c r="J857" s="428"/>
    </row>
    <row r="858" spans="1:10" ht="24.75" customHeight="1">
      <c r="A858" s="428"/>
      <c r="B858" s="428"/>
      <c r="C858" s="428"/>
      <c r="D858" s="495"/>
      <c r="E858" s="495"/>
      <c r="F858" s="428"/>
      <c r="G858" s="495"/>
      <c r="H858" s="495" t="str">
        <f t="shared" si="28"/>
        <v/>
      </c>
      <c r="I858" s="512" t="str">
        <f t="shared" si="29"/>
        <v/>
      </c>
      <c r="J858" s="428"/>
    </row>
    <row r="859" spans="1:10" ht="24.75" customHeight="1">
      <c r="A859" s="428"/>
      <c r="B859" s="428"/>
      <c r="C859" s="428"/>
      <c r="D859" s="495"/>
      <c r="E859" s="495"/>
      <c r="F859" s="428"/>
      <c r="G859" s="495"/>
      <c r="H859" s="495" t="str">
        <f t="shared" si="28"/>
        <v/>
      </c>
      <c r="I859" s="512" t="str">
        <f t="shared" si="29"/>
        <v/>
      </c>
      <c r="J859" s="428"/>
    </row>
    <row r="860" spans="1:10" ht="24.75" customHeight="1">
      <c r="A860" s="428"/>
      <c r="B860" s="428"/>
      <c r="C860" s="428"/>
      <c r="D860" s="495"/>
      <c r="E860" s="495"/>
      <c r="F860" s="428"/>
      <c r="G860" s="495"/>
      <c r="H860" s="495" t="str">
        <f t="shared" si="28"/>
        <v/>
      </c>
      <c r="I860" s="512" t="str">
        <f t="shared" si="29"/>
        <v/>
      </c>
      <c r="J860" s="428"/>
    </row>
    <row r="861" spans="1:10" ht="24.75" customHeight="1">
      <c r="A861" s="428"/>
      <c r="B861" s="428"/>
      <c r="C861" s="428"/>
      <c r="D861" s="495"/>
      <c r="E861" s="495"/>
      <c r="F861" s="428"/>
      <c r="G861" s="495"/>
      <c r="H861" s="495" t="str">
        <f t="shared" si="28"/>
        <v/>
      </c>
      <c r="I861" s="512" t="str">
        <f t="shared" si="29"/>
        <v/>
      </c>
      <c r="J861" s="428"/>
    </row>
    <row r="862" spans="1:10" ht="24.75" customHeight="1">
      <c r="A862" s="428"/>
      <c r="B862" s="428"/>
      <c r="C862" s="428"/>
      <c r="D862" s="495"/>
      <c r="E862" s="495"/>
      <c r="F862" s="428"/>
      <c r="G862" s="495"/>
      <c r="H862" s="495" t="str">
        <f t="shared" ref="H862:H925" si="30">IF(E862="","",E862*G862)</f>
        <v/>
      </c>
      <c r="I862" s="512" t="str">
        <f t="shared" ref="I862:I925" si="31">IF(D862="","",H862/D862)</f>
        <v/>
      </c>
      <c r="J862" s="428"/>
    </row>
    <row r="863" spans="1:10" ht="24.75" customHeight="1">
      <c r="A863" s="428"/>
      <c r="B863" s="428"/>
      <c r="C863" s="428"/>
      <c r="D863" s="495"/>
      <c r="E863" s="495"/>
      <c r="F863" s="428"/>
      <c r="G863" s="495"/>
      <c r="H863" s="495" t="str">
        <f t="shared" si="30"/>
        <v/>
      </c>
      <c r="I863" s="512" t="str">
        <f t="shared" si="31"/>
        <v/>
      </c>
      <c r="J863" s="428"/>
    </row>
    <row r="864" spans="1:10" ht="24.75" customHeight="1">
      <c r="A864" s="428"/>
      <c r="B864" s="428"/>
      <c r="C864" s="428"/>
      <c r="D864" s="495"/>
      <c r="E864" s="495"/>
      <c r="F864" s="428"/>
      <c r="G864" s="495"/>
      <c r="H864" s="495" t="str">
        <f t="shared" si="30"/>
        <v/>
      </c>
      <c r="I864" s="512" t="str">
        <f t="shared" si="31"/>
        <v/>
      </c>
      <c r="J864" s="428"/>
    </row>
    <row r="865" spans="1:10" ht="24.75" customHeight="1">
      <c r="A865" s="428"/>
      <c r="B865" s="428"/>
      <c r="C865" s="428"/>
      <c r="D865" s="495"/>
      <c r="E865" s="495"/>
      <c r="F865" s="428"/>
      <c r="G865" s="495"/>
      <c r="H865" s="495" t="str">
        <f t="shared" si="30"/>
        <v/>
      </c>
      <c r="I865" s="512" t="str">
        <f t="shared" si="31"/>
        <v/>
      </c>
      <c r="J865" s="428"/>
    </row>
    <row r="866" spans="1:10" ht="24.75" customHeight="1">
      <c r="A866" s="428"/>
      <c r="B866" s="428"/>
      <c r="C866" s="428"/>
      <c r="D866" s="495"/>
      <c r="E866" s="495"/>
      <c r="F866" s="428"/>
      <c r="G866" s="495"/>
      <c r="H866" s="495" t="str">
        <f t="shared" si="30"/>
        <v/>
      </c>
      <c r="I866" s="512" t="str">
        <f t="shared" si="31"/>
        <v/>
      </c>
      <c r="J866" s="428"/>
    </row>
    <row r="867" spans="1:10" ht="24.75" customHeight="1">
      <c r="A867" s="428"/>
      <c r="B867" s="428"/>
      <c r="C867" s="428"/>
      <c r="D867" s="495"/>
      <c r="E867" s="495"/>
      <c r="F867" s="428"/>
      <c r="G867" s="495"/>
      <c r="H867" s="495" t="str">
        <f t="shared" si="30"/>
        <v/>
      </c>
      <c r="I867" s="512" t="str">
        <f t="shared" si="31"/>
        <v/>
      </c>
      <c r="J867" s="428"/>
    </row>
    <row r="868" spans="1:10" ht="24.75" customHeight="1">
      <c r="A868" s="428"/>
      <c r="B868" s="428"/>
      <c r="C868" s="428"/>
      <c r="D868" s="495"/>
      <c r="E868" s="495"/>
      <c r="F868" s="428"/>
      <c r="G868" s="495"/>
      <c r="H868" s="495" t="str">
        <f t="shared" si="30"/>
        <v/>
      </c>
      <c r="I868" s="512" t="str">
        <f t="shared" si="31"/>
        <v/>
      </c>
      <c r="J868" s="428"/>
    </row>
    <row r="869" spans="1:10" ht="24.75" customHeight="1">
      <c r="A869" s="428"/>
      <c r="B869" s="428"/>
      <c r="C869" s="428"/>
      <c r="D869" s="495"/>
      <c r="E869" s="495"/>
      <c r="F869" s="428"/>
      <c r="G869" s="495"/>
      <c r="H869" s="495" t="str">
        <f t="shared" si="30"/>
        <v/>
      </c>
      <c r="I869" s="512" t="str">
        <f t="shared" si="31"/>
        <v/>
      </c>
      <c r="J869" s="428"/>
    </row>
    <row r="870" spans="1:10" ht="24.75" customHeight="1">
      <c r="A870" s="428"/>
      <c r="B870" s="428"/>
      <c r="C870" s="428"/>
      <c r="D870" s="495"/>
      <c r="E870" s="495"/>
      <c r="F870" s="428"/>
      <c r="G870" s="495"/>
      <c r="H870" s="495" t="str">
        <f t="shared" si="30"/>
        <v/>
      </c>
      <c r="I870" s="512" t="str">
        <f t="shared" si="31"/>
        <v/>
      </c>
      <c r="J870" s="428"/>
    </row>
    <row r="871" spans="1:10" ht="24.75" customHeight="1">
      <c r="A871" s="428"/>
      <c r="B871" s="428"/>
      <c r="C871" s="428"/>
      <c r="D871" s="495"/>
      <c r="E871" s="495"/>
      <c r="F871" s="428"/>
      <c r="G871" s="495"/>
      <c r="H871" s="495" t="str">
        <f t="shared" si="30"/>
        <v/>
      </c>
      <c r="I871" s="512" t="str">
        <f t="shared" si="31"/>
        <v/>
      </c>
      <c r="J871" s="428"/>
    </row>
    <row r="872" spans="1:10" ht="24.75" customHeight="1">
      <c r="A872" s="428"/>
      <c r="B872" s="428"/>
      <c r="C872" s="428"/>
      <c r="D872" s="495"/>
      <c r="E872" s="495"/>
      <c r="F872" s="428"/>
      <c r="G872" s="495"/>
      <c r="H872" s="495" t="str">
        <f t="shared" si="30"/>
        <v/>
      </c>
      <c r="I872" s="512" t="str">
        <f t="shared" si="31"/>
        <v/>
      </c>
      <c r="J872" s="428"/>
    </row>
    <row r="873" spans="1:10" ht="24.75" customHeight="1">
      <c r="A873" s="428"/>
      <c r="B873" s="428"/>
      <c r="C873" s="428"/>
      <c r="D873" s="495"/>
      <c r="E873" s="495"/>
      <c r="F873" s="428"/>
      <c r="G873" s="495"/>
      <c r="H873" s="495" t="str">
        <f t="shared" si="30"/>
        <v/>
      </c>
      <c r="I873" s="512" t="str">
        <f t="shared" si="31"/>
        <v/>
      </c>
      <c r="J873" s="428"/>
    </row>
    <row r="874" spans="1:10" ht="24.75" customHeight="1">
      <c r="A874" s="428"/>
      <c r="B874" s="428"/>
      <c r="C874" s="428"/>
      <c r="D874" s="495"/>
      <c r="E874" s="495"/>
      <c r="F874" s="428"/>
      <c r="G874" s="495"/>
      <c r="H874" s="495" t="str">
        <f t="shared" si="30"/>
        <v/>
      </c>
      <c r="I874" s="512" t="str">
        <f t="shared" si="31"/>
        <v/>
      </c>
      <c r="J874" s="428"/>
    </row>
    <row r="875" spans="1:10" ht="24.75" customHeight="1">
      <c r="A875" s="428"/>
      <c r="B875" s="428"/>
      <c r="C875" s="428"/>
      <c r="D875" s="495"/>
      <c r="E875" s="495"/>
      <c r="F875" s="428"/>
      <c r="G875" s="495"/>
      <c r="H875" s="495" t="str">
        <f t="shared" si="30"/>
        <v/>
      </c>
      <c r="I875" s="512" t="str">
        <f t="shared" si="31"/>
        <v/>
      </c>
      <c r="J875" s="428"/>
    </row>
    <row r="876" spans="1:10" ht="24.75" customHeight="1">
      <c r="A876" s="428"/>
      <c r="B876" s="428"/>
      <c r="C876" s="428"/>
      <c r="D876" s="495"/>
      <c r="E876" s="495"/>
      <c r="F876" s="428"/>
      <c r="G876" s="495"/>
      <c r="H876" s="495" t="str">
        <f t="shared" si="30"/>
        <v/>
      </c>
      <c r="I876" s="512" t="str">
        <f t="shared" si="31"/>
        <v/>
      </c>
      <c r="J876" s="428"/>
    </row>
    <row r="877" spans="1:10" ht="24.75" customHeight="1">
      <c r="A877" s="428"/>
      <c r="B877" s="428"/>
      <c r="C877" s="428"/>
      <c r="D877" s="495"/>
      <c r="E877" s="495"/>
      <c r="F877" s="428"/>
      <c r="G877" s="495"/>
      <c r="H877" s="495" t="str">
        <f t="shared" si="30"/>
        <v/>
      </c>
      <c r="I877" s="512" t="str">
        <f t="shared" si="31"/>
        <v/>
      </c>
      <c r="J877" s="428"/>
    </row>
    <row r="878" spans="1:10" ht="24.75" customHeight="1">
      <c r="A878" s="428"/>
      <c r="B878" s="428"/>
      <c r="C878" s="428"/>
      <c r="D878" s="495"/>
      <c r="E878" s="495"/>
      <c r="F878" s="428"/>
      <c r="G878" s="495"/>
      <c r="H878" s="495" t="str">
        <f t="shared" si="30"/>
        <v/>
      </c>
      <c r="I878" s="512" t="str">
        <f t="shared" si="31"/>
        <v/>
      </c>
      <c r="J878" s="428"/>
    </row>
    <row r="879" spans="1:10" ht="24.75" customHeight="1">
      <c r="A879" s="428"/>
      <c r="B879" s="428"/>
      <c r="C879" s="428"/>
      <c r="D879" s="495"/>
      <c r="E879" s="495"/>
      <c r="F879" s="428"/>
      <c r="G879" s="495"/>
      <c r="H879" s="495" t="str">
        <f t="shared" si="30"/>
        <v/>
      </c>
      <c r="I879" s="512" t="str">
        <f t="shared" si="31"/>
        <v/>
      </c>
      <c r="J879" s="428"/>
    </row>
    <row r="880" spans="1:10" ht="24.75" customHeight="1">
      <c r="A880" s="428"/>
      <c r="B880" s="428"/>
      <c r="C880" s="428"/>
      <c r="D880" s="495"/>
      <c r="E880" s="495"/>
      <c r="F880" s="428"/>
      <c r="G880" s="495"/>
      <c r="H880" s="495" t="str">
        <f t="shared" si="30"/>
        <v/>
      </c>
      <c r="I880" s="512" t="str">
        <f t="shared" si="31"/>
        <v/>
      </c>
      <c r="J880" s="428"/>
    </row>
    <row r="881" spans="1:10" ht="24.75" customHeight="1">
      <c r="A881" s="428"/>
      <c r="B881" s="428"/>
      <c r="C881" s="428"/>
      <c r="D881" s="495"/>
      <c r="E881" s="495"/>
      <c r="F881" s="428"/>
      <c r="G881" s="495"/>
      <c r="H881" s="495" t="str">
        <f t="shared" si="30"/>
        <v/>
      </c>
      <c r="I881" s="512" t="str">
        <f t="shared" si="31"/>
        <v/>
      </c>
      <c r="J881" s="428"/>
    </row>
    <row r="882" spans="1:10" ht="24.75" customHeight="1">
      <c r="A882" s="428"/>
      <c r="B882" s="428"/>
      <c r="C882" s="428"/>
      <c r="D882" s="495"/>
      <c r="E882" s="495"/>
      <c r="F882" s="428"/>
      <c r="G882" s="495"/>
      <c r="H882" s="495" t="str">
        <f t="shared" si="30"/>
        <v/>
      </c>
      <c r="I882" s="512" t="str">
        <f t="shared" si="31"/>
        <v/>
      </c>
      <c r="J882" s="428"/>
    </row>
    <row r="883" spans="1:10" ht="24.75" customHeight="1">
      <c r="A883" s="428"/>
      <c r="B883" s="428"/>
      <c r="C883" s="428"/>
      <c r="D883" s="495"/>
      <c r="E883" s="495"/>
      <c r="F883" s="428"/>
      <c r="G883" s="495"/>
      <c r="H883" s="495" t="str">
        <f t="shared" si="30"/>
        <v/>
      </c>
      <c r="I883" s="512" t="str">
        <f t="shared" si="31"/>
        <v/>
      </c>
      <c r="J883" s="428"/>
    </row>
    <row r="884" spans="1:10" ht="24.75" customHeight="1">
      <c r="A884" s="428"/>
      <c r="B884" s="428"/>
      <c r="C884" s="428"/>
      <c r="D884" s="495"/>
      <c r="E884" s="495"/>
      <c r="F884" s="428"/>
      <c r="G884" s="495"/>
      <c r="H884" s="495" t="str">
        <f t="shared" si="30"/>
        <v/>
      </c>
      <c r="I884" s="512" t="str">
        <f t="shared" si="31"/>
        <v/>
      </c>
      <c r="J884" s="428"/>
    </row>
    <row r="885" spans="1:10" ht="24.75" customHeight="1">
      <c r="A885" s="428"/>
      <c r="B885" s="428"/>
      <c r="C885" s="428"/>
      <c r="D885" s="495"/>
      <c r="E885" s="495"/>
      <c r="F885" s="428"/>
      <c r="G885" s="495"/>
      <c r="H885" s="495" t="str">
        <f t="shared" si="30"/>
        <v/>
      </c>
      <c r="I885" s="512" t="str">
        <f t="shared" si="31"/>
        <v/>
      </c>
      <c r="J885" s="428"/>
    </row>
    <row r="886" spans="1:10" ht="24.75" customHeight="1">
      <c r="A886" s="428"/>
      <c r="B886" s="428"/>
      <c r="C886" s="428"/>
      <c r="D886" s="495"/>
      <c r="E886" s="495"/>
      <c r="F886" s="428"/>
      <c r="G886" s="495"/>
      <c r="H886" s="495" t="str">
        <f t="shared" si="30"/>
        <v/>
      </c>
      <c r="I886" s="512" t="str">
        <f t="shared" si="31"/>
        <v/>
      </c>
      <c r="J886" s="428"/>
    </row>
    <row r="887" spans="1:10" ht="24.75" customHeight="1">
      <c r="A887" s="428"/>
      <c r="B887" s="428"/>
      <c r="C887" s="428"/>
      <c r="D887" s="495"/>
      <c r="E887" s="495"/>
      <c r="F887" s="428"/>
      <c r="G887" s="495"/>
      <c r="H887" s="495" t="str">
        <f t="shared" si="30"/>
        <v/>
      </c>
      <c r="I887" s="512" t="str">
        <f t="shared" si="31"/>
        <v/>
      </c>
      <c r="J887" s="428"/>
    </row>
    <row r="888" spans="1:10" ht="24.75" customHeight="1">
      <c r="A888" s="428"/>
      <c r="B888" s="428"/>
      <c r="C888" s="428"/>
      <c r="D888" s="495"/>
      <c r="E888" s="495"/>
      <c r="F888" s="428"/>
      <c r="G888" s="495"/>
      <c r="H888" s="495" t="str">
        <f t="shared" si="30"/>
        <v/>
      </c>
      <c r="I888" s="512" t="str">
        <f t="shared" si="31"/>
        <v/>
      </c>
      <c r="J888" s="428"/>
    </row>
    <row r="889" spans="1:10" ht="24.75" customHeight="1">
      <c r="A889" s="428"/>
      <c r="B889" s="428"/>
      <c r="C889" s="428"/>
      <c r="D889" s="495"/>
      <c r="E889" s="495"/>
      <c r="F889" s="428"/>
      <c r="G889" s="495"/>
      <c r="H889" s="495" t="str">
        <f t="shared" si="30"/>
        <v/>
      </c>
      <c r="I889" s="512" t="str">
        <f t="shared" si="31"/>
        <v/>
      </c>
      <c r="J889" s="428"/>
    </row>
    <row r="890" spans="1:10" ht="24.75" customHeight="1">
      <c r="A890" s="428"/>
      <c r="B890" s="428"/>
      <c r="C890" s="428"/>
      <c r="D890" s="495"/>
      <c r="E890" s="495"/>
      <c r="F890" s="428"/>
      <c r="G890" s="495"/>
      <c r="H890" s="495" t="str">
        <f t="shared" si="30"/>
        <v/>
      </c>
      <c r="I890" s="512" t="str">
        <f t="shared" si="31"/>
        <v/>
      </c>
      <c r="J890" s="428"/>
    </row>
    <row r="891" spans="1:10" ht="24.75" customHeight="1">
      <c r="A891" s="428"/>
      <c r="B891" s="428"/>
      <c r="C891" s="428"/>
      <c r="D891" s="495"/>
      <c r="E891" s="495"/>
      <c r="F891" s="428"/>
      <c r="G891" s="495"/>
      <c r="H891" s="495" t="str">
        <f t="shared" si="30"/>
        <v/>
      </c>
      <c r="I891" s="512" t="str">
        <f t="shared" si="31"/>
        <v/>
      </c>
      <c r="J891" s="428"/>
    </row>
    <row r="892" spans="1:10" ht="24.75" customHeight="1">
      <c r="A892" s="428"/>
      <c r="B892" s="428"/>
      <c r="C892" s="428"/>
      <c r="D892" s="495"/>
      <c r="E892" s="495"/>
      <c r="F892" s="428"/>
      <c r="G892" s="495"/>
      <c r="H892" s="495" t="str">
        <f t="shared" si="30"/>
        <v/>
      </c>
      <c r="I892" s="512" t="str">
        <f t="shared" si="31"/>
        <v/>
      </c>
      <c r="J892" s="428"/>
    </row>
    <row r="893" spans="1:10" ht="24.75" customHeight="1">
      <c r="A893" s="428"/>
      <c r="B893" s="428"/>
      <c r="C893" s="428"/>
      <c r="D893" s="495"/>
      <c r="E893" s="495"/>
      <c r="F893" s="428"/>
      <c r="G893" s="495"/>
      <c r="H893" s="495" t="str">
        <f t="shared" si="30"/>
        <v/>
      </c>
      <c r="I893" s="512" t="str">
        <f t="shared" si="31"/>
        <v/>
      </c>
      <c r="J893" s="428"/>
    </row>
    <row r="894" spans="1:10" ht="24.75" customHeight="1">
      <c r="A894" s="428"/>
      <c r="B894" s="428"/>
      <c r="C894" s="428"/>
      <c r="D894" s="495"/>
      <c r="E894" s="495"/>
      <c r="F894" s="428"/>
      <c r="G894" s="495"/>
      <c r="H894" s="495" t="str">
        <f t="shared" si="30"/>
        <v/>
      </c>
      <c r="I894" s="512" t="str">
        <f t="shared" si="31"/>
        <v/>
      </c>
      <c r="J894" s="428"/>
    </row>
    <row r="895" spans="1:10" ht="24.75" customHeight="1">
      <c r="A895" s="428"/>
      <c r="B895" s="428"/>
      <c r="C895" s="428"/>
      <c r="D895" s="495"/>
      <c r="E895" s="495"/>
      <c r="F895" s="428"/>
      <c r="G895" s="495"/>
      <c r="H895" s="495" t="str">
        <f t="shared" si="30"/>
        <v/>
      </c>
      <c r="I895" s="512" t="str">
        <f t="shared" si="31"/>
        <v/>
      </c>
      <c r="J895" s="428"/>
    </row>
    <row r="896" spans="1:10" ht="24.75" customHeight="1">
      <c r="A896" s="428"/>
      <c r="B896" s="428"/>
      <c r="C896" s="428"/>
      <c r="D896" s="495"/>
      <c r="E896" s="495"/>
      <c r="F896" s="428"/>
      <c r="G896" s="495"/>
      <c r="H896" s="495" t="str">
        <f t="shared" si="30"/>
        <v/>
      </c>
      <c r="I896" s="512" t="str">
        <f t="shared" si="31"/>
        <v/>
      </c>
      <c r="J896" s="428"/>
    </row>
    <row r="897" spans="1:10" ht="24.75" customHeight="1">
      <c r="A897" s="428"/>
      <c r="B897" s="428"/>
      <c r="C897" s="428"/>
      <c r="D897" s="495"/>
      <c r="E897" s="495"/>
      <c r="F897" s="428"/>
      <c r="G897" s="495"/>
      <c r="H897" s="495" t="str">
        <f t="shared" si="30"/>
        <v/>
      </c>
      <c r="I897" s="512" t="str">
        <f t="shared" si="31"/>
        <v/>
      </c>
      <c r="J897" s="428"/>
    </row>
    <row r="898" spans="1:10" ht="24.75" customHeight="1">
      <c r="A898" s="428"/>
      <c r="B898" s="428"/>
      <c r="C898" s="428"/>
      <c r="D898" s="495"/>
      <c r="E898" s="495"/>
      <c r="F898" s="428"/>
      <c r="G898" s="495"/>
      <c r="H898" s="495" t="str">
        <f t="shared" si="30"/>
        <v/>
      </c>
      <c r="I898" s="512" t="str">
        <f t="shared" si="31"/>
        <v/>
      </c>
      <c r="J898" s="428"/>
    </row>
    <row r="899" spans="1:10" ht="24.75" customHeight="1">
      <c r="A899" s="428"/>
      <c r="B899" s="428"/>
      <c r="C899" s="428"/>
      <c r="D899" s="495"/>
      <c r="E899" s="495"/>
      <c r="F899" s="428"/>
      <c r="G899" s="495"/>
      <c r="H899" s="495" t="str">
        <f t="shared" si="30"/>
        <v/>
      </c>
      <c r="I899" s="512" t="str">
        <f t="shared" si="31"/>
        <v/>
      </c>
      <c r="J899" s="428"/>
    </row>
    <row r="900" spans="1:10" ht="24.75" customHeight="1">
      <c r="A900" s="428"/>
      <c r="B900" s="428"/>
      <c r="C900" s="428"/>
      <c r="D900" s="495"/>
      <c r="E900" s="495"/>
      <c r="F900" s="428"/>
      <c r="G900" s="495"/>
      <c r="H900" s="495" t="str">
        <f t="shared" si="30"/>
        <v/>
      </c>
      <c r="I900" s="512" t="str">
        <f t="shared" si="31"/>
        <v/>
      </c>
      <c r="J900" s="428"/>
    </row>
    <row r="901" spans="1:10" ht="24.75" customHeight="1">
      <c r="A901" s="428"/>
      <c r="B901" s="428"/>
      <c r="C901" s="428"/>
      <c r="D901" s="495"/>
      <c r="E901" s="495"/>
      <c r="F901" s="428"/>
      <c r="G901" s="495"/>
      <c r="H901" s="495" t="str">
        <f t="shared" si="30"/>
        <v/>
      </c>
      <c r="I901" s="512" t="str">
        <f t="shared" si="31"/>
        <v/>
      </c>
      <c r="J901" s="428"/>
    </row>
    <row r="902" spans="1:10" ht="24.75" customHeight="1">
      <c r="A902" s="428"/>
      <c r="B902" s="428"/>
      <c r="C902" s="428"/>
      <c r="D902" s="495"/>
      <c r="E902" s="495"/>
      <c r="F902" s="428"/>
      <c r="G902" s="495"/>
      <c r="H902" s="495" t="str">
        <f t="shared" si="30"/>
        <v/>
      </c>
      <c r="I902" s="512" t="str">
        <f t="shared" si="31"/>
        <v/>
      </c>
      <c r="J902" s="428"/>
    </row>
    <row r="903" spans="1:10" ht="24.75" customHeight="1">
      <c r="A903" s="428"/>
      <c r="B903" s="428"/>
      <c r="C903" s="428"/>
      <c r="D903" s="495"/>
      <c r="E903" s="495"/>
      <c r="F903" s="428"/>
      <c r="G903" s="495"/>
      <c r="H903" s="495" t="str">
        <f t="shared" si="30"/>
        <v/>
      </c>
      <c r="I903" s="512" t="str">
        <f t="shared" si="31"/>
        <v/>
      </c>
      <c r="J903" s="428"/>
    </row>
    <row r="904" spans="1:10" ht="24.75" customHeight="1">
      <c r="A904" s="428"/>
      <c r="B904" s="428"/>
      <c r="C904" s="428"/>
      <c r="D904" s="495"/>
      <c r="E904" s="495"/>
      <c r="F904" s="428"/>
      <c r="G904" s="495"/>
      <c r="H904" s="495" t="str">
        <f t="shared" si="30"/>
        <v/>
      </c>
      <c r="I904" s="512" t="str">
        <f t="shared" si="31"/>
        <v/>
      </c>
      <c r="J904" s="428"/>
    </row>
    <row r="905" spans="1:10" ht="24.75" customHeight="1">
      <c r="A905" s="428"/>
      <c r="B905" s="428"/>
      <c r="C905" s="428"/>
      <c r="D905" s="495"/>
      <c r="E905" s="495"/>
      <c r="F905" s="428"/>
      <c r="G905" s="495"/>
      <c r="H905" s="495" t="str">
        <f t="shared" si="30"/>
        <v/>
      </c>
      <c r="I905" s="512" t="str">
        <f t="shared" si="31"/>
        <v/>
      </c>
      <c r="J905" s="428"/>
    </row>
    <row r="906" spans="1:10" ht="24.75" customHeight="1">
      <c r="A906" s="428"/>
      <c r="B906" s="428"/>
      <c r="C906" s="428"/>
      <c r="D906" s="495"/>
      <c r="E906" s="495"/>
      <c r="F906" s="428"/>
      <c r="G906" s="495"/>
      <c r="H906" s="495" t="str">
        <f t="shared" si="30"/>
        <v/>
      </c>
      <c r="I906" s="512" t="str">
        <f t="shared" si="31"/>
        <v/>
      </c>
      <c r="J906" s="428"/>
    </row>
    <row r="907" spans="1:10" ht="24.75" customHeight="1">
      <c r="A907" s="428"/>
      <c r="B907" s="428"/>
      <c r="C907" s="428"/>
      <c r="D907" s="495"/>
      <c r="E907" s="495"/>
      <c r="F907" s="428"/>
      <c r="G907" s="495"/>
      <c r="H907" s="495" t="str">
        <f t="shared" si="30"/>
        <v/>
      </c>
      <c r="I907" s="512" t="str">
        <f t="shared" si="31"/>
        <v/>
      </c>
      <c r="J907" s="428"/>
    </row>
    <row r="908" spans="1:10" ht="24.75" customHeight="1">
      <c r="A908" s="428"/>
      <c r="B908" s="428"/>
      <c r="C908" s="428"/>
      <c r="D908" s="495"/>
      <c r="E908" s="495"/>
      <c r="F908" s="428"/>
      <c r="G908" s="495"/>
      <c r="H908" s="495" t="str">
        <f t="shared" si="30"/>
        <v/>
      </c>
      <c r="I908" s="512" t="str">
        <f t="shared" si="31"/>
        <v/>
      </c>
      <c r="J908" s="428"/>
    </row>
    <row r="909" spans="1:10" ht="24.75" customHeight="1">
      <c r="A909" s="428"/>
      <c r="B909" s="428"/>
      <c r="C909" s="428"/>
      <c r="D909" s="495"/>
      <c r="E909" s="495"/>
      <c r="F909" s="428"/>
      <c r="G909" s="495"/>
      <c r="H909" s="495" t="str">
        <f t="shared" si="30"/>
        <v/>
      </c>
      <c r="I909" s="512" t="str">
        <f t="shared" si="31"/>
        <v/>
      </c>
      <c r="J909" s="428"/>
    </row>
    <row r="910" spans="1:10" ht="24.75" customHeight="1">
      <c r="A910" s="428"/>
      <c r="B910" s="428"/>
      <c r="C910" s="428"/>
      <c r="D910" s="495"/>
      <c r="E910" s="495"/>
      <c r="F910" s="428"/>
      <c r="G910" s="495"/>
      <c r="H910" s="495" t="str">
        <f t="shared" si="30"/>
        <v/>
      </c>
      <c r="I910" s="512" t="str">
        <f t="shared" si="31"/>
        <v/>
      </c>
      <c r="J910" s="428"/>
    </row>
    <row r="911" spans="1:10" ht="24.75" customHeight="1">
      <c r="A911" s="428"/>
      <c r="B911" s="428"/>
      <c r="C911" s="428"/>
      <c r="D911" s="495"/>
      <c r="E911" s="495"/>
      <c r="F911" s="428"/>
      <c r="G911" s="495"/>
      <c r="H911" s="495" t="str">
        <f t="shared" si="30"/>
        <v/>
      </c>
      <c r="I911" s="512" t="str">
        <f t="shared" si="31"/>
        <v/>
      </c>
      <c r="J911" s="428"/>
    </row>
    <row r="912" spans="1:10" ht="24.75" customHeight="1">
      <c r="A912" s="428"/>
      <c r="B912" s="428"/>
      <c r="C912" s="428"/>
      <c r="D912" s="495"/>
      <c r="E912" s="495"/>
      <c r="F912" s="428"/>
      <c r="G912" s="495"/>
      <c r="H912" s="495" t="str">
        <f t="shared" si="30"/>
        <v/>
      </c>
      <c r="I912" s="512" t="str">
        <f t="shared" si="31"/>
        <v/>
      </c>
      <c r="J912" s="428"/>
    </row>
    <row r="913" spans="1:10" ht="24.75" customHeight="1">
      <c r="A913" s="428"/>
      <c r="B913" s="428"/>
      <c r="C913" s="428"/>
      <c r="D913" s="495"/>
      <c r="E913" s="495"/>
      <c r="F913" s="428"/>
      <c r="G913" s="495"/>
      <c r="H913" s="495" t="str">
        <f t="shared" si="30"/>
        <v/>
      </c>
      <c r="I913" s="512" t="str">
        <f t="shared" si="31"/>
        <v/>
      </c>
      <c r="J913" s="428"/>
    </row>
    <row r="914" spans="1:10" ht="24.75" customHeight="1">
      <c r="A914" s="428"/>
      <c r="B914" s="428"/>
      <c r="C914" s="428"/>
      <c r="D914" s="495"/>
      <c r="E914" s="495"/>
      <c r="F914" s="428"/>
      <c r="G914" s="495"/>
      <c r="H914" s="495" t="str">
        <f t="shared" si="30"/>
        <v/>
      </c>
      <c r="I914" s="512" t="str">
        <f t="shared" si="31"/>
        <v/>
      </c>
      <c r="J914" s="428"/>
    </row>
    <row r="915" spans="1:10" ht="24.75" customHeight="1">
      <c r="A915" s="428"/>
      <c r="B915" s="428"/>
      <c r="C915" s="428"/>
      <c r="D915" s="495"/>
      <c r="E915" s="495"/>
      <c r="F915" s="428"/>
      <c r="G915" s="495"/>
      <c r="H915" s="495" t="str">
        <f t="shared" si="30"/>
        <v/>
      </c>
      <c r="I915" s="512" t="str">
        <f t="shared" si="31"/>
        <v/>
      </c>
      <c r="J915" s="428"/>
    </row>
    <row r="916" spans="1:10" ht="24.75" customHeight="1">
      <c r="A916" s="428"/>
      <c r="B916" s="428"/>
      <c r="C916" s="428"/>
      <c r="D916" s="495"/>
      <c r="E916" s="495"/>
      <c r="F916" s="428"/>
      <c r="G916" s="495"/>
      <c r="H916" s="495" t="str">
        <f t="shared" si="30"/>
        <v/>
      </c>
      <c r="I916" s="512" t="str">
        <f t="shared" si="31"/>
        <v/>
      </c>
      <c r="J916" s="428"/>
    </row>
    <row r="917" spans="1:10" ht="24.75" customHeight="1">
      <c r="A917" s="428"/>
      <c r="B917" s="428"/>
      <c r="C917" s="428"/>
      <c r="D917" s="495"/>
      <c r="E917" s="495"/>
      <c r="F917" s="428"/>
      <c r="G917" s="495"/>
      <c r="H917" s="495" t="str">
        <f t="shared" si="30"/>
        <v/>
      </c>
      <c r="I917" s="512" t="str">
        <f t="shared" si="31"/>
        <v/>
      </c>
      <c r="J917" s="428"/>
    </row>
    <row r="918" spans="1:10" ht="24.75" customHeight="1">
      <c r="A918" s="428"/>
      <c r="B918" s="428"/>
      <c r="C918" s="428"/>
      <c r="D918" s="495"/>
      <c r="E918" s="495"/>
      <c r="F918" s="428"/>
      <c r="G918" s="495"/>
      <c r="H918" s="495" t="str">
        <f t="shared" si="30"/>
        <v/>
      </c>
      <c r="I918" s="512" t="str">
        <f t="shared" si="31"/>
        <v/>
      </c>
      <c r="J918" s="428"/>
    </row>
    <row r="919" spans="1:10" ht="24.75" customHeight="1">
      <c r="A919" s="428"/>
      <c r="B919" s="428"/>
      <c r="C919" s="428"/>
      <c r="D919" s="495"/>
      <c r="E919" s="495"/>
      <c r="F919" s="428"/>
      <c r="G919" s="495"/>
      <c r="H919" s="495" t="str">
        <f t="shared" si="30"/>
        <v/>
      </c>
      <c r="I919" s="512" t="str">
        <f t="shared" si="31"/>
        <v/>
      </c>
      <c r="J919" s="428"/>
    </row>
    <row r="920" spans="1:10" ht="24.75" customHeight="1">
      <c r="A920" s="428"/>
      <c r="B920" s="428"/>
      <c r="C920" s="428"/>
      <c r="D920" s="495"/>
      <c r="E920" s="495"/>
      <c r="F920" s="428"/>
      <c r="G920" s="495"/>
      <c r="H920" s="495" t="str">
        <f t="shared" si="30"/>
        <v/>
      </c>
      <c r="I920" s="512" t="str">
        <f t="shared" si="31"/>
        <v/>
      </c>
      <c r="J920" s="428"/>
    </row>
    <row r="921" spans="1:10" ht="24.75" customHeight="1">
      <c r="A921" s="428"/>
      <c r="B921" s="428"/>
      <c r="C921" s="428"/>
      <c r="D921" s="495"/>
      <c r="E921" s="495"/>
      <c r="F921" s="428"/>
      <c r="G921" s="495"/>
      <c r="H921" s="495" t="str">
        <f t="shared" si="30"/>
        <v/>
      </c>
      <c r="I921" s="512" t="str">
        <f t="shared" si="31"/>
        <v/>
      </c>
      <c r="J921" s="428"/>
    </row>
    <row r="922" spans="1:10" ht="24.75" customHeight="1">
      <c r="A922" s="428"/>
      <c r="B922" s="428"/>
      <c r="C922" s="428"/>
      <c r="D922" s="495"/>
      <c r="E922" s="495"/>
      <c r="F922" s="428"/>
      <c r="G922" s="495"/>
      <c r="H922" s="495" t="str">
        <f t="shared" si="30"/>
        <v/>
      </c>
      <c r="I922" s="512" t="str">
        <f t="shared" si="31"/>
        <v/>
      </c>
      <c r="J922" s="428"/>
    </row>
    <row r="923" spans="1:10" ht="24.75" customHeight="1">
      <c r="A923" s="428"/>
      <c r="B923" s="428"/>
      <c r="C923" s="428"/>
      <c r="D923" s="495"/>
      <c r="E923" s="495"/>
      <c r="F923" s="428"/>
      <c r="G923" s="495"/>
      <c r="H923" s="495" t="str">
        <f t="shared" si="30"/>
        <v/>
      </c>
      <c r="I923" s="512" t="str">
        <f t="shared" si="31"/>
        <v/>
      </c>
      <c r="J923" s="428"/>
    </row>
    <row r="924" spans="1:10" ht="24.75" customHeight="1">
      <c r="A924" s="428"/>
      <c r="B924" s="428"/>
      <c r="C924" s="428"/>
      <c r="D924" s="495"/>
      <c r="E924" s="495"/>
      <c r="F924" s="428"/>
      <c r="G924" s="495"/>
      <c r="H924" s="495" t="str">
        <f t="shared" si="30"/>
        <v/>
      </c>
      <c r="I924" s="512" t="str">
        <f t="shared" si="31"/>
        <v/>
      </c>
      <c r="J924" s="428"/>
    </row>
    <row r="925" spans="1:10" ht="24.75" customHeight="1">
      <c r="A925" s="428"/>
      <c r="B925" s="428"/>
      <c r="C925" s="428"/>
      <c r="D925" s="495"/>
      <c r="E925" s="495"/>
      <c r="F925" s="428"/>
      <c r="G925" s="495"/>
      <c r="H925" s="495" t="str">
        <f t="shared" si="30"/>
        <v/>
      </c>
      <c r="I925" s="512" t="str">
        <f t="shared" si="31"/>
        <v/>
      </c>
      <c r="J925" s="428"/>
    </row>
    <row r="926" spans="1:10" ht="24.75" customHeight="1">
      <c r="A926" s="428"/>
      <c r="B926" s="428"/>
      <c r="C926" s="428"/>
      <c r="D926" s="495"/>
      <c r="E926" s="495"/>
      <c r="F926" s="428"/>
      <c r="G926" s="495"/>
      <c r="H926" s="495" t="str">
        <f t="shared" ref="H926:H989" si="32">IF(E926="","",E926*G926)</f>
        <v/>
      </c>
      <c r="I926" s="512" t="str">
        <f t="shared" ref="I926:I989" si="33">IF(D926="","",H926/D926)</f>
        <v/>
      </c>
      <c r="J926" s="428"/>
    </row>
    <row r="927" spans="1:10" ht="24.75" customHeight="1">
      <c r="A927" s="428"/>
      <c r="B927" s="428"/>
      <c r="C927" s="428"/>
      <c r="D927" s="495"/>
      <c r="E927" s="495"/>
      <c r="F927" s="428"/>
      <c r="G927" s="495"/>
      <c r="H927" s="495" t="str">
        <f t="shared" si="32"/>
        <v/>
      </c>
      <c r="I927" s="512" t="str">
        <f t="shared" si="33"/>
        <v/>
      </c>
      <c r="J927" s="428"/>
    </row>
    <row r="928" spans="1:10" ht="24.75" customHeight="1">
      <c r="A928" s="428"/>
      <c r="B928" s="428"/>
      <c r="C928" s="428"/>
      <c r="D928" s="495"/>
      <c r="E928" s="495"/>
      <c r="F928" s="428"/>
      <c r="G928" s="495"/>
      <c r="H928" s="495" t="str">
        <f t="shared" si="32"/>
        <v/>
      </c>
      <c r="I928" s="512" t="str">
        <f t="shared" si="33"/>
        <v/>
      </c>
      <c r="J928" s="428"/>
    </row>
    <row r="929" spans="1:10" ht="24.75" customHeight="1">
      <c r="A929" s="428"/>
      <c r="B929" s="428"/>
      <c r="C929" s="428"/>
      <c r="D929" s="495"/>
      <c r="E929" s="495"/>
      <c r="F929" s="428"/>
      <c r="G929" s="495"/>
      <c r="H929" s="495" t="str">
        <f t="shared" si="32"/>
        <v/>
      </c>
      <c r="I929" s="512" t="str">
        <f t="shared" si="33"/>
        <v/>
      </c>
      <c r="J929" s="428"/>
    </row>
    <row r="930" spans="1:10" ht="24.75" customHeight="1">
      <c r="A930" s="428"/>
      <c r="B930" s="428"/>
      <c r="C930" s="428"/>
      <c r="D930" s="495"/>
      <c r="E930" s="495"/>
      <c r="F930" s="428"/>
      <c r="G930" s="495"/>
      <c r="H930" s="495" t="str">
        <f t="shared" si="32"/>
        <v/>
      </c>
      <c r="I930" s="512" t="str">
        <f t="shared" si="33"/>
        <v/>
      </c>
      <c r="J930" s="428"/>
    </row>
    <row r="931" spans="1:10" ht="24.75" customHeight="1">
      <c r="A931" s="428"/>
      <c r="B931" s="428"/>
      <c r="C931" s="428"/>
      <c r="D931" s="495"/>
      <c r="E931" s="495"/>
      <c r="F931" s="428"/>
      <c r="G931" s="495"/>
      <c r="H931" s="495" t="str">
        <f t="shared" si="32"/>
        <v/>
      </c>
      <c r="I931" s="512" t="str">
        <f t="shared" si="33"/>
        <v/>
      </c>
      <c r="J931" s="428"/>
    </row>
    <row r="932" spans="1:10" ht="24.75" customHeight="1">
      <c r="A932" s="428"/>
      <c r="B932" s="428"/>
      <c r="C932" s="428"/>
      <c r="D932" s="495"/>
      <c r="E932" s="495"/>
      <c r="F932" s="428"/>
      <c r="G932" s="495"/>
      <c r="H932" s="495" t="str">
        <f t="shared" si="32"/>
        <v/>
      </c>
      <c r="I932" s="512" t="str">
        <f t="shared" si="33"/>
        <v/>
      </c>
      <c r="J932" s="428"/>
    </row>
    <row r="933" spans="1:10" ht="24.75" customHeight="1">
      <c r="A933" s="428"/>
      <c r="B933" s="428"/>
      <c r="C933" s="428"/>
      <c r="D933" s="495"/>
      <c r="E933" s="495"/>
      <c r="F933" s="428"/>
      <c r="G933" s="495"/>
      <c r="H933" s="495" t="str">
        <f t="shared" si="32"/>
        <v/>
      </c>
      <c r="I933" s="512" t="str">
        <f t="shared" si="33"/>
        <v/>
      </c>
      <c r="J933" s="428"/>
    </row>
    <row r="934" spans="1:10" ht="24.75" customHeight="1">
      <c r="A934" s="428"/>
      <c r="B934" s="428"/>
      <c r="C934" s="428"/>
      <c r="D934" s="495"/>
      <c r="E934" s="495"/>
      <c r="F934" s="428"/>
      <c r="G934" s="495"/>
      <c r="H934" s="495" t="str">
        <f t="shared" si="32"/>
        <v/>
      </c>
      <c r="I934" s="512" t="str">
        <f t="shared" si="33"/>
        <v/>
      </c>
      <c r="J934" s="428"/>
    </row>
    <row r="935" spans="1:10" ht="24.75" customHeight="1">
      <c r="A935" s="428"/>
      <c r="B935" s="428"/>
      <c r="C935" s="428"/>
      <c r="D935" s="495"/>
      <c r="E935" s="495"/>
      <c r="F935" s="428"/>
      <c r="G935" s="495"/>
      <c r="H935" s="495" t="str">
        <f t="shared" si="32"/>
        <v/>
      </c>
      <c r="I935" s="512" t="str">
        <f t="shared" si="33"/>
        <v/>
      </c>
      <c r="J935" s="428"/>
    </row>
    <row r="936" spans="1:10" ht="24.75" customHeight="1">
      <c r="A936" s="428"/>
      <c r="B936" s="428"/>
      <c r="C936" s="428"/>
      <c r="D936" s="495"/>
      <c r="E936" s="495"/>
      <c r="F936" s="428"/>
      <c r="G936" s="495"/>
      <c r="H936" s="495" t="str">
        <f t="shared" si="32"/>
        <v/>
      </c>
      <c r="I936" s="512" t="str">
        <f t="shared" si="33"/>
        <v/>
      </c>
      <c r="J936" s="428"/>
    </row>
    <row r="937" spans="1:10" ht="24.75" customHeight="1">
      <c r="A937" s="428"/>
      <c r="B937" s="428"/>
      <c r="C937" s="428"/>
      <c r="D937" s="495"/>
      <c r="E937" s="495"/>
      <c r="F937" s="428"/>
      <c r="G937" s="495"/>
      <c r="H937" s="495" t="str">
        <f t="shared" si="32"/>
        <v/>
      </c>
      <c r="I937" s="512" t="str">
        <f t="shared" si="33"/>
        <v/>
      </c>
      <c r="J937" s="428"/>
    </row>
    <row r="938" spans="1:10" ht="24.75" customHeight="1">
      <c r="A938" s="428"/>
      <c r="B938" s="428"/>
      <c r="C938" s="428"/>
      <c r="D938" s="495"/>
      <c r="E938" s="495"/>
      <c r="F938" s="428"/>
      <c r="G938" s="495"/>
      <c r="H938" s="495" t="str">
        <f t="shared" si="32"/>
        <v/>
      </c>
      <c r="I938" s="512" t="str">
        <f t="shared" si="33"/>
        <v/>
      </c>
      <c r="J938" s="428"/>
    </row>
    <row r="939" spans="1:10" ht="24.75" customHeight="1">
      <c r="A939" s="428"/>
      <c r="B939" s="428"/>
      <c r="C939" s="428"/>
      <c r="D939" s="495"/>
      <c r="E939" s="495"/>
      <c r="F939" s="428"/>
      <c r="G939" s="495"/>
      <c r="H939" s="495" t="str">
        <f t="shared" si="32"/>
        <v/>
      </c>
      <c r="I939" s="512" t="str">
        <f t="shared" si="33"/>
        <v/>
      </c>
      <c r="J939" s="428"/>
    </row>
    <row r="940" spans="1:10" ht="24.75" customHeight="1">
      <c r="A940" s="428"/>
      <c r="B940" s="428"/>
      <c r="C940" s="428"/>
      <c r="D940" s="495"/>
      <c r="E940" s="495"/>
      <c r="F940" s="428"/>
      <c r="G940" s="495"/>
      <c r="H940" s="495" t="str">
        <f t="shared" si="32"/>
        <v/>
      </c>
      <c r="I940" s="512" t="str">
        <f t="shared" si="33"/>
        <v/>
      </c>
      <c r="J940" s="428"/>
    </row>
    <row r="941" spans="1:10" ht="24.75" customHeight="1">
      <c r="A941" s="428"/>
      <c r="B941" s="428"/>
      <c r="C941" s="428"/>
      <c r="D941" s="495"/>
      <c r="E941" s="495"/>
      <c r="F941" s="428"/>
      <c r="G941" s="495"/>
      <c r="H941" s="495" t="str">
        <f t="shared" si="32"/>
        <v/>
      </c>
      <c r="I941" s="512" t="str">
        <f t="shared" si="33"/>
        <v/>
      </c>
      <c r="J941" s="428"/>
    </row>
    <row r="942" spans="1:10" ht="24.75" customHeight="1">
      <c r="A942" s="428"/>
      <c r="B942" s="428"/>
      <c r="C942" s="428"/>
      <c r="D942" s="495"/>
      <c r="E942" s="495"/>
      <c r="F942" s="428"/>
      <c r="G942" s="495"/>
      <c r="H942" s="495" t="str">
        <f t="shared" si="32"/>
        <v/>
      </c>
      <c r="I942" s="512" t="str">
        <f t="shared" si="33"/>
        <v/>
      </c>
      <c r="J942" s="428"/>
    </row>
    <row r="943" spans="1:10" ht="24.75" customHeight="1">
      <c r="A943" s="428"/>
      <c r="B943" s="428"/>
      <c r="C943" s="428"/>
      <c r="D943" s="495"/>
      <c r="E943" s="495"/>
      <c r="F943" s="428"/>
      <c r="G943" s="495"/>
      <c r="H943" s="495" t="str">
        <f t="shared" si="32"/>
        <v/>
      </c>
      <c r="I943" s="512" t="str">
        <f t="shared" si="33"/>
        <v/>
      </c>
      <c r="J943" s="428"/>
    </row>
    <row r="944" spans="1:10" ht="24.75" customHeight="1">
      <c r="A944" s="428"/>
      <c r="B944" s="428"/>
      <c r="C944" s="428"/>
      <c r="D944" s="495"/>
      <c r="E944" s="495"/>
      <c r="F944" s="428"/>
      <c r="G944" s="495"/>
      <c r="H944" s="495" t="str">
        <f t="shared" si="32"/>
        <v/>
      </c>
      <c r="I944" s="512" t="str">
        <f t="shared" si="33"/>
        <v/>
      </c>
      <c r="J944" s="428"/>
    </row>
    <row r="945" spans="1:10" ht="24.75" customHeight="1">
      <c r="A945" s="428"/>
      <c r="B945" s="428"/>
      <c r="C945" s="428"/>
      <c r="D945" s="495"/>
      <c r="E945" s="495"/>
      <c r="F945" s="428"/>
      <c r="G945" s="495"/>
      <c r="H945" s="495" t="str">
        <f t="shared" si="32"/>
        <v/>
      </c>
      <c r="I945" s="512" t="str">
        <f t="shared" si="33"/>
        <v/>
      </c>
      <c r="J945" s="428"/>
    </row>
    <row r="946" spans="1:10" ht="24.75" customHeight="1">
      <c r="A946" s="428"/>
      <c r="B946" s="428"/>
      <c r="C946" s="428"/>
      <c r="D946" s="495"/>
      <c r="E946" s="495"/>
      <c r="F946" s="428"/>
      <c r="G946" s="495"/>
      <c r="H946" s="495" t="str">
        <f t="shared" si="32"/>
        <v/>
      </c>
      <c r="I946" s="512" t="str">
        <f t="shared" si="33"/>
        <v/>
      </c>
      <c r="J946" s="428"/>
    </row>
    <row r="947" spans="1:10" ht="24.75" customHeight="1">
      <c r="A947" s="428"/>
      <c r="B947" s="428"/>
      <c r="C947" s="428"/>
      <c r="D947" s="495"/>
      <c r="E947" s="495"/>
      <c r="F947" s="428"/>
      <c r="G947" s="495"/>
      <c r="H947" s="495" t="str">
        <f t="shared" si="32"/>
        <v/>
      </c>
      <c r="I947" s="512" t="str">
        <f t="shared" si="33"/>
        <v/>
      </c>
      <c r="J947" s="428"/>
    </row>
    <row r="948" spans="1:10" ht="24.75" customHeight="1">
      <c r="A948" s="428"/>
      <c r="B948" s="428"/>
      <c r="C948" s="428"/>
      <c r="D948" s="495"/>
      <c r="E948" s="495"/>
      <c r="F948" s="428"/>
      <c r="G948" s="495"/>
      <c r="H948" s="495" t="str">
        <f t="shared" si="32"/>
        <v/>
      </c>
      <c r="I948" s="512" t="str">
        <f t="shared" si="33"/>
        <v/>
      </c>
      <c r="J948" s="428"/>
    </row>
    <row r="949" spans="1:10" ht="24.75" customHeight="1">
      <c r="A949" s="428"/>
      <c r="B949" s="428"/>
      <c r="C949" s="428"/>
      <c r="D949" s="495"/>
      <c r="E949" s="495"/>
      <c r="F949" s="428"/>
      <c r="G949" s="495"/>
      <c r="H949" s="495" t="str">
        <f t="shared" si="32"/>
        <v/>
      </c>
      <c r="I949" s="512" t="str">
        <f t="shared" si="33"/>
        <v/>
      </c>
      <c r="J949" s="428"/>
    </row>
    <row r="950" spans="1:10" ht="24.75" customHeight="1">
      <c r="A950" s="428"/>
      <c r="B950" s="428"/>
      <c r="C950" s="428"/>
      <c r="D950" s="495"/>
      <c r="E950" s="495"/>
      <c r="F950" s="428"/>
      <c r="G950" s="495"/>
      <c r="H950" s="495" t="str">
        <f t="shared" si="32"/>
        <v/>
      </c>
      <c r="I950" s="512" t="str">
        <f t="shared" si="33"/>
        <v/>
      </c>
      <c r="J950" s="428"/>
    </row>
    <row r="951" spans="1:10" ht="24.75" customHeight="1">
      <c r="A951" s="428"/>
      <c r="B951" s="428"/>
      <c r="C951" s="428"/>
      <c r="D951" s="495"/>
      <c r="E951" s="495"/>
      <c r="F951" s="428"/>
      <c r="G951" s="495"/>
      <c r="H951" s="495" t="str">
        <f t="shared" si="32"/>
        <v/>
      </c>
      <c r="I951" s="512" t="str">
        <f t="shared" si="33"/>
        <v/>
      </c>
      <c r="J951" s="428"/>
    </row>
    <row r="952" spans="1:10" ht="24.75" customHeight="1">
      <c r="A952" s="428"/>
      <c r="B952" s="428"/>
      <c r="C952" s="428"/>
      <c r="D952" s="495"/>
      <c r="E952" s="495"/>
      <c r="F952" s="428"/>
      <c r="G952" s="495"/>
      <c r="H952" s="495" t="str">
        <f t="shared" si="32"/>
        <v/>
      </c>
      <c r="I952" s="512" t="str">
        <f t="shared" si="33"/>
        <v/>
      </c>
      <c r="J952" s="428"/>
    </row>
    <row r="953" spans="1:10" ht="24.75" customHeight="1">
      <c r="A953" s="428"/>
      <c r="B953" s="428"/>
      <c r="C953" s="428"/>
      <c r="D953" s="495"/>
      <c r="E953" s="495"/>
      <c r="F953" s="428"/>
      <c r="G953" s="495"/>
      <c r="H953" s="495" t="str">
        <f t="shared" si="32"/>
        <v/>
      </c>
      <c r="I953" s="512" t="str">
        <f t="shared" si="33"/>
        <v/>
      </c>
      <c r="J953" s="428"/>
    </row>
    <row r="954" spans="1:10" ht="24.75" customHeight="1">
      <c r="A954" s="428"/>
      <c r="B954" s="428"/>
      <c r="C954" s="428"/>
      <c r="D954" s="495"/>
      <c r="E954" s="495"/>
      <c r="F954" s="428"/>
      <c r="G954" s="495"/>
      <c r="H954" s="495" t="str">
        <f t="shared" si="32"/>
        <v/>
      </c>
      <c r="I954" s="512" t="str">
        <f t="shared" si="33"/>
        <v/>
      </c>
      <c r="J954" s="428"/>
    </row>
    <row r="955" spans="1:10" ht="24.75" customHeight="1">
      <c r="A955" s="428"/>
      <c r="B955" s="428"/>
      <c r="C955" s="428"/>
      <c r="D955" s="495"/>
      <c r="E955" s="495"/>
      <c r="F955" s="428"/>
      <c r="G955" s="495"/>
      <c r="H955" s="495" t="str">
        <f t="shared" si="32"/>
        <v/>
      </c>
      <c r="I955" s="512" t="str">
        <f t="shared" si="33"/>
        <v/>
      </c>
      <c r="J955" s="428"/>
    </row>
    <row r="956" spans="1:10" ht="24.75" customHeight="1">
      <c r="A956" s="428"/>
      <c r="B956" s="428"/>
      <c r="C956" s="428"/>
      <c r="D956" s="495"/>
      <c r="E956" s="495"/>
      <c r="F956" s="428"/>
      <c r="G956" s="495"/>
      <c r="H956" s="495" t="str">
        <f t="shared" si="32"/>
        <v/>
      </c>
      <c r="I956" s="512" t="str">
        <f t="shared" si="33"/>
        <v/>
      </c>
      <c r="J956" s="428"/>
    </row>
    <row r="957" spans="1:10" ht="24.75" customHeight="1">
      <c r="A957" s="428"/>
      <c r="B957" s="428"/>
      <c r="C957" s="428"/>
      <c r="D957" s="495"/>
      <c r="E957" s="495"/>
      <c r="F957" s="428"/>
      <c r="G957" s="495"/>
      <c r="H957" s="495" t="str">
        <f t="shared" si="32"/>
        <v/>
      </c>
      <c r="I957" s="512" t="str">
        <f t="shared" si="33"/>
        <v/>
      </c>
      <c r="J957" s="428"/>
    </row>
    <row r="958" spans="1:10" ht="24.75" customHeight="1">
      <c r="A958" s="428"/>
      <c r="B958" s="428"/>
      <c r="C958" s="428"/>
      <c r="D958" s="495"/>
      <c r="E958" s="495"/>
      <c r="F958" s="428"/>
      <c r="G958" s="495"/>
      <c r="H958" s="495" t="str">
        <f t="shared" si="32"/>
        <v/>
      </c>
      <c r="I958" s="512" t="str">
        <f t="shared" si="33"/>
        <v/>
      </c>
      <c r="J958" s="428"/>
    </row>
    <row r="959" spans="1:10" ht="24.75" customHeight="1">
      <c r="A959" s="428"/>
      <c r="B959" s="428"/>
      <c r="C959" s="428"/>
      <c r="D959" s="495"/>
      <c r="E959" s="495"/>
      <c r="F959" s="428"/>
      <c r="G959" s="495"/>
      <c r="H959" s="495" t="str">
        <f t="shared" si="32"/>
        <v/>
      </c>
      <c r="I959" s="512" t="str">
        <f t="shared" si="33"/>
        <v/>
      </c>
      <c r="J959" s="428"/>
    </row>
    <row r="960" spans="1:10" ht="24.75" customHeight="1">
      <c r="A960" s="428"/>
      <c r="B960" s="428"/>
      <c r="C960" s="428"/>
      <c r="D960" s="495"/>
      <c r="E960" s="495"/>
      <c r="F960" s="428"/>
      <c r="G960" s="495"/>
      <c r="H960" s="495" t="str">
        <f t="shared" si="32"/>
        <v/>
      </c>
      <c r="I960" s="512" t="str">
        <f t="shared" si="33"/>
        <v/>
      </c>
      <c r="J960" s="428"/>
    </row>
    <row r="961" spans="1:10" ht="24.75" customHeight="1">
      <c r="A961" s="428"/>
      <c r="B961" s="428"/>
      <c r="C961" s="428"/>
      <c r="D961" s="495"/>
      <c r="E961" s="495"/>
      <c r="F961" s="428"/>
      <c r="G961" s="495"/>
      <c r="H961" s="495" t="str">
        <f t="shared" si="32"/>
        <v/>
      </c>
      <c r="I961" s="512" t="str">
        <f t="shared" si="33"/>
        <v/>
      </c>
      <c r="J961" s="428"/>
    </row>
    <row r="962" spans="1:10" ht="24.75" customHeight="1">
      <c r="A962" s="428"/>
      <c r="B962" s="428"/>
      <c r="C962" s="428"/>
      <c r="D962" s="495"/>
      <c r="E962" s="495"/>
      <c r="F962" s="428"/>
      <c r="G962" s="495"/>
      <c r="H962" s="495" t="str">
        <f t="shared" si="32"/>
        <v/>
      </c>
      <c r="I962" s="512" t="str">
        <f t="shared" si="33"/>
        <v/>
      </c>
      <c r="J962" s="428"/>
    </row>
    <row r="963" spans="1:10" ht="24.75" customHeight="1">
      <c r="A963" s="428"/>
      <c r="B963" s="428"/>
      <c r="C963" s="428"/>
      <c r="D963" s="495"/>
      <c r="E963" s="495"/>
      <c r="F963" s="428"/>
      <c r="G963" s="495"/>
      <c r="H963" s="495" t="str">
        <f t="shared" si="32"/>
        <v/>
      </c>
      <c r="I963" s="512" t="str">
        <f t="shared" si="33"/>
        <v/>
      </c>
      <c r="J963" s="428"/>
    </row>
    <row r="964" spans="1:10" ht="24.75" customHeight="1">
      <c r="A964" s="428"/>
      <c r="B964" s="428"/>
      <c r="C964" s="428"/>
      <c r="D964" s="495"/>
      <c r="E964" s="495"/>
      <c r="F964" s="428"/>
      <c r="G964" s="495"/>
      <c r="H964" s="495" t="str">
        <f t="shared" si="32"/>
        <v/>
      </c>
      <c r="I964" s="512" t="str">
        <f t="shared" si="33"/>
        <v/>
      </c>
      <c r="J964" s="428"/>
    </row>
    <row r="965" spans="1:10" ht="24.75" customHeight="1">
      <c r="A965" s="428"/>
      <c r="B965" s="428"/>
      <c r="C965" s="428"/>
      <c r="D965" s="495"/>
      <c r="E965" s="495"/>
      <c r="F965" s="428"/>
      <c r="G965" s="495"/>
      <c r="H965" s="495" t="str">
        <f t="shared" si="32"/>
        <v/>
      </c>
      <c r="I965" s="512" t="str">
        <f t="shared" si="33"/>
        <v/>
      </c>
      <c r="J965" s="428"/>
    </row>
    <row r="966" spans="1:10" ht="24.75" customHeight="1">
      <c r="A966" s="428"/>
      <c r="B966" s="428"/>
      <c r="C966" s="428"/>
      <c r="D966" s="495"/>
      <c r="E966" s="495"/>
      <c r="F966" s="428"/>
      <c r="G966" s="495"/>
      <c r="H966" s="495" t="str">
        <f t="shared" si="32"/>
        <v/>
      </c>
      <c r="I966" s="512" t="str">
        <f t="shared" si="33"/>
        <v/>
      </c>
      <c r="J966" s="428"/>
    </row>
    <row r="967" spans="1:10" ht="24.75" customHeight="1">
      <c r="A967" s="428"/>
      <c r="B967" s="428"/>
      <c r="C967" s="428"/>
      <c r="D967" s="495"/>
      <c r="E967" s="495"/>
      <c r="F967" s="428"/>
      <c r="G967" s="495"/>
      <c r="H967" s="495" t="str">
        <f t="shared" si="32"/>
        <v/>
      </c>
      <c r="I967" s="512" t="str">
        <f t="shared" si="33"/>
        <v/>
      </c>
      <c r="J967" s="428"/>
    </row>
    <row r="968" spans="1:10" ht="24.75" customHeight="1">
      <c r="A968" s="428"/>
      <c r="B968" s="428"/>
      <c r="C968" s="428"/>
      <c r="D968" s="495"/>
      <c r="E968" s="495"/>
      <c r="F968" s="428"/>
      <c r="G968" s="495"/>
      <c r="H968" s="495" t="str">
        <f t="shared" si="32"/>
        <v/>
      </c>
      <c r="I968" s="512" t="str">
        <f t="shared" si="33"/>
        <v/>
      </c>
      <c r="J968" s="428"/>
    </row>
    <row r="969" spans="1:10" ht="24.75" customHeight="1">
      <c r="A969" s="428"/>
      <c r="B969" s="428"/>
      <c r="C969" s="428"/>
      <c r="D969" s="495"/>
      <c r="E969" s="495"/>
      <c r="F969" s="428"/>
      <c r="G969" s="495"/>
      <c r="H969" s="495" t="str">
        <f t="shared" si="32"/>
        <v/>
      </c>
      <c r="I969" s="512" t="str">
        <f t="shared" si="33"/>
        <v/>
      </c>
      <c r="J969" s="428"/>
    </row>
    <row r="970" spans="1:10" ht="24.75" customHeight="1">
      <c r="A970" s="428"/>
      <c r="B970" s="428"/>
      <c r="C970" s="428"/>
      <c r="D970" s="495"/>
      <c r="E970" s="495"/>
      <c r="F970" s="428"/>
      <c r="G970" s="495"/>
      <c r="H970" s="495" t="str">
        <f t="shared" si="32"/>
        <v/>
      </c>
      <c r="I970" s="512" t="str">
        <f t="shared" si="33"/>
        <v/>
      </c>
      <c r="J970" s="428"/>
    </row>
    <row r="971" spans="1:10" ht="24.75" customHeight="1">
      <c r="A971" s="428"/>
      <c r="B971" s="428"/>
      <c r="C971" s="428"/>
      <c r="D971" s="495"/>
      <c r="E971" s="495"/>
      <c r="F971" s="428"/>
      <c r="G971" s="495"/>
      <c r="H971" s="495" t="str">
        <f t="shared" si="32"/>
        <v/>
      </c>
      <c r="I971" s="512" t="str">
        <f t="shared" si="33"/>
        <v/>
      </c>
      <c r="J971" s="428"/>
    </row>
    <row r="972" spans="1:10" ht="24.75" customHeight="1">
      <c r="A972" s="428"/>
      <c r="B972" s="428"/>
      <c r="C972" s="428"/>
      <c r="D972" s="495"/>
      <c r="E972" s="495"/>
      <c r="F972" s="428"/>
      <c r="G972" s="495"/>
      <c r="H972" s="495" t="str">
        <f t="shared" si="32"/>
        <v/>
      </c>
      <c r="I972" s="512" t="str">
        <f t="shared" si="33"/>
        <v/>
      </c>
      <c r="J972" s="428"/>
    </row>
    <row r="973" spans="1:10" ht="24.75" customHeight="1">
      <c r="A973" s="428"/>
      <c r="B973" s="428"/>
      <c r="C973" s="428"/>
      <c r="D973" s="495"/>
      <c r="E973" s="495"/>
      <c r="F973" s="428"/>
      <c r="G973" s="495"/>
      <c r="H973" s="495" t="str">
        <f t="shared" si="32"/>
        <v/>
      </c>
      <c r="I973" s="512" t="str">
        <f t="shared" si="33"/>
        <v/>
      </c>
      <c r="J973" s="428"/>
    </row>
    <row r="974" spans="1:10" ht="24.75" customHeight="1">
      <c r="A974" s="428"/>
      <c r="B974" s="428"/>
      <c r="C974" s="428"/>
      <c r="D974" s="495"/>
      <c r="E974" s="495"/>
      <c r="F974" s="428"/>
      <c r="G974" s="495"/>
      <c r="H974" s="495" t="str">
        <f t="shared" si="32"/>
        <v/>
      </c>
      <c r="I974" s="512" t="str">
        <f t="shared" si="33"/>
        <v/>
      </c>
      <c r="J974" s="428"/>
    </row>
    <row r="975" spans="1:10" ht="24.75" customHeight="1">
      <c r="A975" s="428"/>
      <c r="B975" s="428"/>
      <c r="C975" s="428"/>
      <c r="D975" s="495"/>
      <c r="E975" s="495"/>
      <c r="F975" s="428"/>
      <c r="G975" s="495"/>
      <c r="H975" s="495" t="str">
        <f t="shared" si="32"/>
        <v/>
      </c>
      <c r="I975" s="512" t="str">
        <f t="shared" si="33"/>
        <v/>
      </c>
      <c r="J975" s="428"/>
    </row>
    <row r="976" spans="1:10" ht="24.75" customHeight="1">
      <c r="A976" s="428"/>
      <c r="B976" s="428"/>
      <c r="C976" s="428"/>
      <c r="D976" s="495"/>
      <c r="E976" s="495"/>
      <c r="F976" s="428"/>
      <c r="G976" s="495"/>
      <c r="H976" s="495" t="str">
        <f t="shared" si="32"/>
        <v/>
      </c>
      <c r="I976" s="512" t="str">
        <f t="shared" si="33"/>
        <v/>
      </c>
      <c r="J976" s="428"/>
    </row>
    <row r="977" spans="1:10" ht="24.75" customHeight="1">
      <c r="A977" s="428"/>
      <c r="B977" s="428"/>
      <c r="C977" s="428"/>
      <c r="D977" s="495"/>
      <c r="E977" s="495"/>
      <c r="F977" s="428"/>
      <c r="G977" s="495"/>
      <c r="H977" s="495" t="str">
        <f t="shared" si="32"/>
        <v/>
      </c>
      <c r="I977" s="512" t="str">
        <f t="shared" si="33"/>
        <v/>
      </c>
      <c r="J977" s="428"/>
    </row>
    <row r="978" spans="1:10" ht="24.75" customHeight="1">
      <c r="A978" s="428"/>
      <c r="B978" s="428"/>
      <c r="C978" s="428"/>
      <c r="D978" s="495"/>
      <c r="E978" s="495"/>
      <c r="F978" s="428"/>
      <c r="G978" s="495"/>
      <c r="H978" s="495" t="str">
        <f t="shared" si="32"/>
        <v/>
      </c>
      <c r="I978" s="512" t="str">
        <f t="shared" si="33"/>
        <v/>
      </c>
      <c r="J978" s="428"/>
    </row>
    <row r="979" spans="1:10" ht="24.75" customHeight="1">
      <c r="A979" s="428"/>
      <c r="B979" s="428"/>
      <c r="C979" s="428"/>
      <c r="D979" s="495"/>
      <c r="E979" s="495"/>
      <c r="F979" s="428"/>
      <c r="G979" s="495"/>
      <c r="H979" s="495" t="str">
        <f t="shared" si="32"/>
        <v/>
      </c>
      <c r="I979" s="512" t="str">
        <f t="shared" si="33"/>
        <v/>
      </c>
      <c r="J979" s="428"/>
    </row>
    <row r="980" spans="1:10" ht="24.75" customHeight="1">
      <c r="A980" s="428"/>
      <c r="B980" s="428"/>
      <c r="C980" s="428"/>
      <c r="D980" s="495"/>
      <c r="E980" s="495"/>
      <c r="F980" s="428"/>
      <c r="G980" s="495"/>
      <c r="H980" s="495" t="str">
        <f t="shared" si="32"/>
        <v/>
      </c>
      <c r="I980" s="512" t="str">
        <f t="shared" si="33"/>
        <v/>
      </c>
      <c r="J980" s="428"/>
    </row>
    <row r="981" spans="1:10" ht="24.75" customHeight="1">
      <c r="A981" s="428"/>
      <c r="B981" s="428"/>
      <c r="C981" s="428"/>
      <c r="D981" s="495"/>
      <c r="E981" s="495"/>
      <c r="F981" s="428"/>
      <c r="G981" s="495"/>
      <c r="H981" s="495" t="str">
        <f t="shared" si="32"/>
        <v/>
      </c>
      <c r="I981" s="512" t="str">
        <f t="shared" si="33"/>
        <v/>
      </c>
      <c r="J981" s="428"/>
    </row>
    <row r="982" spans="1:10" ht="24.75" customHeight="1">
      <c r="A982" s="428"/>
      <c r="B982" s="428"/>
      <c r="C982" s="428"/>
      <c r="D982" s="495"/>
      <c r="E982" s="495"/>
      <c r="F982" s="428"/>
      <c r="G982" s="495"/>
      <c r="H982" s="495" t="str">
        <f t="shared" si="32"/>
        <v/>
      </c>
      <c r="I982" s="512" t="str">
        <f t="shared" si="33"/>
        <v/>
      </c>
      <c r="J982" s="428"/>
    </row>
    <row r="983" spans="1:10" ht="24.75" customHeight="1">
      <c r="A983" s="428"/>
      <c r="B983" s="428"/>
      <c r="C983" s="428"/>
      <c r="D983" s="495"/>
      <c r="E983" s="495"/>
      <c r="F983" s="428"/>
      <c r="G983" s="495"/>
      <c r="H983" s="495" t="str">
        <f t="shared" si="32"/>
        <v/>
      </c>
      <c r="I983" s="512" t="str">
        <f t="shared" si="33"/>
        <v/>
      </c>
      <c r="J983" s="428"/>
    </row>
    <row r="984" spans="1:10" ht="24.75" customHeight="1">
      <c r="A984" s="428"/>
      <c r="B984" s="428"/>
      <c r="C984" s="428"/>
      <c r="D984" s="495"/>
      <c r="E984" s="495"/>
      <c r="F984" s="428"/>
      <c r="G984" s="495"/>
      <c r="H984" s="495" t="str">
        <f t="shared" si="32"/>
        <v/>
      </c>
      <c r="I984" s="512" t="str">
        <f t="shared" si="33"/>
        <v/>
      </c>
      <c r="J984" s="428"/>
    </row>
    <row r="985" spans="1:10" ht="24.75" customHeight="1">
      <c r="A985" s="428"/>
      <c r="B985" s="428"/>
      <c r="C985" s="428"/>
      <c r="D985" s="495"/>
      <c r="E985" s="495"/>
      <c r="F985" s="428"/>
      <c r="G985" s="495"/>
      <c r="H985" s="495" t="str">
        <f t="shared" si="32"/>
        <v/>
      </c>
      <c r="I985" s="512" t="str">
        <f t="shared" si="33"/>
        <v/>
      </c>
      <c r="J985" s="428"/>
    </row>
    <row r="986" spans="1:10" ht="24.75" customHeight="1">
      <c r="A986" s="428"/>
      <c r="B986" s="428"/>
      <c r="C986" s="428"/>
      <c r="D986" s="495"/>
      <c r="E986" s="495"/>
      <c r="F986" s="428"/>
      <c r="G986" s="495"/>
      <c r="H986" s="495" t="str">
        <f t="shared" si="32"/>
        <v/>
      </c>
      <c r="I986" s="512" t="str">
        <f t="shared" si="33"/>
        <v/>
      </c>
      <c r="J986" s="428"/>
    </row>
    <row r="987" spans="1:10" ht="24.75" customHeight="1">
      <c r="A987" s="428"/>
      <c r="B987" s="428"/>
      <c r="C987" s="428"/>
      <c r="D987" s="495"/>
      <c r="E987" s="495"/>
      <c r="F987" s="428"/>
      <c r="G987" s="495"/>
      <c r="H987" s="495" t="str">
        <f t="shared" si="32"/>
        <v/>
      </c>
      <c r="I987" s="512" t="str">
        <f t="shared" si="33"/>
        <v/>
      </c>
      <c r="J987" s="428"/>
    </row>
    <row r="988" spans="1:10" ht="24.75" customHeight="1">
      <c r="A988" s="428"/>
      <c r="B988" s="428"/>
      <c r="C988" s="428"/>
      <c r="D988" s="495"/>
      <c r="E988" s="495"/>
      <c r="F988" s="428"/>
      <c r="G988" s="495"/>
      <c r="H988" s="495" t="str">
        <f t="shared" si="32"/>
        <v/>
      </c>
      <c r="I988" s="512" t="str">
        <f t="shared" si="33"/>
        <v/>
      </c>
      <c r="J988" s="428"/>
    </row>
    <row r="989" spans="1:10" ht="24.75" customHeight="1">
      <c r="A989" s="428"/>
      <c r="B989" s="428"/>
      <c r="C989" s="428"/>
      <c r="D989" s="495"/>
      <c r="E989" s="495"/>
      <c r="F989" s="428"/>
      <c r="G989" s="495"/>
      <c r="H989" s="495" t="str">
        <f t="shared" si="32"/>
        <v/>
      </c>
      <c r="I989" s="512" t="str">
        <f t="shared" si="33"/>
        <v/>
      </c>
      <c r="J989" s="428"/>
    </row>
    <row r="990" spans="1:10" ht="24.75" customHeight="1">
      <c r="A990" s="428"/>
      <c r="B990" s="428"/>
      <c r="C990" s="428"/>
      <c r="D990" s="495"/>
      <c r="E990" s="495"/>
      <c r="F990" s="428"/>
      <c r="G990" s="495"/>
      <c r="H990" s="495" t="str">
        <f t="shared" ref="H990:H1053" si="34">IF(E990="","",E990*G990)</f>
        <v/>
      </c>
      <c r="I990" s="512" t="str">
        <f t="shared" ref="I990:I1053" si="35">IF(D990="","",H990/D990)</f>
        <v/>
      </c>
      <c r="J990" s="428"/>
    </row>
    <row r="991" spans="1:10" ht="24.75" customHeight="1">
      <c r="A991" s="428"/>
      <c r="B991" s="428"/>
      <c r="C991" s="428"/>
      <c r="D991" s="495"/>
      <c r="E991" s="495"/>
      <c r="F991" s="428"/>
      <c r="G991" s="495"/>
      <c r="H991" s="495" t="str">
        <f t="shared" si="34"/>
        <v/>
      </c>
      <c r="I991" s="512" t="str">
        <f t="shared" si="35"/>
        <v/>
      </c>
      <c r="J991" s="428"/>
    </row>
    <row r="992" spans="1:10" ht="24.75" customHeight="1">
      <c r="A992" s="428"/>
      <c r="B992" s="428"/>
      <c r="C992" s="428"/>
      <c r="D992" s="495"/>
      <c r="E992" s="495"/>
      <c r="F992" s="428"/>
      <c r="G992" s="495"/>
      <c r="H992" s="495" t="str">
        <f t="shared" si="34"/>
        <v/>
      </c>
      <c r="I992" s="512" t="str">
        <f t="shared" si="35"/>
        <v/>
      </c>
      <c r="J992" s="428"/>
    </row>
    <row r="993" spans="1:10" ht="24.75" customHeight="1">
      <c r="A993" s="428"/>
      <c r="B993" s="428"/>
      <c r="C993" s="428"/>
      <c r="D993" s="495"/>
      <c r="E993" s="495"/>
      <c r="F993" s="428"/>
      <c r="G993" s="495"/>
      <c r="H993" s="495" t="str">
        <f t="shared" si="34"/>
        <v/>
      </c>
      <c r="I993" s="512" t="str">
        <f t="shared" si="35"/>
        <v/>
      </c>
      <c r="J993" s="428"/>
    </row>
    <row r="994" spans="1:10" ht="24.75" customHeight="1">
      <c r="A994" s="428"/>
      <c r="B994" s="428"/>
      <c r="C994" s="428"/>
      <c r="D994" s="495"/>
      <c r="E994" s="495"/>
      <c r="F994" s="428"/>
      <c r="G994" s="495"/>
      <c r="H994" s="495" t="str">
        <f t="shared" si="34"/>
        <v/>
      </c>
      <c r="I994" s="512" t="str">
        <f t="shared" si="35"/>
        <v/>
      </c>
      <c r="J994" s="428"/>
    </row>
    <row r="995" spans="1:10" ht="24.75" customHeight="1">
      <c r="A995" s="428"/>
      <c r="B995" s="428"/>
      <c r="C995" s="428"/>
      <c r="D995" s="495"/>
      <c r="E995" s="495"/>
      <c r="F995" s="428"/>
      <c r="G995" s="495"/>
      <c r="H995" s="495" t="str">
        <f t="shared" si="34"/>
        <v/>
      </c>
      <c r="I995" s="512" t="str">
        <f t="shared" si="35"/>
        <v/>
      </c>
      <c r="J995" s="428"/>
    </row>
    <row r="996" spans="1:10" ht="24.75" customHeight="1">
      <c r="A996" s="428"/>
      <c r="B996" s="428"/>
      <c r="C996" s="428"/>
      <c r="D996" s="495"/>
      <c r="E996" s="495"/>
      <c r="F996" s="428"/>
      <c r="G996" s="495"/>
      <c r="H996" s="495" t="str">
        <f t="shared" si="34"/>
        <v/>
      </c>
      <c r="I996" s="512" t="str">
        <f t="shared" si="35"/>
        <v/>
      </c>
      <c r="J996" s="428"/>
    </row>
    <row r="997" spans="1:10" ht="24.75" customHeight="1">
      <c r="A997" s="428"/>
      <c r="B997" s="428"/>
      <c r="C997" s="428"/>
      <c r="D997" s="495"/>
      <c r="E997" s="495"/>
      <c r="F997" s="428"/>
      <c r="G997" s="495"/>
      <c r="H997" s="495" t="str">
        <f t="shared" si="34"/>
        <v/>
      </c>
      <c r="I997" s="512" t="str">
        <f t="shared" si="35"/>
        <v/>
      </c>
      <c r="J997" s="428"/>
    </row>
    <row r="998" spans="1:10" ht="24.75" customHeight="1">
      <c r="A998" s="428"/>
      <c r="B998" s="428"/>
      <c r="C998" s="428"/>
      <c r="D998" s="495"/>
      <c r="E998" s="495"/>
      <c r="F998" s="428"/>
      <c r="G998" s="495"/>
      <c r="H998" s="495" t="str">
        <f t="shared" si="34"/>
        <v/>
      </c>
      <c r="I998" s="512" t="str">
        <f t="shared" si="35"/>
        <v/>
      </c>
      <c r="J998" s="428"/>
    </row>
    <row r="999" spans="1:10" ht="24.75" customHeight="1">
      <c r="A999" s="428"/>
      <c r="B999" s="428"/>
      <c r="C999" s="428"/>
      <c r="D999" s="495"/>
      <c r="E999" s="495"/>
      <c r="F999" s="428"/>
      <c r="G999" s="495"/>
      <c r="H999" s="495" t="str">
        <f t="shared" si="34"/>
        <v/>
      </c>
      <c r="I999" s="512" t="str">
        <f t="shared" si="35"/>
        <v/>
      </c>
      <c r="J999" s="428"/>
    </row>
    <row r="1000" spans="1:10" ht="24.75" customHeight="1">
      <c r="A1000" s="428"/>
      <c r="B1000" s="428"/>
      <c r="C1000" s="428"/>
      <c r="D1000" s="495"/>
      <c r="E1000" s="495"/>
      <c r="F1000" s="428"/>
      <c r="G1000" s="495"/>
      <c r="H1000" s="495" t="str">
        <f t="shared" si="34"/>
        <v/>
      </c>
      <c r="I1000" s="512" t="str">
        <f t="shared" si="35"/>
        <v/>
      </c>
      <c r="J1000" s="428"/>
    </row>
    <row r="1001" spans="1:10" ht="24.75" customHeight="1">
      <c r="A1001" s="428"/>
      <c r="B1001" s="428"/>
      <c r="C1001" s="428"/>
      <c r="D1001" s="495"/>
      <c r="E1001" s="495"/>
      <c r="F1001" s="428"/>
      <c r="G1001" s="495"/>
      <c r="H1001" s="495" t="str">
        <f t="shared" si="34"/>
        <v/>
      </c>
      <c r="I1001" s="512" t="str">
        <f t="shared" si="35"/>
        <v/>
      </c>
      <c r="J1001" s="428"/>
    </row>
    <row r="1002" spans="1:10" ht="24.75" customHeight="1">
      <c r="A1002" s="428"/>
      <c r="B1002" s="428"/>
      <c r="C1002" s="428"/>
      <c r="D1002" s="495"/>
      <c r="E1002" s="495"/>
      <c r="F1002" s="428"/>
      <c r="G1002" s="495"/>
      <c r="H1002" s="495" t="str">
        <f t="shared" si="34"/>
        <v/>
      </c>
      <c r="I1002" s="512" t="str">
        <f t="shared" si="35"/>
        <v/>
      </c>
      <c r="J1002" s="428"/>
    </row>
    <row r="1003" spans="1:10" ht="24.75" customHeight="1">
      <c r="A1003" s="428"/>
      <c r="B1003" s="428"/>
      <c r="C1003" s="428"/>
      <c r="D1003" s="495"/>
      <c r="E1003" s="495"/>
      <c r="F1003" s="428"/>
      <c r="G1003" s="495"/>
      <c r="H1003" s="495" t="str">
        <f t="shared" si="34"/>
        <v/>
      </c>
      <c r="I1003" s="512" t="str">
        <f t="shared" si="35"/>
        <v/>
      </c>
      <c r="J1003" s="428"/>
    </row>
    <row r="1004" spans="1:10" ht="24.75" customHeight="1">
      <c r="A1004" s="428"/>
      <c r="B1004" s="428"/>
      <c r="C1004" s="428"/>
      <c r="D1004" s="495"/>
      <c r="E1004" s="495"/>
      <c r="F1004" s="428"/>
      <c r="G1004" s="495"/>
      <c r="H1004" s="495" t="str">
        <f t="shared" si="34"/>
        <v/>
      </c>
      <c r="I1004" s="512" t="str">
        <f t="shared" si="35"/>
        <v/>
      </c>
      <c r="J1004" s="428"/>
    </row>
    <row r="1005" spans="1:10" ht="24.75" customHeight="1">
      <c r="A1005" s="428"/>
      <c r="B1005" s="428"/>
      <c r="C1005" s="428"/>
      <c r="D1005" s="495"/>
      <c r="E1005" s="495"/>
      <c r="F1005" s="428"/>
      <c r="G1005" s="495"/>
      <c r="H1005" s="495" t="str">
        <f t="shared" si="34"/>
        <v/>
      </c>
      <c r="I1005" s="512" t="str">
        <f t="shared" si="35"/>
        <v/>
      </c>
      <c r="J1005" s="428"/>
    </row>
    <row r="1006" spans="1:10" ht="24.75" customHeight="1">
      <c r="A1006" s="428"/>
      <c r="B1006" s="428"/>
      <c r="C1006" s="428"/>
      <c r="D1006" s="495"/>
      <c r="E1006" s="495"/>
      <c r="F1006" s="428"/>
      <c r="G1006" s="495"/>
      <c r="H1006" s="495" t="str">
        <f t="shared" si="34"/>
        <v/>
      </c>
      <c r="I1006" s="512" t="str">
        <f t="shared" si="35"/>
        <v/>
      </c>
      <c r="J1006" s="428"/>
    </row>
    <row r="1007" spans="1:10" ht="24.75" customHeight="1">
      <c r="A1007" s="428"/>
      <c r="B1007" s="428"/>
      <c r="C1007" s="428"/>
      <c r="D1007" s="495"/>
      <c r="E1007" s="495"/>
      <c r="F1007" s="428"/>
      <c r="G1007" s="495"/>
      <c r="H1007" s="495" t="str">
        <f t="shared" si="34"/>
        <v/>
      </c>
      <c r="I1007" s="512" t="str">
        <f t="shared" si="35"/>
        <v/>
      </c>
      <c r="J1007" s="428"/>
    </row>
    <row r="1008" spans="1:10" ht="24.75" customHeight="1">
      <c r="A1008" s="428"/>
      <c r="B1008" s="428"/>
      <c r="C1008" s="428"/>
      <c r="D1008" s="495"/>
      <c r="E1008" s="495"/>
      <c r="F1008" s="428"/>
      <c r="G1008" s="495"/>
      <c r="H1008" s="495" t="str">
        <f t="shared" si="34"/>
        <v/>
      </c>
      <c r="I1008" s="512" t="str">
        <f t="shared" si="35"/>
        <v/>
      </c>
      <c r="J1008" s="428"/>
    </row>
    <row r="1009" spans="1:10" ht="24.75" customHeight="1">
      <c r="A1009" s="428"/>
      <c r="B1009" s="428"/>
      <c r="C1009" s="428"/>
      <c r="D1009" s="495"/>
      <c r="E1009" s="495"/>
      <c r="F1009" s="428"/>
      <c r="G1009" s="495"/>
      <c r="H1009" s="495" t="str">
        <f t="shared" si="34"/>
        <v/>
      </c>
      <c r="I1009" s="512" t="str">
        <f t="shared" si="35"/>
        <v/>
      </c>
      <c r="J1009" s="428"/>
    </row>
    <row r="1010" spans="1:10" ht="24.75" customHeight="1">
      <c r="A1010" s="428"/>
      <c r="B1010" s="428"/>
      <c r="C1010" s="428"/>
      <c r="D1010" s="495"/>
      <c r="E1010" s="495"/>
      <c r="F1010" s="428"/>
      <c r="G1010" s="495"/>
      <c r="H1010" s="495" t="str">
        <f t="shared" si="34"/>
        <v/>
      </c>
      <c r="I1010" s="512" t="str">
        <f t="shared" si="35"/>
        <v/>
      </c>
      <c r="J1010" s="428"/>
    </row>
    <row r="1011" spans="1:10" ht="24.75" customHeight="1">
      <c r="A1011" s="428"/>
      <c r="B1011" s="428"/>
      <c r="C1011" s="428"/>
      <c r="D1011" s="495"/>
      <c r="E1011" s="495"/>
      <c r="F1011" s="428"/>
      <c r="G1011" s="495"/>
      <c r="H1011" s="495" t="str">
        <f t="shared" si="34"/>
        <v/>
      </c>
      <c r="I1011" s="512" t="str">
        <f t="shared" si="35"/>
        <v/>
      </c>
      <c r="J1011" s="428"/>
    </row>
    <row r="1012" spans="1:10" ht="24.75" customHeight="1">
      <c r="A1012" s="428"/>
      <c r="B1012" s="428"/>
      <c r="C1012" s="428"/>
      <c r="D1012" s="495"/>
      <c r="E1012" s="495"/>
      <c r="F1012" s="428"/>
      <c r="G1012" s="495"/>
      <c r="H1012" s="495" t="str">
        <f t="shared" si="34"/>
        <v/>
      </c>
      <c r="I1012" s="512" t="str">
        <f t="shared" si="35"/>
        <v/>
      </c>
      <c r="J1012" s="428"/>
    </row>
    <row r="1013" spans="1:10" ht="24.75" customHeight="1">
      <c r="A1013" s="428"/>
      <c r="B1013" s="428"/>
      <c r="C1013" s="428"/>
      <c r="D1013" s="495"/>
      <c r="E1013" s="495"/>
      <c r="F1013" s="428"/>
      <c r="G1013" s="495"/>
      <c r="H1013" s="495" t="str">
        <f t="shared" si="34"/>
        <v/>
      </c>
      <c r="I1013" s="512" t="str">
        <f t="shared" si="35"/>
        <v/>
      </c>
      <c r="J1013" s="428"/>
    </row>
    <row r="1014" spans="1:10" ht="24.75" customHeight="1">
      <c r="A1014" s="428"/>
      <c r="B1014" s="428"/>
      <c r="C1014" s="428"/>
      <c r="D1014" s="495"/>
      <c r="E1014" s="495"/>
      <c r="F1014" s="428"/>
      <c r="G1014" s="495"/>
      <c r="H1014" s="495" t="str">
        <f t="shared" si="34"/>
        <v/>
      </c>
      <c r="I1014" s="512" t="str">
        <f t="shared" si="35"/>
        <v/>
      </c>
      <c r="J1014" s="428"/>
    </row>
    <row r="1015" spans="1:10" ht="24.75" customHeight="1">
      <c r="A1015" s="428"/>
      <c r="B1015" s="428"/>
      <c r="C1015" s="428"/>
      <c r="D1015" s="495"/>
      <c r="E1015" s="495"/>
      <c r="F1015" s="428"/>
      <c r="G1015" s="495"/>
      <c r="H1015" s="495" t="str">
        <f t="shared" si="34"/>
        <v/>
      </c>
      <c r="I1015" s="512" t="str">
        <f t="shared" si="35"/>
        <v/>
      </c>
      <c r="J1015" s="428"/>
    </row>
    <row r="1016" spans="1:10" ht="24.75" customHeight="1">
      <c r="A1016" s="428"/>
      <c r="B1016" s="428"/>
      <c r="C1016" s="428"/>
      <c r="D1016" s="495"/>
      <c r="E1016" s="495"/>
      <c r="F1016" s="428"/>
      <c r="G1016" s="495"/>
      <c r="H1016" s="495" t="str">
        <f t="shared" si="34"/>
        <v/>
      </c>
      <c r="I1016" s="512" t="str">
        <f t="shared" si="35"/>
        <v/>
      </c>
      <c r="J1016" s="428"/>
    </row>
    <row r="1017" spans="1:10" ht="24.75" customHeight="1">
      <c r="A1017" s="428"/>
      <c r="B1017" s="428"/>
      <c r="C1017" s="428"/>
      <c r="D1017" s="495"/>
      <c r="E1017" s="495"/>
      <c r="F1017" s="428"/>
      <c r="G1017" s="495"/>
      <c r="H1017" s="495" t="str">
        <f t="shared" si="34"/>
        <v/>
      </c>
      <c r="I1017" s="512" t="str">
        <f t="shared" si="35"/>
        <v/>
      </c>
      <c r="J1017" s="428"/>
    </row>
    <row r="1018" spans="1:10" ht="24.75" customHeight="1">
      <c r="A1018" s="428"/>
      <c r="B1018" s="428"/>
      <c r="C1018" s="428"/>
      <c r="D1018" s="495"/>
      <c r="E1018" s="495"/>
      <c r="F1018" s="428"/>
      <c r="G1018" s="495"/>
      <c r="H1018" s="495" t="str">
        <f t="shared" si="34"/>
        <v/>
      </c>
      <c r="I1018" s="512" t="str">
        <f t="shared" si="35"/>
        <v/>
      </c>
      <c r="J1018" s="428"/>
    </row>
    <row r="1019" spans="1:10" ht="24.75" customHeight="1">
      <c r="A1019" s="428"/>
      <c r="B1019" s="428"/>
      <c r="C1019" s="428"/>
      <c r="D1019" s="495"/>
      <c r="E1019" s="495"/>
      <c r="F1019" s="428"/>
      <c r="G1019" s="495"/>
      <c r="H1019" s="495" t="str">
        <f t="shared" si="34"/>
        <v/>
      </c>
      <c r="I1019" s="512" t="str">
        <f t="shared" si="35"/>
        <v/>
      </c>
      <c r="J1019" s="428"/>
    </row>
    <row r="1020" spans="1:10" ht="24.75" customHeight="1">
      <c r="A1020" s="428"/>
      <c r="B1020" s="428"/>
      <c r="C1020" s="428"/>
      <c r="D1020" s="495"/>
      <c r="E1020" s="495"/>
      <c r="F1020" s="428"/>
      <c r="G1020" s="495"/>
      <c r="H1020" s="495" t="str">
        <f t="shared" si="34"/>
        <v/>
      </c>
      <c r="I1020" s="512" t="str">
        <f t="shared" si="35"/>
        <v/>
      </c>
      <c r="J1020" s="428"/>
    </row>
    <row r="1021" spans="1:10" ht="24.75" customHeight="1">
      <c r="A1021" s="428"/>
      <c r="B1021" s="428"/>
      <c r="C1021" s="428"/>
      <c r="D1021" s="495"/>
      <c r="E1021" s="495"/>
      <c r="F1021" s="428"/>
      <c r="G1021" s="495"/>
      <c r="H1021" s="495" t="str">
        <f t="shared" si="34"/>
        <v/>
      </c>
      <c r="I1021" s="512" t="str">
        <f t="shared" si="35"/>
        <v/>
      </c>
      <c r="J1021" s="428"/>
    </row>
    <row r="1022" spans="1:10" ht="24.75" customHeight="1">
      <c r="A1022" s="428"/>
      <c r="B1022" s="428"/>
      <c r="C1022" s="428"/>
      <c r="D1022" s="495"/>
      <c r="E1022" s="495"/>
      <c r="F1022" s="428"/>
      <c r="G1022" s="495"/>
      <c r="H1022" s="495" t="str">
        <f t="shared" si="34"/>
        <v/>
      </c>
      <c r="I1022" s="512" t="str">
        <f t="shared" si="35"/>
        <v/>
      </c>
      <c r="J1022" s="428"/>
    </row>
    <row r="1023" spans="1:10" ht="24.75" customHeight="1">
      <c r="A1023" s="428"/>
      <c r="B1023" s="428"/>
      <c r="C1023" s="428"/>
      <c r="D1023" s="495"/>
      <c r="E1023" s="495"/>
      <c r="F1023" s="428"/>
      <c r="G1023" s="495"/>
      <c r="H1023" s="495" t="str">
        <f t="shared" si="34"/>
        <v/>
      </c>
      <c r="I1023" s="512" t="str">
        <f t="shared" si="35"/>
        <v/>
      </c>
      <c r="J1023" s="428"/>
    </row>
    <row r="1024" spans="1:10" ht="24.75" customHeight="1">
      <c r="A1024" s="428"/>
      <c r="B1024" s="428"/>
      <c r="C1024" s="428"/>
      <c r="D1024" s="495"/>
      <c r="E1024" s="495"/>
      <c r="F1024" s="428"/>
      <c r="G1024" s="495"/>
      <c r="H1024" s="495" t="str">
        <f t="shared" si="34"/>
        <v/>
      </c>
      <c r="I1024" s="512" t="str">
        <f t="shared" si="35"/>
        <v/>
      </c>
      <c r="J1024" s="428"/>
    </row>
    <row r="1025" spans="1:10" ht="24.75" customHeight="1">
      <c r="A1025" s="428"/>
      <c r="B1025" s="428"/>
      <c r="C1025" s="428"/>
      <c r="D1025" s="495"/>
      <c r="E1025" s="495"/>
      <c r="F1025" s="428"/>
      <c r="G1025" s="495"/>
      <c r="H1025" s="495" t="str">
        <f t="shared" si="34"/>
        <v/>
      </c>
      <c r="I1025" s="512" t="str">
        <f t="shared" si="35"/>
        <v/>
      </c>
      <c r="J1025" s="428"/>
    </row>
    <row r="1026" spans="1:10" ht="24.75" customHeight="1">
      <c r="A1026" s="428"/>
      <c r="B1026" s="428"/>
      <c r="C1026" s="428"/>
      <c r="D1026" s="495"/>
      <c r="E1026" s="495"/>
      <c r="F1026" s="428"/>
      <c r="G1026" s="495"/>
      <c r="H1026" s="495" t="str">
        <f t="shared" si="34"/>
        <v/>
      </c>
      <c r="I1026" s="512" t="str">
        <f t="shared" si="35"/>
        <v/>
      </c>
      <c r="J1026" s="428"/>
    </row>
    <row r="1027" spans="1:10" ht="24.75" customHeight="1">
      <c r="A1027" s="428"/>
      <c r="B1027" s="428"/>
      <c r="C1027" s="428"/>
      <c r="D1027" s="495"/>
      <c r="E1027" s="495"/>
      <c r="F1027" s="428"/>
      <c r="G1027" s="495"/>
      <c r="H1027" s="495" t="str">
        <f t="shared" si="34"/>
        <v/>
      </c>
      <c r="I1027" s="512" t="str">
        <f t="shared" si="35"/>
        <v/>
      </c>
      <c r="J1027" s="428"/>
    </row>
    <row r="1028" spans="1:10" ht="24.75" customHeight="1">
      <c r="A1028" s="428"/>
      <c r="B1028" s="428"/>
      <c r="C1028" s="428"/>
      <c r="D1028" s="495"/>
      <c r="E1028" s="495"/>
      <c r="F1028" s="428"/>
      <c r="G1028" s="495"/>
      <c r="H1028" s="495" t="str">
        <f t="shared" si="34"/>
        <v/>
      </c>
      <c r="I1028" s="512" t="str">
        <f t="shared" si="35"/>
        <v/>
      </c>
      <c r="J1028" s="428"/>
    </row>
    <row r="1029" spans="1:10" ht="24.75" customHeight="1">
      <c r="A1029" s="428"/>
      <c r="B1029" s="428"/>
      <c r="C1029" s="428"/>
      <c r="D1029" s="495"/>
      <c r="E1029" s="495"/>
      <c r="F1029" s="428"/>
      <c r="G1029" s="495"/>
      <c r="H1029" s="495" t="str">
        <f t="shared" si="34"/>
        <v/>
      </c>
      <c r="I1029" s="512" t="str">
        <f t="shared" si="35"/>
        <v/>
      </c>
      <c r="J1029" s="428"/>
    </row>
    <row r="1030" spans="1:10" ht="24.75" customHeight="1">
      <c r="A1030" s="428"/>
      <c r="B1030" s="428"/>
      <c r="C1030" s="428"/>
      <c r="D1030" s="495"/>
      <c r="E1030" s="495"/>
      <c r="F1030" s="428"/>
      <c r="G1030" s="495"/>
      <c r="H1030" s="495" t="str">
        <f t="shared" si="34"/>
        <v/>
      </c>
      <c r="I1030" s="512" t="str">
        <f t="shared" si="35"/>
        <v/>
      </c>
      <c r="J1030" s="428"/>
    </row>
    <row r="1031" spans="1:10" ht="24.75" customHeight="1">
      <c r="A1031" s="428"/>
      <c r="B1031" s="428"/>
      <c r="C1031" s="428"/>
      <c r="D1031" s="495"/>
      <c r="E1031" s="495"/>
      <c r="F1031" s="428"/>
      <c r="G1031" s="495"/>
      <c r="H1031" s="495" t="str">
        <f t="shared" si="34"/>
        <v/>
      </c>
      <c r="I1031" s="512" t="str">
        <f t="shared" si="35"/>
        <v/>
      </c>
      <c r="J1031" s="428"/>
    </row>
    <row r="1032" spans="1:10" ht="24.75" customHeight="1">
      <c r="A1032" s="428"/>
      <c r="B1032" s="428"/>
      <c r="C1032" s="428"/>
      <c r="D1032" s="495"/>
      <c r="E1032" s="495"/>
      <c r="F1032" s="428"/>
      <c r="G1032" s="495"/>
      <c r="H1032" s="495" t="str">
        <f t="shared" si="34"/>
        <v/>
      </c>
      <c r="I1032" s="512" t="str">
        <f t="shared" si="35"/>
        <v/>
      </c>
      <c r="J1032" s="428"/>
    </row>
    <row r="1033" spans="1:10" ht="24.75" customHeight="1">
      <c r="A1033" s="428"/>
      <c r="B1033" s="428"/>
      <c r="C1033" s="428"/>
      <c r="D1033" s="495"/>
      <c r="E1033" s="495"/>
      <c r="F1033" s="428"/>
      <c r="G1033" s="495"/>
      <c r="H1033" s="495" t="str">
        <f t="shared" si="34"/>
        <v/>
      </c>
      <c r="I1033" s="512" t="str">
        <f t="shared" si="35"/>
        <v/>
      </c>
      <c r="J1033" s="428"/>
    </row>
    <row r="1034" spans="1:10" ht="24.75" customHeight="1">
      <c r="A1034" s="428"/>
      <c r="B1034" s="428"/>
      <c r="C1034" s="428"/>
      <c r="D1034" s="495"/>
      <c r="E1034" s="495"/>
      <c r="F1034" s="428"/>
      <c r="G1034" s="495"/>
      <c r="H1034" s="495" t="str">
        <f t="shared" si="34"/>
        <v/>
      </c>
      <c r="I1034" s="512" t="str">
        <f t="shared" si="35"/>
        <v/>
      </c>
      <c r="J1034" s="428"/>
    </row>
    <row r="1035" spans="1:10" ht="24.75" customHeight="1">
      <c r="A1035" s="428"/>
      <c r="B1035" s="428"/>
      <c r="C1035" s="428"/>
      <c r="D1035" s="495"/>
      <c r="E1035" s="495"/>
      <c r="F1035" s="428"/>
      <c r="G1035" s="495"/>
      <c r="H1035" s="495" t="str">
        <f t="shared" si="34"/>
        <v/>
      </c>
      <c r="I1035" s="512" t="str">
        <f t="shared" si="35"/>
        <v/>
      </c>
      <c r="J1035" s="428"/>
    </row>
    <row r="1036" spans="1:10" ht="24.75" customHeight="1">
      <c r="A1036" s="428"/>
      <c r="B1036" s="428"/>
      <c r="C1036" s="428"/>
      <c r="D1036" s="495"/>
      <c r="E1036" s="495"/>
      <c r="F1036" s="428"/>
      <c r="G1036" s="495"/>
      <c r="H1036" s="495" t="str">
        <f t="shared" si="34"/>
        <v/>
      </c>
      <c r="I1036" s="512" t="str">
        <f t="shared" si="35"/>
        <v/>
      </c>
      <c r="J1036" s="428"/>
    </row>
    <row r="1037" spans="1:10" ht="24.75" customHeight="1">
      <c r="A1037" s="428"/>
      <c r="B1037" s="428"/>
      <c r="C1037" s="428"/>
      <c r="D1037" s="495"/>
      <c r="E1037" s="495"/>
      <c r="F1037" s="428"/>
      <c r="G1037" s="495"/>
      <c r="H1037" s="495" t="str">
        <f t="shared" si="34"/>
        <v/>
      </c>
      <c r="I1037" s="512" t="str">
        <f t="shared" si="35"/>
        <v/>
      </c>
      <c r="J1037" s="428"/>
    </row>
    <row r="1038" spans="1:10" ht="24.75" customHeight="1">
      <c r="A1038" s="428"/>
      <c r="B1038" s="428"/>
      <c r="C1038" s="428"/>
      <c r="D1038" s="495"/>
      <c r="E1038" s="495"/>
      <c r="F1038" s="428"/>
      <c r="G1038" s="495"/>
      <c r="H1038" s="495" t="str">
        <f t="shared" si="34"/>
        <v/>
      </c>
      <c r="I1038" s="512" t="str">
        <f t="shared" si="35"/>
        <v/>
      </c>
      <c r="J1038" s="428"/>
    </row>
    <row r="1039" spans="1:10" ht="24.75" customHeight="1">
      <c r="A1039" s="428"/>
      <c r="B1039" s="428"/>
      <c r="C1039" s="428"/>
      <c r="D1039" s="495"/>
      <c r="E1039" s="495"/>
      <c r="F1039" s="428"/>
      <c r="G1039" s="495"/>
      <c r="H1039" s="495" t="str">
        <f t="shared" si="34"/>
        <v/>
      </c>
      <c r="I1039" s="512" t="str">
        <f t="shared" si="35"/>
        <v/>
      </c>
      <c r="J1039" s="428"/>
    </row>
    <row r="1040" spans="1:10" ht="24.75" customHeight="1">
      <c r="A1040" s="428"/>
      <c r="B1040" s="428"/>
      <c r="C1040" s="428"/>
      <c r="D1040" s="495"/>
      <c r="E1040" s="495"/>
      <c r="F1040" s="428"/>
      <c r="G1040" s="495"/>
      <c r="H1040" s="495" t="str">
        <f t="shared" si="34"/>
        <v/>
      </c>
      <c r="I1040" s="512" t="str">
        <f t="shared" si="35"/>
        <v/>
      </c>
      <c r="J1040" s="428"/>
    </row>
    <row r="1041" spans="1:10" ht="24.75" customHeight="1">
      <c r="A1041" s="428"/>
      <c r="B1041" s="428"/>
      <c r="C1041" s="428"/>
      <c r="D1041" s="495"/>
      <c r="E1041" s="495"/>
      <c r="F1041" s="428"/>
      <c r="G1041" s="495"/>
      <c r="H1041" s="495" t="str">
        <f t="shared" si="34"/>
        <v/>
      </c>
      <c r="I1041" s="512" t="str">
        <f t="shared" si="35"/>
        <v/>
      </c>
      <c r="J1041" s="428"/>
    </row>
    <row r="1042" spans="1:10" ht="24.75" customHeight="1">
      <c r="A1042" s="428"/>
      <c r="B1042" s="428"/>
      <c r="C1042" s="428"/>
      <c r="D1042" s="495"/>
      <c r="E1042" s="495"/>
      <c r="F1042" s="428"/>
      <c r="G1042" s="495"/>
      <c r="H1042" s="495" t="str">
        <f t="shared" si="34"/>
        <v/>
      </c>
      <c r="I1042" s="512" t="str">
        <f t="shared" si="35"/>
        <v/>
      </c>
      <c r="J1042" s="428"/>
    </row>
    <row r="1043" spans="1:10" ht="24.75" customHeight="1">
      <c r="A1043" s="428"/>
      <c r="B1043" s="428"/>
      <c r="C1043" s="428"/>
      <c r="D1043" s="495"/>
      <c r="E1043" s="495"/>
      <c r="F1043" s="428"/>
      <c r="G1043" s="495"/>
      <c r="H1043" s="495" t="str">
        <f t="shared" si="34"/>
        <v/>
      </c>
      <c r="I1043" s="512" t="str">
        <f t="shared" si="35"/>
        <v/>
      </c>
      <c r="J1043" s="428"/>
    </row>
    <row r="1044" spans="1:10" ht="24.75" customHeight="1">
      <c r="A1044" s="428"/>
      <c r="B1044" s="428"/>
      <c r="C1044" s="428"/>
      <c r="D1044" s="495"/>
      <c r="E1044" s="495"/>
      <c r="F1044" s="428"/>
      <c r="G1044" s="495"/>
      <c r="H1044" s="495" t="str">
        <f t="shared" si="34"/>
        <v/>
      </c>
      <c r="I1044" s="512" t="str">
        <f t="shared" si="35"/>
        <v/>
      </c>
      <c r="J1044" s="428"/>
    </row>
    <row r="1045" spans="1:10" ht="24.75" customHeight="1">
      <c r="A1045" s="428"/>
      <c r="B1045" s="428"/>
      <c r="C1045" s="428"/>
      <c r="D1045" s="495"/>
      <c r="E1045" s="495"/>
      <c r="F1045" s="428"/>
      <c r="G1045" s="495"/>
      <c r="H1045" s="495" t="str">
        <f t="shared" si="34"/>
        <v/>
      </c>
      <c r="I1045" s="512" t="str">
        <f t="shared" si="35"/>
        <v/>
      </c>
      <c r="J1045" s="428"/>
    </row>
    <row r="1046" spans="1:10" ht="24.75" customHeight="1">
      <c r="A1046" s="428"/>
      <c r="B1046" s="428"/>
      <c r="C1046" s="428"/>
      <c r="D1046" s="495"/>
      <c r="E1046" s="495"/>
      <c r="F1046" s="428"/>
      <c r="G1046" s="495"/>
      <c r="H1046" s="495" t="str">
        <f t="shared" si="34"/>
        <v/>
      </c>
      <c r="I1046" s="512" t="str">
        <f t="shared" si="35"/>
        <v/>
      </c>
      <c r="J1046" s="428"/>
    </row>
    <row r="1047" spans="1:10" ht="24.75" customHeight="1">
      <c r="A1047" s="428"/>
      <c r="B1047" s="428"/>
      <c r="C1047" s="428"/>
      <c r="D1047" s="495"/>
      <c r="E1047" s="495"/>
      <c r="F1047" s="428"/>
      <c r="G1047" s="495"/>
      <c r="H1047" s="495" t="str">
        <f t="shared" si="34"/>
        <v/>
      </c>
      <c r="I1047" s="512" t="str">
        <f t="shared" si="35"/>
        <v/>
      </c>
      <c r="J1047" s="428"/>
    </row>
    <row r="1048" spans="1:10" ht="24.75" customHeight="1">
      <c r="A1048" s="428"/>
      <c r="B1048" s="428"/>
      <c r="C1048" s="428"/>
      <c r="D1048" s="495"/>
      <c r="E1048" s="495"/>
      <c r="F1048" s="428"/>
      <c r="G1048" s="495"/>
      <c r="H1048" s="495" t="str">
        <f t="shared" si="34"/>
        <v/>
      </c>
      <c r="I1048" s="512" t="str">
        <f t="shared" si="35"/>
        <v/>
      </c>
      <c r="J1048" s="428"/>
    </row>
    <row r="1049" spans="1:10" ht="24.75" customHeight="1">
      <c r="A1049" s="428"/>
      <c r="B1049" s="428"/>
      <c r="C1049" s="428"/>
      <c r="D1049" s="495"/>
      <c r="E1049" s="495"/>
      <c r="F1049" s="428"/>
      <c r="G1049" s="495"/>
      <c r="H1049" s="495" t="str">
        <f t="shared" si="34"/>
        <v/>
      </c>
      <c r="I1049" s="512" t="str">
        <f t="shared" si="35"/>
        <v/>
      </c>
      <c r="J1049" s="428"/>
    </row>
    <row r="1050" spans="1:10" ht="24.75" customHeight="1">
      <c r="A1050" s="428"/>
      <c r="B1050" s="428"/>
      <c r="C1050" s="428"/>
      <c r="D1050" s="495"/>
      <c r="E1050" s="495"/>
      <c r="F1050" s="428"/>
      <c r="G1050" s="495"/>
      <c r="H1050" s="495" t="str">
        <f t="shared" si="34"/>
        <v/>
      </c>
      <c r="I1050" s="512" t="str">
        <f t="shared" si="35"/>
        <v/>
      </c>
      <c r="J1050" s="428"/>
    </row>
    <row r="1051" spans="1:10" ht="24.75" customHeight="1">
      <c r="A1051" s="428"/>
      <c r="B1051" s="428"/>
      <c r="C1051" s="428"/>
      <c r="D1051" s="495"/>
      <c r="E1051" s="495"/>
      <c r="F1051" s="428"/>
      <c r="G1051" s="495"/>
      <c r="H1051" s="495" t="str">
        <f t="shared" si="34"/>
        <v/>
      </c>
      <c r="I1051" s="512" t="str">
        <f t="shared" si="35"/>
        <v/>
      </c>
      <c r="J1051" s="428"/>
    </row>
    <row r="1052" spans="1:10" ht="24.75" customHeight="1">
      <c r="A1052" s="428"/>
      <c r="B1052" s="428"/>
      <c r="C1052" s="428"/>
      <c r="D1052" s="495"/>
      <c r="E1052" s="495"/>
      <c r="F1052" s="428"/>
      <c r="G1052" s="495"/>
      <c r="H1052" s="495" t="str">
        <f t="shared" si="34"/>
        <v/>
      </c>
      <c r="I1052" s="512" t="str">
        <f t="shared" si="35"/>
        <v/>
      </c>
      <c r="J1052" s="428"/>
    </row>
    <row r="1053" spans="1:10" ht="24.75" customHeight="1">
      <c r="A1053" s="428"/>
      <c r="B1053" s="428"/>
      <c r="C1053" s="428"/>
      <c r="D1053" s="495"/>
      <c r="E1053" s="495"/>
      <c r="F1053" s="428"/>
      <c r="G1053" s="495"/>
      <c r="H1053" s="495" t="str">
        <f t="shared" si="34"/>
        <v/>
      </c>
      <c r="I1053" s="512" t="str">
        <f t="shared" si="35"/>
        <v/>
      </c>
      <c r="J1053" s="428"/>
    </row>
    <row r="1054" spans="1:10" ht="24.75" customHeight="1">
      <c r="A1054" s="428"/>
      <c r="B1054" s="428"/>
      <c r="C1054" s="428"/>
      <c r="D1054" s="495"/>
      <c r="E1054" s="495"/>
      <c r="F1054" s="428"/>
      <c r="G1054" s="495"/>
      <c r="H1054" s="495" t="str">
        <f t="shared" ref="H1054:H1117" si="36">IF(E1054="","",E1054*G1054)</f>
        <v/>
      </c>
      <c r="I1054" s="512" t="str">
        <f t="shared" ref="I1054:I1117" si="37">IF(D1054="","",H1054/D1054)</f>
        <v/>
      </c>
      <c r="J1054" s="428"/>
    </row>
    <row r="1055" spans="1:10" ht="24.75" customHeight="1">
      <c r="A1055" s="428"/>
      <c r="B1055" s="428"/>
      <c r="C1055" s="428"/>
      <c r="D1055" s="495"/>
      <c r="E1055" s="495"/>
      <c r="F1055" s="428"/>
      <c r="G1055" s="495"/>
      <c r="H1055" s="495" t="str">
        <f t="shared" si="36"/>
        <v/>
      </c>
      <c r="I1055" s="512" t="str">
        <f t="shared" si="37"/>
        <v/>
      </c>
      <c r="J1055" s="428"/>
    </row>
    <row r="1056" spans="1:10" ht="24.75" customHeight="1">
      <c r="A1056" s="428"/>
      <c r="B1056" s="428"/>
      <c r="C1056" s="428"/>
      <c r="D1056" s="495"/>
      <c r="E1056" s="495"/>
      <c r="F1056" s="428"/>
      <c r="G1056" s="495"/>
      <c r="H1056" s="495" t="str">
        <f t="shared" si="36"/>
        <v/>
      </c>
      <c r="I1056" s="512" t="str">
        <f t="shared" si="37"/>
        <v/>
      </c>
      <c r="J1056" s="428"/>
    </row>
    <row r="1057" spans="1:10" ht="24.75" customHeight="1">
      <c r="A1057" s="428"/>
      <c r="B1057" s="428"/>
      <c r="C1057" s="428"/>
      <c r="D1057" s="495"/>
      <c r="E1057" s="495"/>
      <c r="F1057" s="428"/>
      <c r="G1057" s="495"/>
      <c r="H1057" s="495" t="str">
        <f t="shared" si="36"/>
        <v/>
      </c>
      <c r="I1057" s="512" t="str">
        <f t="shared" si="37"/>
        <v/>
      </c>
      <c r="J1057" s="428"/>
    </row>
    <row r="1058" spans="1:10" ht="24.75" customHeight="1">
      <c r="A1058" s="428"/>
      <c r="B1058" s="428"/>
      <c r="C1058" s="428"/>
      <c r="D1058" s="495"/>
      <c r="E1058" s="495"/>
      <c r="F1058" s="428"/>
      <c r="G1058" s="495"/>
      <c r="H1058" s="495" t="str">
        <f t="shared" si="36"/>
        <v/>
      </c>
      <c r="I1058" s="512" t="str">
        <f t="shared" si="37"/>
        <v/>
      </c>
      <c r="J1058" s="428"/>
    </row>
    <row r="1059" spans="1:10" ht="24.75" customHeight="1">
      <c r="A1059" s="428"/>
      <c r="B1059" s="428"/>
      <c r="C1059" s="428"/>
      <c r="D1059" s="495"/>
      <c r="E1059" s="495"/>
      <c r="F1059" s="428"/>
      <c r="G1059" s="495"/>
      <c r="H1059" s="495" t="str">
        <f t="shared" si="36"/>
        <v/>
      </c>
      <c r="I1059" s="512" t="str">
        <f t="shared" si="37"/>
        <v/>
      </c>
      <c r="J1059" s="428"/>
    </row>
    <row r="1060" spans="1:10" ht="24.75" customHeight="1">
      <c r="A1060" s="428"/>
      <c r="B1060" s="428"/>
      <c r="C1060" s="428"/>
      <c r="D1060" s="495"/>
      <c r="E1060" s="495"/>
      <c r="F1060" s="428"/>
      <c r="G1060" s="495"/>
      <c r="H1060" s="495" t="str">
        <f t="shared" si="36"/>
        <v/>
      </c>
      <c r="I1060" s="512" t="str">
        <f t="shared" si="37"/>
        <v/>
      </c>
      <c r="J1060" s="428"/>
    </row>
    <row r="1061" spans="1:10" ht="24.75" customHeight="1">
      <c r="A1061" s="428"/>
      <c r="B1061" s="428"/>
      <c r="C1061" s="428"/>
      <c r="D1061" s="495"/>
      <c r="E1061" s="495"/>
      <c r="F1061" s="428"/>
      <c r="G1061" s="495"/>
      <c r="H1061" s="495" t="str">
        <f t="shared" si="36"/>
        <v/>
      </c>
      <c r="I1061" s="512" t="str">
        <f t="shared" si="37"/>
        <v/>
      </c>
      <c r="J1061" s="428"/>
    </row>
    <row r="1062" spans="1:10" ht="24.75" customHeight="1">
      <c r="A1062" s="428"/>
      <c r="B1062" s="428"/>
      <c r="C1062" s="428"/>
      <c r="D1062" s="495"/>
      <c r="E1062" s="495"/>
      <c r="F1062" s="428"/>
      <c r="G1062" s="495"/>
      <c r="H1062" s="495" t="str">
        <f t="shared" si="36"/>
        <v/>
      </c>
      <c r="I1062" s="512" t="str">
        <f t="shared" si="37"/>
        <v/>
      </c>
      <c r="J1062" s="428"/>
    </row>
    <row r="1063" spans="1:10" ht="24.75" customHeight="1">
      <c r="A1063" s="428"/>
      <c r="B1063" s="428"/>
      <c r="C1063" s="428"/>
      <c r="D1063" s="495"/>
      <c r="E1063" s="495"/>
      <c r="F1063" s="428"/>
      <c r="G1063" s="495"/>
      <c r="H1063" s="495" t="str">
        <f t="shared" si="36"/>
        <v/>
      </c>
      <c r="I1063" s="512" t="str">
        <f t="shared" si="37"/>
        <v/>
      </c>
      <c r="J1063" s="428"/>
    </row>
    <row r="1064" spans="1:10" ht="24.75" customHeight="1">
      <c r="A1064" s="428"/>
      <c r="B1064" s="428"/>
      <c r="C1064" s="428"/>
      <c r="D1064" s="495"/>
      <c r="E1064" s="495"/>
      <c r="F1064" s="428"/>
      <c r="G1064" s="495"/>
      <c r="H1064" s="495" t="str">
        <f t="shared" si="36"/>
        <v/>
      </c>
      <c r="I1064" s="512" t="str">
        <f t="shared" si="37"/>
        <v/>
      </c>
      <c r="J1064" s="428"/>
    </row>
    <row r="1065" spans="1:10" ht="24.75" customHeight="1">
      <c r="A1065" s="428"/>
      <c r="B1065" s="428"/>
      <c r="C1065" s="428"/>
      <c r="D1065" s="495"/>
      <c r="E1065" s="495"/>
      <c r="F1065" s="428"/>
      <c r="G1065" s="495"/>
      <c r="H1065" s="495" t="str">
        <f t="shared" si="36"/>
        <v/>
      </c>
      <c r="I1065" s="512" t="str">
        <f t="shared" si="37"/>
        <v/>
      </c>
      <c r="J1065" s="428"/>
    </row>
    <row r="1066" spans="1:10" ht="24.75" customHeight="1">
      <c r="A1066" s="428"/>
      <c r="B1066" s="428"/>
      <c r="C1066" s="428"/>
      <c r="D1066" s="495"/>
      <c r="E1066" s="495"/>
      <c r="F1066" s="428"/>
      <c r="G1066" s="495"/>
      <c r="H1066" s="495" t="str">
        <f t="shared" si="36"/>
        <v/>
      </c>
      <c r="I1066" s="512" t="str">
        <f t="shared" si="37"/>
        <v/>
      </c>
      <c r="J1066" s="428"/>
    </row>
    <row r="1067" spans="1:10" ht="24.75" customHeight="1">
      <c r="A1067" s="428"/>
      <c r="B1067" s="428"/>
      <c r="C1067" s="428"/>
      <c r="D1067" s="495"/>
      <c r="E1067" s="495"/>
      <c r="F1067" s="428"/>
      <c r="G1067" s="495"/>
      <c r="H1067" s="495" t="str">
        <f t="shared" si="36"/>
        <v/>
      </c>
      <c r="I1067" s="512" t="str">
        <f t="shared" si="37"/>
        <v/>
      </c>
      <c r="J1067" s="428"/>
    </row>
    <row r="1068" spans="1:10" ht="24.75" customHeight="1">
      <c r="A1068" s="428"/>
      <c r="B1068" s="428"/>
      <c r="C1068" s="428"/>
      <c r="D1068" s="495"/>
      <c r="E1068" s="495"/>
      <c r="F1068" s="428"/>
      <c r="G1068" s="495"/>
      <c r="H1068" s="495" t="str">
        <f t="shared" si="36"/>
        <v/>
      </c>
      <c r="I1068" s="512" t="str">
        <f t="shared" si="37"/>
        <v/>
      </c>
      <c r="J1068" s="428"/>
    </row>
    <row r="1069" spans="1:10" ht="24.75" customHeight="1">
      <c r="A1069" s="428"/>
      <c r="B1069" s="428"/>
      <c r="C1069" s="428"/>
      <c r="D1069" s="495"/>
      <c r="E1069" s="495"/>
      <c r="F1069" s="428"/>
      <c r="G1069" s="495"/>
      <c r="H1069" s="495" t="str">
        <f t="shared" si="36"/>
        <v/>
      </c>
      <c r="I1069" s="512" t="str">
        <f t="shared" si="37"/>
        <v/>
      </c>
      <c r="J1069" s="428"/>
    </row>
    <row r="1070" spans="1:10" ht="24.75" customHeight="1">
      <c r="A1070" s="428"/>
      <c r="B1070" s="428"/>
      <c r="C1070" s="428"/>
      <c r="D1070" s="495"/>
      <c r="E1070" s="495"/>
      <c r="F1070" s="428"/>
      <c r="G1070" s="495"/>
      <c r="H1070" s="495" t="str">
        <f t="shared" si="36"/>
        <v/>
      </c>
      <c r="I1070" s="512" t="str">
        <f t="shared" si="37"/>
        <v/>
      </c>
      <c r="J1070" s="428"/>
    </row>
    <row r="1071" spans="1:10" ht="24.75" customHeight="1">
      <c r="A1071" s="428"/>
      <c r="B1071" s="428"/>
      <c r="C1071" s="428"/>
      <c r="D1071" s="495"/>
      <c r="E1071" s="495"/>
      <c r="F1071" s="428"/>
      <c r="G1071" s="495"/>
      <c r="H1071" s="495" t="str">
        <f t="shared" si="36"/>
        <v/>
      </c>
      <c r="I1071" s="512" t="str">
        <f t="shared" si="37"/>
        <v/>
      </c>
      <c r="J1071" s="428"/>
    </row>
    <row r="1072" spans="1:10" ht="24.75" customHeight="1">
      <c r="A1072" s="428"/>
      <c r="B1072" s="428"/>
      <c r="C1072" s="428"/>
      <c r="D1072" s="495"/>
      <c r="E1072" s="495"/>
      <c r="F1072" s="428"/>
      <c r="G1072" s="495"/>
      <c r="H1072" s="495" t="str">
        <f t="shared" si="36"/>
        <v/>
      </c>
      <c r="I1072" s="512" t="str">
        <f t="shared" si="37"/>
        <v/>
      </c>
      <c r="J1072" s="428"/>
    </row>
    <row r="1073" spans="1:10" ht="24.75" customHeight="1">
      <c r="A1073" s="428"/>
      <c r="B1073" s="428"/>
      <c r="C1073" s="428"/>
      <c r="D1073" s="495"/>
      <c r="E1073" s="495"/>
      <c r="F1073" s="428"/>
      <c r="G1073" s="495"/>
      <c r="H1073" s="495" t="str">
        <f t="shared" si="36"/>
        <v/>
      </c>
      <c r="I1073" s="512" t="str">
        <f t="shared" si="37"/>
        <v/>
      </c>
      <c r="J1073" s="428"/>
    </row>
    <row r="1074" spans="1:10" ht="24.75" customHeight="1">
      <c r="A1074" s="428"/>
      <c r="B1074" s="428"/>
      <c r="C1074" s="428"/>
      <c r="D1074" s="495"/>
      <c r="E1074" s="495"/>
      <c r="F1074" s="428"/>
      <c r="G1074" s="495"/>
      <c r="H1074" s="495" t="str">
        <f t="shared" si="36"/>
        <v/>
      </c>
      <c r="I1074" s="512" t="str">
        <f t="shared" si="37"/>
        <v/>
      </c>
      <c r="J1074" s="428"/>
    </row>
    <row r="1075" spans="1:10" ht="24.75" customHeight="1">
      <c r="A1075" s="428"/>
      <c r="B1075" s="428"/>
      <c r="C1075" s="428"/>
      <c r="D1075" s="495"/>
      <c r="E1075" s="495"/>
      <c r="F1075" s="428"/>
      <c r="G1075" s="495"/>
      <c r="H1075" s="495" t="str">
        <f t="shared" si="36"/>
        <v/>
      </c>
      <c r="I1075" s="512" t="str">
        <f t="shared" si="37"/>
        <v/>
      </c>
      <c r="J1075" s="428"/>
    </row>
    <row r="1076" spans="1:10" ht="24.75" customHeight="1">
      <c r="A1076" s="428"/>
      <c r="B1076" s="428"/>
      <c r="C1076" s="428"/>
      <c r="D1076" s="495"/>
      <c r="E1076" s="495"/>
      <c r="F1076" s="428"/>
      <c r="G1076" s="495"/>
      <c r="H1076" s="495" t="str">
        <f t="shared" si="36"/>
        <v/>
      </c>
      <c r="I1076" s="512" t="str">
        <f t="shared" si="37"/>
        <v/>
      </c>
      <c r="J1076" s="428"/>
    </row>
    <row r="1077" spans="1:10" ht="24.75" customHeight="1">
      <c r="A1077" s="428"/>
      <c r="B1077" s="428"/>
      <c r="C1077" s="428"/>
      <c r="D1077" s="495"/>
      <c r="E1077" s="495"/>
      <c r="F1077" s="428"/>
      <c r="G1077" s="495"/>
      <c r="H1077" s="495" t="str">
        <f t="shared" si="36"/>
        <v/>
      </c>
      <c r="I1077" s="512" t="str">
        <f t="shared" si="37"/>
        <v/>
      </c>
      <c r="J1077" s="428"/>
    </row>
    <row r="1078" spans="1:10" ht="24.75" customHeight="1">
      <c r="A1078" s="428"/>
      <c r="B1078" s="428"/>
      <c r="C1078" s="428"/>
      <c r="D1078" s="495"/>
      <c r="E1078" s="495"/>
      <c r="F1078" s="428"/>
      <c r="G1078" s="495"/>
      <c r="H1078" s="495" t="str">
        <f t="shared" si="36"/>
        <v/>
      </c>
      <c r="I1078" s="512" t="str">
        <f t="shared" si="37"/>
        <v/>
      </c>
      <c r="J1078" s="428"/>
    </row>
    <row r="1079" spans="1:10" ht="24.75" customHeight="1">
      <c r="A1079" s="428"/>
      <c r="B1079" s="428"/>
      <c r="C1079" s="428"/>
      <c r="D1079" s="495"/>
      <c r="E1079" s="495"/>
      <c r="F1079" s="428"/>
      <c r="G1079" s="495"/>
      <c r="H1079" s="495" t="str">
        <f t="shared" si="36"/>
        <v/>
      </c>
      <c r="I1079" s="512" t="str">
        <f t="shared" si="37"/>
        <v/>
      </c>
      <c r="J1079" s="428"/>
    </row>
    <row r="1080" spans="1:10" ht="24.75" customHeight="1">
      <c r="A1080" s="428"/>
      <c r="B1080" s="428"/>
      <c r="C1080" s="428"/>
      <c r="D1080" s="495"/>
      <c r="E1080" s="495"/>
      <c r="F1080" s="428"/>
      <c r="G1080" s="495"/>
      <c r="H1080" s="495" t="str">
        <f t="shared" si="36"/>
        <v/>
      </c>
      <c r="I1080" s="512" t="str">
        <f t="shared" si="37"/>
        <v/>
      </c>
      <c r="J1080" s="428"/>
    </row>
    <row r="1081" spans="1:10" ht="24.75" customHeight="1">
      <c r="A1081" s="428"/>
      <c r="B1081" s="428"/>
      <c r="C1081" s="428"/>
      <c r="D1081" s="495"/>
      <c r="E1081" s="495"/>
      <c r="F1081" s="428"/>
      <c r="G1081" s="495"/>
      <c r="H1081" s="495" t="str">
        <f t="shared" si="36"/>
        <v/>
      </c>
      <c r="I1081" s="512" t="str">
        <f t="shared" si="37"/>
        <v/>
      </c>
      <c r="J1081" s="428"/>
    </row>
    <row r="1082" spans="1:10" ht="24.75" customHeight="1">
      <c r="A1082" s="428"/>
      <c r="B1082" s="428"/>
      <c r="C1082" s="428"/>
      <c r="D1082" s="495"/>
      <c r="E1082" s="495"/>
      <c r="F1082" s="428"/>
      <c r="G1082" s="495"/>
      <c r="H1082" s="495" t="str">
        <f t="shared" si="36"/>
        <v/>
      </c>
      <c r="I1082" s="512" t="str">
        <f t="shared" si="37"/>
        <v/>
      </c>
      <c r="J1082" s="428"/>
    </row>
    <row r="1083" spans="1:10" ht="24.75" customHeight="1">
      <c r="A1083" s="428"/>
      <c r="B1083" s="428"/>
      <c r="C1083" s="428"/>
      <c r="D1083" s="495"/>
      <c r="E1083" s="495"/>
      <c r="F1083" s="428"/>
      <c r="G1083" s="495"/>
      <c r="H1083" s="495" t="str">
        <f t="shared" si="36"/>
        <v/>
      </c>
      <c r="I1083" s="512" t="str">
        <f t="shared" si="37"/>
        <v/>
      </c>
      <c r="J1083" s="428"/>
    </row>
    <row r="1084" spans="1:10" ht="24.75" customHeight="1">
      <c r="A1084" s="428"/>
      <c r="B1084" s="428"/>
      <c r="C1084" s="428"/>
      <c r="D1084" s="495"/>
      <c r="E1084" s="495"/>
      <c r="F1084" s="428"/>
      <c r="G1084" s="495"/>
      <c r="H1084" s="495" t="str">
        <f t="shared" si="36"/>
        <v/>
      </c>
      <c r="I1084" s="512" t="str">
        <f t="shared" si="37"/>
        <v/>
      </c>
      <c r="J1084" s="428"/>
    </row>
    <row r="1085" spans="1:10" ht="24.75" customHeight="1">
      <c r="A1085" s="428"/>
      <c r="B1085" s="428"/>
      <c r="C1085" s="428"/>
      <c r="D1085" s="495"/>
      <c r="E1085" s="495"/>
      <c r="F1085" s="428"/>
      <c r="G1085" s="495"/>
      <c r="H1085" s="495" t="str">
        <f t="shared" si="36"/>
        <v/>
      </c>
      <c r="I1085" s="512" t="str">
        <f t="shared" si="37"/>
        <v/>
      </c>
      <c r="J1085" s="428"/>
    </row>
    <row r="1086" spans="1:10" ht="24.75" customHeight="1">
      <c r="A1086" s="428"/>
      <c r="B1086" s="428"/>
      <c r="C1086" s="428"/>
      <c r="D1086" s="495"/>
      <c r="E1086" s="495"/>
      <c r="F1086" s="428"/>
      <c r="G1086" s="495"/>
      <c r="H1086" s="495" t="str">
        <f t="shared" si="36"/>
        <v/>
      </c>
      <c r="I1086" s="512" t="str">
        <f t="shared" si="37"/>
        <v/>
      </c>
      <c r="J1086" s="428"/>
    </row>
    <row r="1087" spans="1:10" ht="24.75" customHeight="1">
      <c r="A1087" s="428"/>
      <c r="B1087" s="428"/>
      <c r="C1087" s="428"/>
      <c r="D1087" s="495"/>
      <c r="E1087" s="495"/>
      <c r="F1087" s="428"/>
      <c r="G1087" s="495"/>
      <c r="H1087" s="495" t="str">
        <f t="shared" si="36"/>
        <v/>
      </c>
      <c r="I1087" s="512" t="str">
        <f t="shared" si="37"/>
        <v/>
      </c>
      <c r="J1087" s="428"/>
    </row>
    <row r="1088" spans="1:10" ht="24.75" customHeight="1">
      <c r="A1088" s="428"/>
      <c r="B1088" s="428"/>
      <c r="C1088" s="428"/>
      <c r="D1088" s="495"/>
      <c r="E1088" s="495"/>
      <c r="F1088" s="428"/>
      <c r="G1088" s="495"/>
      <c r="H1088" s="495" t="str">
        <f t="shared" si="36"/>
        <v/>
      </c>
      <c r="I1088" s="512" t="str">
        <f t="shared" si="37"/>
        <v/>
      </c>
      <c r="J1088" s="428"/>
    </row>
    <row r="1089" spans="1:10" ht="24.75" customHeight="1">
      <c r="A1089" s="428"/>
      <c r="B1089" s="428"/>
      <c r="C1089" s="428"/>
      <c r="D1089" s="495"/>
      <c r="E1089" s="495"/>
      <c r="F1089" s="428"/>
      <c r="G1089" s="495"/>
      <c r="H1089" s="495" t="str">
        <f t="shared" si="36"/>
        <v/>
      </c>
      <c r="I1089" s="512" t="str">
        <f t="shared" si="37"/>
        <v/>
      </c>
      <c r="J1089" s="428"/>
    </row>
    <row r="1090" spans="1:10" ht="24.75" customHeight="1">
      <c r="A1090" s="428"/>
      <c r="B1090" s="428"/>
      <c r="C1090" s="428"/>
      <c r="D1090" s="495"/>
      <c r="E1090" s="495"/>
      <c r="F1090" s="428"/>
      <c r="G1090" s="495"/>
      <c r="H1090" s="495" t="str">
        <f t="shared" si="36"/>
        <v/>
      </c>
      <c r="I1090" s="512" t="str">
        <f t="shared" si="37"/>
        <v/>
      </c>
      <c r="J1090" s="428"/>
    </row>
    <row r="1091" spans="1:10" ht="24.75" customHeight="1">
      <c r="A1091" s="428"/>
      <c r="B1091" s="428"/>
      <c r="C1091" s="428"/>
      <c r="D1091" s="495"/>
      <c r="E1091" s="495"/>
      <c r="F1091" s="428"/>
      <c r="G1091" s="495"/>
      <c r="H1091" s="495" t="str">
        <f t="shared" si="36"/>
        <v/>
      </c>
      <c r="I1091" s="512" t="str">
        <f t="shared" si="37"/>
        <v/>
      </c>
      <c r="J1091" s="428"/>
    </row>
    <row r="1092" spans="1:10" ht="24.75" customHeight="1">
      <c r="A1092" s="428"/>
      <c r="B1092" s="428"/>
      <c r="C1092" s="428"/>
      <c r="D1092" s="495"/>
      <c r="E1092" s="495"/>
      <c r="F1092" s="428"/>
      <c r="G1092" s="495"/>
      <c r="H1092" s="495" t="str">
        <f t="shared" si="36"/>
        <v/>
      </c>
      <c r="I1092" s="512" t="str">
        <f t="shared" si="37"/>
        <v/>
      </c>
      <c r="J1092" s="428"/>
    </row>
    <row r="1093" spans="1:10" ht="24.75" customHeight="1">
      <c r="A1093" s="428"/>
      <c r="B1093" s="428"/>
      <c r="C1093" s="428"/>
      <c r="D1093" s="495"/>
      <c r="E1093" s="495"/>
      <c r="F1093" s="428"/>
      <c r="G1093" s="495"/>
      <c r="H1093" s="495" t="str">
        <f t="shared" si="36"/>
        <v/>
      </c>
      <c r="I1093" s="512" t="str">
        <f t="shared" si="37"/>
        <v/>
      </c>
      <c r="J1093" s="428"/>
    </row>
    <row r="1094" spans="1:10" ht="24.75" customHeight="1">
      <c r="A1094" s="428"/>
      <c r="B1094" s="428"/>
      <c r="C1094" s="428"/>
      <c r="D1094" s="495"/>
      <c r="E1094" s="495"/>
      <c r="F1094" s="428"/>
      <c r="G1094" s="495"/>
      <c r="H1094" s="495" t="str">
        <f t="shared" si="36"/>
        <v/>
      </c>
      <c r="I1094" s="512" t="str">
        <f t="shared" si="37"/>
        <v/>
      </c>
      <c r="J1094" s="428"/>
    </row>
    <row r="1095" spans="1:10" ht="24.75" customHeight="1">
      <c r="A1095" s="428"/>
      <c r="B1095" s="428"/>
      <c r="C1095" s="428"/>
      <c r="D1095" s="495"/>
      <c r="E1095" s="495"/>
      <c r="F1095" s="428"/>
      <c r="G1095" s="495"/>
      <c r="H1095" s="495" t="str">
        <f t="shared" si="36"/>
        <v/>
      </c>
      <c r="I1095" s="512" t="str">
        <f t="shared" si="37"/>
        <v/>
      </c>
      <c r="J1095" s="428"/>
    </row>
    <row r="1096" spans="1:10" ht="24.75" customHeight="1">
      <c r="A1096" s="428"/>
      <c r="B1096" s="428"/>
      <c r="C1096" s="428"/>
      <c r="D1096" s="495"/>
      <c r="E1096" s="495"/>
      <c r="F1096" s="428"/>
      <c r="G1096" s="495"/>
      <c r="H1096" s="495" t="str">
        <f t="shared" si="36"/>
        <v/>
      </c>
      <c r="I1096" s="512" t="str">
        <f t="shared" si="37"/>
        <v/>
      </c>
      <c r="J1096" s="428"/>
    </row>
    <row r="1097" spans="1:10" ht="24.75" customHeight="1">
      <c r="A1097" s="428"/>
      <c r="B1097" s="428"/>
      <c r="C1097" s="428"/>
      <c r="D1097" s="495"/>
      <c r="E1097" s="495"/>
      <c r="F1097" s="428"/>
      <c r="G1097" s="495"/>
      <c r="H1097" s="495" t="str">
        <f t="shared" si="36"/>
        <v/>
      </c>
      <c r="I1097" s="512" t="str">
        <f t="shared" si="37"/>
        <v/>
      </c>
      <c r="J1097" s="428"/>
    </row>
    <row r="1098" spans="1:10" ht="24.75" customHeight="1">
      <c r="A1098" s="428"/>
      <c r="B1098" s="428"/>
      <c r="C1098" s="428"/>
      <c r="D1098" s="495"/>
      <c r="E1098" s="495"/>
      <c r="F1098" s="428"/>
      <c r="G1098" s="495"/>
      <c r="H1098" s="495" t="str">
        <f t="shared" si="36"/>
        <v/>
      </c>
      <c r="I1098" s="512" t="str">
        <f t="shared" si="37"/>
        <v/>
      </c>
      <c r="J1098" s="428"/>
    </row>
    <row r="1099" spans="1:10" ht="24.75" customHeight="1">
      <c r="A1099" s="428"/>
      <c r="B1099" s="428"/>
      <c r="C1099" s="428"/>
      <c r="D1099" s="495"/>
      <c r="E1099" s="495"/>
      <c r="F1099" s="428"/>
      <c r="G1099" s="495"/>
      <c r="H1099" s="495" t="str">
        <f t="shared" si="36"/>
        <v/>
      </c>
      <c r="I1099" s="512" t="str">
        <f t="shared" si="37"/>
        <v/>
      </c>
      <c r="J1099" s="428"/>
    </row>
    <row r="1100" spans="1:10" ht="24.75" customHeight="1">
      <c r="A1100" s="428"/>
      <c r="B1100" s="428"/>
      <c r="C1100" s="428"/>
      <c r="D1100" s="495"/>
      <c r="E1100" s="495"/>
      <c r="F1100" s="428"/>
      <c r="G1100" s="495"/>
      <c r="H1100" s="495" t="str">
        <f t="shared" si="36"/>
        <v/>
      </c>
      <c r="I1100" s="512" t="str">
        <f t="shared" si="37"/>
        <v/>
      </c>
      <c r="J1100" s="428"/>
    </row>
    <row r="1101" spans="1:10" ht="24.75" customHeight="1">
      <c r="A1101" s="428"/>
      <c r="B1101" s="428"/>
      <c r="C1101" s="428"/>
      <c r="D1101" s="495"/>
      <c r="E1101" s="495"/>
      <c r="F1101" s="428"/>
      <c r="G1101" s="495"/>
      <c r="H1101" s="495" t="str">
        <f t="shared" si="36"/>
        <v/>
      </c>
      <c r="I1101" s="512" t="str">
        <f t="shared" si="37"/>
        <v/>
      </c>
      <c r="J1101" s="428"/>
    </row>
    <row r="1102" spans="1:10" ht="24.75" customHeight="1">
      <c r="A1102" s="428"/>
      <c r="B1102" s="428"/>
      <c r="C1102" s="428"/>
      <c r="D1102" s="495"/>
      <c r="E1102" s="495"/>
      <c r="F1102" s="428"/>
      <c r="G1102" s="495"/>
      <c r="H1102" s="495" t="str">
        <f t="shared" si="36"/>
        <v/>
      </c>
      <c r="I1102" s="512" t="str">
        <f t="shared" si="37"/>
        <v/>
      </c>
      <c r="J1102" s="428"/>
    </row>
    <row r="1103" spans="1:10" ht="24.75" customHeight="1">
      <c r="A1103" s="428"/>
      <c r="B1103" s="428"/>
      <c r="C1103" s="428"/>
      <c r="D1103" s="495"/>
      <c r="E1103" s="495"/>
      <c r="F1103" s="428"/>
      <c r="G1103" s="495"/>
      <c r="H1103" s="495" t="str">
        <f t="shared" si="36"/>
        <v/>
      </c>
      <c r="I1103" s="512" t="str">
        <f t="shared" si="37"/>
        <v/>
      </c>
      <c r="J1103" s="428"/>
    </row>
    <row r="1104" spans="1:10" ht="24.75" customHeight="1">
      <c r="A1104" s="428"/>
      <c r="B1104" s="428"/>
      <c r="C1104" s="428"/>
      <c r="D1104" s="495"/>
      <c r="E1104" s="495"/>
      <c r="F1104" s="428"/>
      <c r="G1104" s="495"/>
      <c r="H1104" s="495" t="str">
        <f t="shared" si="36"/>
        <v/>
      </c>
      <c r="I1104" s="512" t="str">
        <f t="shared" si="37"/>
        <v/>
      </c>
      <c r="J1104" s="428"/>
    </row>
    <row r="1105" spans="1:10" ht="24.75" customHeight="1">
      <c r="A1105" s="428"/>
      <c r="B1105" s="428"/>
      <c r="C1105" s="428"/>
      <c r="D1105" s="495"/>
      <c r="E1105" s="495"/>
      <c r="F1105" s="428"/>
      <c r="G1105" s="495"/>
      <c r="H1105" s="495" t="str">
        <f t="shared" si="36"/>
        <v/>
      </c>
      <c r="I1105" s="512" t="str">
        <f t="shared" si="37"/>
        <v/>
      </c>
      <c r="J1105" s="428"/>
    </row>
    <row r="1106" spans="1:10" ht="24.75" customHeight="1">
      <c r="A1106" s="428"/>
      <c r="B1106" s="428"/>
      <c r="C1106" s="428"/>
      <c r="D1106" s="495"/>
      <c r="E1106" s="495"/>
      <c r="F1106" s="428"/>
      <c r="G1106" s="495"/>
      <c r="H1106" s="495" t="str">
        <f t="shared" si="36"/>
        <v/>
      </c>
      <c r="I1106" s="512" t="str">
        <f t="shared" si="37"/>
        <v/>
      </c>
      <c r="J1106" s="428"/>
    </row>
    <row r="1107" spans="1:10" ht="24.75" customHeight="1">
      <c r="A1107" s="428"/>
      <c r="B1107" s="428"/>
      <c r="C1107" s="428"/>
      <c r="D1107" s="495"/>
      <c r="E1107" s="495"/>
      <c r="F1107" s="428"/>
      <c r="G1107" s="495"/>
      <c r="H1107" s="495" t="str">
        <f t="shared" si="36"/>
        <v/>
      </c>
      <c r="I1107" s="512" t="str">
        <f t="shared" si="37"/>
        <v/>
      </c>
      <c r="J1107" s="428"/>
    </row>
    <row r="1108" spans="1:10" ht="24.75" customHeight="1">
      <c r="A1108" s="428"/>
      <c r="B1108" s="428"/>
      <c r="C1108" s="428"/>
      <c r="D1108" s="495"/>
      <c r="E1108" s="495"/>
      <c r="F1108" s="428"/>
      <c r="G1108" s="495"/>
      <c r="H1108" s="495" t="str">
        <f t="shared" si="36"/>
        <v/>
      </c>
      <c r="I1108" s="512" t="str">
        <f t="shared" si="37"/>
        <v/>
      </c>
      <c r="J1108" s="428"/>
    </row>
    <row r="1109" spans="1:10" ht="24.75" customHeight="1">
      <c r="A1109" s="428"/>
      <c r="B1109" s="428"/>
      <c r="C1109" s="428"/>
      <c r="D1109" s="495"/>
      <c r="E1109" s="495"/>
      <c r="F1109" s="428"/>
      <c r="G1109" s="495"/>
      <c r="H1109" s="495" t="str">
        <f t="shared" si="36"/>
        <v/>
      </c>
      <c r="I1109" s="512" t="str">
        <f t="shared" si="37"/>
        <v/>
      </c>
      <c r="J1109" s="428"/>
    </row>
    <row r="1110" spans="1:10" ht="24.75" customHeight="1">
      <c r="A1110" s="428"/>
      <c r="B1110" s="428"/>
      <c r="C1110" s="428"/>
      <c r="D1110" s="495"/>
      <c r="E1110" s="495"/>
      <c r="F1110" s="428"/>
      <c r="G1110" s="495"/>
      <c r="H1110" s="495" t="str">
        <f t="shared" si="36"/>
        <v/>
      </c>
      <c r="I1110" s="512" t="str">
        <f t="shared" si="37"/>
        <v/>
      </c>
      <c r="J1110" s="428"/>
    </row>
    <row r="1111" spans="1:10" ht="24.75" customHeight="1">
      <c r="A1111" s="428"/>
      <c r="B1111" s="428"/>
      <c r="C1111" s="428"/>
      <c r="D1111" s="495"/>
      <c r="E1111" s="495"/>
      <c r="F1111" s="428"/>
      <c r="G1111" s="495"/>
      <c r="H1111" s="495" t="str">
        <f t="shared" si="36"/>
        <v/>
      </c>
      <c r="I1111" s="512" t="str">
        <f t="shared" si="37"/>
        <v/>
      </c>
      <c r="J1111" s="428"/>
    </row>
    <row r="1112" spans="1:10" ht="24.75" customHeight="1">
      <c r="A1112" s="428"/>
      <c r="B1112" s="428"/>
      <c r="C1112" s="428"/>
      <c r="D1112" s="495"/>
      <c r="E1112" s="495"/>
      <c r="F1112" s="428"/>
      <c r="G1112" s="495"/>
      <c r="H1112" s="495" t="str">
        <f t="shared" si="36"/>
        <v/>
      </c>
      <c r="I1112" s="512" t="str">
        <f t="shared" si="37"/>
        <v/>
      </c>
      <c r="J1112" s="428"/>
    </row>
    <row r="1113" spans="1:10" ht="24.75" customHeight="1">
      <c r="A1113" s="428"/>
      <c r="B1113" s="428"/>
      <c r="C1113" s="428"/>
      <c r="D1113" s="495"/>
      <c r="E1113" s="495"/>
      <c r="F1113" s="428"/>
      <c r="G1113" s="495"/>
      <c r="H1113" s="495" t="str">
        <f t="shared" si="36"/>
        <v/>
      </c>
      <c r="I1113" s="512" t="str">
        <f t="shared" si="37"/>
        <v/>
      </c>
      <c r="J1113" s="428"/>
    </row>
    <row r="1114" spans="1:10" ht="24.75" customHeight="1">
      <c r="A1114" s="428"/>
      <c r="B1114" s="428"/>
      <c r="C1114" s="428"/>
      <c r="D1114" s="495"/>
      <c r="E1114" s="495"/>
      <c r="F1114" s="428"/>
      <c r="G1114" s="495"/>
      <c r="H1114" s="495" t="str">
        <f t="shared" si="36"/>
        <v/>
      </c>
      <c r="I1114" s="512" t="str">
        <f t="shared" si="37"/>
        <v/>
      </c>
      <c r="J1114" s="428"/>
    </row>
    <row r="1115" spans="1:10" ht="24.75" customHeight="1">
      <c r="A1115" s="428"/>
      <c r="B1115" s="428"/>
      <c r="C1115" s="428"/>
      <c r="D1115" s="495"/>
      <c r="E1115" s="495"/>
      <c r="F1115" s="428"/>
      <c r="G1115" s="495"/>
      <c r="H1115" s="495" t="str">
        <f t="shared" si="36"/>
        <v/>
      </c>
      <c r="I1115" s="512" t="str">
        <f t="shared" si="37"/>
        <v/>
      </c>
      <c r="J1115" s="428"/>
    </row>
    <row r="1116" spans="1:10" ht="24.75" customHeight="1">
      <c r="A1116" s="428"/>
      <c r="B1116" s="428"/>
      <c r="C1116" s="428"/>
      <c r="D1116" s="495"/>
      <c r="E1116" s="495"/>
      <c r="F1116" s="428"/>
      <c r="G1116" s="495"/>
      <c r="H1116" s="495" t="str">
        <f t="shared" si="36"/>
        <v/>
      </c>
      <c r="I1116" s="512" t="str">
        <f t="shared" si="37"/>
        <v/>
      </c>
      <c r="J1116" s="428"/>
    </row>
    <row r="1117" spans="1:10" ht="24.75" customHeight="1">
      <c r="A1117" s="428"/>
      <c r="B1117" s="428"/>
      <c r="C1117" s="428"/>
      <c r="D1117" s="495"/>
      <c r="E1117" s="495"/>
      <c r="F1117" s="428"/>
      <c r="G1117" s="495"/>
      <c r="H1117" s="495" t="str">
        <f t="shared" si="36"/>
        <v/>
      </c>
      <c r="I1117" s="512" t="str">
        <f t="shared" si="37"/>
        <v/>
      </c>
      <c r="J1117" s="428"/>
    </row>
    <row r="1118" spans="1:10" ht="24.75" customHeight="1">
      <c r="A1118" s="428"/>
      <c r="B1118" s="428"/>
      <c r="C1118" s="428"/>
      <c r="D1118" s="495"/>
      <c r="E1118" s="495"/>
      <c r="F1118" s="428"/>
      <c r="G1118" s="495"/>
      <c r="H1118" s="495" t="str">
        <f t="shared" ref="H1118:H1181" si="38">IF(E1118="","",E1118*G1118)</f>
        <v/>
      </c>
      <c r="I1118" s="512" t="str">
        <f t="shared" ref="I1118:I1181" si="39">IF(D1118="","",H1118/D1118)</f>
        <v/>
      </c>
      <c r="J1118" s="428"/>
    </row>
    <row r="1119" spans="1:10" ht="24.75" customHeight="1">
      <c r="A1119" s="428"/>
      <c r="B1119" s="428"/>
      <c r="C1119" s="428"/>
      <c r="D1119" s="495"/>
      <c r="E1119" s="495"/>
      <c r="F1119" s="428"/>
      <c r="G1119" s="495"/>
      <c r="H1119" s="495" t="str">
        <f t="shared" si="38"/>
        <v/>
      </c>
      <c r="I1119" s="512" t="str">
        <f t="shared" si="39"/>
        <v/>
      </c>
      <c r="J1119" s="428"/>
    </row>
    <row r="1120" spans="1:10" ht="24.75" customHeight="1">
      <c r="A1120" s="428"/>
      <c r="B1120" s="428"/>
      <c r="C1120" s="428"/>
      <c r="D1120" s="495"/>
      <c r="E1120" s="495"/>
      <c r="F1120" s="428"/>
      <c r="G1120" s="495"/>
      <c r="H1120" s="495" t="str">
        <f t="shared" si="38"/>
        <v/>
      </c>
      <c r="I1120" s="512" t="str">
        <f t="shared" si="39"/>
        <v/>
      </c>
      <c r="J1120" s="428"/>
    </row>
    <row r="1121" spans="1:10" ht="24.75" customHeight="1">
      <c r="A1121" s="428"/>
      <c r="B1121" s="428"/>
      <c r="C1121" s="428"/>
      <c r="D1121" s="495"/>
      <c r="E1121" s="495"/>
      <c r="F1121" s="428"/>
      <c r="G1121" s="495"/>
      <c r="H1121" s="495" t="str">
        <f t="shared" si="38"/>
        <v/>
      </c>
      <c r="I1121" s="512" t="str">
        <f t="shared" si="39"/>
        <v/>
      </c>
      <c r="J1121" s="428"/>
    </row>
    <row r="1122" spans="1:10" ht="24.75" customHeight="1">
      <c r="A1122" s="428"/>
      <c r="B1122" s="428"/>
      <c r="C1122" s="428"/>
      <c r="D1122" s="495"/>
      <c r="E1122" s="495"/>
      <c r="F1122" s="428"/>
      <c r="G1122" s="495"/>
      <c r="H1122" s="495" t="str">
        <f t="shared" si="38"/>
        <v/>
      </c>
      <c r="I1122" s="512" t="str">
        <f t="shared" si="39"/>
        <v/>
      </c>
      <c r="J1122" s="428"/>
    </row>
    <row r="1123" spans="1:10" ht="24.75" customHeight="1">
      <c r="A1123" s="428"/>
      <c r="B1123" s="428"/>
      <c r="C1123" s="428"/>
      <c r="D1123" s="495"/>
      <c r="E1123" s="495"/>
      <c r="F1123" s="428"/>
      <c r="G1123" s="495"/>
      <c r="H1123" s="495" t="str">
        <f t="shared" si="38"/>
        <v/>
      </c>
      <c r="I1123" s="512" t="str">
        <f t="shared" si="39"/>
        <v/>
      </c>
      <c r="J1123" s="428"/>
    </row>
    <row r="1124" spans="1:10" ht="24.75" customHeight="1">
      <c r="A1124" s="428"/>
      <c r="B1124" s="428"/>
      <c r="C1124" s="428"/>
      <c r="D1124" s="495"/>
      <c r="E1124" s="495"/>
      <c r="F1124" s="428"/>
      <c r="G1124" s="495"/>
      <c r="H1124" s="495" t="str">
        <f t="shared" si="38"/>
        <v/>
      </c>
      <c r="I1124" s="512" t="str">
        <f t="shared" si="39"/>
        <v/>
      </c>
      <c r="J1124" s="428"/>
    </row>
    <row r="1125" spans="1:10" ht="24.75" customHeight="1">
      <c r="A1125" s="428"/>
      <c r="B1125" s="428"/>
      <c r="C1125" s="428"/>
      <c r="D1125" s="495"/>
      <c r="E1125" s="495"/>
      <c r="F1125" s="428"/>
      <c r="G1125" s="495"/>
      <c r="H1125" s="495" t="str">
        <f t="shared" si="38"/>
        <v/>
      </c>
      <c r="I1125" s="512" t="str">
        <f t="shared" si="39"/>
        <v/>
      </c>
      <c r="J1125" s="428"/>
    </row>
    <row r="1126" spans="1:10" ht="24.75" customHeight="1">
      <c r="A1126" s="428"/>
      <c r="B1126" s="428"/>
      <c r="C1126" s="428"/>
      <c r="D1126" s="495"/>
      <c r="E1126" s="495"/>
      <c r="F1126" s="428"/>
      <c r="G1126" s="495"/>
      <c r="H1126" s="495" t="str">
        <f t="shared" si="38"/>
        <v/>
      </c>
      <c r="I1126" s="512" t="str">
        <f t="shared" si="39"/>
        <v/>
      </c>
      <c r="J1126" s="428"/>
    </row>
    <row r="1127" spans="1:10" ht="24.75" customHeight="1">
      <c r="A1127" s="428"/>
      <c r="B1127" s="428"/>
      <c r="C1127" s="428"/>
      <c r="D1127" s="495"/>
      <c r="E1127" s="495"/>
      <c r="F1127" s="428"/>
      <c r="G1127" s="495"/>
      <c r="H1127" s="495" t="str">
        <f t="shared" si="38"/>
        <v/>
      </c>
      <c r="I1127" s="512" t="str">
        <f t="shared" si="39"/>
        <v/>
      </c>
      <c r="J1127" s="428"/>
    </row>
    <row r="1128" spans="1:10" ht="24.75" customHeight="1">
      <c r="A1128" s="428"/>
      <c r="B1128" s="428"/>
      <c r="C1128" s="428"/>
      <c r="D1128" s="495"/>
      <c r="E1128" s="495"/>
      <c r="F1128" s="428"/>
      <c r="G1128" s="495"/>
      <c r="H1128" s="495" t="str">
        <f t="shared" si="38"/>
        <v/>
      </c>
      <c r="I1128" s="512" t="str">
        <f t="shared" si="39"/>
        <v/>
      </c>
      <c r="J1128" s="428"/>
    </row>
    <row r="1129" spans="1:10" ht="24.75" customHeight="1">
      <c r="A1129" s="428"/>
      <c r="B1129" s="428"/>
      <c r="C1129" s="428"/>
      <c r="D1129" s="495"/>
      <c r="E1129" s="495"/>
      <c r="F1129" s="428"/>
      <c r="G1129" s="495"/>
      <c r="H1129" s="495" t="str">
        <f t="shared" si="38"/>
        <v/>
      </c>
      <c r="I1129" s="512" t="str">
        <f t="shared" si="39"/>
        <v/>
      </c>
      <c r="J1129" s="428"/>
    </row>
    <row r="1130" spans="1:10" ht="24.75" customHeight="1">
      <c r="A1130" s="428"/>
      <c r="B1130" s="428"/>
      <c r="C1130" s="428"/>
      <c r="D1130" s="495"/>
      <c r="E1130" s="495"/>
      <c r="F1130" s="428"/>
      <c r="G1130" s="495"/>
      <c r="H1130" s="495" t="str">
        <f t="shared" si="38"/>
        <v/>
      </c>
      <c r="I1130" s="512" t="str">
        <f t="shared" si="39"/>
        <v/>
      </c>
      <c r="J1130" s="428"/>
    </row>
    <row r="1131" spans="1:10" ht="24.75" customHeight="1">
      <c r="A1131" s="428"/>
      <c r="B1131" s="428"/>
      <c r="C1131" s="428"/>
      <c r="D1131" s="495"/>
      <c r="E1131" s="495"/>
      <c r="F1131" s="428"/>
      <c r="G1131" s="495"/>
      <c r="H1131" s="495" t="str">
        <f t="shared" si="38"/>
        <v/>
      </c>
      <c r="I1131" s="512" t="str">
        <f t="shared" si="39"/>
        <v/>
      </c>
      <c r="J1131" s="428"/>
    </row>
    <row r="1132" spans="1:10" ht="24.75" customHeight="1">
      <c r="A1132" s="428"/>
      <c r="B1132" s="428"/>
      <c r="C1132" s="428"/>
      <c r="D1132" s="495"/>
      <c r="E1132" s="495"/>
      <c r="F1132" s="428"/>
      <c r="G1132" s="495"/>
      <c r="H1132" s="495" t="str">
        <f t="shared" si="38"/>
        <v/>
      </c>
      <c r="I1132" s="512" t="str">
        <f t="shared" si="39"/>
        <v/>
      </c>
      <c r="J1132" s="428"/>
    </row>
    <row r="1133" spans="1:10" ht="24.75" customHeight="1">
      <c r="A1133" s="428"/>
      <c r="B1133" s="428"/>
      <c r="C1133" s="428"/>
      <c r="D1133" s="495"/>
      <c r="E1133" s="495"/>
      <c r="F1133" s="428"/>
      <c r="G1133" s="495"/>
      <c r="H1133" s="495" t="str">
        <f t="shared" si="38"/>
        <v/>
      </c>
      <c r="I1133" s="512" t="str">
        <f t="shared" si="39"/>
        <v/>
      </c>
      <c r="J1133" s="428"/>
    </row>
    <row r="1134" spans="1:10" ht="24.75" customHeight="1">
      <c r="A1134" s="428"/>
      <c r="B1134" s="428"/>
      <c r="C1134" s="428"/>
      <c r="D1134" s="495"/>
      <c r="E1134" s="495"/>
      <c r="F1134" s="428"/>
      <c r="G1134" s="495"/>
      <c r="H1134" s="495" t="str">
        <f t="shared" si="38"/>
        <v/>
      </c>
      <c r="I1134" s="512" t="str">
        <f t="shared" si="39"/>
        <v/>
      </c>
      <c r="J1134" s="428"/>
    </row>
    <row r="1135" spans="1:10" ht="24.75" customHeight="1">
      <c r="A1135" s="428"/>
      <c r="B1135" s="428"/>
      <c r="C1135" s="428"/>
      <c r="D1135" s="495"/>
      <c r="E1135" s="495"/>
      <c r="F1135" s="428"/>
      <c r="G1135" s="495"/>
      <c r="H1135" s="495" t="str">
        <f t="shared" si="38"/>
        <v/>
      </c>
      <c r="I1135" s="512" t="str">
        <f t="shared" si="39"/>
        <v/>
      </c>
      <c r="J1135" s="428"/>
    </row>
    <row r="1136" spans="1:10" ht="24.75" customHeight="1">
      <c r="A1136" s="428"/>
      <c r="B1136" s="428"/>
      <c r="C1136" s="428"/>
      <c r="D1136" s="495"/>
      <c r="E1136" s="495"/>
      <c r="F1136" s="428"/>
      <c r="G1136" s="495"/>
      <c r="H1136" s="495" t="str">
        <f t="shared" si="38"/>
        <v/>
      </c>
      <c r="I1136" s="512" t="str">
        <f t="shared" si="39"/>
        <v/>
      </c>
      <c r="J1136" s="428"/>
    </row>
    <row r="1137" spans="1:10" ht="24.75" customHeight="1">
      <c r="A1137" s="428"/>
      <c r="B1137" s="428"/>
      <c r="C1137" s="428"/>
      <c r="D1137" s="495"/>
      <c r="E1137" s="495"/>
      <c r="F1137" s="428"/>
      <c r="G1137" s="495"/>
      <c r="H1137" s="495" t="str">
        <f t="shared" si="38"/>
        <v/>
      </c>
      <c r="I1137" s="512" t="str">
        <f t="shared" si="39"/>
        <v/>
      </c>
      <c r="J1137" s="428"/>
    </row>
    <row r="1138" spans="1:10" ht="24.75" customHeight="1">
      <c r="A1138" s="428"/>
      <c r="B1138" s="428"/>
      <c r="C1138" s="428"/>
      <c r="D1138" s="495"/>
      <c r="E1138" s="495"/>
      <c r="F1138" s="428"/>
      <c r="G1138" s="495"/>
      <c r="H1138" s="495" t="str">
        <f t="shared" si="38"/>
        <v/>
      </c>
      <c r="I1138" s="512" t="str">
        <f t="shared" si="39"/>
        <v/>
      </c>
      <c r="J1138" s="428"/>
    </row>
    <row r="1139" spans="1:10" ht="24.75" customHeight="1">
      <c r="A1139" s="428"/>
      <c r="B1139" s="428"/>
      <c r="C1139" s="428"/>
      <c r="D1139" s="495"/>
      <c r="E1139" s="495"/>
      <c r="F1139" s="428"/>
      <c r="G1139" s="495"/>
      <c r="H1139" s="495" t="str">
        <f t="shared" si="38"/>
        <v/>
      </c>
      <c r="I1139" s="512" t="str">
        <f t="shared" si="39"/>
        <v/>
      </c>
      <c r="J1139" s="428"/>
    </row>
    <row r="1140" spans="1:10" ht="24.75" customHeight="1">
      <c r="A1140" s="428"/>
      <c r="B1140" s="428"/>
      <c r="C1140" s="428"/>
      <c r="D1140" s="495"/>
      <c r="E1140" s="495"/>
      <c r="F1140" s="428"/>
      <c r="G1140" s="495"/>
      <c r="H1140" s="495" t="str">
        <f t="shared" si="38"/>
        <v/>
      </c>
      <c r="I1140" s="512" t="str">
        <f t="shared" si="39"/>
        <v/>
      </c>
      <c r="J1140" s="428"/>
    </row>
    <row r="1141" spans="1:10" ht="24.75" customHeight="1">
      <c r="A1141" s="428"/>
      <c r="B1141" s="428"/>
      <c r="C1141" s="428"/>
      <c r="D1141" s="495"/>
      <c r="E1141" s="495"/>
      <c r="F1141" s="428"/>
      <c r="G1141" s="495"/>
      <c r="H1141" s="495" t="str">
        <f t="shared" si="38"/>
        <v/>
      </c>
      <c r="I1141" s="512" t="str">
        <f t="shared" si="39"/>
        <v/>
      </c>
      <c r="J1141" s="428"/>
    </row>
    <row r="1142" spans="1:10" ht="24.75" customHeight="1">
      <c r="A1142" s="428"/>
      <c r="B1142" s="428"/>
      <c r="C1142" s="428"/>
      <c r="D1142" s="495"/>
      <c r="E1142" s="495"/>
      <c r="F1142" s="428"/>
      <c r="G1142" s="495"/>
      <c r="H1142" s="495" t="str">
        <f t="shared" si="38"/>
        <v/>
      </c>
      <c r="I1142" s="512" t="str">
        <f t="shared" si="39"/>
        <v/>
      </c>
      <c r="J1142" s="428"/>
    </row>
    <row r="1143" spans="1:10" ht="24.75" customHeight="1">
      <c r="A1143" s="428"/>
      <c r="B1143" s="428"/>
      <c r="C1143" s="428"/>
      <c r="D1143" s="495"/>
      <c r="E1143" s="495"/>
      <c r="F1143" s="428"/>
      <c r="G1143" s="495"/>
      <c r="H1143" s="495" t="str">
        <f t="shared" si="38"/>
        <v/>
      </c>
      <c r="I1143" s="512" t="str">
        <f t="shared" si="39"/>
        <v/>
      </c>
      <c r="J1143" s="428"/>
    </row>
    <row r="1144" spans="1:10" ht="24.75" customHeight="1">
      <c r="A1144" s="428"/>
      <c r="B1144" s="428"/>
      <c r="C1144" s="428"/>
      <c r="D1144" s="495"/>
      <c r="E1144" s="495"/>
      <c r="F1144" s="428"/>
      <c r="G1144" s="495"/>
      <c r="H1144" s="495" t="str">
        <f t="shared" si="38"/>
        <v/>
      </c>
      <c r="I1144" s="512" t="str">
        <f t="shared" si="39"/>
        <v/>
      </c>
      <c r="J1144" s="428"/>
    </row>
    <row r="1145" spans="1:10" ht="24.75" customHeight="1">
      <c r="A1145" s="428"/>
      <c r="B1145" s="428"/>
      <c r="C1145" s="428"/>
      <c r="D1145" s="495"/>
      <c r="E1145" s="495"/>
      <c r="F1145" s="428"/>
      <c r="G1145" s="495"/>
      <c r="H1145" s="495" t="str">
        <f t="shared" si="38"/>
        <v/>
      </c>
      <c r="I1145" s="512" t="str">
        <f t="shared" si="39"/>
        <v/>
      </c>
      <c r="J1145" s="428"/>
    </row>
    <row r="1146" spans="1:10" ht="24.75" customHeight="1">
      <c r="A1146" s="428"/>
      <c r="B1146" s="428"/>
      <c r="C1146" s="428"/>
      <c r="D1146" s="495"/>
      <c r="E1146" s="495"/>
      <c r="F1146" s="428"/>
      <c r="G1146" s="495"/>
      <c r="H1146" s="495" t="str">
        <f t="shared" si="38"/>
        <v/>
      </c>
      <c r="I1146" s="512" t="str">
        <f t="shared" si="39"/>
        <v/>
      </c>
      <c r="J1146" s="428"/>
    </row>
    <row r="1147" spans="1:10" ht="24.75" customHeight="1">
      <c r="A1147" s="428"/>
      <c r="B1147" s="428"/>
      <c r="C1147" s="428"/>
      <c r="D1147" s="495"/>
      <c r="E1147" s="495"/>
      <c r="F1147" s="428"/>
      <c r="G1147" s="495"/>
      <c r="H1147" s="495" t="str">
        <f t="shared" si="38"/>
        <v/>
      </c>
      <c r="I1147" s="512" t="str">
        <f t="shared" si="39"/>
        <v/>
      </c>
      <c r="J1147" s="428"/>
    </row>
    <row r="1148" spans="1:10" ht="24.75" customHeight="1">
      <c r="A1148" s="428"/>
      <c r="B1148" s="428"/>
      <c r="C1148" s="428"/>
      <c r="D1148" s="495"/>
      <c r="E1148" s="495"/>
      <c r="F1148" s="428"/>
      <c r="G1148" s="495"/>
      <c r="H1148" s="495" t="str">
        <f t="shared" si="38"/>
        <v/>
      </c>
      <c r="I1148" s="512" t="str">
        <f t="shared" si="39"/>
        <v/>
      </c>
      <c r="J1148" s="428"/>
    </row>
    <row r="1149" spans="1:10" ht="24.75" customHeight="1">
      <c r="A1149" s="428"/>
      <c r="B1149" s="428"/>
      <c r="C1149" s="428"/>
      <c r="D1149" s="495"/>
      <c r="E1149" s="495"/>
      <c r="F1149" s="428"/>
      <c r="G1149" s="495"/>
      <c r="H1149" s="495" t="str">
        <f t="shared" si="38"/>
        <v/>
      </c>
      <c r="I1149" s="512" t="str">
        <f t="shared" si="39"/>
        <v/>
      </c>
      <c r="J1149" s="428"/>
    </row>
    <row r="1150" spans="1:10" ht="24.75" customHeight="1">
      <c r="A1150" s="428"/>
      <c r="B1150" s="428"/>
      <c r="C1150" s="428"/>
      <c r="D1150" s="495"/>
      <c r="E1150" s="495"/>
      <c r="F1150" s="428"/>
      <c r="G1150" s="495"/>
      <c r="H1150" s="495" t="str">
        <f t="shared" si="38"/>
        <v/>
      </c>
      <c r="I1150" s="512" t="str">
        <f t="shared" si="39"/>
        <v/>
      </c>
      <c r="J1150" s="428"/>
    </row>
    <row r="1151" spans="1:10" ht="24.75" customHeight="1">
      <c r="A1151" s="428"/>
      <c r="B1151" s="428"/>
      <c r="C1151" s="428"/>
      <c r="D1151" s="495"/>
      <c r="E1151" s="495"/>
      <c r="F1151" s="428"/>
      <c r="G1151" s="495"/>
      <c r="H1151" s="495" t="str">
        <f t="shared" si="38"/>
        <v/>
      </c>
      <c r="I1151" s="512" t="str">
        <f t="shared" si="39"/>
        <v/>
      </c>
      <c r="J1151" s="428"/>
    </row>
    <row r="1152" spans="1:10" ht="24.75" customHeight="1">
      <c r="A1152" s="428"/>
      <c r="B1152" s="428"/>
      <c r="C1152" s="428"/>
      <c r="D1152" s="495"/>
      <c r="E1152" s="495"/>
      <c r="F1152" s="428"/>
      <c r="G1152" s="495"/>
      <c r="H1152" s="495" t="str">
        <f t="shared" si="38"/>
        <v/>
      </c>
      <c r="I1152" s="512" t="str">
        <f t="shared" si="39"/>
        <v/>
      </c>
      <c r="J1152" s="428"/>
    </row>
    <row r="1153" spans="1:10" ht="24.75" customHeight="1">
      <c r="A1153" s="428"/>
      <c r="B1153" s="428"/>
      <c r="C1153" s="428"/>
      <c r="D1153" s="495"/>
      <c r="E1153" s="495"/>
      <c r="F1153" s="428"/>
      <c r="G1153" s="495"/>
      <c r="H1153" s="495" t="str">
        <f t="shared" si="38"/>
        <v/>
      </c>
      <c r="I1153" s="512" t="str">
        <f t="shared" si="39"/>
        <v/>
      </c>
      <c r="J1153" s="428"/>
    </row>
    <row r="1154" spans="1:10" ht="24.75" customHeight="1">
      <c r="A1154" s="428"/>
      <c r="B1154" s="428"/>
      <c r="C1154" s="428"/>
      <c r="D1154" s="495"/>
      <c r="E1154" s="495"/>
      <c r="F1154" s="428"/>
      <c r="G1154" s="495"/>
      <c r="H1154" s="495" t="str">
        <f t="shared" si="38"/>
        <v/>
      </c>
      <c r="I1154" s="512" t="str">
        <f t="shared" si="39"/>
        <v/>
      </c>
      <c r="J1154" s="428"/>
    </row>
    <row r="1155" spans="1:10" ht="24.75" customHeight="1">
      <c r="A1155" s="428"/>
      <c r="B1155" s="428"/>
      <c r="C1155" s="428"/>
      <c r="D1155" s="495"/>
      <c r="E1155" s="495"/>
      <c r="F1155" s="428"/>
      <c r="G1155" s="495"/>
      <c r="H1155" s="495" t="str">
        <f t="shared" si="38"/>
        <v/>
      </c>
      <c r="I1155" s="512" t="str">
        <f t="shared" si="39"/>
        <v/>
      </c>
      <c r="J1155" s="428"/>
    </row>
    <row r="1156" spans="1:10" ht="24.75" customHeight="1">
      <c r="A1156" s="428"/>
      <c r="B1156" s="428"/>
      <c r="C1156" s="428"/>
      <c r="D1156" s="495"/>
      <c r="E1156" s="495"/>
      <c r="F1156" s="428"/>
      <c r="G1156" s="495"/>
      <c r="H1156" s="495" t="str">
        <f t="shared" si="38"/>
        <v/>
      </c>
      <c r="I1156" s="512" t="str">
        <f t="shared" si="39"/>
        <v/>
      </c>
      <c r="J1156" s="428"/>
    </row>
    <row r="1157" spans="1:10" ht="24.75" customHeight="1">
      <c r="A1157" s="428"/>
      <c r="B1157" s="428"/>
      <c r="C1157" s="428"/>
      <c r="D1157" s="495"/>
      <c r="E1157" s="495"/>
      <c r="F1157" s="428"/>
      <c r="G1157" s="495"/>
      <c r="H1157" s="495" t="str">
        <f t="shared" si="38"/>
        <v/>
      </c>
      <c r="I1157" s="512" t="str">
        <f t="shared" si="39"/>
        <v/>
      </c>
      <c r="J1157" s="428"/>
    </row>
    <row r="1158" spans="1:10" ht="24.75" customHeight="1">
      <c r="A1158" s="428"/>
      <c r="B1158" s="428"/>
      <c r="C1158" s="428"/>
      <c r="D1158" s="495"/>
      <c r="E1158" s="495"/>
      <c r="F1158" s="428"/>
      <c r="G1158" s="495"/>
      <c r="H1158" s="495" t="str">
        <f t="shared" si="38"/>
        <v/>
      </c>
      <c r="I1158" s="512" t="str">
        <f t="shared" si="39"/>
        <v/>
      </c>
      <c r="J1158" s="428"/>
    </row>
    <row r="1159" spans="1:10" ht="24.75" customHeight="1">
      <c r="A1159" s="428"/>
      <c r="B1159" s="428"/>
      <c r="C1159" s="428"/>
      <c r="D1159" s="495"/>
      <c r="E1159" s="495"/>
      <c r="F1159" s="428"/>
      <c r="G1159" s="495"/>
      <c r="H1159" s="495" t="str">
        <f t="shared" si="38"/>
        <v/>
      </c>
      <c r="I1159" s="512" t="str">
        <f t="shared" si="39"/>
        <v/>
      </c>
      <c r="J1159" s="428"/>
    </row>
    <row r="1160" spans="1:10" ht="24.75" customHeight="1">
      <c r="A1160" s="428"/>
      <c r="B1160" s="428"/>
      <c r="C1160" s="428"/>
      <c r="D1160" s="495"/>
      <c r="E1160" s="495"/>
      <c r="F1160" s="428"/>
      <c r="G1160" s="495"/>
      <c r="H1160" s="495" t="str">
        <f t="shared" si="38"/>
        <v/>
      </c>
      <c r="I1160" s="512" t="str">
        <f t="shared" si="39"/>
        <v/>
      </c>
      <c r="J1160" s="428"/>
    </row>
    <row r="1161" spans="1:10" ht="24.75" customHeight="1">
      <c r="A1161" s="428"/>
      <c r="B1161" s="428"/>
      <c r="C1161" s="428"/>
      <c r="D1161" s="495"/>
      <c r="E1161" s="495"/>
      <c r="F1161" s="428"/>
      <c r="G1161" s="495"/>
      <c r="H1161" s="495" t="str">
        <f t="shared" si="38"/>
        <v/>
      </c>
      <c r="I1161" s="512" t="str">
        <f t="shared" si="39"/>
        <v/>
      </c>
      <c r="J1161" s="428"/>
    </row>
    <row r="1162" spans="1:10" ht="24.75" customHeight="1">
      <c r="A1162" s="428"/>
      <c r="B1162" s="428"/>
      <c r="C1162" s="428"/>
      <c r="D1162" s="495"/>
      <c r="E1162" s="495"/>
      <c r="F1162" s="428"/>
      <c r="G1162" s="495"/>
      <c r="H1162" s="495" t="str">
        <f t="shared" si="38"/>
        <v/>
      </c>
      <c r="I1162" s="512" t="str">
        <f t="shared" si="39"/>
        <v/>
      </c>
      <c r="J1162" s="428"/>
    </row>
    <row r="1163" spans="1:10" ht="24.75" customHeight="1">
      <c r="A1163" s="428"/>
      <c r="B1163" s="428"/>
      <c r="C1163" s="428"/>
      <c r="D1163" s="495"/>
      <c r="E1163" s="495"/>
      <c r="F1163" s="428"/>
      <c r="G1163" s="495"/>
      <c r="H1163" s="495" t="str">
        <f t="shared" si="38"/>
        <v/>
      </c>
      <c r="I1163" s="512" t="str">
        <f t="shared" si="39"/>
        <v/>
      </c>
      <c r="J1163" s="428"/>
    </row>
    <row r="1164" spans="1:10" ht="24.75" customHeight="1">
      <c r="A1164" s="428"/>
      <c r="B1164" s="428"/>
      <c r="C1164" s="428"/>
      <c r="D1164" s="495"/>
      <c r="E1164" s="495"/>
      <c r="F1164" s="428"/>
      <c r="G1164" s="495"/>
      <c r="H1164" s="495" t="str">
        <f t="shared" si="38"/>
        <v/>
      </c>
      <c r="I1164" s="512" t="str">
        <f t="shared" si="39"/>
        <v/>
      </c>
      <c r="J1164" s="428"/>
    </row>
    <row r="1165" spans="1:10" ht="24.75" customHeight="1">
      <c r="A1165" s="428"/>
      <c r="B1165" s="428"/>
      <c r="C1165" s="428"/>
      <c r="D1165" s="495"/>
      <c r="E1165" s="495"/>
      <c r="F1165" s="428"/>
      <c r="G1165" s="495"/>
      <c r="H1165" s="495" t="str">
        <f t="shared" si="38"/>
        <v/>
      </c>
      <c r="I1165" s="512" t="str">
        <f t="shared" si="39"/>
        <v/>
      </c>
      <c r="J1165" s="428"/>
    </row>
    <row r="1166" spans="1:10" ht="24.75" customHeight="1">
      <c r="A1166" s="428"/>
      <c r="B1166" s="428"/>
      <c r="C1166" s="428"/>
      <c r="D1166" s="495"/>
      <c r="E1166" s="495"/>
      <c r="F1166" s="428"/>
      <c r="G1166" s="495"/>
      <c r="H1166" s="495" t="str">
        <f t="shared" si="38"/>
        <v/>
      </c>
      <c r="I1166" s="512" t="str">
        <f t="shared" si="39"/>
        <v/>
      </c>
      <c r="J1166" s="428"/>
    </row>
    <row r="1167" spans="1:10" ht="24.75" customHeight="1">
      <c r="A1167" s="428"/>
      <c r="B1167" s="428"/>
      <c r="C1167" s="428"/>
      <c r="D1167" s="495"/>
      <c r="E1167" s="495"/>
      <c r="F1167" s="428"/>
      <c r="G1167" s="495"/>
      <c r="H1167" s="495" t="str">
        <f t="shared" si="38"/>
        <v/>
      </c>
      <c r="I1167" s="512" t="str">
        <f t="shared" si="39"/>
        <v/>
      </c>
      <c r="J1167" s="428"/>
    </row>
    <row r="1168" spans="1:10" ht="24.75" customHeight="1">
      <c r="A1168" s="428"/>
      <c r="B1168" s="428"/>
      <c r="C1168" s="428"/>
      <c r="D1168" s="495"/>
      <c r="E1168" s="495"/>
      <c r="F1168" s="428"/>
      <c r="G1168" s="495"/>
      <c r="H1168" s="495" t="str">
        <f t="shared" si="38"/>
        <v/>
      </c>
      <c r="I1168" s="512" t="str">
        <f t="shared" si="39"/>
        <v/>
      </c>
      <c r="J1168" s="428"/>
    </row>
    <row r="1169" spans="1:10" ht="24.75" customHeight="1">
      <c r="A1169" s="428"/>
      <c r="B1169" s="428"/>
      <c r="C1169" s="428"/>
      <c r="D1169" s="495"/>
      <c r="E1169" s="495"/>
      <c r="F1169" s="428"/>
      <c r="G1169" s="495"/>
      <c r="H1169" s="495" t="str">
        <f t="shared" si="38"/>
        <v/>
      </c>
      <c r="I1169" s="512" t="str">
        <f t="shared" si="39"/>
        <v/>
      </c>
      <c r="J1169" s="428"/>
    </row>
    <row r="1170" spans="1:10" ht="24.75" customHeight="1">
      <c r="A1170" s="428"/>
      <c r="B1170" s="428"/>
      <c r="C1170" s="428"/>
      <c r="D1170" s="495"/>
      <c r="E1170" s="495"/>
      <c r="F1170" s="428"/>
      <c r="G1170" s="495"/>
      <c r="H1170" s="495" t="str">
        <f t="shared" si="38"/>
        <v/>
      </c>
      <c r="I1170" s="512" t="str">
        <f t="shared" si="39"/>
        <v/>
      </c>
      <c r="J1170" s="428"/>
    </row>
    <row r="1171" spans="1:10" ht="24.75" customHeight="1">
      <c r="A1171" s="428"/>
      <c r="B1171" s="428"/>
      <c r="C1171" s="428"/>
      <c r="D1171" s="495"/>
      <c r="E1171" s="495"/>
      <c r="F1171" s="428"/>
      <c r="G1171" s="495"/>
      <c r="H1171" s="495" t="str">
        <f t="shared" si="38"/>
        <v/>
      </c>
      <c r="I1171" s="512" t="str">
        <f t="shared" si="39"/>
        <v/>
      </c>
      <c r="J1171" s="428"/>
    </row>
    <row r="1172" spans="1:10" ht="24.75" customHeight="1">
      <c r="A1172" s="428"/>
      <c r="B1172" s="428"/>
      <c r="C1172" s="428"/>
      <c r="D1172" s="495"/>
      <c r="E1172" s="495"/>
      <c r="F1172" s="428"/>
      <c r="G1172" s="495"/>
      <c r="H1172" s="495" t="str">
        <f t="shared" si="38"/>
        <v/>
      </c>
      <c r="I1172" s="512" t="str">
        <f t="shared" si="39"/>
        <v/>
      </c>
      <c r="J1172" s="428"/>
    </row>
    <row r="1173" spans="1:10" ht="24.75" customHeight="1">
      <c r="A1173" s="428"/>
      <c r="B1173" s="428"/>
      <c r="C1173" s="428"/>
      <c r="D1173" s="495"/>
      <c r="E1173" s="495"/>
      <c r="F1173" s="428"/>
      <c r="G1173" s="495"/>
      <c r="H1173" s="495" t="str">
        <f t="shared" si="38"/>
        <v/>
      </c>
      <c r="I1173" s="512" t="str">
        <f t="shared" si="39"/>
        <v/>
      </c>
      <c r="J1173" s="428"/>
    </row>
    <row r="1174" spans="1:10" ht="24.75" customHeight="1">
      <c r="A1174" s="428"/>
      <c r="B1174" s="428"/>
      <c r="C1174" s="428"/>
      <c r="D1174" s="495"/>
      <c r="E1174" s="495"/>
      <c r="F1174" s="428"/>
      <c r="G1174" s="495"/>
      <c r="H1174" s="495" t="str">
        <f t="shared" si="38"/>
        <v/>
      </c>
      <c r="I1174" s="512" t="str">
        <f t="shared" si="39"/>
        <v/>
      </c>
      <c r="J1174" s="428"/>
    </row>
    <row r="1175" spans="1:10" ht="24.75" customHeight="1">
      <c r="A1175" s="428"/>
      <c r="B1175" s="428"/>
      <c r="C1175" s="428"/>
      <c r="D1175" s="495"/>
      <c r="E1175" s="495"/>
      <c r="F1175" s="428"/>
      <c r="G1175" s="495"/>
      <c r="H1175" s="495" t="str">
        <f t="shared" si="38"/>
        <v/>
      </c>
      <c r="I1175" s="512" t="str">
        <f t="shared" si="39"/>
        <v/>
      </c>
      <c r="J1175" s="428"/>
    </row>
    <row r="1176" spans="1:10" ht="24.75" customHeight="1">
      <c r="A1176" s="428"/>
      <c r="B1176" s="428"/>
      <c r="C1176" s="428"/>
      <c r="D1176" s="495"/>
      <c r="E1176" s="495"/>
      <c r="F1176" s="428"/>
      <c r="G1176" s="495"/>
      <c r="H1176" s="495" t="str">
        <f t="shared" si="38"/>
        <v/>
      </c>
      <c r="I1176" s="512" t="str">
        <f t="shared" si="39"/>
        <v/>
      </c>
      <c r="J1176" s="428"/>
    </row>
    <row r="1177" spans="1:10" ht="24.75" customHeight="1">
      <c r="A1177" s="428"/>
      <c r="B1177" s="428"/>
      <c r="C1177" s="428"/>
      <c r="D1177" s="495"/>
      <c r="E1177" s="495"/>
      <c r="F1177" s="428"/>
      <c r="G1177" s="495"/>
      <c r="H1177" s="495" t="str">
        <f t="shared" si="38"/>
        <v/>
      </c>
      <c r="I1177" s="512" t="str">
        <f t="shared" si="39"/>
        <v/>
      </c>
      <c r="J1177" s="428"/>
    </row>
    <row r="1178" spans="1:10" ht="24.75" customHeight="1">
      <c r="A1178" s="428"/>
      <c r="B1178" s="428"/>
      <c r="C1178" s="428"/>
      <c r="D1178" s="495"/>
      <c r="E1178" s="495"/>
      <c r="F1178" s="428"/>
      <c r="G1178" s="495"/>
      <c r="H1178" s="495" t="str">
        <f t="shared" si="38"/>
        <v/>
      </c>
      <c r="I1178" s="512" t="str">
        <f t="shared" si="39"/>
        <v/>
      </c>
      <c r="J1178" s="428"/>
    </row>
    <row r="1179" spans="1:10" ht="24.75" customHeight="1">
      <c r="A1179" s="428"/>
      <c r="B1179" s="428"/>
      <c r="C1179" s="428"/>
      <c r="D1179" s="495"/>
      <c r="E1179" s="495"/>
      <c r="F1179" s="428"/>
      <c r="G1179" s="495"/>
      <c r="H1179" s="495" t="str">
        <f t="shared" si="38"/>
        <v/>
      </c>
      <c r="I1179" s="512" t="str">
        <f t="shared" si="39"/>
        <v/>
      </c>
      <c r="J1179" s="428"/>
    </row>
    <row r="1180" spans="1:10" ht="24.75" customHeight="1">
      <c r="A1180" s="428"/>
      <c r="B1180" s="428"/>
      <c r="C1180" s="428"/>
      <c r="D1180" s="495"/>
      <c r="E1180" s="495"/>
      <c r="F1180" s="428"/>
      <c r="G1180" s="495"/>
      <c r="H1180" s="495" t="str">
        <f t="shared" si="38"/>
        <v/>
      </c>
      <c r="I1180" s="512" t="str">
        <f t="shared" si="39"/>
        <v/>
      </c>
      <c r="J1180" s="428"/>
    </row>
    <row r="1181" spans="1:10" ht="24.75" customHeight="1">
      <c r="A1181" s="428"/>
      <c r="B1181" s="428"/>
      <c r="C1181" s="428"/>
      <c r="D1181" s="495"/>
      <c r="E1181" s="495"/>
      <c r="F1181" s="428"/>
      <c r="G1181" s="495"/>
      <c r="H1181" s="495" t="str">
        <f t="shared" si="38"/>
        <v/>
      </c>
      <c r="I1181" s="512" t="str">
        <f t="shared" si="39"/>
        <v/>
      </c>
      <c r="J1181" s="428"/>
    </row>
    <row r="1182" spans="1:10" ht="24.75" customHeight="1">
      <c r="A1182" s="428"/>
      <c r="B1182" s="428"/>
      <c r="C1182" s="428"/>
      <c r="D1182" s="495"/>
      <c r="E1182" s="495"/>
      <c r="F1182" s="428"/>
      <c r="G1182" s="495"/>
      <c r="H1182" s="495" t="str">
        <f t="shared" ref="H1182:H1245" si="40">IF(E1182="","",E1182*G1182)</f>
        <v/>
      </c>
      <c r="I1182" s="512" t="str">
        <f t="shared" ref="I1182:I1245" si="41">IF(D1182="","",H1182/D1182)</f>
        <v/>
      </c>
      <c r="J1182" s="428"/>
    </row>
    <row r="1183" spans="1:10" ht="24.75" customHeight="1">
      <c r="A1183" s="428"/>
      <c r="B1183" s="428"/>
      <c r="C1183" s="428"/>
      <c r="D1183" s="495"/>
      <c r="E1183" s="495"/>
      <c r="F1183" s="428"/>
      <c r="G1183" s="495"/>
      <c r="H1183" s="495" t="str">
        <f t="shared" si="40"/>
        <v/>
      </c>
      <c r="I1183" s="512" t="str">
        <f t="shared" si="41"/>
        <v/>
      </c>
      <c r="J1183" s="428"/>
    </row>
    <row r="1184" spans="1:10" ht="24.75" customHeight="1">
      <c r="A1184" s="428"/>
      <c r="B1184" s="428"/>
      <c r="C1184" s="428"/>
      <c r="D1184" s="495"/>
      <c r="E1184" s="495"/>
      <c r="F1184" s="428"/>
      <c r="G1184" s="495"/>
      <c r="H1184" s="495" t="str">
        <f t="shared" si="40"/>
        <v/>
      </c>
      <c r="I1184" s="512" t="str">
        <f t="shared" si="41"/>
        <v/>
      </c>
      <c r="J1184" s="428"/>
    </row>
    <row r="1185" spans="1:10" ht="24.75" customHeight="1">
      <c r="A1185" s="428"/>
      <c r="B1185" s="428"/>
      <c r="C1185" s="428"/>
      <c r="D1185" s="495"/>
      <c r="E1185" s="495"/>
      <c r="F1185" s="428"/>
      <c r="G1185" s="495"/>
      <c r="H1185" s="495" t="str">
        <f t="shared" si="40"/>
        <v/>
      </c>
      <c r="I1185" s="512" t="str">
        <f t="shared" si="41"/>
        <v/>
      </c>
      <c r="J1185" s="428"/>
    </row>
    <row r="1186" spans="1:10" ht="24.75" customHeight="1">
      <c r="A1186" s="428"/>
      <c r="B1186" s="428"/>
      <c r="C1186" s="428"/>
      <c r="D1186" s="495"/>
      <c r="E1186" s="495"/>
      <c r="F1186" s="428"/>
      <c r="G1186" s="495"/>
      <c r="H1186" s="495" t="str">
        <f t="shared" si="40"/>
        <v/>
      </c>
      <c r="I1186" s="512" t="str">
        <f t="shared" si="41"/>
        <v/>
      </c>
      <c r="J1186" s="428"/>
    </row>
    <row r="1187" spans="1:10" ht="24.75" customHeight="1">
      <c r="A1187" s="428"/>
      <c r="B1187" s="428"/>
      <c r="C1187" s="428"/>
      <c r="D1187" s="495"/>
      <c r="E1187" s="495"/>
      <c r="F1187" s="428"/>
      <c r="G1187" s="495"/>
      <c r="H1187" s="495" t="str">
        <f t="shared" si="40"/>
        <v/>
      </c>
      <c r="I1187" s="512" t="str">
        <f t="shared" si="41"/>
        <v/>
      </c>
      <c r="J1187" s="428"/>
    </row>
    <row r="1188" spans="1:10" ht="24.75" customHeight="1">
      <c r="A1188" s="428"/>
      <c r="B1188" s="428"/>
      <c r="C1188" s="428"/>
      <c r="D1188" s="495"/>
      <c r="E1188" s="495"/>
      <c r="F1188" s="428"/>
      <c r="G1188" s="495"/>
      <c r="H1188" s="495" t="str">
        <f t="shared" si="40"/>
        <v/>
      </c>
      <c r="I1188" s="512" t="str">
        <f t="shared" si="41"/>
        <v/>
      </c>
      <c r="J1188" s="428"/>
    </row>
    <row r="1189" spans="1:10" ht="24.75" customHeight="1">
      <c r="A1189" s="428"/>
      <c r="B1189" s="428"/>
      <c r="C1189" s="428"/>
      <c r="D1189" s="495"/>
      <c r="E1189" s="495"/>
      <c r="F1189" s="428"/>
      <c r="G1189" s="495"/>
      <c r="H1189" s="495" t="str">
        <f t="shared" si="40"/>
        <v/>
      </c>
      <c r="I1189" s="512" t="str">
        <f t="shared" si="41"/>
        <v/>
      </c>
      <c r="J1189" s="428"/>
    </row>
    <row r="1190" spans="1:10" ht="24.75" customHeight="1">
      <c r="A1190" s="428"/>
      <c r="B1190" s="428"/>
      <c r="C1190" s="428"/>
      <c r="D1190" s="495"/>
      <c r="E1190" s="495"/>
      <c r="F1190" s="428"/>
      <c r="G1190" s="495"/>
      <c r="H1190" s="495" t="str">
        <f t="shared" si="40"/>
        <v/>
      </c>
      <c r="I1190" s="512" t="str">
        <f t="shared" si="41"/>
        <v/>
      </c>
      <c r="J1190" s="428"/>
    </row>
    <row r="1191" spans="1:10" ht="24.75" customHeight="1">
      <c r="A1191" s="428"/>
      <c r="B1191" s="428"/>
      <c r="C1191" s="428"/>
      <c r="D1191" s="495"/>
      <c r="E1191" s="495"/>
      <c r="F1191" s="428"/>
      <c r="G1191" s="495"/>
      <c r="H1191" s="495" t="str">
        <f t="shared" si="40"/>
        <v/>
      </c>
      <c r="I1191" s="512" t="str">
        <f t="shared" si="41"/>
        <v/>
      </c>
      <c r="J1191" s="428"/>
    </row>
    <row r="1192" spans="1:10" ht="24.75" customHeight="1">
      <c r="A1192" s="428"/>
      <c r="B1192" s="428"/>
      <c r="C1192" s="428"/>
      <c r="D1192" s="495"/>
      <c r="E1192" s="495"/>
      <c r="F1192" s="428"/>
      <c r="G1192" s="495"/>
      <c r="H1192" s="495" t="str">
        <f t="shared" si="40"/>
        <v/>
      </c>
      <c r="I1192" s="512" t="str">
        <f t="shared" si="41"/>
        <v/>
      </c>
      <c r="J1192" s="428"/>
    </row>
    <row r="1193" spans="1:10" ht="24.75" customHeight="1">
      <c r="A1193" s="428"/>
      <c r="B1193" s="428"/>
      <c r="C1193" s="428"/>
      <c r="D1193" s="495"/>
      <c r="E1193" s="495"/>
      <c r="F1193" s="428"/>
      <c r="G1193" s="495"/>
      <c r="H1193" s="495" t="str">
        <f t="shared" si="40"/>
        <v/>
      </c>
      <c r="I1193" s="512" t="str">
        <f t="shared" si="41"/>
        <v/>
      </c>
      <c r="J1193" s="428"/>
    </row>
    <row r="1194" spans="1:10" ht="24.75" customHeight="1">
      <c r="A1194" s="428"/>
      <c r="B1194" s="428"/>
      <c r="C1194" s="428"/>
      <c r="D1194" s="495"/>
      <c r="E1194" s="495"/>
      <c r="F1194" s="428"/>
      <c r="G1194" s="495"/>
      <c r="H1194" s="495" t="str">
        <f t="shared" si="40"/>
        <v/>
      </c>
      <c r="I1194" s="512" t="str">
        <f t="shared" si="41"/>
        <v/>
      </c>
      <c r="J1194" s="428"/>
    </row>
    <row r="1195" spans="1:10" ht="24.75" customHeight="1">
      <c r="A1195" s="428"/>
      <c r="B1195" s="428"/>
      <c r="C1195" s="428"/>
      <c r="D1195" s="495"/>
      <c r="E1195" s="495"/>
      <c r="F1195" s="428"/>
      <c r="G1195" s="495"/>
      <c r="H1195" s="495" t="str">
        <f t="shared" si="40"/>
        <v/>
      </c>
      <c r="I1195" s="512" t="str">
        <f t="shared" si="41"/>
        <v/>
      </c>
      <c r="J1195" s="428"/>
    </row>
    <row r="1196" spans="1:10" ht="24.75" customHeight="1">
      <c r="A1196" s="428"/>
      <c r="B1196" s="428"/>
      <c r="C1196" s="428"/>
      <c r="D1196" s="495"/>
      <c r="E1196" s="495"/>
      <c r="F1196" s="428"/>
      <c r="G1196" s="495"/>
      <c r="H1196" s="495" t="str">
        <f t="shared" si="40"/>
        <v/>
      </c>
      <c r="I1196" s="512" t="str">
        <f t="shared" si="41"/>
        <v/>
      </c>
      <c r="J1196" s="428"/>
    </row>
    <row r="1197" spans="1:10" ht="24.75" customHeight="1">
      <c r="A1197" s="428"/>
      <c r="B1197" s="428"/>
      <c r="C1197" s="428"/>
      <c r="D1197" s="495"/>
      <c r="E1197" s="495"/>
      <c r="F1197" s="428"/>
      <c r="G1197" s="495"/>
      <c r="H1197" s="495" t="str">
        <f t="shared" si="40"/>
        <v/>
      </c>
      <c r="I1197" s="512" t="str">
        <f t="shared" si="41"/>
        <v/>
      </c>
      <c r="J1197" s="428"/>
    </row>
    <row r="1198" spans="1:10" ht="24.75" customHeight="1">
      <c r="A1198" s="428"/>
      <c r="B1198" s="428"/>
      <c r="C1198" s="428"/>
      <c r="D1198" s="495"/>
      <c r="E1198" s="495"/>
      <c r="F1198" s="428"/>
      <c r="G1198" s="495"/>
      <c r="H1198" s="495" t="str">
        <f t="shared" si="40"/>
        <v/>
      </c>
      <c r="I1198" s="512" t="str">
        <f t="shared" si="41"/>
        <v/>
      </c>
      <c r="J1198" s="428"/>
    </row>
    <row r="1199" spans="1:10" ht="24.75" customHeight="1">
      <c r="A1199" s="428"/>
      <c r="B1199" s="428"/>
      <c r="C1199" s="428"/>
      <c r="D1199" s="495"/>
      <c r="E1199" s="495"/>
      <c r="F1199" s="428"/>
      <c r="G1199" s="495"/>
      <c r="H1199" s="495" t="str">
        <f t="shared" si="40"/>
        <v/>
      </c>
      <c r="I1199" s="512" t="str">
        <f t="shared" si="41"/>
        <v/>
      </c>
      <c r="J1199" s="428"/>
    </row>
    <row r="1200" spans="1:10" ht="24.75" customHeight="1">
      <c r="A1200" s="428"/>
      <c r="B1200" s="428"/>
      <c r="C1200" s="428"/>
      <c r="D1200" s="495"/>
      <c r="E1200" s="495"/>
      <c r="F1200" s="428"/>
      <c r="G1200" s="495"/>
      <c r="H1200" s="495" t="str">
        <f t="shared" si="40"/>
        <v/>
      </c>
      <c r="I1200" s="512" t="str">
        <f t="shared" si="41"/>
        <v/>
      </c>
      <c r="J1200" s="428"/>
    </row>
    <row r="1201" spans="1:10" ht="24.75" customHeight="1">
      <c r="A1201" s="428"/>
      <c r="B1201" s="428"/>
      <c r="C1201" s="428"/>
      <c r="D1201" s="495"/>
      <c r="E1201" s="495"/>
      <c r="F1201" s="428"/>
      <c r="G1201" s="495"/>
      <c r="H1201" s="495" t="str">
        <f t="shared" si="40"/>
        <v/>
      </c>
      <c r="I1201" s="512" t="str">
        <f t="shared" si="41"/>
        <v/>
      </c>
      <c r="J1201" s="428"/>
    </row>
    <row r="1202" spans="1:10" ht="24.75" customHeight="1">
      <c r="A1202" s="428"/>
      <c r="B1202" s="428"/>
      <c r="C1202" s="428"/>
      <c r="D1202" s="495"/>
      <c r="E1202" s="495"/>
      <c r="F1202" s="428"/>
      <c r="G1202" s="495"/>
      <c r="H1202" s="495" t="str">
        <f t="shared" si="40"/>
        <v/>
      </c>
      <c r="I1202" s="512" t="str">
        <f t="shared" si="41"/>
        <v/>
      </c>
      <c r="J1202" s="428"/>
    </row>
    <row r="1203" spans="1:10" ht="24.75" customHeight="1">
      <c r="A1203" s="428"/>
      <c r="B1203" s="428"/>
      <c r="C1203" s="428"/>
      <c r="D1203" s="495"/>
      <c r="E1203" s="495"/>
      <c r="F1203" s="428"/>
      <c r="G1203" s="495"/>
      <c r="H1203" s="495" t="str">
        <f t="shared" si="40"/>
        <v/>
      </c>
      <c r="I1203" s="512" t="str">
        <f t="shared" si="41"/>
        <v/>
      </c>
      <c r="J1203" s="428"/>
    </row>
    <row r="1204" spans="1:10" ht="24.75" customHeight="1">
      <c r="A1204" s="428"/>
      <c r="B1204" s="428"/>
      <c r="C1204" s="428"/>
      <c r="D1204" s="495"/>
      <c r="E1204" s="495"/>
      <c r="F1204" s="428"/>
      <c r="G1204" s="495"/>
      <c r="H1204" s="495" t="str">
        <f t="shared" si="40"/>
        <v/>
      </c>
      <c r="I1204" s="512" t="str">
        <f t="shared" si="41"/>
        <v/>
      </c>
      <c r="J1204" s="428"/>
    </row>
    <row r="1205" spans="1:10" ht="24.75" customHeight="1">
      <c r="A1205" s="428"/>
      <c r="B1205" s="428"/>
      <c r="C1205" s="428"/>
      <c r="D1205" s="495"/>
      <c r="E1205" s="495"/>
      <c r="F1205" s="428"/>
      <c r="G1205" s="495"/>
      <c r="H1205" s="495" t="str">
        <f t="shared" si="40"/>
        <v/>
      </c>
      <c r="I1205" s="512" t="str">
        <f t="shared" si="41"/>
        <v/>
      </c>
      <c r="J1205" s="428"/>
    </row>
    <row r="1206" spans="1:10" ht="24.75" customHeight="1">
      <c r="A1206" s="428"/>
      <c r="B1206" s="428"/>
      <c r="C1206" s="428"/>
      <c r="D1206" s="495"/>
      <c r="E1206" s="495"/>
      <c r="F1206" s="428"/>
      <c r="G1206" s="495"/>
      <c r="H1206" s="495" t="str">
        <f t="shared" si="40"/>
        <v/>
      </c>
      <c r="I1206" s="512" t="str">
        <f t="shared" si="41"/>
        <v/>
      </c>
      <c r="J1206" s="428"/>
    </row>
    <row r="1207" spans="1:10" ht="24.75" customHeight="1">
      <c r="A1207" s="428"/>
      <c r="B1207" s="428"/>
      <c r="C1207" s="428"/>
      <c r="D1207" s="495"/>
      <c r="E1207" s="495"/>
      <c r="F1207" s="428"/>
      <c r="G1207" s="495"/>
      <c r="H1207" s="495" t="str">
        <f t="shared" si="40"/>
        <v/>
      </c>
      <c r="I1207" s="512" t="str">
        <f t="shared" si="41"/>
        <v/>
      </c>
      <c r="J1207" s="428"/>
    </row>
    <row r="1208" spans="1:10" ht="24.75" customHeight="1">
      <c r="A1208" s="428"/>
      <c r="B1208" s="428"/>
      <c r="C1208" s="428"/>
      <c r="D1208" s="495"/>
      <c r="E1208" s="495"/>
      <c r="F1208" s="428"/>
      <c r="G1208" s="495"/>
      <c r="H1208" s="495" t="str">
        <f t="shared" si="40"/>
        <v/>
      </c>
      <c r="I1208" s="512" t="str">
        <f t="shared" si="41"/>
        <v/>
      </c>
      <c r="J1208" s="428"/>
    </row>
    <row r="1209" spans="1:10" ht="24.75" customHeight="1">
      <c r="A1209" s="428"/>
      <c r="B1209" s="428"/>
      <c r="C1209" s="428"/>
      <c r="D1209" s="495"/>
      <c r="E1209" s="495"/>
      <c r="F1209" s="428"/>
      <c r="G1209" s="495"/>
      <c r="H1209" s="495" t="str">
        <f t="shared" si="40"/>
        <v/>
      </c>
      <c r="I1209" s="512" t="str">
        <f t="shared" si="41"/>
        <v/>
      </c>
      <c r="J1209" s="428"/>
    </row>
    <row r="1210" spans="1:10" ht="24.75" customHeight="1">
      <c r="A1210" s="428"/>
      <c r="B1210" s="428"/>
      <c r="C1210" s="428"/>
      <c r="D1210" s="495"/>
      <c r="E1210" s="495"/>
      <c r="F1210" s="428"/>
      <c r="G1210" s="495"/>
      <c r="H1210" s="495" t="str">
        <f t="shared" si="40"/>
        <v/>
      </c>
      <c r="I1210" s="512" t="str">
        <f t="shared" si="41"/>
        <v/>
      </c>
      <c r="J1210" s="428"/>
    </row>
    <row r="1211" spans="1:10" ht="24.75" customHeight="1">
      <c r="A1211" s="428"/>
      <c r="B1211" s="428"/>
      <c r="C1211" s="428"/>
      <c r="D1211" s="495"/>
      <c r="E1211" s="495"/>
      <c r="F1211" s="428"/>
      <c r="G1211" s="495"/>
      <c r="H1211" s="495" t="str">
        <f t="shared" si="40"/>
        <v/>
      </c>
      <c r="I1211" s="512" t="str">
        <f t="shared" si="41"/>
        <v/>
      </c>
      <c r="J1211" s="428"/>
    </row>
    <row r="1212" spans="1:10" ht="24.75" customHeight="1">
      <c r="A1212" s="428"/>
      <c r="B1212" s="428"/>
      <c r="C1212" s="428"/>
      <c r="D1212" s="495"/>
      <c r="E1212" s="495"/>
      <c r="F1212" s="428"/>
      <c r="G1212" s="495"/>
      <c r="H1212" s="495" t="str">
        <f t="shared" si="40"/>
        <v/>
      </c>
      <c r="I1212" s="512" t="str">
        <f t="shared" si="41"/>
        <v/>
      </c>
      <c r="J1212" s="428"/>
    </row>
    <row r="1213" spans="1:10" ht="24.75" customHeight="1">
      <c r="A1213" s="428"/>
      <c r="B1213" s="428"/>
      <c r="C1213" s="428"/>
      <c r="D1213" s="495"/>
      <c r="E1213" s="495"/>
      <c r="F1213" s="428"/>
      <c r="G1213" s="495"/>
      <c r="H1213" s="495" t="str">
        <f t="shared" si="40"/>
        <v/>
      </c>
      <c r="I1213" s="512" t="str">
        <f t="shared" si="41"/>
        <v/>
      </c>
      <c r="J1213" s="428"/>
    </row>
    <row r="1214" spans="1:10" ht="24.75" customHeight="1">
      <c r="A1214" s="428"/>
      <c r="B1214" s="428"/>
      <c r="C1214" s="428"/>
      <c r="D1214" s="495"/>
      <c r="E1214" s="495"/>
      <c r="F1214" s="428"/>
      <c r="G1214" s="495"/>
      <c r="H1214" s="495" t="str">
        <f t="shared" si="40"/>
        <v/>
      </c>
      <c r="I1214" s="512" t="str">
        <f t="shared" si="41"/>
        <v/>
      </c>
      <c r="J1214" s="428"/>
    </row>
    <row r="1215" spans="1:10" ht="24.75" customHeight="1">
      <c r="A1215" s="428"/>
      <c r="B1215" s="428"/>
      <c r="C1215" s="428"/>
      <c r="D1215" s="495"/>
      <c r="E1215" s="495"/>
      <c r="F1215" s="428"/>
      <c r="G1215" s="495"/>
      <c r="H1215" s="495" t="str">
        <f t="shared" si="40"/>
        <v/>
      </c>
      <c r="I1215" s="512" t="str">
        <f t="shared" si="41"/>
        <v/>
      </c>
      <c r="J1215" s="428"/>
    </row>
    <row r="1216" spans="1:10" ht="24.75" customHeight="1">
      <c r="A1216" s="428"/>
      <c r="B1216" s="428"/>
      <c r="C1216" s="428"/>
      <c r="D1216" s="495"/>
      <c r="E1216" s="495"/>
      <c r="F1216" s="428"/>
      <c r="G1216" s="495"/>
      <c r="H1216" s="495" t="str">
        <f t="shared" si="40"/>
        <v/>
      </c>
      <c r="I1216" s="512" t="str">
        <f t="shared" si="41"/>
        <v/>
      </c>
      <c r="J1216" s="428"/>
    </row>
    <row r="1217" spans="1:10" ht="24.75" customHeight="1">
      <c r="A1217" s="428"/>
      <c r="B1217" s="428"/>
      <c r="C1217" s="428"/>
      <c r="D1217" s="495"/>
      <c r="E1217" s="495"/>
      <c r="F1217" s="428"/>
      <c r="G1217" s="495"/>
      <c r="H1217" s="495" t="str">
        <f t="shared" si="40"/>
        <v/>
      </c>
      <c r="I1217" s="512" t="str">
        <f t="shared" si="41"/>
        <v/>
      </c>
      <c r="J1217" s="428"/>
    </row>
    <row r="1218" spans="1:10" ht="24.75" customHeight="1">
      <c r="A1218" s="428"/>
      <c r="B1218" s="428"/>
      <c r="C1218" s="428"/>
      <c r="D1218" s="495"/>
      <c r="E1218" s="495"/>
      <c r="F1218" s="428"/>
      <c r="G1218" s="495"/>
      <c r="H1218" s="495" t="str">
        <f t="shared" si="40"/>
        <v/>
      </c>
      <c r="I1218" s="512" t="str">
        <f t="shared" si="41"/>
        <v/>
      </c>
      <c r="J1218" s="428"/>
    </row>
    <row r="1219" spans="1:10" ht="24.75" customHeight="1">
      <c r="A1219" s="428"/>
      <c r="B1219" s="428"/>
      <c r="C1219" s="428"/>
      <c r="D1219" s="495"/>
      <c r="E1219" s="495"/>
      <c r="F1219" s="428"/>
      <c r="G1219" s="495"/>
      <c r="H1219" s="495" t="str">
        <f t="shared" si="40"/>
        <v/>
      </c>
      <c r="I1219" s="512" t="str">
        <f t="shared" si="41"/>
        <v/>
      </c>
      <c r="J1219" s="428"/>
    </row>
    <row r="1220" spans="1:10" ht="24.75" customHeight="1">
      <c r="A1220" s="428"/>
      <c r="B1220" s="428"/>
      <c r="C1220" s="428"/>
      <c r="D1220" s="495"/>
      <c r="E1220" s="495"/>
      <c r="F1220" s="428"/>
      <c r="G1220" s="495"/>
      <c r="H1220" s="495" t="str">
        <f t="shared" si="40"/>
        <v/>
      </c>
      <c r="I1220" s="512" t="str">
        <f t="shared" si="41"/>
        <v/>
      </c>
      <c r="J1220" s="428"/>
    </row>
    <row r="1221" spans="1:10" ht="24.75" customHeight="1">
      <c r="A1221" s="428"/>
      <c r="B1221" s="428"/>
      <c r="C1221" s="428"/>
      <c r="D1221" s="495"/>
      <c r="E1221" s="495"/>
      <c r="F1221" s="428"/>
      <c r="G1221" s="495"/>
      <c r="H1221" s="495" t="str">
        <f t="shared" si="40"/>
        <v/>
      </c>
      <c r="I1221" s="512" t="str">
        <f t="shared" si="41"/>
        <v/>
      </c>
      <c r="J1221" s="428"/>
    </row>
    <row r="1222" spans="1:10" ht="24.75" customHeight="1">
      <c r="A1222" s="428"/>
      <c r="B1222" s="428"/>
      <c r="C1222" s="428"/>
      <c r="D1222" s="495"/>
      <c r="E1222" s="495"/>
      <c r="F1222" s="428"/>
      <c r="G1222" s="495"/>
      <c r="H1222" s="495" t="str">
        <f t="shared" si="40"/>
        <v/>
      </c>
      <c r="I1222" s="512" t="str">
        <f t="shared" si="41"/>
        <v/>
      </c>
      <c r="J1222" s="428"/>
    </row>
    <row r="1223" spans="1:10" ht="24.75" customHeight="1">
      <c r="A1223" s="428"/>
      <c r="B1223" s="428"/>
      <c r="C1223" s="428"/>
      <c r="D1223" s="495"/>
      <c r="E1223" s="495"/>
      <c r="F1223" s="428"/>
      <c r="G1223" s="495"/>
      <c r="H1223" s="495" t="str">
        <f t="shared" si="40"/>
        <v/>
      </c>
      <c r="I1223" s="512" t="str">
        <f t="shared" si="41"/>
        <v/>
      </c>
      <c r="J1223" s="428"/>
    </row>
    <row r="1224" spans="1:10" ht="24.75" customHeight="1">
      <c r="A1224" s="428"/>
      <c r="B1224" s="428"/>
      <c r="C1224" s="428"/>
      <c r="D1224" s="495"/>
      <c r="E1224" s="495"/>
      <c r="F1224" s="428"/>
      <c r="G1224" s="495"/>
      <c r="H1224" s="495" t="str">
        <f t="shared" si="40"/>
        <v/>
      </c>
      <c r="I1224" s="512" t="str">
        <f t="shared" si="41"/>
        <v/>
      </c>
      <c r="J1224" s="428"/>
    </row>
    <row r="1225" spans="1:10" ht="24.75" customHeight="1">
      <c r="A1225" s="428"/>
      <c r="B1225" s="428"/>
      <c r="C1225" s="428"/>
      <c r="D1225" s="495"/>
      <c r="E1225" s="495"/>
      <c r="F1225" s="428"/>
      <c r="G1225" s="495"/>
      <c r="H1225" s="495" t="str">
        <f t="shared" si="40"/>
        <v/>
      </c>
      <c r="I1225" s="512" t="str">
        <f t="shared" si="41"/>
        <v/>
      </c>
      <c r="J1225" s="428"/>
    </row>
    <row r="1226" spans="1:10" ht="24.75" customHeight="1">
      <c r="A1226" s="428"/>
      <c r="B1226" s="428"/>
      <c r="C1226" s="428"/>
      <c r="D1226" s="495"/>
      <c r="E1226" s="495"/>
      <c r="F1226" s="428"/>
      <c r="G1226" s="495"/>
      <c r="H1226" s="495" t="str">
        <f t="shared" si="40"/>
        <v/>
      </c>
      <c r="I1226" s="512" t="str">
        <f t="shared" si="41"/>
        <v/>
      </c>
      <c r="J1226" s="428"/>
    </row>
    <row r="1227" spans="1:10" ht="24.75" customHeight="1">
      <c r="A1227" s="428"/>
      <c r="B1227" s="428"/>
      <c r="C1227" s="428"/>
      <c r="D1227" s="495"/>
      <c r="E1227" s="495"/>
      <c r="F1227" s="428"/>
      <c r="G1227" s="495"/>
      <c r="H1227" s="495" t="str">
        <f t="shared" si="40"/>
        <v/>
      </c>
      <c r="I1227" s="512" t="str">
        <f t="shared" si="41"/>
        <v/>
      </c>
      <c r="J1227" s="428"/>
    </row>
    <row r="1228" spans="1:10" ht="24.75" customHeight="1">
      <c r="A1228" s="428"/>
      <c r="B1228" s="428"/>
      <c r="C1228" s="428"/>
      <c r="D1228" s="495"/>
      <c r="E1228" s="495"/>
      <c r="F1228" s="428"/>
      <c r="G1228" s="495"/>
      <c r="H1228" s="495" t="str">
        <f t="shared" si="40"/>
        <v/>
      </c>
      <c r="I1228" s="512" t="str">
        <f t="shared" si="41"/>
        <v/>
      </c>
      <c r="J1228" s="428"/>
    </row>
    <row r="1229" spans="1:10" ht="24.75" customHeight="1">
      <c r="A1229" s="428"/>
      <c r="B1229" s="428"/>
      <c r="C1229" s="428"/>
      <c r="D1229" s="495"/>
      <c r="E1229" s="495"/>
      <c r="F1229" s="428"/>
      <c r="G1229" s="495"/>
      <c r="H1229" s="495" t="str">
        <f t="shared" si="40"/>
        <v/>
      </c>
      <c r="I1229" s="512" t="str">
        <f t="shared" si="41"/>
        <v/>
      </c>
      <c r="J1229" s="428"/>
    </row>
    <row r="1230" spans="1:10" ht="24.75" customHeight="1">
      <c r="A1230" s="428"/>
      <c r="B1230" s="428"/>
      <c r="C1230" s="428"/>
      <c r="D1230" s="495"/>
      <c r="E1230" s="495"/>
      <c r="F1230" s="428"/>
      <c r="G1230" s="495"/>
      <c r="H1230" s="495" t="str">
        <f t="shared" si="40"/>
        <v/>
      </c>
      <c r="I1230" s="512" t="str">
        <f t="shared" si="41"/>
        <v/>
      </c>
      <c r="J1230" s="428"/>
    </row>
    <row r="1231" spans="1:10" ht="24.75" customHeight="1">
      <c r="A1231" s="428"/>
      <c r="B1231" s="428"/>
      <c r="C1231" s="428"/>
      <c r="D1231" s="495"/>
      <c r="E1231" s="495"/>
      <c r="F1231" s="428"/>
      <c r="G1231" s="495"/>
      <c r="H1231" s="495" t="str">
        <f t="shared" si="40"/>
        <v/>
      </c>
      <c r="I1231" s="512" t="str">
        <f t="shared" si="41"/>
        <v/>
      </c>
      <c r="J1231" s="428"/>
    </row>
    <row r="1232" spans="1:10" ht="24.75" customHeight="1">
      <c r="A1232" s="428"/>
      <c r="B1232" s="428"/>
      <c r="C1232" s="428"/>
      <c r="D1232" s="495"/>
      <c r="E1232" s="495"/>
      <c r="F1232" s="428"/>
      <c r="G1232" s="495"/>
      <c r="H1232" s="495" t="str">
        <f t="shared" si="40"/>
        <v/>
      </c>
      <c r="I1232" s="512" t="str">
        <f t="shared" si="41"/>
        <v/>
      </c>
      <c r="J1232" s="428"/>
    </row>
    <row r="1233" spans="1:10" ht="24.75" customHeight="1">
      <c r="A1233" s="428"/>
      <c r="B1233" s="428"/>
      <c r="C1233" s="428"/>
      <c r="D1233" s="495"/>
      <c r="E1233" s="495"/>
      <c r="F1233" s="428"/>
      <c r="G1233" s="495"/>
      <c r="H1233" s="495" t="str">
        <f t="shared" si="40"/>
        <v/>
      </c>
      <c r="I1233" s="512" t="str">
        <f t="shared" si="41"/>
        <v/>
      </c>
      <c r="J1233" s="428"/>
    </row>
    <row r="1234" spans="1:10" ht="24.75" customHeight="1">
      <c r="A1234" s="428"/>
      <c r="B1234" s="428"/>
      <c r="C1234" s="428"/>
      <c r="D1234" s="495"/>
      <c r="E1234" s="495"/>
      <c r="F1234" s="428"/>
      <c r="G1234" s="495"/>
      <c r="H1234" s="495" t="str">
        <f t="shared" si="40"/>
        <v/>
      </c>
      <c r="I1234" s="512" t="str">
        <f t="shared" si="41"/>
        <v/>
      </c>
      <c r="J1234" s="428"/>
    </row>
    <row r="1235" spans="1:10" ht="24.75" customHeight="1">
      <c r="A1235" s="428"/>
      <c r="B1235" s="428"/>
      <c r="C1235" s="428"/>
      <c r="D1235" s="495"/>
      <c r="E1235" s="495"/>
      <c r="F1235" s="428"/>
      <c r="G1235" s="495"/>
      <c r="H1235" s="495" t="str">
        <f t="shared" si="40"/>
        <v/>
      </c>
      <c r="I1235" s="512" t="str">
        <f t="shared" si="41"/>
        <v/>
      </c>
      <c r="J1235" s="428"/>
    </row>
    <row r="1236" spans="1:10" ht="24.75" customHeight="1">
      <c r="A1236" s="428"/>
      <c r="B1236" s="428"/>
      <c r="C1236" s="428"/>
      <c r="D1236" s="495"/>
      <c r="E1236" s="495"/>
      <c r="F1236" s="428"/>
      <c r="G1236" s="495"/>
      <c r="H1236" s="495" t="str">
        <f t="shared" si="40"/>
        <v/>
      </c>
      <c r="I1236" s="512" t="str">
        <f t="shared" si="41"/>
        <v/>
      </c>
      <c r="J1236" s="428"/>
    </row>
    <row r="1237" spans="1:10" ht="24.75" customHeight="1">
      <c r="A1237" s="428"/>
      <c r="B1237" s="428"/>
      <c r="C1237" s="428"/>
      <c r="D1237" s="495"/>
      <c r="E1237" s="495"/>
      <c r="F1237" s="428"/>
      <c r="G1237" s="495"/>
      <c r="H1237" s="495" t="str">
        <f t="shared" si="40"/>
        <v/>
      </c>
      <c r="I1237" s="512" t="str">
        <f t="shared" si="41"/>
        <v/>
      </c>
      <c r="J1237" s="428"/>
    </row>
    <row r="1238" spans="1:10" ht="24.75" customHeight="1">
      <c r="A1238" s="428"/>
      <c r="B1238" s="428"/>
      <c r="C1238" s="428"/>
      <c r="D1238" s="495"/>
      <c r="E1238" s="495"/>
      <c r="F1238" s="428"/>
      <c r="G1238" s="495"/>
      <c r="H1238" s="495" t="str">
        <f t="shared" si="40"/>
        <v/>
      </c>
      <c r="I1238" s="512" t="str">
        <f t="shared" si="41"/>
        <v/>
      </c>
      <c r="J1238" s="428"/>
    </row>
    <row r="1239" spans="1:10" ht="24.75" customHeight="1">
      <c r="A1239" s="428"/>
      <c r="B1239" s="428"/>
      <c r="C1239" s="428"/>
      <c r="D1239" s="495"/>
      <c r="E1239" s="495"/>
      <c r="F1239" s="428"/>
      <c r="G1239" s="495"/>
      <c r="H1239" s="495" t="str">
        <f t="shared" si="40"/>
        <v/>
      </c>
      <c r="I1239" s="512" t="str">
        <f t="shared" si="41"/>
        <v/>
      </c>
      <c r="J1239" s="428"/>
    </row>
    <row r="1240" spans="1:10" ht="24.75" customHeight="1">
      <c r="A1240" s="428"/>
      <c r="B1240" s="428"/>
      <c r="C1240" s="428"/>
      <c r="D1240" s="495"/>
      <c r="E1240" s="495"/>
      <c r="F1240" s="428"/>
      <c r="G1240" s="495"/>
      <c r="H1240" s="495" t="str">
        <f t="shared" si="40"/>
        <v/>
      </c>
      <c r="I1240" s="512" t="str">
        <f t="shared" si="41"/>
        <v/>
      </c>
      <c r="J1240" s="428"/>
    </row>
    <row r="1241" spans="1:10" ht="24.75" customHeight="1">
      <c r="A1241" s="428"/>
      <c r="B1241" s="428"/>
      <c r="C1241" s="428"/>
      <c r="D1241" s="495"/>
      <c r="E1241" s="495"/>
      <c r="F1241" s="428"/>
      <c r="G1241" s="495"/>
      <c r="H1241" s="495" t="str">
        <f t="shared" si="40"/>
        <v/>
      </c>
      <c r="I1241" s="512" t="str">
        <f t="shared" si="41"/>
        <v/>
      </c>
      <c r="J1241" s="428"/>
    </row>
    <row r="1242" spans="1:10" ht="24.75" customHeight="1">
      <c r="A1242" s="428"/>
      <c r="B1242" s="428"/>
      <c r="C1242" s="428"/>
      <c r="D1242" s="495"/>
      <c r="E1242" s="495"/>
      <c r="F1242" s="428"/>
      <c r="G1242" s="495"/>
      <c r="H1242" s="495" t="str">
        <f t="shared" si="40"/>
        <v/>
      </c>
      <c r="I1242" s="512" t="str">
        <f t="shared" si="41"/>
        <v/>
      </c>
      <c r="J1242" s="428"/>
    </row>
    <row r="1243" spans="1:10" ht="24.75" customHeight="1">
      <c r="A1243" s="428"/>
      <c r="B1243" s="428"/>
      <c r="C1243" s="428"/>
      <c r="D1243" s="495"/>
      <c r="E1243" s="495"/>
      <c r="F1243" s="428"/>
      <c r="G1243" s="495"/>
      <c r="H1243" s="495" t="str">
        <f t="shared" si="40"/>
        <v/>
      </c>
      <c r="I1243" s="512" t="str">
        <f t="shared" si="41"/>
        <v/>
      </c>
      <c r="J1243" s="428"/>
    </row>
    <row r="1244" spans="1:10" ht="24.75" customHeight="1">
      <c r="A1244" s="428"/>
      <c r="B1244" s="428"/>
      <c r="C1244" s="428"/>
      <c r="D1244" s="495"/>
      <c r="E1244" s="495"/>
      <c r="F1244" s="428"/>
      <c r="G1244" s="495"/>
      <c r="H1244" s="495" t="str">
        <f t="shared" si="40"/>
        <v/>
      </c>
      <c r="I1244" s="512" t="str">
        <f t="shared" si="41"/>
        <v/>
      </c>
      <c r="J1244" s="428"/>
    </row>
    <row r="1245" spans="1:10" ht="24.75" customHeight="1">
      <c r="A1245" s="428"/>
      <c r="B1245" s="428"/>
      <c r="C1245" s="428"/>
      <c r="D1245" s="495"/>
      <c r="E1245" s="495"/>
      <c r="F1245" s="428"/>
      <c r="G1245" s="495"/>
      <c r="H1245" s="495" t="str">
        <f t="shared" si="40"/>
        <v/>
      </c>
      <c r="I1245" s="512" t="str">
        <f t="shared" si="41"/>
        <v/>
      </c>
      <c r="J1245" s="428"/>
    </row>
    <row r="1246" spans="1:10" ht="24.75" customHeight="1">
      <c r="A1246" s="428"/>
      <c r="B1246" s="428"/>
      <c r="C1246" s="428"/>
      <c r="D1246" s="495"/>
      <c r="E1246" s="495"/>
      <c r="F1246" s="428"/>
      <c r="G1246" s="495"/>
      <c r="H1246" s="495" t="str">
        <f t="shared" ref="H1246:H1309" si="42">IF(E1246="","",E1246*G1246)</f>
        <v/>
      </c>
      <c r="I1246" s="512" t="str">
        <f t="shared" ref="I1246:I1309" si="43">IF(D1246="","",H1246/D1246)</f>
        <v/>
      </c>
      <c r="J1246" s="428"/>
    </row>
    <row r="1247" spans="1:10" ht="24.75" customHeight="1">
      <c r="A1247" s="428"/>
      <c r="B1247" s="428"/>
      <c r="C1247" s="428"/>
      <c r="D1247" s="495"/>
      <c r="E1247" s="495"/>
      <c r="F1247" s="428"/>
      <c r="G1247" s="495"/>
      <c r="H1247" s="495" t="str">
        <f t="shared" si="42"/>
        <v/>
      </c>
      <c r="I1247" s="512" t="str">
        <f t="shared" si="43"/>
        <v/>
      </c>
      <c r="J1247" s="428"/>
    </row>
    <row r="1248" spans="1:10" ht="24.75" customHeight="1">
      <c r="A1248" s="428"/>
      <c r="B1248" s="428"/>
      <c r="C1248" s="428"/>
      <c r="D1248" s="495"/>
      <c r="E1248" s="495"/>
      <c r="F1248" s="428"/>
      <c r="G1248" s="495"/>
      <c r="H1248" s="495" t="str">
        <f t="shared" si="42"/>
        <v/>
      </c>
      <c r="I1248" s="512" t="str">
        <f t="shared" si="43"/>
        <v/>
      </c>
      <c r="J1248" s="428"/>
    </row>
    <row r="1249" spans="1:10" ht="24.75" customHeight="1">
      <c r="A1249" s="428"/>
      <c r="B1249" s="428"/>
      <c r="C1249" s="428"/>
      <c r="D1249" s="495"/>
      <c r="E1249" s="495"/>
      <c r="F1249" s="428"/>
      <c r="G1249" s="495"/>
      <c r="H1249" s="495" t="str">
        <f t="shared" si="42"/>
        <v/>
      </c>
      <c r="I1249" s="512" t="str">
        <f t="shared" si="43"/>
        <v/>
      </c>
      <c r="J1249" s="428"/>
    </row>
    <row r="1250" spans="1:10" ht="24.75" customHeight="1">
      <c r="A1250" s="428"/>
      <c r="B1250" s="428"/>
      <c r="C1250" s="428"/>
      <c r="D1250" s="495"/>
      <c r="E1250" s="495"/>
      <c r="F1250" s="428"/>
      <c r="G1250" s="495"/>
      <c r="H1250" s="495" t="str">
        <f t="shared" si="42"/>
        <v/>
      </c>
      <c r="I1250" s="512" t="str">
        <f t="shared" si="43"/>
        <v/>
      </c>
      <c r="J1250" s="428"/>
    </row>
    <row r="1251" spans="1:10" ht="24.75" customHeight="1">
      <c r="A1251" s="428"/>
      <c r="B1251" s="428"/>
      <c r="C1251" s="428"/>
      <c r="D1251" s="495"/>
      <c r="E1251" s="495"/>
      <c r="F1251" s="428"/>
      <c r="G1251" s="495"/>
      <c r="H1251" s="495" t="str">
        <f t="shared" si="42"/>
        <v/>
      </c>
      <c r="I1251" s="512" t="str">
        <f t="shared" si="43"/>
        <v/>
      </c>
      <c r="J1251" s="428"/>
    </row>
    <row r="1252" spans="1:10" ht="24.75" customHeight="1">
      <c r="A1252" s="428"/>
      <c r="B1252" s="428"/>
      <c r="C1252" s="428"/>
      <c r="D1252" s="495"/>
      <c r="E1252" s="495"/>
      <c r="F1252" s="428"/>
      <c r="G1252" s="495"/>
      <c r="H1252" s="495" t="str">
        <f t="shared" si="42"/>
        <v/>
      </c>
      <c r="I1252" s="512" t="str">
        <f t="shared" si="43"/>
        <v/>
      </c>
      <c r="J1252" s="428"/>
    </row>
    <row r="1253" spans="1:10" ht="24.75" customHeight="1">
      <c r="A1253" s="428"/>
      <c r="B1253" s="428"/>
      <c r="C1253" s="428"/>
      <c r="D1253" s="495"/>
      <c r="E1253" s="495"/>
      <c r="F1253" s="428"/>
      <c r="G1253" s="495"/>
      <c r="H1253" s="495" t="str">
        <f t="shared" si="42"/>
        <v/>
      </c>
      <c r="I1253" s="512" t="str">
        <f t="shared" si="43"/>
        <v/>
      </c>
      <c r="J1253" s="428"/>
    </row>
    <row r="1254" spans="1:10" ht="24.75" customHeight="1">
      <c r="A1254" s="428"/>
      <c r="B1254" s="428"/>
      <c r="C1254" s="428"/>
      <c r="D1254" s="495"/>
      <c r="E1254" s="495"/>
      <c r="F1254" s="428"/>
      <c r="G1254" s="495"/>
      <c r="H1254" s="495" t="str">
        <f t="shared" si="42"/>
        <v/>
      </c>
      <c r="I1254" s="512" t="str">
        <f t="shared" si="43"/>
        <v/>
      </c>
      <c r="J1254" s="428"/>
    </row>
    <row r="1255" spans="1:10" ht="24.75" customHeight="1">
      <c r="A1255" s="428"/>
      <c r="B1255" s="428"/>
      <c r="C1255" s="428"/>
      <c r="D1255" s="495"/>
      <c r="E1255" s="495"/>
      <c r="F1255" s="428"/>
      <c r="G1255" s="495"/>
      <c r="H1255" s="495" t="str">
        <f t="shared" si="42"/>
        <v/>
      </c>
      <c r="I1255" s="512" t="str">
        <f t="shared" si="43"/>
        <v/>
      </c>
      <c r="J1255" s="428"/>
    </row>
    <row r="1256" spans="1:10" ht="24.75" customHeight="1">
      <c r="A1256" s="428"/>
      <c r="B1256" s="428"/>
      <c r="C1256" s="428"/>
      <c r="D1256" s="495"/>
      <c r="E1256" s="495"/>
      <c r="F1256" s="428"/>
      <c r="G1256" s="495"/>
      <c r="H1256" s="495" t="str">
        <f t="shared" si="42"/>
        <v/>
      </c>
      <c r="I1256" s="512" t="str">
        <f t="shared" si="43"/>
        <v/>
      </c>
      <c r="J1256" s="428"/>
    </row>
    <row r="1257" spans="1:10" ht="24.75" customHeight="1">
      <c r="A1257" s="428"/>
      <c r="B1257" s="428"/>
      <c r="C1257" s="428"/>
      <c r="D1257" s="495"/>
      <c r="E1257" s="495"/>
      <c r="F1257" s="428"/>
      <c r="G1257" s="495"/>
      <c r="H1257" s="495" t="str">
        <f t="shared" si="42"/>
        <v/>
      </c>
      <c r="I1257" s="512" t="str">
        <f t="shared" si="43"/>
        <v/>
      </c>
      <c r="J1257" s="428"/>
    </row>
    <row r="1258" spans="1:10" ht="24.75" customHeight="1">
      <c r="A1258" s="428"/>
      <c r="B1258" s="428"/>
      <c r="C1258" s="428"/>
      <c r="D1258" s="495"/>
      <c r="E1258" s="495"/>
      <c r="F1258" s="428"/>
      <c r="G1258" s="495"/>
      <c r="H1258" s="495" t="str">
        <f t="shared" si="42"/>
        <v/>
      </c>
      <c r="I1258" s="512" t="str">
        <f t="shared" si="43"/>
        <v/>
      </c>
      <c r="J1258" s="428"/>
    </row>
    <row r="1259" spans="1:10" ht="24.75" customHeight="1">
      <c r="A1259" s="428"/>
      <c r="B1259" s="428"/>
      <c r="C1259" s="428"/>
      <c r="D1259" s="495"/>
      <c r="E1259" s="495"/>
      <c r="F1259" s="428"/>
      <c r="G1259" s="495"/>
      <c r="H1259" s="495" t="str">
        <f t="shared" si="42"/>
        <v/>
      </c>
      <c r="I1259" s="512" t="str">
        <f t="shared" si="43"/>
        <v/>
      </c>
      <c r="J1259" s="428"/>
    </row>
    <row r="1260" spans="1:10" ht="24.75" customHeight="1">
      <c r="A1260" s="428"/>
      <c r="B1260" s="428"/>
      <c r="C1260" s="428"/>
      <c r="D1260" s="495"/>
      <c r="E1260" s="495"/>
      <c r="F1260" s="428"/>
      <c r="G1260" s="495"/>
      <c r="H1260" s="495" t="str">
        <f t="shared" si="42"/>
        <v/>
      </c>
      <c r="I1260" s="512" t="str">
        <f t="shared" si="43"/>
        <v/>
      </c>
      <c r="J1260" s="428"/>
    </row>
    <row r="1261" spans="1:10" ht="24.75" customHeight="1">
      <c r="A1261" s="428"/>
      <c r="B1261" s="428"/>
      <c r="C1261" s="428"/>
      <c r="D1261" s="495"/>
      <c r="E1261" s="495"/>
      <c r="F1261" s="428"/>
      <c r="G1261" s="495"/>
      <c r="H1261" s="495" t="str">
        <f t="shared" si="42"/>
        <v/>
      </c>
      <c r="I1261" s="512" t="str">
        <f t="shared" si="43"/>
        <v/>
      </c>
      <c r="J1261" s="428"/>
    </row>
    <row r="1262" spans="1:10" ht="24.75" customHeight="1">
      <c r="A1262" s="428"/>
      <c r="B1262" s="428"/>
      <c r="C1262" s="428"/>
      <c r="D1262" s="495"/>
      <c r="E1262" s="495"/>
      <c r="F1262" s="428"/>
      <c r="G1262" s="495"/>
      <c r="H1262" s="495" t="str">
        <f t="shared" si="42"/>
        <v/>
      </c>
      <c r="I1262" s="512" t="str">
        <f t="shared" si="43"/>
        <v/>
      </c>
      <c r="J1262" s="428"/>
    </row>
    <row r="1263" spans="1:10" ht="24.75" customHeight="1">
      <c r="A1263" s="428"/>
      <c r="B1263" s="428"/>
      <c r="C1263" s="428"/>
      <c r="D1263" s="495"/>
      <c r="E1263" s="495"/>
      <c r="F1263" s="428"/>
      <c r="G1263" s="495"/>
      <c r="H1263" s="495" t="str">
        <f t="shared" si="42"/>
        <v/>
      </c>
      <c r="I1263" s="512" t="str">
        <f t="shared" si="43"/>
        <v/>
      </c>
      <c r="J1263" s="428"/>
    </row>
    <row r="1264" spans="1:10" ht="24.75" customHeight="1">
      <c r="A1264" s="428"/>
      <c r="B1264" s="428"/>
      <c r="C1264" s="428"/>
      <c r="D1264" s="495"/>
      <c r="E1264" s="495"/>
      <c r="F1264" s="428"/>
      <c r="G1264" s="495"/>
      <c r="H1264" s="495" t="str">
        <f t="shared" si="42"/>
        <v/>
      </c>
      <c r="I1264" s="512" t="str">
        <f t="shared" si="43"/>
        <v/>
      </c>
      <c r="J1264" s="428"/>
    </row>
    <row r="1265" spans="1:10" ht="24.75" customHeight="1">
      <c r="A1265" s="428"/>
      <c r="B1265" s="428"/>
      <c r="C1265" s="428"/>
      <c r="D1265" s="495"/>
      <c r="E1265" s="495"/>
      <c r="F1265" s="428"/>
      <c r="G1265" s="495"/>
      <c r="H1265" s="495" t="str">
        <f t="shared" si="42"/>
        <v/>
      </c>
      <c r="I1265" s="512" t="str">
        <f t="shared" si="43"/>
        <v/>
      </c>
      <c r="J1265" s="428"/>
    </row>
    <row r="1266" spans="1:10" ht="24.75" customHeight="1">
      <c r="A1266" s="428"/>
      <c r="B1266" s="428"/>
      <c r="C1266" s="428"/>
      <c r="D1266" s="495"/>
      <c r="E1266" s="495"/>
      <c r="F1266" s="428"/>
      <c r="G1266" s="495"/>
      <c r="H1266" s="495" t="str">
        <f t="shared" si="42"/>
        <v/>
      </c>
      <c r="I1266" s="512" t="str">
        <f t="shared" si="43"/>
        <v/>
      </c>
      <c r="J1266" s="428"/>
    </row>
    <row r="1267" spans="1:10" ht="24.75" customHeight="1">
      <c r="A1267" s="428"/>
      <c r="B1267" s="428"/>
      <c r="C1267" s="428"/>
      <c r="D1267" s="495"/>
      <c r="E1267" s="495"/>
      <c r="F1267" s="428"/>
      <c r="G1267" s="495"/>
      <c r="H1267" s="495" t="str">
        <f t="shared" si="42"/>
        <v/>
      </c>
      <c r="I1267" s="512" t="str">
        <f t="shared" si="43"/>
        <v/>
      </c>
      <c r="J1267" s="428"/>
    </row>
    <row r="1268" spans="1:10" ht="24.75" customHeight="1">
      <c r="A1268" s="428"/>
      <c r="B1268" s="428"/>
      <c r="C1268" s="428"/>
      <c r="D1268" s="495"/>
      <c r="E1268" s="495"/>
      <c r="F1268" s="428"/>
      <c r="G1268" s="495"/>
      <c r="H1268" s="495" t="str">
        <f t="shared" si="42"/>
        <v/>
      </c>
      <c r="I1268" s="512" t="str">
        <f t="shared" si="43"/>
        <v/>
      </c>
      <c r="J1268" s="428"/>
    </row>
    <row r="1269" spans="1:10" ht="24.75" customHeight="1">
      <c r="A1269" s="428"/>
      <c r="B1269" s="428"/>
      <c r="C1269" s="428"/>
      <c r="D1269" s="495"/>
      <c r="E1269" s="495"/>
      <c r="F1269" s="428"/>
      <c r="G1269" s="495"/>
      <c r="H1269" s="495" t="str">
        <f t="shared" si="42"/>
        <v/>
      </c>
      <c r="I1269" s="512" t="str">
        <f t="shared" si="43"/>
        <v/>
      </c>
      <c r="J1269" s="428"/>
    </row>
    <row r="1270" spans="1:10" ht="24.75" customHeight="1">
      <c r="A1270" s="428"/>
      <c r="B1270" s="428"/>
      <c r="C1270" s="428"/>
      <c r="D1270" s="495"/>
      <c r="E1270" s="495"/>
      <c r="F1270" s="428"/>
      <c r="G1270" s="495"/>
      <c r="H1270" s="495" t="str">
        <f t="shared" si="42"/>
        <v/>
      </c>
      <c r="I1270" s="512" t="str">
        <f t="shared" si="43"/>
        <v/>
      </c>
      <c r="J1270" s="428"/>
    </row>
    <row r="1271" spans="1:10" ht="24.75" customHeight="1">
      <c r="A1271" s="428"/>
      <c r="B1271" s="428"/>
      <c r="C1271" s="428"/>
      <c r="D1271" s="495"/>
      <c r="E1271" s="495"/>
      <c r="F1271" s="428"/>
      <c r="G1271" s="495"/>
      <c r="H1271" s="495" t="str">
        <f t="shared" si="42"/>
        <v/>
      </c>
      <c r="I1271" s="512" t="str">
        <f t="shared" si="43"/>
        <v/>
      </c>
      <c r="J1271" s="428"/>
    </row>
    <row r="1272" spans="1:10" ht="24.75" customHeight="1">
      <c r="A1272" s="428"/>
      <c r="B1272" s="428"/>
      <c r="C1272" s="428"/>
      <c r="D1272" s="495"/>
      <c r="E1272" s="495"/>
      <c r="F1272" s="428"/>
      <c r="G1272" s="495"/>
      <c r="H1272" s="495" t="str">
        <f t="shared" si="42"/>
        <v/>
      </c>
      <c r="I1272" s="512" t="str">
        <f t="shared" si="43"/>
        <v/>
      </c>
      <c r="J1272" s="428"/>
    </row>
    <row r="1273" spans="1:10" ht="24.75" customHeight="1">
      <c r="A1273" s="428"/>
      <c r="B1273" s="428"/>
      <c r="C1273" s="428"/>
      <c r="D1273" s="495"/>
      <c r="E1273" s="495"/>
      <c r="F1273" s="428"/>
      <c r="G1273" s="495"/>
      <c r="H1273" s="495" t="str">
        <f t="shared" si="42"/>
        <v/>
      </c>
      <c r="I1273" s="512" t="str">
        <f t="shared" si="43"/>
        <v/>
      </c>
      <c r="J1273" s="428"/>
    </row>
    <row r="1274" spans="1:10" ht="24.75" customHeight="1">
      <c r="A1274" s="428"/>
      <c r="B1274" s="428"/>
      <c r="C1274" s="428"/>
      <c r="D1274" s="495"/>
      <c r="E1274" s="495"/>
      <c r="F1274" s="428"/>
      <c r="G1274" s="495"/>
      <c r="H1274" s="495" t="str">
        <f t="shared" si="42"/>
        <v/>
      </c>
      <c r="I1274" s="512" t="str">
        <f t="shared" si="43"/>
        <v/>
      </c>
      <c r="J1274" s="428"/>
    </row>
    <row r="1275" spans="1:10" ht="24.75" customHeight="1">
      <c r="A1275" s="428"/>
      <c r="B1275" s="428"/>
      <c r="C1275" s="428"/>
      <c r="D1275" s="495"/>
      <c r="E1275" s="495"/>
      <c r="F1275" s="428"/>
      <c r="G1275" s="495"/>
      <c r="H1275" s="495" t="str">
        <f t="shared" si="42"/>
        <v/>
      </c>
      <c r="I1275" s="512" t="str">
        <f t="shared" si="43"/>
        <v/>
      </c>
      <c r="J1275" s="428"/>
    </row>
    <row r="1276" spans="1:10" ht="24.75" customHeight="1">
      <c r="A1276" s="428"/>
      <c r="B1276" s="428"/>
      <c r="C1276" s="428"/>
      <c r="D1276" s="495"/>
      <c r="E1276" s="495"/>
      <c r="F1276" s="428"/>
      <c r="G1276" s="495"/>
      <c r="H1276" s="495" t="str">
        <f t="shared" si="42"/>
        <v/>
      </c>
      <c r="I1276" s="512" t="str">
        <f t="shared" si="43"/>
        <v/>
      </c>
      <c r="J1276" s="428"/>
    </row>
    <row r="1277" spans="1:10" ht="24.75" customHeight="1">
      <c r="A1277" s="428"/>
      <c r="B1277" s="428"/>
      <c r="C1277" s="428"/>
      <c r="D1277" s="495"/>
      <c r="E1277" s="495"/>
      <c r="F1277" s="428"/>
      <c r="G1277" s="495"/>
      <c r="H1277" s="495" t="str">
        <f t="shared" si="42"/>
        <v/>
      </c>
      <c r="I1277" s="512" t="str">
        <f t="shared" si="43"/>
        <v/>
      </c>
      <c r="J1277" s="428"/>
    </row>
    <row r="1278" spans="1:10" ht="24.75" customHeight="1">
      <c r="A1278" s="428"/>
      <c r="B1278" s="428"/>
      <c r="C1278" s="428"/>
      <c r="D1278" s="495"/>
      <c r="E1278" s="495"/>
      <c r="F1278" s="428"/>
      <c r="G1278" s="495"/>
      <c r="H1278" s="495" t="str">
        <f t="shared" si="42"/>
        <v/>
      </c>
      <c r="I1278" s="512" t="str">
        <f t="shared" si="43"/>
        <v/>
      </c>
      <c r="J1278" s="428"/>
    </row>
    <row r="1279" spans="1:10" ht="24.75" customHeight="1">
      <c r="A1279" s="428"/>
      <c r="B1279" s="428"/>
      <c r="C1279" s="428"/>
      <c r="D1279" s="495"/>
      <c r="E1279" s="495"/>
      <c r="F1279" s="428"/>
      <c r="G1279" s="495"/>
      <c r="H1279" s="495" t="str">
        <f t="shared" si="42"/>
        <v/>
      </c>
      <c r="I1279" s="512" t="str">
        <f t="shared" si="43"/>
        <v/>
      </c>
      <c r="J1279" s="428"/>
    </row>
    <row r="1280" spans="1:10" ht="24.75" customHeight="1">
      <c r="A1280" s="428"/>
      <c r="B1280" s="428"/>
      <c r="C1280" s="428"/>
      <c r="D1280" s="495"/>
      <c r="E1280" s="495"/>
      <c r="F1280" s="428"/>
      <c r="G1280" s="495"/>
      <c r="H1280" s="495" t="str">
        <f t="shared" si="42"/>
        <v/>
      </c>
      <c r="I1280" s="512" t="str">
        <f t="shared" si="43"/>
        <v/>
      </c>
      <c r="J1280" s="428"/>
    </row>
    <row r="1281" spans="1:10" ht="24.75" customHeight="1">
      <c r="A1281" s="428"/>
      <c r="B1281" s="428"/>
      <c r="C1281" s="428"/>
      <c r="D1281" s="495"/>
      <c r="E1281" s="495"/>
      <c r="F1281" s="428"/>
      <c r="G1281" s="495"/>
      <c r="H1281" s="495" t="str">
        <f t="shared" si="42"/>
        <v/>
      </c>
      <c r="I1281" s="512" t="str">
        <f t="shared" si="43"/>
        <v/>
      </c>
      <c r="J1281" s="428"/>
    </row>
    <row r="1282" spans="1:10" ht="24.75" customHeight="1">
      <c r="A1282" s="428"/>
      <c r="B1282" s="428"/>
      <c r="C1282" s="428"/>
      <c r="D1282" s="495"/>
      <c r="E1282" s="495"/>
      <c r="F1282" s="428"/>
      <c r="G1282" s="495"/>
      <c r="H1282" s="495" t="str">
        <f t="shared" si="42"/>
        <v/>
      </c>
      <c r="I1282" s="512" t="str">
        <f t="shared" si="43"/>
        <v/>
      </c>
      <c r="J1282" s="428"/>
    </row>
    <row r="1283" spans="1:10" ht="24.75" customHeight="1">
      <c r="A1283" s="428"/>
      <c r="B1283" s="428"/>
      <c r="C1283" s="428"/>
      <c r="D1283" s="495"/>
      <c r="E1283" s="495"/>
      <c r="F1283" s="428"/>
      <c r="G1283" s="495"/>
      <c r="H1283" s="495" t="str">
        <f t="shared" si="42"/>
        <v/>
      </c>
      <c r="I1283" s="512" t="str">
        <f t="shared" si="43"/>
        <v/>
      </c>
      <c r="J1283" s="428"/>
    </row>
    <row r="1284" spans="1:10" ht="24.75" customHeight="1">
      <c r="A1284" s="428"/>
      <c r="B1284" s="428"/>
      <c r="C1284" s="428"/>
      <c r="D1284" s="495"/>
      <c r="E1284" s="495"/>
      <c r="F1284" s="428"/>
      <c r="G1284" s="495"/>
      <c r="H1284" s="495" t="str">
        <f t="shared" si="42"/>
        <v/>
      </c>
      <c r="I1284" s="512" t="str">
        <f t="shared" si="43"/>
        <v/>
      </c>
      <c r="J1284" s="428"/>
    </row>
    <row r="1285" spans="1:10" ht="24.75" customHeight="1">
      <c r="A1285" s="428"/>
      <c r="B1285" s="428"/>
      <c r="C1285" s="428"/>
      <c r="D1285" s="495"/>
      <c r="E1285" s="495"/>
      <c r="F1285" s="428"/>
      <c r="G1285" s="495"/>
      <c r="H1285" s="495" t="str">
        <f t="shared" si="42"/>
        <v/>
      </c>
      <c r="I1285" s="512" t="str">
        <f t="shared" si="43"/>
        <v/>
      </c>
      <c r="J1285" s="428"/>
    </row>
    <row r="1286" spans="1:10" ht="24.75" customHeight="1">
      <c r="A1286" s="428"/>
      <c r="B1286" s="428"/>
      <c r="C1286" s="428"/>
      <c r="D1286" s="495"/>
      <c r="E1286" s="495"/>
      <c r="F1286" s="428"/>
      <c r="G1286" s="495"/>
      <c r="H1286" s="495" t="str">
        <f t="shared" si="42"/>
        <v/>
      </c>
      <c r="I1286" s="512" t="str">
        <f t="shared" si="43"/>
        <v/>
      </c>
      <c r="J1286" s="428"/>
    </row>
    <row r="1287" spans="1:10" ht="24.75" customHeight="1">
      <c r="A1287" s="428"/>
      <c r="B1287" s="428"/>
      <c r="C1287" s="428"/>
      <c r="D1287" s="495"/>
      <c r="E1287" s="495"/>
      <c r="F1287" s="428"/>
      <c r="G1287" s="495"/>
      <c r="H1287" s="495" t="str">
        <f t="shared" si="42"/>
        <v/>
      </c>
      <c r="I1287" s="512" t="str">
        <f t="shared" si="43"/>
        <v/>
      </c>
      <c r="J1287" s="428"/>
    </row>
    <row r="1288" spans="1:10" ht="24.75" customHeight="1">
      <c r="A1288" s="428"/>
      <c r="B1288" s="428"/>
      <c r="C1288" s="428"/>
      <c r="D1288" s="495"/>
      <c r="E1288" s="495"/>
      <c r="F1288" s="428"/>
      <c r="G1288" s="495"/>
      <c r="H1288" s="495" t="str">
        <f t="shared" si="42"/>
        <v/>
      </c>
      <c r="I1288" s="512" t="str">
        <f t="shared" si="43"/>
        <v/>
      </c>
      <c r="J1288" s="428"/>
    </row>
    <row r="1289" spans="1:10" ht="24.75" customHeight="1">
      <c r="A1289" s="428"/>
      <c r="B1289" s="428"/>
      <c r="C1289" s="428"/>
      <c r="D1289" s="495"/>
      <c r="E1289" s="495"/>
      <c r="F1289" s="428"/>
      <c r="G1289" s="495"/>
      <c r="H1289" s="495" t="str">
        <f t="shared" si="42"/>
        <v/>
      </c>
      <c r="I1289" s="512" t="str">
        <f t="shared" si="43"/>
        <v/>
      </c>
      <c r="J1289" s="428"/>
    </row>
    <row r="1290" spans="1:10" ht="24.75" customHeight="1">
      <c r="A1290" s="428"/>
      <c r="B1290" s="428"/>
      <c r="C1290" s="428"/>
      <c r="D1290" s="495"/>
      <c r="E1290" s="495"/>
      <c r="F1290" s="428"/>
      <c r="G1290" s="495"/>
      <c r="H1290" s="495" t="str">
        <f t="shared" si="42"/>
        <v/>
      </c>
      <c r="I1290" s="512" t="str">
        <f t="shared" si="43"/>
        <v/>
      </c>
      <c r="J1290" s="428"/>
    </row>
    <row r="1291" spans="1:10" ht="24.75" customHeight="1">
      <c r="A1291" s="428"/>
      <c r="B1291" s="428"/>
      <c r="C1291" s="428"/>
      <c r="D1291" s="495"/>
      <c r="E1291" s="495"/>
      <c r="F1291" s="428"/>
      <c r="G1291" s="495"/>
      <c r="H1291" s="495" t="str">
        <f t="shared" si="42"/>
        <v/>
      </c>
      <c r="I1291" s="512" t="str">
        <f t="shared" si="43"/>
        <v/>
      </c>
      <c r="J1291" s="428"/>
    </row>
    <row r="1292" spans="1:10" ht="24.75" customHeight="1">
      <c r="A1292" s="428"/>
      <c r="B1292" s="428"/>
      <c r="C1292" s="428"/>
      <c r="D1292" s="495"/>
      <c r="E1292" s="495"/>
      <c r="F1292" s="428"/>
      <c r="G1292" s="495"/>
      <c r="H1292" s="495" t="str">
        <f t="shared" si="42"/>
        <v/>
      </c>
      <c r="I1292" s="512" t="str">
        <f t="shared" si="43"/>
        <v/>
      </c>
      <c r="J1292" s="428"/>
    </row>
    <row r="1293" spans="1:10" ht="24.75" customHeight="1">
      <c r="A1293" s="428"/>
      <c r="B1293" s="428"/>
      <c r="C1293" s="428"/>
      <c r="D1293" s="495"/>
      <c r="E1293" s="495"/>
      <c r="F1293" s="428"/>
      <c r="G1293" s="495"/>
      <c r="H1293" s="495" t="str">
        <f t="shared" si="42"/>
        <v/>
      </c>
      <c r="I1293" s="512" t="str">
        <f t="shared" si="43"/>
        <v/>
      </c>
      <c r="J1293" s="428"/>
    </row>
    <row r="1294" spans="1:10" ht="24.75" customHeight="1">
      <c r="A1294" s="428"/>
      <c r="B1294" s="428"/>
      <c r="C1294" s="428"/>
      <c r="D1294" s="495"/>
      <c r="E1294" s="495"/>
      <c r="F1294" s="428"/>
      <c r="G1294" s="495"/>
      <c r="H1294" s="495" t="str">
        <f t="shared" si="42"/>
        <v/>
      </c>
      <c r="I1294" s="512" t="str">
        <f t="shared" si="43"/>
        <v/>
      </c>
      <c r="J1294" s="428"/>
    </row>
    <row r="1295" spans="1:10" ht="24.75" customHeight="1">
      <c r="A1295" s="428"/>
      <c r="B1295" s="428"/>
      <c r="C1295" s="428"/>
      <c r="D1295" s="495"/>
      <c r="E1295" s="495"/>
      <c r="F1295" s="428"/>
      <c r="G1295" s="495"/>
      <c r="H1295" s="495" t="str">
        <f t="shared" si="42"/>
        <v/>
      </c>
      <c r="I1295" s="512" t="str">
        <f t="shared" si="43"/>
        <v/>
      </c>
      <c r="J1295" s="428"/>
    </row>
    <row r="1296" spans="1:10" ht="24.75" customHeight="1">
      <c r="A1296" s="428"/>
      <c r="B1296" s="428"/>
      <c r="C1296" s="428"/>
      <c r="D1296" s="495"/>
      <c r="E1296" s="495"/>
      <c r="F1296" s="428"/>
      <c r="G1296" s="495"/>
      <c r="H1296" s="495" t="str">
        <f t="shared" si="42"/>
        <v/>
      </c>
      <c r="I1296" s="512" t="str">
        <f t="shared" si="43"/>
        <v/>
      </c>
      <c r="J1296" s="428"/>
    </row>
    <row r="1297" spans="1:10" ht="24.75" customHeight="1">
      <c r="A1297" s="428"/>
      <c r="B1297" s="428"/>
      <c r="C1297" s="428"/>
      <c r="D1297" s="495"/>
      <c r="E1297" s="495"/>
      <c r="F1297" s="428"/>
      <c r="G1297" s="495"/>
      <c r="H1297" s="495" t="str">
        <f t="shared" si="42"/>
        <v/>
      </c>
      <c r="I1297" s="512" t="str">
        <f t="shared" si="43"/>
        <v/>
      </c>
      <c r="J1297" s="428"/>
    </row>
    <row r="1298" spans="1:10" ht="24.75" customHeight="1">
      <c r="A1298" s="428"/>
      <c r="B1298" s="428"/>
      <c r="C1298" s="428"/>
      <c r="D1298" s="495"/>
      <c r="E1298" s="495"/>
      <c r="F1298" s="428"/>
      <c r="G1298" s="495"/>
      <c r="H1298" s="495" t="str">
        <f t="shared" si="42"/>
        <v/>
      </c>
      <c r="I1298" s="512" t="str">
        <f t="shared" si="43"/>
        <v/>
      </c>
      <c r="J1298" s="428"/>
    </row>
    <row r="1299" spans="1:10" ht="24.75" customHeight="1">
      <c r="A1299" s="428"/>
      <c r="B1299" s="428"/>
      <c r="C1299" s="428"/>
      <c r="D1299" s="495"/>
      <c r="E1299" s="495"/>
      <c r="F1299" s="428"/>
      <c r="G1299" s="495"/>
      <c r="H1299" s="495" t="str">
        <f t="shared" si="42"/>
        <v/>
      </c>
      <c r="I1299" s="512" t="str">
        <f t="shared" si="43"/>
        <v/>
      </c>
      <c r="J1299" s="428"/>
    </row>
    <row r="1300" spans="1:10" ht="24.75" customHeight="1">
      <c r="A1300" s="428"/>
      <c r="B1300" s="428"/>
      <c r="C1300" s="428"/>
      <c r="D1300" s="495"/>
      <c r="E1300" s="495"/>
      <c r="F1300" s="428"/>
      <c r="G1300" s="495"/>
      <c r="H1300" s="495" t="str">
        <f t="shared" si="42"/>
        <v/>
      </c>
      <c r="I1300" s="512" t="str">
        <f t="shared" si="43"/>
        <v/>
      </c>
      <c r="J1300" s="428"/>
    </row>
    <row r="1301" spans="1:10" ht="24.75" customHeight="1">
      <c r="A1301" s="428"/>
      <c r="B1301" s="428"/>
      <c r="C1301" s="428"/>
      <c r="D1301" s="495"/>
      <c r="E1301" s="495"/>
      <c r="F1301" s="428"/>
      <c r="G1301" s="495"/>
      <c r="H1301" s="495" t="str">
        <f t="shared" si="42"/>
        <v/>
      </c>
      <c r="I1301" s="512" t="str">
        <f t="shared" si="43"/>
        <v/>
      </c>
      <c r="J1301" s="428"/>
    </row>
    <row r="1302" spans="1:10" ht="24.75" customHeight="1">
      <c r="A1302" s="428"/>
      <c r="B1302" s="428"/>
      <c r="C1302" s="428"/>
      <c r="D1302" s="495"/>
      <c r="E1302" s="495"/>
      <c r="F1302" s="428"/>
      <c r="G1302" s="495"/>
      <c r="H1302" s="495" t="str">
        <f t="shared" si="42"/>
        <v/>
      </c>
      <c r="I1302" s="512" t="str">
        <f t="shared" si="43"/>
        <v/>
      </c>
      <c r="J1302" s="428"/>
    </row>
    <row r="1303" spans="1:10" ht="24.75" customHeight="1">
      <c r="A1303" s="428"/>
      <c r="B1303" s="428"/>
      <c r="C1303" s="428"/>
      <c r="D1303" s="495"/>
      <c r="E1303" s="495"/>
      <c r="F1303" s="428"/>
      <c r="G1303" s="495"/>
      <c r="H1303" s="495" t="str">
        <f t="shared" si="42"/>
        <v/>
      </c>
      <c r="I1303" s="512" t="str">
        <f t="shared" si="43"/>
        <v/>
      </c>
      <c r="J1303" s="428"/>
    </row>
    <row r="1304" spans="1:10" ht="24.75" customHeight="1">
      <c r="A1304" s="428"/>
      <c r="B1304" s="428"/>
      <c r="C1304" s="428"/>
      <c r="D1304" s="495"/>
      <c r="E1304" s="495"/>
      <c r="F1304" s="428"/>
      <c r="G1304" s="495"/>
      <c r="H1304" s="495" t="str">
        <f t="shared" si="42"/>
        <v/>
      </c>
      <c r="I1304" s="512" t="str">
        <f t="shared" si="43"/>
        <v/>
      </c>
      <c r="J1304" s="428"/>
    </row>
    <row r="1305" spans="1:10" ht="24.75" customHeight="1">
      <c r="A1305" s="428"/>
      <c r="B1305" s="428"/>
      <c r="C1305" s="428"/>
      <c r="D1305" s="495"/>
      <c r="E1305" s="495"/>
      <c r="F1305" s="428"/>
      <c r="G1305" s="495"/>
      <c r="H1305" s="495" t="str">
        <f t="shared" si="42"/>
        <v/>
      </c>
      <c r="I1305" s="512" t="str">
        <f t="shared" si="43"/>
        <v/>
      </c>
      <c r="J1305" s="428"/>
    </row>
    <row r="1306" spans="1:10" ht="24.75" customHeight="1">
      <c r="A1306" s="428"/>
      <c r="B1306" s="428"/>
      <c r="C1306" s="428"/>
      <c r="D1306" s="495"/>
      <c r="E1306" s="495"/>
      <c r="F1306" s="428"/>
      <c r="G1306" s="495"/>
      <c r="H1306" s="495" t="str">
        <f t="shared" si="42"/>
        <v/>
      </c>
      <c r="I1306" s="512" t="str">
        <f t="shared" si="43"/>
        <v/>
      </c>
      <c r="J1306" s="428"/>
    </row>
    <row r="1307" spans="1:10" ht="24.75" customHeight="1">
      <c r="A1307" s="428"/>
      <c r="B1307" s="428"/>
      <c r="C1307" s="428"/>
      <c r="D1307" s="495"/>
      <c r="E1307" s="495"/>
      <c r="F1307" s="428"/>
      <c r="G1307" s="495"/>
      <c r="H1307" s="495" t="str">
        <f t="shared" si="42"/>
        <v/>
      </c>
      <c r="I1307" s="512" t="str">
        <f t="shared" si="43"/>
        <v/>
      </c>
      <c r="J1307" s="428"/>
    </row>
    <row r="1308" spans="1:10" ht="24.75" customHeight="1">
      <c r="A1308" s="428"/>
      <c r="B1308" s="428"/>
      <c r="C1308" s="428"/>
      <c r="D1308" s="495"/>
      <c r="E1308" s="495"/>
      <c r="F1308" s="428"/>
      <c r="G1308" s="495"/>
      <c r="H1308" s="495" t="str">
        <f t="shared" si="42"/>
        <v/>
      </c>
      <c r="I1308" s="512" t="str">
        <f t="shared" si="43"/>
        <v/>
      </c>
      <c r="J1308" s="428"/>
    </row>
    <row r="1309" spans="1:10" ht="24.75" customHeight="1">
      <c r="A1309" s="428"/>
      <c r="B1309" s="428"/>
      <c r="C1309" s="428"/>
      <c r="D1309" s="495"/>
      <c r="E1309" s="495"/>
      <c r="F1309" s="428"/>
      <c r="G1309" s="495"/>
      <c r="H1309" s="495" t="str">
        <f t="shared" si="42"/>
        <v/>
      </c>
      <c r="I1309" s="512" t="str">
        <f t="shared" si="43"/>
        <v/>
      </c>
      <c r="J1309" s="428"/>
    </row>
    <row r="1310" spans="1:10" ht="24.75" customHeight="1">
      <c r="A1310" s="428"/>
      <c r="B1310" s="428"/>
      <c r="C1310" s="428"/>
      <c r="D1310" s="495"/>
      <c r="E1310" s="495"/>
      <c r="F1310" s="428"/>
      <c r="G1310" s="495"/>
      <c r="H1310" s="495" t="str">
        <f t="shared" ref="H1310:H1373" si="44">IF(E1310="","",E1310*G1310)</f>
        <v/>
      </c>
      <c r="I1310" s="512" t="str">
        <f t="shared" ref="I1310:I1373" si="45">IF(D1310="","",H1310/D1310)</f>
        <v/>
      </c>
      <c r="J1310" s="428"/>
    </row>
    <row r="1311" spans="1:10" ht="24.75" customHeight="1">
      <c r="A1311" s="428"/>
      <c r="B1311" s="428"/>
      <c r="C1311" s="428"/>
      <c r="D1311" s="495"/>
      <c r="E1311" s="495"/>
      <c r="F1311" s="428"/>
      <c r="G1311" s="495"/>
      <c r="H1311" s="495" t="str">
        <f t="shared" si="44"/>
        <v/>
      </c>
      <c r="I1311" s="512" t="str">
        <f t="shared" si="45"/>
        <v/>
      </c>
      <c r="J1311" s="428"/>
    </row>
    <row r="1312" spans="1:10" ht="24.75" customHeight="1">
      <c r="A1312" s="428"/>
      <c r="B1312" s="428"/>
      <c r="C1312" s="428"/>
      <c r="D1312" s="495"/>
      <c r="E1312" s="495"/>
      <c r="F1312" s="428"/>
      <c r="G1312" s="495"/>
      <c r="H1312" s="495" t="str">
        <f t="shared" si="44"/>
        <v/>
      </c>
      <c r="I1312" s="512" t="str">
        <f t="shared" si="45"/>
        <v/>
      </c>
      <c r="J1312" s="428"/>
    </row>
    <row r="1313" spans="1:10" ht="24.75" customHeight="1">
      <c r="A1313" s="428"/>
      <c r="B1313" s="428"/>
      <c r="C1313" s="428"/>
      <c r="D1313" s="495"/>
      <c r="E1313" s="495"/>
      <c r="F1313" s="428"/>
      <c r="G1313" s="495"/>
      <c r="H1313" s="495" t="str">
        <f t="shared" si="44"/>
        <v/>
      </c>
      <c r="I1313" s="512" t="str">
        <f t="shared" si="45"/>
        <v/>
      </c>
      <c r="J1313" s="428"/>
    </row>
    <row r="1314" spans="1:10" ht="24.75" customHeight="1">
      <c r="A1314" s="428"/>
      <c r="B1314" s="428"/>
      <c r="C1314" s="428"/>
      <c r="D1314" s="495"/>
      <c r="E1314" s="495"/>
      <c r="F1314" s="428"/>
      <c r="G1314" s="495"/>
      <c r="H1314" s="495" t="str">
        <f t="shared" si="44"/>
        <v/>
      </c>
      <c r="I1314" s="512" t="str">
        <f t="shared" si="45"/>
        <v/>
      </c>
      <c r="J1314" s="428"/>
    </row>
    <row r="1315" spans="1:10" ht="24.75" customHeight="1">
      <c r="A1315" s="428"/>
      <c r="B1315" s="428"/>
      <c r="C1315" s="428"/>
      <c r="D1315" s="495"/>
      <c r="E1315" s="495"/>
      <c r="F1315" s="428"/>
      <c r="G1315" s="495"/>
      <c r="H1315" s="495" t="str">
        <f t="shared" si="44"/>
        <v/>
      </c>
      <c r="I1315" s="512" t="str">
        <f t="shared" si="45"/>
        <v/>
      </c>
      <c r="J1315" s="428"/>
    </row>
    <row r="1316" spans="1:10" ht="24.75" customHeight="1">
      <c r="A1316" s="428"/>
      <c r="B1316" s="428"/>
      <c r="C1316" s="428"/>
      <c r="D1316" s="495"/>
      <c r="E1316" s="495"/>
      <c r="F1316" s="428"/>
      <c r="G1316" s="495"/>
      <c r="H1316" s="495" t="str">
        <f t="shared" si="44"/>
        <v/>
      </c>
      <c r="I1316" s="512" t="str">
        <f t="shared" si="45"/>
        <v/>
      </c>
      <c r="J1316" s="428"/>
    </row>
    <row r="1317" spans="1:10" ht="24.75" customHeight="1">
      <c r="A1317" s="428"/>
      <c r="B1317" s="428"/>
      <c r="C1317" s="428"/>
      <c r="D1317" s="495"/>
      <c r="E1317" s="495"/>
      <c r="F1317" s="428"/>
      <c r="G1317" s="495"/>
      <c r="H1317" s="495" t="str">
        <f t="shared" si="44"/>
        <v/>
      </c>
      <c r="I1317" s="512" t="str">
        <f t="shared" si="45"/>
        <v/>
      </c>
      <c r="J1317" s="428"/>
    </row>
    <row r="1318" spans="1:10" ht="24.75" customHeight="1">
      <c r="A1318" s="428"/>
      <c r="B1318" s="428"/>
      <c r="C1318" s="428"/>
      <c r="D1318" s="495"/>
      <c r="E1318" s="495"/>
      <c r="F1318" s="428"/>
      <c r="G1318" s="495"/>
      <c r="H1318" s="495" t="str">
        <f t="shared" si="44"/>
        <v/>
      </c>
      <c r="I1318" s="512" t="str">
        <f t="shared" si="45"/>
        <v/>
      </c>
      <c r="J1318" s="428"/>
    </row>
    <row r="1319" spans="1:10" ht="24.75" customHeight="1">
      <c r="A1319" s="428"/>
      <c r="B1319" s="428"/>
      <c r="C1319" s="428"/>
      <c r="D1319" s="495"/>
      <c r="E1319" s="495"/>
      <c r="F1319" s="428"/>
      <c r="G1319" s="495"/>
      <c r="H1319" s="495" t="str">
        <f t="shared" si="44"/>
        <v/>
      </c>
      <c r="I1319" s="512" t="str">
        <f t="shared" si="45"/>
        <v/>
      </c>
      <c r="J1319" s="428"/>
    </row>
    <row r="1320" spans="1:10" ht="24.75" customHeight="1">
      <c r="A1320" s="428"/>
      <c r="B1320" s="428"/>
      <c r="C1320" s="428"/>
      <c r="D1320" s="495"/>
      <c r="E1320" s="495"/>
      <c r="F1320" s="428"/>
      <c r="G1320" s="495"/>
      <c r="H1320" s="495" t="str">
        <f t="shared" si="44"/>
        <v/>
      </c>
      <c r="I1320" s="512" t="str">
        <f t="shared" si="45"/>
        <v/>
      </c>
      <c r="J1320" s="428"/>
    </row>
    <row r="1321" spans="1:10" ht="24.75" customHeight="1">
      <c r="A1321" s="428"/>
      <c r="B1321" s="428"/>
      <c r="C1321" s="428"/>
      <c r="D1321" s="495"/>
      <c r="E1321" s="495"/>
      <c r="F1321" s="428"/>
      <c r="G1321" s="495"/>
      <c r="H1321" s="495" t="str">
        <f t="shared" si="44"/>
        <v/>
      </c>
      <c r="I1321" s="512" t="str">
        <f t="shared" si="45"/>
        <v/>
      </c>
      <c r="J1321" s="428"/>
    </row>
    <row r="1322" spans="1:10" ht="24.75" customHeight="1">
      <c r="A1322" s="428"/>
      <c r="B1322" s="428"/>
      <c r="C1322" s="428"/>
      <c r="D1322" s="495"/>
      <c r="E1322" s="495"/>
      <c r="F1322" s="428"/>
      <c r="G1322" s="495"/>
      <c r="H1322" s="495" t="str">
        <f t="shared" si="44"/>
        <v/>
      </c>
      <c r="I1322" s="512" t="str">
        <f t="shared" si="45"/>
        <v/>
      </c>
      <c r="J1322" s="428"/>
    </row>
    <row r="1323" spans="1:10" ht="24.75" customHeight="1">
      <c r="A1323" s="428"/>
      <c r="B1323" s="428"/>
      <c r="C1323" s="428"/>
      <c r="D1323" s="495"/>
      <c r="E1323" s="495"/>
      <c r="F1323" s="428"/>
      <c r="G1323" s="495"/>
      <c r="H1323" s="495" t="str">
        <f t="shared" si="44"/>
        <v/>
      </c>
      <c r="I1323" s="512" t="str">
        <f t="shared" si="45"/>
        <v/>
      </c>
      <c r="J1323" s="428"/>
    </row>
    <row r="1324" spans="1:10" ht="24.75" customHeight="1">
      <c r="A1324" s="428"/>
      <c r="B1324" s="428"/>
      <c r="C1324" s="428"/>
      <c r="D1324" s="495"/>
      <c r="E1324" s="495"/>
      <c r="F1324" s="428"/>
      <c r="G1324" s="495"/>
      <c r="H1324" s="495" t="str">
        <f t="shared" si="44"/>
        <v/>
      </c>
      <c r="I1324" s="512" t="str">
        <f t="shared" si="45"/>
        <v/>
      </c>
      <c r="J1324" s="428"/>
    </row>
    <row r="1325" spans="1:10" ht="24.75" customHeight="1">
      <c r="A1325" s="428"/>
      <c r="B1325" s="428"/>
      <c r="C1325" s="428"/>
      <c r="D1325" s="495"/>
      <c r="E1325" s="495"/>
      <c r="F1325" s="428"/>
      <c r="G1325" s="495"/>
      <c r="H1325" s="495" t="str">
        <f t="shared" si="44"/>
        <v/>
      </c>
      <c r="I1325" s="512" t="str">
        <f t="shared" si="45"/>
        <v/>
      </c>
      <c r="J1325" s="428"/>
    </row>
    <row r="1326" spans="1:10" ht="24.75" customHeight="1">
      <c r="A1326" s="428"/>
      <c r="B1326" s="428"/>
      <c r="C1326" s="428"/>
      <c r="D1326" s="495"/>
      <c r="E1326" s="495"/>
      <c r="F1326" s="428"/>
      <c r="G1326" s="495"/>
      <c r="H1326" s="495" t="str">
        <f t="shared" si="44"/>
        <v/>
      </c>
      <c r="I1326" s="512" t="str">
        <f t="shared" si="45"/>
        <v/>
      </c>
      <c r="J1326" s="428"/>
    </row>
    <row r="1327" spans="1:10" ht="24.75" customHeight="1">
      <c r="A1327" s="428"/>
      <c r="B1327" s="428"/>
      <c r="C1327" s="428"/>
      <c r="D1327" s="495"/>
      <c r="E1327" s="495"/>
      <c r="F1327" s="428"/>
      <c r="G1327" s="495"/>
      <c r="H1327" s="495" t="str">
        <f t="shared" si="44"/>
        <v/>
      </c>
      <c r="I1327" s="512" t="str">
        <f t="shared" si="45"/>
        <v/>
      </c>
      <c r="J1327" s="428"/>
    </row>
    <row r="1328" spans="1:10" ht="24.75" customHeight="1">
      <c r="A1328" s="428"/>
      <c r="B1328" s="428"/>
      <c r="C1328" s="428"/>
      <c r="D1328" s="495"/>
      <c r="E1328" s="495"/>
      <c r="F1328" s="428"/>
      <c r="G1328" s="495"/>
      <c r="H1328" s="495" t="str">
        <f t="shared" si="44"/>
        <v/>
      </c>
      <c r="I1328" s="512" t="str">
        <f t="shared" si="45"/>
        <v/>
      </c>
      <c r="J1328" s="428"/>
    </row>
    <row r="1329" spans="1:10" ht="24.75" customHeight="1">
      <c r="A1329" s="428"/>
      <c r="B1329" s="428"/>
      <c r="C1329" s="428"/>
      <c r="D1329" s="495"/>
      <c r="E1329" s="495"/>
      <c r="F1329" s="428"/>
      <c r="G1329" s="495"/>
      <c r="H1329" s="495" t="str">
        <f t="shared" si="44"/>
        <v/>
      </c>
      <c r="I1329" s="512" t="str">
        <f t="shared" si="45"/>
        <v/>
      </c>
      <c r="J1329" s="428"/>
    </row>
    <row r="1330" spans="1:10" ht="24.75" customHeight="1">
      <c r="A1330" s="428"/>
      <c r="B1330" s="428"/>
      <c r="C1330" s="428"/>
      <c r="D1330" s="495"/>
      <c r="E1330" s="495"/>
      <c r="F1330" s="428"/>
      <c r="G1330" s="495"/>
      <c r="H1330" s="495" t="str">
        <f t="shared" si="44"/>
        <v/>
      </c>
      <c r="I1330" s="512" t="str">
        <f t="shared" si="45"/>
        <v/>
      </c>
      <c r="J1330" s="428"/>
    </row>
    <row r="1331" spans="1:10" ht="24.75" customHeight="1">
      <c r="A1331" s="428"/>
      <c r="B1331" s="428"/>
      <c r="C1331" s="428"/>
      <c r="D1331" s="495"/>
      <c r="E1331" s="495"/>
      <c r="F1331" s="428"/>
      <c r="G1331" s="495"/>
      <c r="H1331" s="495" t="str">
        <f t="shared" si="44"/>
        <v/>
      </c>
      <c r="I1331" s="512" t="str">
        <f t="shared" si="45"/>
        <v/>
      </c>
      <c r="J1331" s="428"/>
    </row>
    <row r="1332" spans="1:10" ht="24.75" customHeight="1">
      <c r="A1332" s="428"/>
      <c r="B1332" s="428"/>
      <c r="C1332" s="428"/>
      <c r="D1332" s="495"/>
      <c r="E1332" s="495"/>
      <c r="F1332" s="428"/>
      <c r="G1332" s="495"/>
      <c r="H1332" s="495" t="str">
        <f t="shared" si="44"/>
        <v/>
      </c>
      <c r="I1332" s="512" t="str">
        <f t="shared" si="45"/>
        <v/>
      </c>
      <c r="J1332" s="428"/>
    </row>
    <row r="1333" spans="1:10" ht="24.75" customHeight="1">
      <c r="A1333" s="428"/>
      <c r="B1333" s="428"/>
      <c r="C1333" s="428"/>
      <c r="D1333" s="495"/>
      <c r="E1333" s="495"/>
      <c r="F1333" s="428"/>
      <c r="G1333" s="495"/>
      <c r="H1333" s="495" t="str">
        <f t="shared" si="44"/>
        <v/>
      </c>
      <c r="I1333" s="512" t="str">
        <f t="shared" si="45"/>
        <v/>
      </c>
      <c r="J1333" s="428"/>
    </row>
    <row r="1334" spans="1:10" ht="24.75" customHeight="1">
      <c r="A1334" s="428"/>
      <c r="B1334" s="428"/>
      <c r="C1334" s="428"/>
      <c r="D1334" s="495"/>
      <c r="E1334" s="495"/>
      <c r="F1334" s="428"/>
      <c r="G1334" s="495"/>
      <c r="H1334" s="495" t="str">
        <f t="shared" si="44"/>
        <v/>
      </c>
      <c r="I1334" s="512" t="str">
        <f t="shared" si="45"/>
        <v/>
      </c>
      <c r="J1334" s="428"/>
    </row>
    <row r="1335" spans="1:10" ht="24.75" customHeight="1">
      <c r="A1335" s="428"/>
      <c r="B1335" s="428"/>
      <c r="C1335" s="428"/>
      <c r="D1335" s="495"/>
      <c r="E1335" s="495"/>
      <c r="F1335" s="428"/>
      <c r="G1335" s="495"/>
      <c r="H1335" s="495" t="str">
        <f t="shared" si="44"/>
        <v/>
      </c>
      <c r="I1335" s="512" t="str">
        <f t="shared" si="45"/>
        <v/>
      </c>
      <c r="J1335" s="428"/>
    </row>
    <row r="1336" spans="1:10" ht="24.75" customHeight="1">
      <c r="A1336" s="428"/>
      <c r="B1336" s="428"/>
      <c r="C1336" s="428"/>
      <c r="D1336" s="495"/>
      <c r="E1336" s="495"/>
      <c r="F1336" s="428"/>
      <c r="G1336" s="495"/>
      <c r="H1336" s="495" t="str">
        <f t="shared" si="44"/>
        <v/>
      </c>
      <c r="I1336" s="512" t="str">
        <f t="shared" si="45"/>
        <v/>
      </c>
      <c r="J1336" s="428"/>
    </row>
    <row r="1337" spans="1:10" ht="24.75" customHeight="1">
      <c r="A1337" s="428"/>
      <c r="B1337" s="428"/>
      <c r="C1337" s="428"/>
      <c r="D1337" s="495"/>
      <c r="E1337" s="495"/>
      <c r="F1337" s="428"/>
      <c r="G1337" s="495"/>
      <c r="H1337" s="495" t="str">
        <f t="shared" si="44"/>
        <v/>
      </c>
      <c r="I1337" s="512" t="str">
        <f t="shared" si="45"/>
        <v/>
      </c>
      <c r="J1337" s="428"/>
    </row>
    <row r="1338" spans="1:10" ht="24.75" customHeight="1">
      <c r="A1338" s="428"/>
      <c r="B1338" s="428"/>
      <c r="C1338" s="428"/>
      <c r="D1338" s="495"/>
      <c r="E1338" s="495"/>
      <c r="F1338" s="428"/>
      <c r="G1338" s="495"/>
      <c r="H1338" s="495" t="str">
        <f t="shared" si="44"/>
        <v/>
      </c>
      <c r="I1338" s="512" t="str">
        <f t="shared" si="45"/>
        <v/>
      </c>
      <c r="J1338" s="428"/>
    </row>
    <row r="1339" spans="1:10" ht="24.75" customHeight="1">
      <c r="A1339" s="428"/>
      <c r="B1339" s="428"/>
      <c r="C1339" s="428"/>
      <c r="D1339" s="495"/>
      <c r="E1339" s="495"/>
      <c r="F1339" s="428"/>
      <c r="G1339" s="495"/>
      <c r="H1339" s="495" t="str">
        <f t="shared" si="44"/>
        <v/>
      </c>
      <c r="I1339" s="512" t="str">
        <f t="shared" si="45"/>
        <v/>
      </c>
      <c r="J1339" s="428"/>
    </row>
    <row r="1340" spans="1:10" ht="24.75" customHeight="1">
      <c r="A1340" s="428"/>
      <c r="B1340" s="428"/>
      <c r="C1340" s="428"/>
      <c r="D1340" s="495"/>
      <c r="E1340" s="495"/>
      <c r="F1340" s="428"/>
      <c r="G1340" s="495"/>
      <c r="H1340" s="495" t="str">
        <f t="shared" si="44"/>
        <v/>
      </c>
      <c r="I1340" s="512" t="str">
        <f t="shared" si="45"/>
        <v/>
      </c>
      <c r="J1340" s="428"/>
    </row>
    <row r="1341" spans="1:10" ht="24.75" customHeight="1">
      <c r="A1341" s="428"/>
      <c r="B1341" s="428"/>
      <c r="C1341" s="428"/>
      <c r="D1341" s="495"/>
      <c r="E1341" s="495"/>
      <c r="F1341" s="428"/>
      <c r="G1341" s="495"/>
      <c r="H1341" s="495" t="str">
        <f t="shared" si="44"/>
        <v/>
      </c>
      <c r="I1341" s="512" t="str">
        <f t="shared" si="45"/>
        <v/>
      </c>
      <c r="J1341" s="428"/>
    </row>
    <row r="1342" spans="1:10" ht="24.75" customHeight="1">
      <c r="A1342" s="428"/>
      <c r="B1342" s="428"/>
      <c r="C1342" s="428"/>
      <c r="D1342" s="495"/>
      <c r="E1342" s="495"/>
      <c r="F1342" s="428"/>
      <c r="G1342" s="495"/>
      <c r="H1342" s="495" t="str">
        <f t="shared" si="44"/>
        <v/>
      </c>
      <c r="I1342" s="512" t="str">
        <f t="shared" si="45"/>
        <v/>
      </c>
      <c r="J1342" s="428"/>
    </row>
    <row r="1343" spans="1:10" ht="24.75" customHeight="1">
      <c r="A1343" s="428"/>
      <c r="B1343" s="428"/>
      <c r="C1343" s="428"/>
      <c r="D1343" s="495"/>
      <c r="E1343" s="495"/>
      <c r="F1343" s="428"/>
      <c r="G1343" s="495"/>
      <c r="H1343" s="495" t="str">
        <f t="shared" si="44"/>
        <v/>
      </c>
      <c r="I1343" s="512" t="str">
        <f t="shared" si="45"/>
        <v/>
      </c>
      <c r="J1343" s="428"/>
    </row>
    <row r="1344" spans="1:10" ht="24.75" customHeight="1">
      <c r="A1344" s="428"/>
      <c r="B1344" s="428"/>
      <c r="C1344" s="428"/>
      <c r="D1344" s="495"/>
      <c r="E1344" s="495"/>
      <c r="F1344" s="428"/>
      <c r="G1344" s="495"/>
      <c r="H1344" s="495" t="str">
        <f t="shared" si="44"/>
        <v/>
      </c>
      <c r="I1344" s="512" t="str">
        <f t="shared" si="45"/>
        <v/>
      </c>
      <c r="J1344" s="428"/>
    </row>
    <row r="1345" spans="1:10" ht="24.75" customHeight="1">
      <c r="A1345" s="428"/>
      <c r="B1345" s="428"/>
      <c r="C1345" s="428"/>
      <c r="D1345" s="495"/>
      <c r="E1345" s="495"/>
      <c r="F1345" s="428"/>
      <c r="G1345" s="495"/>
      <c r="H1345" s="495" t="str">
        <f t="shared" si="44"/>
        <v/>
      </c>
      <c r="I1345" s="512" t="str">
        <f t="shared" si="45"/>
        <v/>
      </c>
      <c r="J1345" s="428"/>
    </row>
    <row r="1346" spans="1:10" ht="24.75" customHeight="1">
      <c r="A1346" s="428"/>
      <c r="B1346" s="428"/>
      <c r="C1346" s="428"/>
      <c r="D1346" s="495"/>
      <c r="E1346" s="495"/>
      <c r="F1346" s="428"/>
      <c r="G1346" s="495"/>
      <c r="H1346" s="495" t="str">
        <f t="shared" si="44"/>
        <v/>
      </c>
      <c r="I1346" s="512" t="str">
        <f t="shared" si="45"/>
        <v/>
      </c>
      <c r="J1346" s="428"/>
    </row>
    <row r="1347" spans="1:10" ht="24.75" customHeight="1">
      <c r="A1347" s="428"/>
      <c r="B1347" s="428"/>
      <c r="C1347" s="428"/>
      <c r="D1347" s="495"/>
      <c r="E1347" s="495"/>
      <c r="F1347" s="428"/>
      <c r="G1347" s="495"/>
      <c r="H1347" s="495" t="str">
        <f t="shared" si="44"/>
        <v/>
      </c>
      <c r="I1347" s="512" t="str">
        <f t="shared" si="45"/>
        <v/>
      </c>
      <c r="J1347" s="428"/>
    </row>
    <row r="1348" spans="1:10" ht="24.75" customHeight="1">
      <c r="A1348" s="428"/>
      <c r="B1348" s="428"/>
      <c r="C1348" s="428"/>
      <c r="D1348" s="495"/>
      <c r="E1348" s="495"/>
      <c r="F1348" s="428"/>
      <c r="G1348" s="495"/>
      <c r="H1348" s="495" t="str">
        <f t="shared" si="44"/>
        <v/>
      </c>
      <c r="I1348" s="512" t="str">
        <f t="shared" si="45"/>
        <v/>
      </c>
      <c r="J1348" s="428"/>
    </row>
    <row r="1349" spans="1:10" ht="24.75" customHeight="1">
      <c r="A1349" s="428"/>
      <c r="B1349" s="428"/>
      <c r="C1349" s="428"/>
      <c r="D1349" s="495"/>
      <c r="E1349" s="495"/>
      <c r="F1349" s="428"/>
      <c r="G1349" s="495"/>
      <c r="H1349" s="495" t="str">
        <f t="shared" si="44"/>
        <v/>
      </c>
      <c r="I1349" s="512" t="str">
        <f t="shared" si="45"/>
        <v/>
      </c>
      <c r="J1349" s="428"/>
    </row>
    <row r="1350" spans="1:10" ht="24.75" customHeight="1">
      <c r="A1350" s="428"/>
      <c r="B1350" s="428"/>
      <c r="C1350" s="428"/>
      <c r="D1350" s="495"/>
      <c r="E1350" s="495"/>
      <c r="F1350" s="428"/>
      <c r="G1350" s="495"/>
      <c r="H1350" s="495" t="str">
        <f t="shared" si="44"/>
        <v/>
      </c>
      <c r="I1350" s="512" t="str">
        <f t="shared" si="45"/>
        <v/>
      </c>
      <c r="J1350" s="428"/>
    </row>
    <row r="1351" spans="1:10" ht="24.75" customHeight="1">
      <c r="A1351" s="428"/>
      <c r="B1351" s="428"/>
      <c r="C1351" s="428"/>
      <c r="D1351" s="495"/>
      <c r="E1351" s="495"/>
      <c r="F1351" s="428"/>
      <c r="G1351" s="495"/>
      <c r="H1351" s="495" t="str">
        <f t="shared" si="44"/>
        <v/>
      </c>
      <c r="I1351" s="512" t="str">
        <f t="shared" si="45"/>
        <v/>
      </c>
      <c r="J1351" s="428"/>
    </row>
    <row r="1352" spans="1:10" ht="24.75" customHeight="1">
      <c r="A1352" s="428"/>
      <c r="B1352" s="428"/>
      <c r="C1352" s="428"/>
      <c r="D1352" s="495"/>
      <c r="E1352" s="495"/>
      <c r="F1352" s="428"/>
      <c r="G1352" s="495"/>
      <c r="H1352" s="495" t="str">
        <f t="shared" si="44"/>
        <v/>
      </c>
      <c r="I1352" s="512" t="str">
        <f t="shared" si="45"/>
        <v/>
      </c>
      <c r="J1352" s="428"/>
    </row>
    <row r="1353" spans="1:10" ht="24.75" customHeight="1">
      <c r="A1353" s="428"/>
      <c r="B1353" s="428"/>
      <c r="C1353" s="428"/>
      <c r="D1353" s="495"/>
      <c r="E1353" s="495"/>
      <c r="F1353" s="428"/>
      <c r="G1353" s="495"/>
      <c r="H1353" s="495" t="str">
        <f t="shared" si="44"/>
        <v/>
      </c>
      <c r="I1353" s="512" t="str">
        <f t="shared" si="45"/>
        <v/>
      </c>
      <c r="J1353" s="428"/>
    </row>
    <row r="1354" spans="1:10" ht="24.75" customHeight="1">
      <c r="A1354" s="428"/>
      <c r="B1354" s="428"/>
      <c r="C1354" s="428"/>
      <c r="D1354" s="495"/>
      <c r="E1354" s="495"/>
      <c r="F1354" s="428"/>
      <c r="G1354" s="495"/>
      <c r="H1354" s="495" t="str">
        <f t="shared" si="44"/>
        <v/>
      </c>
      <c r="I1354" s="512" t="str">
        <f t="shared" si="45"/>
        <v/>
      </c>
      <c r="J1354" s="428"/>
    </row>
    <row r="1355" spans="1:10" ht="24.75" customHeight="1">
      <c r="A1355" s="428"/>
      <c r="B1355" s="428"/>
      <c r="C1355" s="428"/>
      <c r="D1355" s="495"/>
      <c r="E1355" s="495"/>
      <c r="F1355" s="428"/>
      <c r="G1355" s="495"/>
      <c r="H1355" s="495" t="str">
        <f t="shared" si="44"/>
        <v/>
      </c>
      <c r="I1355" s="512" t="str">
        <f t="shared" si="45"/>
        <v/>
      </c>
      <c r="J1355" s="428"/>
    </row>
    <row r="1356" spans="1:10" ht="24.75" customHeight="1">
      <c r="A1356" s="428"/>
      <c r="B1356" s="428"/>
      <c r="C1356" s="428"/>
      <c r="D1356" s="495"/>
      <c r="E1356" s="495"/>
      <c r="F1356" s="428"/>
      <c r="G1356" s="495"/>
      <c r="H1356" s="495" t="str">
        <f t="shared" si="44"/>
        <v/>
      </c>
      <c r="I1356" s="512" t="str">
        <f t="shared" si="45"/>
        <v/>
      </c>
      <c r="J1356" s="428"/>
    </row>
    <row r="1357" spans="1:10" ht="24.75" customHeight="1">
      <c r="A1357" s="428"/>
      <c r="B1357" s="428"/>
      <c r="C1357" s="428"/>
      <c r="D1357" s="495"/>
      <c r="E1357" s="495"/>
      <c r="F1357" s="428"/>
      <c r="G1357" s="495"/>
      <c r="H1357" s="495" t="str">
        <f t="shared" si="44"/>
        <v/>
      </c>
      <c r="I1357" s="512" t="str">
        <f t="shared" si="45"/>
        <v/>
      </c>
      <c r="J1357" s="428"/>
    </row>
    <row r="1358" spans="1:10" ht="24.75" customHeight="1">
      <c r="A1358" s="428"/>
      <c r="B1358" s="428"/>
      <c r="C1358" s="428"/>
      <c r="D1358" s="495"/>
      <c r="E1358" s="495"/>
      <c r="F1358" s="428"/>
      <c r="G1358" s="495"/>
      <c r="H1358" s="495" t="str">
        <f t="shared" si="44"/>
        <v/>
      </c>
      <c r="I1358" s="512" t="str">
        <f t="shared" si="45"/>
        <v/>
      </c>
      <c r="J1358" s="428"/>
    </row>
    <row r="1359" spans="1:10" ht="24.75" customHeight="1">
      <c r="A1359" s="428"/>
      <c r="B1359" s="428"/>
      <c r="C1359" s="428"/>
      <c r="D1359" s="495"/>
      <c r="E1359" s="495"/>
      <c r="F1359" s="428"/>
      <c r="G1359" s="495"/>
      <c r="H1359" s="495" t="str">
        <f t="shared" si="44"/>
        <v/>
      </c>
      <c r="I1359" s="512" t="str">
        <f t="shared" si="45"/>
        <v/>
      </c>
      <c r="J1359" s="428"/>
    </row>
    <row r="1360" spans="1:10" ht="24.75" customHeight="1">
      <c r="A1360" s="428"/>
      <c r="B1360" s="428"/>
      <c r="C1360" s="428"/>
      <c r="D1360" s="495"/>
      <c r="E1360" s="495"/>
      <c r="F1360" s="428"/>
      <c r="G1360" s="495"/>
      <c r="H1360" s="495" t="str">
        <f t="shared" si="44"/>
        <v/>
      </c>
      <c r="I1360" s="512" t="str">
        <f t="shared" si="45"/>
        <v/>
      </c>
      <c r="J1360" s="428"/>
    </row>
    <row r="1361" spans="1:10" ht="24.75" customHeight="1">
      <c r="A1361" s="428"/>
      <c r="B1361" s="428"/>
      <c r="C1361" s="428"/>
      <c r="D1361" s="495"/>
      <c r="E1361" s="495"/>
      <c r="F1361" s="428"/>
      <c r="G1361" s="495"/>
      <c r="H1361" s="495" t="str">
        <f t="shared" si="44"/>
        <v/>
      </c>
      <c r="I1361" s="512" t="str">
        <f t="shared" si="45"/>
        <v/>
      </c>
      <c r="J1361" s="428"/>
    </row>
    <row r="1362" spans="1:10" ht="24.75" customHeight="1">
      <c r="A1362" s="428"/>
      <c r="B1362" s="428"/>
      <c r="C1362" s="428"/>
      <c r="D1362" s="495"/>
      <c r="E1362" s="495"/>
      <c r="F1362" s="428"/>
      <c r="G1362" s="495"/>
      <c r="H1362" s="495" t="str">
        <f t="shared" si="44"/>
        <v/>
      </c>
      <c r="I1362" s="512" t="str">
        <f t="shared" si="45"/>
        <v/>
      </c>
      <c r="J1362" s="428"/>
    </row>
    <row r="1363" spans="1:10" ht="24.75" customHeight="1">
      <c r="A1363" s="428"/>
      <c r="B1363" s="428"/>
      <c r="C1363" s="428"/>
      <c r="D1363" s="495"/>
      <c r="E1363" s="495"/>
      <c r="F1363" s="428"/>
      <c r="G1363" s="495"/>
      <c r="H1363" s="495" t="str">
        <f t="shared" si="44"/>
        <v/>
      </c>
      <c r="I1363" s="512" t="str">
        <f t="shared" si="45"/>
        <v/>
      </c>
      <c r="J1363" s="428"/>
    </row>
    <row r="1364" spans="1:10" ht="24.75" customHeight="1">
      <c r="A1364" s="428"/>
      <c r="B1364" s="428"/>
      <c r="C1364" s="428"/>
      <c r="D1364" s="495"/>
      <c r="E1364" s="495"/>
      <c r="F1364" s="428"/>
      <c r="G1364" s="495"/>
      <c r="H1364" s="495" t="str">
        <f t="shared" si="44"/>
        <v/>
      </c>
      <c r="I1364" s="512" t="str">
        <f t="shared" si="45"/>
        <v/>
      </c>
      <c r="J1364" s="428"/>
    </row>
    <row r="1365" spans="1:10" ht="24.75" customHeight="1">
      <c r="A1365" s="428"/>
      <c r="B1365" s="428"/>
      <c r="C1365" s="428"/>
      <c r="D1365" s="495"/>
      <c r="E1365" s="495"/>
      <c r="F1365" s="428"/>
      <c r="G1365" s="495"/>
      <c r="H1365" s="495" t="str">
        <f t="shared" si="44"/>
        <v/>
      </c>
      <c r="I1365" s="512" t="str">
        <f t="shared" si="45"/>
        <v/>
      </c>
      <c r="J1365" s="428"/>
    </row>
    <row r="1366" spans="1:10" ht="24.75" customHeight="1">
      <c r="A1366" s="428"/>
      <c r="B1366" s="428"/>
      <c r="C1366" s="428"/>
      <c r="D1366" s="495"/>
      <c r="E1366" s="495"/>
      <c r="F1366" s="428"/>
      <c r="G1366" s="495"/>
      <c r="H1366" s="495" t="str">
        <f t="shared" si="44"/>
        <v/>
      </c>
      <c r="I1366" s="512" t="str">
        <f t="shared" si="45"/>
        <v/>
      </c>
      <c r="J1366" s="428"/>
    </row>
    <row r="1367" spans="1:10" ht="24.75" customHeight="1">
      <c r="A1367" s="428"/>
      <c r="B1367" s="428"/>
      <c r="C1367" s="428"/>
      <c r="D1367" s="495"/>
      <c r="E1367" s="495"/>
      <c r="F1367" s="428"/>
      <c r="G1367" s="495"/>
      <c r="H1367" s="495" t="str">
        <f t="shared" si="44"/>
        <v/>
      </c>
      <c r="I1367" s="512" t="str">
        <f t="shared" si="45"/>
        <v/>
      </c>
      <c r="J1367" s="428"/>
    </row>
    <row r="1368" spans="1:10" ht="24.75" customHeight="1">
      <c r="A1368" s="428"/>
      <c r="B1368" s="428"/>
      <c r="C1368" s="428"/>
      <c r="D1368" s="495"/>
      <c r="E1368" s="495"/>
      <c r="F1368" s="428"/>
      <c r="G1368" s="495"/>
      <c r="H1368" s="495" t="str">
        <f t="shared" si="44"/>
        <v/>
      </c>
      <c r="I1368" s="512" t="str">
        <f t="shared" si="45"/>
        <v/>
      </c>
      <c r="J1368" s="428"/>
    </row>
    <row r="1369" spans="1:10" ht="24.75" customHeight="1">
      <c r="A1369" s="428"/>
      <c r="B1369" s="428"/>
      <c r="C1369" s="428"/>
      <c r="D1369" s="495"/>
      <c r="E1369" s="495"/>
      <c r="F1369" s="428"/>
      <c r="G1369" s="495"/>
      <c r="H1369" s="495" t="str">
        <f t="shared" si="44"/>
        <v/>
      </c>
      <c r="I1369" s="512" t="str">
        <f t="shared" si="45"/>
        <v/>
      </c>
      <c r="J1369" s="428"/>
    </row>
    <row r="1370" spans="1:10" ht="24.75" customHeight="1">
      <c r="A1370" s="428"/>
      <c r="B1370" s="428"/>
      <c r="C1370" s="428"/>
      <c r="D1370" s="495"/>
      <c r="E1370" s="495"/>
      <c r="F1370" s="428"/>
      <c r="G1370" s="495"/>
      <c r="H1370" s="495" t="str">
        <f t="shared" si="44"/>
        <v/>
      </c>
      <c r="I1370" s="512" t="str">
        <f t="shared" si="45"/>
        <v/>
      </c>
      <c r="J1370" s="428"/>
    </row>
    <row r="1371" spans="1:10" ht="24.75" customHeight="1">
      <c r="A1371" s="428"/>
      <c r="B1371" s="428"/>
      <c r="C1371" s="428"/>
      <c r="D1371" s="495"/>
      <c r="E1371" s="495"/>
      <c r="F1371" s="428"/>
      <c r="G1371" s="495"/>
      <c r="H1371" s="495" t="str">
        <f t="shared" si="44"/>
        <v/>
      </c>
      <c r="I1371" s="512" t="str">
        <f t="shared" si="45"/>
        <v/>
      </c>
      <c r="J1371" s="428"/>
    </row>
    <row r="1372" spans="1:10" ht="24.75" customHeight="1">
      <c r="A1372" s="428"/>
      <c r="B1372" s="428"/>
      <c r="C1372" s="428"/>
      <c r="D1372" s="495"/>
      <c r="E1372" s="495"/>
      <c r="F1372" s="428"/>
      <c r="G1372" s="495"/>
      <c r="H1372" s="495" t="str">
        <f t="shared" si="44"/>
        <v/>
      </c>
      <c r="I1372" s="512" t="str">
        <f t="shared" si="45"/>
        <v/>
      </c>
      <c r="J1372" s="428"/>
    </row>
    <row r="1373" spans="1:10" ht="24.75" customHeight="1">
      <c r="A1373" s="428"/>
      <c r="B1373" s="428"/>
      <c r="C1373" s="428"/>
      <c r="D1373" s="495"/>
      <c r="E1373" s="495"/>
      <c r="F1373" s="428"/>
      <c r="G1373" s="495"/>
      <c r="H1373" s="495" t="str">
        <f t="shared" si="44"/>
        <v/>
      </c>
      <c r="I1373" s="512" t="str">
        <f t="shared" si="45"/>
        <v/>
      </c>
      <c r="J1373" s="428"/>
    </row>
    <row r="1374" spans="1:10" ht="24.75" customHeight="1">
      <c r="A1374" s="428"/>
      <c r="B1374" s="428"/>
      <c r="C1374" s="428"/>
      <c r="D1374" s="495"/>
      <c r="E1374" s="495"/>
      <c r="F1374" s="428"/>
      <c r="G1374" s="495"/>
      <c r="H1374" s="495" t="str">
        <f t="shared" ref="H1374:H1437" si="46">IF(E1374="","",E1374*G1374)</f>
        <v/>
      </c>
      <c r="I1374" s="512" t="str">
        <f t="shared" ref="I1374:I1437" si="47">IF(D1374="","",H1374/D1374)</f>
        <v/>
      </c>
      <c r="J1374" s="428"/>
    </row>
    <row r="1375" spans="1:10" ht="24.75" customHeight="1">
      <c r="A1375" s="428"/>
      <c r="B1375" s="428"/>
      <c r="C1375" s="428"/>
      <c r="D1375" s="495"/>
      <c r="E1375" s="495"/>
      <c r="F1375" s="428"/>
      <c r="G1375" s="495"/>
      <c r="H1375" s="495" t="str">
        <f t="shared" si="46"/>
        <v/>
      </c>
      <c r="I1375" s="512" t="str">
        <f t="shared" si="47"/>
        <v/>
      </c>
      <c r="J1375" s="428"/>
    </row>
    <row r="1376" spans="1:10" ht="24.75" customHeight="1">
      <c r="A1376" s="428"/>
      <c r="B1376" s="428"/>
      <c r="C1376" s="428"/>
      <c r="D1376" s="495"/>
      <c r="E1376" s="495"/>
      <c r="F1376" s="428"/>
      <c r="G1376" s="495"/>
      <c r="H1376" s="495" t="str">
        <f t="shared" si="46"/>
        <v/>
      </c>
      <c r="I1376" s="512" t="str">
        <f t="shared" si="47"/>
        <v/>
      </c>
      <c r="J1376" s="428"/>
    </row>
    <row r="1377" spans="1:10" ht="24.75" customHeight="1">
      <c r="A1377" s="428"/>
      <c r="B1377" s="428"/>
      <c r="C1377" s="428"/>
      <c r="D1377" s="495"/>
      <c r="E1377" s="495"/>
      <c r="F1377" s="428"/>
      <c r="G1377" s="495"/>
      <c r="H1377" s="495" t="str">
        <f t="shared" si="46"/>
        <v/>
      </c>
      <c r="I1377" s="512" t="str">
        <f t="shared" si="47"/>
        <v/>
      </c>
      <c r="J1377" s="428"/>
    </row>
    <row r="1378" spans="1:10" ht="24.75" customHeight="1">
      <c r="A1378" s="428"/>
      <c r="B1378" s="428"/>
      <c r="C1378" s="428"/>
      <c r="D1378" s="495"/>
      <c r="E1378" s="495"/>
      <c r="F1378" s="428"/>
      <c r="G1378" s="495"/>
      <c r="H1378" s="495" t="str">
        <f t="shared" si="46"/>
        <v/>
      </c>
      <c r="I1378" s="512" t="str">
        <f t="shared" si="47"/>
        <v/>
      </c>
      <c r="J1378" s="428"/>
    </row>
    <row r="1379" spans="1:10" ht="24.75" customHeight="1">
      <c r="A1379" s="428"/>
      <c r="B1379" s="428"/>
      <c r="C1379" s="428"/>
      <c r="D1379" s="495"/>
      <c r="E1379" s="495"/>
      <c r="F1379" s="428"/>
      <c r="G1379" s="495"/>
      <c r="H1379" s="495" t="str">
        <f t="shared" si="46"/>
        <v/>
      </c>
      <c r="I1379" s="512" t="str">
        <f t="shared" si="47"/>
        <v/>
      </c>
      <c r="J1379" s="428"/>
    </row>
    <row r="1380" spans="1:10" ht="24.75" customHeight="1">
      <c r="A1380" s="428"/>
      <c r="B1380" s="428"/>
      <c r="C1380" s="428"/>
      <c r="D1380" s="495"/>
      <c r="E1380" s="495"/>
      <c r="F1380" s="428"/>
      <c r="G1380" s="495"/>
      <c r="H1380" s="495" t="str">
        <f t="shared" si="46"/>
        <v/>
      </c>
      <c r="I1380" s="512" t="str">
        <f t="shared" si="47"/>
        <v/>
      </c>
      <c r="J1380" s="428"/>
    </row>
    <row r="1381" spans="1:10" ht="24.75" customHeight="1">
      <c r="A1381" s="428"/>
      <c r="B1381" s="428"/>
      <c r="C1381" s="428"/>
      <c r="D1381" s="495"/>
      <c r="E1381" s="495"/>
      <c r="F1381" s="428"/>
      <c r="G1381" s="495"/>
      <c r="H1381" s="495" t="str">
        <f t="shared" si="46"/>
        <v/>
      </c>
      <c r="I1381" s="512" t="str">
        <f t="shared" si="47"/>
        <v/>
      </c>
      <c r="J1381" s="428"/>
    </row>
    <row r="1382" spans="1:10" ht="24.75" customHeight="1">
      <c r="A1382" s="428"/>
      <c r="B1382" s="428"/>
      <c r="C1382" s="428"/>
      <c r="D1382" s="495"/>
      <c r="E1382" s="495"/>
      <c r="F1382" s="428"/>
      <c r="G1382" s="495"/>
      <c r="H1382" s="495" t="str">
        <f t="shared" si="46"/>
        <v/>
      </c>
      <c r="I1382" s="512" t="str">
        <f t="shared" si="47"/>
        <v/>
      </c>
      <c r="J1382" s="428"/>
    </row>
    <row r="1383" spans="1:10" ht="24.75" customHeight="1">
      <c r="A1383" s="428"/>
      <c r="B1383" s="428"/>
      <c r="C1383" s="428"/>
      <c r="D1383" s="495"/>
      <c r="E1383" s="495"/>
      <c r="F1383" s="428"/>
      <c r="G1383" s="495"/>
      <c r="H1383" s="495" t="str">
        <f t="shared" si="46"/>
        <v/>
      </c>
      <c r="I1383" s="512" t="str">
        <f t="shared" si="47"/>
        <v/>
      </c>
      <c r="J1383" s="428"/>
    </row>
    <row r="1384" spans="1:10" ht="24.75" customHeight="1">
      <c r="A1384" s="428"/>
      <c r="B1384" s="428"/>
      <c r="C1384" s="428"/>
      <c r="D1384" s="495"/>
      <c r="E1384" s="495"/>
      <c r="F1384" s="428"/>
      <c r="G1384" s="495"/>
      <c r="H1384" s="495" t="str">
        <f t="shared" si="46"/>
        <v/>
      </c>
      <c r="I1384" s="512" t="str">
        <f t="shared" si="47"/>
        <v/>
      </c>
      <c r="J1384" s="428"/>
    </row>
    <row r="1385" spans="1:10" ht="24.75" customHeight="1">
      <c r="A1385" s="428"/>
      <c r="B1385" s="428"/>
      <c r="C1385" s="428"/>
      <c r="D1385" s="495"/>
      <c r="E1385" s="495"/>
      <c r="F1385" s="428"/>
      <c r="G1385" s="495"/>
      <c r="H1385" s="495" t="str">
        <f t="shared" si="46"/>
        <v/>
      </c>
      <c r="I1385" s="512" t="str">
        <f t="shared" si="47"/>
        <v/>
      </c>
      <c r="J1385" s="428"/>
    </row>
    <row r="1386" spans="1:10" ht="24.75" customHeight="1">
      <c r="A1386" s="428"/>
      <c r="B1386" s="428"/>
      <c r="C1386" s="428"/>
      <c r="D1386" s="495"/>
      <c r="E1386" s="495"/>
      <c r="F1386" s="428"/>
      <c r="G1386" s="495"/>
      <c r="H1386" s="495" t="str">
        <f t="shared" si="46"/>
        <v/>
      </c>
      <c r="I1386" s="512" t="str">
        <f t="shared" si="47"/>
        <v/>
      </c>
      <c r="J1386" s="428"/>
    </row>
    <row r="1387" spans="1:10" ht="24.75" customHeight="1">
      <c r="A1387" s="428"/>
      <c r="B1387" s="428"/>
      <c r="C1387" s="428"/>
      <c r="D1387" s="495"/>
      <c r="E1387" s="495"/>
      <c r="F1387" s="428"/>
      <c r="G1387" s="495"/>
      <c r="H1387" s="495" t="str">
        <f t="shared" si="46"/>
        <v/>
      </c>
      <c r="I1387" s="512" t="str">
        <f t="shared" si="47"/>
        <v/>
      </c>
      <c r="J1387" s="428"/>
    </row>
    <row r="1388" spans="1:10" ht="24.75" customHeight="1">
      <c r="A1388" s="428"/>
      <c r="B1388" s="428"/>
      <c r="C1388" s="428"/>
      <c r="D1388" s="495"/>
      <c r="E1388" s="495"/>
      <c r="F1388" s="428"/>
      <c r="G1388" s="495"/>
      <c r="H1388" s="495" t="str">
        <f t="shared" si="46"/>
        <v/>
      </c>
      <c r="I1388" s="512" t="str">
        <f t="shared" si="47"/>
        <v/>
      </c>
      <c r="J1388" s="428"/>
    </row>
    <row r="1389" spans="1:10" ht="24.75" customHeight="1">
      <c r="A1389" s="428"/>
      <c r="B1389" s="428"/>
      <c r="C1389" s="428"/>
      <c r="D1389" s="495"/>
      <c r="E1389" s="495"/>
      <c r="F1389" s="428"/>
      <c r="G1389" s="495"/>
      <c r="H1389" s="495" t="str">
        <f t="shared" si="46"/>
        <v/>
      </c>
      <c r="I1389" s="512" t="str">
        <f t="shared" si="47"/>
        <v/>
      </c>
      <c r="J1389" s="428"/>
    </row>
    <row r="1390" spans="1:10" ht="24.75" customHeight="1">
      <c r="A1390" s="428"/>
      <c r="B1390" s="428"/>
      <c r="C1390" s="428"/>
      <c r="D1390" s="495"/>
      <c r="E1390" s="495"/>
      <c r="F1390" s="428"/>
      <c r="G1390" s="495"/>
      <c r="H1390" s="495" t="str">
        <f t="shared" si="46"/>
        <v/>
      </c>
      <c r="I1390" s="512" t="str">
        <f t="shared" si="47"/>
        <v/>
      </c>
      <c r="J1390" s="428"/>
    </row>
    <row r="1391" spans="1:10" ht="24.75" customHeight="1">
      <c r="A1391" s="428"/>
      <c r="B1391" s="428"/>
      <c r="C1391" s="428"/>
      <c r="D1391" s="495"/>
      <c r="E1391" s="495"/>
      <c r="F1391" s="428"/>
      <c r="G1391" s="495"/>
      <c r="H1391" s="495" t="str">
        <f t="shared" si="46"/>
        <v/>
      </c>
      <c r="I1391" s="512" t="str">
        <f t="shared" si="47"/>
        <v/>
      </c>
      <c r="J1391" s="428"/>
    </row>
    <row r="1392" spans="1:10" ht="24.75" customHeight="1">
      <c r="A1392" s="428"/>
      <c r="B1392" s="428"/>
      <c r="C1392" s="428"/>
      <c r="D1392" s="495"/>
      <c r="E1392" s="495"/>
      <c r="F1392" s="428"/>
      <c r="G1392" s="495"/>
      <c r="H1392" s="495" t="str">
        <f t="shared" si="46"/>
        <v/>
      </c>
      <c r="I1392" s="512" t="str">
        <f t="shared" si="47"/>
        <v/>
      </c>
      <c r="J1392" s="428"/>
    </row>
    <row r="1393" spans="1:10" ht="24.75" customHeight="1">
      <c r="A1393" s="428"/>
      <c r="B1393" s="428"/>
      <c r="C1393" s="428"/>
      <c r="D1393" s="495"/>
      <c r="E1393" s="495"/>
      <c r="F1393" s="428"/>
      <c r="G1393" s="495"/>
      <c r="H1393" s="495" t="str">
        <f t="shared" si="46"/>
        <v/>
      </c>
      <c r="I1393" s="512" t="str">
        <f t="shared" si="47"/>
        <v/>
      </c>
      <c r="J1393" s="428"/>
    </row>
    <row r="1394" spans="1:10" ht="24.75" customHeight="1">
      <c r="A1394" s="428"/>
      <c r="B1394" s="428"/>
      <c r="C1394" s="428"/>
      <c r="D1394" s="495"/>
      <c r="E1394" s="495"/>
      <c r="F1394" s="428"/>
      <c r="G1394" s="495"/>
      <c r="H1394" s="495" t="str">
        <f t="shared" si="46"/>
        <v/>
      </c>
      <c r="I1394" s="512" t="str">
        <f t="shared" si="47"/>
        <v/>
      </c>
      <c r="J1394" s="428"/>
    </row>
    <row r="1395" spans="1:10" ht="24.75" customHeight="1">
      <c r="A1395" s="428"/>
      <c r="B1395" s="428"/>
      <c r="C1395" s="428"/>
      <c r="D1395" s="495"/>
      <c r="E1395" s="495"/>
      <c r="F1395" s="428"/>
      <c r="G1395" s="495"/>
      <c r="H1395" s="495" t="str">
        <f t="shared" si="46"/>
        <v/>
      </c>
      <c r="I1395" s="512" t="str">
        <f t="shared" si="47"/>
        <v/>
      </c>
      <c r="J1395" s="428"/>
    </row>
    <row r="1396" spans="1:10" ht="24.75" customHeight="1">
      <c r="A1396" s="428"/>
      <c r="B1396" s="428"/>
      <c r="C1396" s="428"/>
      <c r="D1396" s="495"/>
      <c r="E1396" s="495"/>
      <c r="F1396" s="428"/>
      <c r="G1396" s="495"/>
      <c r="H1396" s="495" t="str">
        <f t="shared" si="46"/>
        <v/>
      </c>
      <c r="I1396" s="512" t="str">
        <f t="shared" si="47"/>
        <v/>
      </c>
      <c r="J1396" s="428"/>
    </row>
    <row r="1397" spans="1:10" ht="24.75" customHeight="1">
      <c r="A1397" s="428"/>
      <c r="B1397" s="428"/>
      <c r="C1397" s="428"/>
      <c r="D1397" s="495"/>
      <c r="E1397" s="495"/>
      <c r="F1397" s="428"/>
      <c r="G1397" s="495"/>
      <c r="H1397" s="495" t="str">
        <f t="shared" si="46"/>
        <v/>
      </c>
      <c r="I1397" s="512" t="str">
        <f t="shared" si="47"/>
        <v/>
      </c>
      <c r="J1397" s="428"/>
    </row>
    <row r="1398" spans="1:10" ht="24.75" customHeight="1">
      <c r="A1398" s="428"/>
      <c r="B1398" s="428"/>
      <c r="C1398" s="428"/>
      <c r="D1398" s="495"/>
      <c r="E1398" s="495"/>
      <c r="F1398" s="428"/>
      <c r="G1398" s="495"/>
      <c r="H1398" s="495" t="str">
        <f t="shared" si="46"/>
        <v/>
      </c>
      <c r="I1398" s="512" t="str">
        <f t="shared" si="47"/>
        <v/>
      </c>
      <c r="J1398" s="428"/>
    </row>
    <row r="1399" spans="1:10" ht="24.75" customHeight="1">
      <c r="A1399" s="428"/>
      <c r="B1399" s="428"/>
      <c r="C1399" s="428"/>
      <c r="D1399" s="495"/>
      <c r="E1399" s="495"/>
      <c r="F1399" s="428"/>
      <c r="G1399" s="495"/>
      <c r="H1399" s="495" t="str">
        <f t="shared" si="46"/>
        <v/>
      </c>
      <c r="I1399" s="512" t="str">
        <f t="shared" si="47"/>
        <v/>
      </c>
      <c r="J1399" s="428"/>
    </row>
    <row r="1400" spans="1:10" ht="24.75" customHeight="1">
      <c r="A1400" s="428"/>
      <c r="B1400" s="428"/>
      <c r="C1400" s="428"/>
      <c r="D1400" s="495"/>
      <c r="E1400" s="495"/>
      <c r="F1400" s="428"/>
      <c r="G1400" s="495"/>
      <c r="H1400" s="495" t="str">
        <f t="shared" si="46"/>
        <v/>
      </c>
      <c r="I1400" s="512" t="str">
        <f t="shared" si="47"/>
        <v/>
      </c>
      <c r="J1400" s="428"/>
    </row>
    <row r="1401" spans="1:10" ht="24.75" customHeight="1">
      <c r="A1401" s="428"/>
      <c r="B1401" s="428"/>
      <c r="C1401" s="428"/>
      <c r="D1401" s="495"/>
      <c r="E1401" s="495"/>
      <c r="F1401" s="428"/>
      <c r="G1401" s="495"/>
      <c r="H1401" s="495" t="str">
        <f t="shared" si="46"/>
        <v/>
      </c>
      <c r="I1401" s="512" t="str">
        <f t="shared" si="47"/>
        <v/>
      </c>
      <c r="J1401" s="428"/>
    </row>
    <row r="1402" spans="1:10" ht="24.75" customHeight="1">
      <c r="A1402" s="428"/>
      <c r="B1402" s="428"/>
      <c r="C1402" s="428"/>
      <c r="D1402" s="495"/>
      <c r="E1402" s="495"/>
      <c r="F1402" s="428"/>
      <c r="G1402" s="495"/>
      <c r="H1402" s="495" t="str">
        <f t="shared" si="46"/>
        <v/>
      </c>
      <c r="I1402" s="512" t="str">
        <f t="shared" si="47"/>
        <v/>
      </c>
      <c r="J1402" s="428"/>
    </row>
    <row r="1403" spans="1:10" ht="24.75" customHeight="1">
      <c r="A1403" s="428"/>
      <c r="B1403" s="428"/>
      <c r="C1403" s="428"/>
      <c r="D1403" s="495"/>
      <c r="E1403" s="495"/>
      <c r="F1403" s="428"/>
      <c r="G1403" s="495"/>
      <c r="H1403" s="495" t="str">
        <f t="shared" si="46"/>
        <v/>
      </c>
      <c r="I1403" s="512" t="str">
        <f t="shared" si="47"/>
        <v/>
      </c>
      <c r="J1403" s="428"/>
    </row>
    <row r="1404" spans="1:10" ht="24.75" customHeight="1">
      <c r="A1404" s="428"/>
      <c r="B1404" s="428"/>
      <c r="C1404" s="428"/>
      <c r="D1404" s="495"/>
      <c r="E1404" s="495"/>
      <c r="F1404" s="428"/>
      <c r="G1404" s="495"/>
      <c r="H1404" s="495" t="str">
        <f t="shared" si="46"/>
        <v/>
      </c>
      <c r="I1404" s="512" t="str">
        <f t="shared" si="47"/>
        <v/>
      </c>
      <c r="J1404" s="428"/>
    </row>
    <row r="1405" spans="1:10" ht="24.75" customHeight="1">
      <c r="A1405" s="428"/>
      <c r="B1405" s="428"/>
      <c r="C1405" s="428"/>
      <c r="D1405" s="495"/>
      <c r="E1405" s="495"/>
      <c r="F1405" s="428"/>
      <c r="G1405" s="495"/>
      <c r="H1405" s="495" t="str">
        <f t="shared" si="46"/>
        <v/>
      </c>
      <c r="I1405" s="512" t="str">
        <f t="shared" si="47"/>
        <v/>
      </c>
      <c r="J1405" s="428"/>
    </row>
    <row r="1406" spans="1:10" ht="24.75" customHeight="1">
      <c r="A1406" s="428"/>
      <c r="B1406" s="428"/>
      <c r="C1406" s="428"/>
      <c r="D1406" s="495"/>
      <c r="E1406" s="495"/>
      <c r="F1406" s="428"/>
      <c r="G1406" s="495"/>
      <c r="H1406" s="495" t="str">
        <f t="shared" si="46"/>
        <v/>
      </c>
      <c r="I1406" s="512" t="str">
        <f t="shared" si="47"/>
        <v/>
      </c>
      <c r="J1406" s="428"/>
    </row>
    <row r="1407" spans="1:10" ht="24.75" customHeight="1">
      <c r="A1407" s="428"/>
      <c r="B1407" s="428"/>
      <c r="C1407" s="428"/>
      <c r="D1407" s="495"/>
      <c r="E1407" s="495"/>
      <c r="F1407" s="428"/>
      <c r="G1407" s="495"/>
      <c r="H1407" s="495" t="str">
        <f t="shared" si="46"/>
        <v/>
      </c>
      <c r="I1407" s="512" t="str">
        <f t="shared" si="47"/>
        <v/>
      </c>
      <c r="J1407" s="428"/>
    </row>
    <row r="1408" spans="1:10" ht="24.75" customHeight="1">
      <c r="A1408" s="428"/>
      <c r="B1408" s="428"/>
      <c r="C1408" s="428"/>
      <c r="D1408" s="495"/>
      <c r="E1408" s="495"/>
      <c r="F1408" s="428"/>
      <c r="G1408" s="495"/>
      <c r="H1408" s="495" t="str">
        <f t="shared" si="46"/>
        <v/>
      </c>
      <c r="I1408" s="512" t="str">
        <f t="shared" si="47"/>
        <v/>
      </c>
      <c r="J1408" s="428"/>
    </row>
    <row r="1409" spans="1:10" ht="24.75" customHeight="1">
      <c r="A1409" s="428"/>
      <c r="B1409" s="428"/>
      <c r="C1409" s="428"/>
      <c r="D1409" s="495"/>
      <c r="E1409" s="495"/>
      <c r="F1409" s="428"/>
      <c r="G1409" s="495"/>
      <c r="H1409" s="495" t="str">
        <f t="shared" si="46"/>
        <v/>
      </c>
      <c r="I1409" s="512" t="str">
        <f t="shared" si="47"/>
        <v/>
      </c>
      <c r="J1409" s="428"/>
    </row>
    <row r="1410" spans="1:10" ht="24.75" customHeight="1">
      <c r="A1410" s="428"/>
      <c r="B1410" s="428"/>
      <c r="C1410" s="428"/>
      <c r="D1410" s="495"/>
      <c r="E1410" s="495"/>
      <c r="F1410" s="428"/>
      <c r="G1410" s="495"/>
      <c r="H1410" s="495" t="str">
        <f t="shared" si="46"/>
        <v/>
      </c>
      <c r="I1410" s="512" t="str">
        <f t="shared" si="47"/>
        <v/>
      </c>
      <c r="J1410" s="428"/>
    </row>
    <row r="1411" spans="1:10" ht="24.75" customHeight="1">
      <c r="A1411" s="428"/>
      <c r="B1411" s="428"/>
      <c r="C1411" s="428"/>
      <c r="D1411" s="495"/>
      <c r="E1411" s="495"/>
      <c r="F1411" s="428"/>
      <c r="G1411" s="495"/>
      <c r="H1411" s="495" t="str">
        <f t="shared" si="46"/>
        <v/>
      </c>
      <c r="I1411" s="512" t="str">
        <f t="shared" si="47"/>
        <v/>
      </c>
      <c r="J1411" s="428"/>
    </row>
    <row r="1412" spans="1:10" ht="24.75" customHeight="1">
      <c r="A1412" s="428"/>
      <c r="B1412" s="428"/>
      <c r="C1412" s="428"/>
      <c r="D1412" s="495"/>
      <c r="E1412" s="495"/>
      <c r="F1412" s="428"/>
      <c r="G1412" s="495"/>
      <c r="H1412" s="495" t="str">
        <f t="shared" si="46"/>
        <v/>
      </c>
      <c r="I1412" s="512" t="str">
        <f t="shared" si="47"/>
        <v/>
      </c>
      <c r="J1412" s="428"/>
    </row>
    <row r="1413" spans="1:10" ht="24.75" customHeight="1">
      <c r="A1413" s="428"/>
      <c r="B1413" s="428"/>
      <c r="C1413" s="428"/>
      <c r="D1413" s="495"/>
      <c r="E1413" s="495"/>
      <c r="F1413" s="428"/>
      <c r="G1413" s="495"/>
      <c r="H1413" s="495" t="str">
        <f t="shared" si="46"/>
        <v/>
      </c>
      <c r="I1413" s="512" t="str">
        <f t="shared" si="47"/>
        <v/>
      </c>
      <c r="J1413" s="428"/>
    </row>
    <row r="1414" spans="1:10" ht="24.75" customHeight="1">
      <c r="A1414" s="428"/>
      <c r="B1414" s="428"/>
      <c r="C1414" s="428"/>
      <c r="D1414" s="495"/>
      <c r="E1414" s="495"/>
      <c r="F1414" s="428"/>
      <c r="G1414" s="495"/>
      <c r="H1414" s="495" t="str">
        <f t="shared" si="46"/>
        <v/>
      </c>
      <c r="I1414" s="512" t="str">
        <f t="shared" si="47"/>
        <v/>
      </c>
      <c r="J1414" s="428"/>
    </row>
    <row r="1415" spans="1:10" ht="24.75" customHeight="1">
      <c r="A1415" s="428"/>
      <c r="B1415" s="428"/>
      <c r="C1415" s="428"/>
      <c r="D1415" s="495"/>
      <c r="E1415" s="495"/>
      <c r="F1415" s="428"/>
      <c r="G1415" s="495"/>
      <c r="H1415" s="495" t="str">
        <f t="shared" si="46"/>
        <v/>
      </c>
      <c r="I1415" s="512" t="str">
        <f t="shared" si="47"/>
        <v/>
      </c>
      <c r="J1415" s="428"/>
    </row>
    <row r="1416" spans="1:10" ht="24.75" customHeight="1">
      <c r="A1416" s="428"/>
      <c r="B1416" s="428"/>
      <c r="C1416" s="428"/>
      <c r="D1416" s="495"/>
      <c r="E1416" s="495"/>
      <c r="F1416" s="428"/>
      <c r="G1416" s="495"/>
      <c r="H1416" s="495" t="str">
        <f t="shared" si="46"/>
        <v/>
      </c>
      <c r="I1416" s="512" t="str">
        <f t="shared" si="47"/>
        <v/>
      </c>
      <c r="J1416" s="428"/>
    </row>
    <row r="1417" spans="1:10" ht="24.75" customHeight="1">
      <c r="A1417" s="428"/>
      <c r="B1417" s="428"/>
      <c r="C1417" s="428"/>
      <c r="D1417" s="495"/>
      <c r="E1417" s="495"/>
      <c r="F1417" s="428"/>
      <c r="G1417" s="495"/>
      <c r="H1417" s="495" t="str">
        <f t="shared" si="46"/>
        <v/>
      </c>
      <c r="I1417" s="512" t="str">
        <f t="shared" si="47"/>
        <v/>
      </c>
      <c r="J1417" s="428"/>
    </row>
    <row r="1418" spans="1:10" ht="24.75" customHeight="1">
      <c r="A1418" s="428"/>
      <c r="B1418" s="428"/>
      <c r="C1418" s="428"/>
      <c r="D1418" s="495"/>
      <c r="E1418" s="495"/>
      <c r="F1418" s="428"/>
      <c r="G1418" s="495"/>
      <c r="H1418" s="495" t="str">
        <f t="shared" si="46"/>
        <v/>
      </c>
      <c r="I1418" s="512" t="str">
        <f t="shared" si="47"/>
        <v/>
      </c>
      <c r="J1418" s="428"/>
    </row>
    <row r="1419" spans="1:10" ht="24.75" customHeight="1">
      <c r="A1419" s="428"/>
      <c r="B1419" s="428"/>
      <c r="C1419" s="428"/>
      <c r="D1419" s="495"/>
      <c r="E1419" s="495"/>
      <c r="F1419" s="428"/>
      <c r="G1419" s="495"/>
      <c r="H1419" s="495" t="str">
        <f t="shared" si="46"/>
        <v/>
      </c>
      <c r="I1419" s="512" t="str">
        <f t="shared" si="47"/>
        <v/>
      </c>
      <c r="J1419" s="428"/>
    </row>
    <row r="1420" spans="1:10" ht="24.75" customHeight="1">
      <c r="A1420" s="428"/>
      <c r="B1420" s="428"/>
      <c r="C1420" s="428"/>
      <c r="D1420" s="495"/>
      <c r="E1420" s="495"/>
      <c r="F1420" s="428"/>
      <c r="G1420" s="495"/>
      <c r="H1420" s="495" t="str">
        <f t="shared" si="46"/>
        <v/>
      </c>
      <c r="I1420" s="512" t="str">
        <f t="shared" si="47"/>
        <v/>
      </c>
      <c r="J1420" s="428"/>
    </row>
    <row r="1421" spans="1:10" ht="24.75" customHeight="1">
      <c r="A1421" s="428"/>
      <c r="B1421" s="428"/>
      <c r="C1421" s="428"/>
      <c r="D1421" s="495"/>
      <c r="E1421" s="495"/>
      <c r="F1421" s="428"/>
      <c r="G1421" s="495"/>
      <c r="H1421" s="495" t="str">
        <f t="shared" si="46"/>
        <v/>
      </c>
      <c r="I1421" s="512" t="str">
        <f t="shared" si="47"/>
        <v/>
      </c>
      <c r="J1421" s="428"/>
    </row>
    <row r="1422" spans="1:10" ht="24.75" customHeight="1">
      <c r="A1422" s="428"/>
      <c r="B1422" s="428"/>
      <c r="C1422" s="428"/>
      <c r="D1422" s="495"/>
      <c r="E1422" s="495"/>
      <c r="F1422" s="428"/>
      <c r="G1422" s="495"/>
      <c r="H1422" s="495" t="str">
        <f t="shared" si="46"/>
        <v/>
      </c>
      <c r="I1422" s="512" t="str">
        <f t="shared" si="47"/>
        <v/>
      </c>
      <c r="J1422" s="428"/>
    </row>
    <row r="1423" spans="1:10" ht="24.75" customHeight="1">
      <c r="A1423" s="428"/>
      <c r="B1423" s="428"/>
      <c r="C1423" s="428"/>
      <c r="D1423" s="495"/>
      <c r="E1423" s="495"/>
      <c r="F1423" s="428"/>
      <c r="G1423" s="495"/>
      <c r="H1423" s="495" t="str">
        <f t="shared" si="46"/>
        <v/>
      </c>
      <c r="I1423" s="512" t="str">
        <f t="shared" si="47"/>
        <v/>
      </c>
      <c r="J1423" s="428"/>
    </row>
    <row r="1424" spans="1:10" ht="24.75" customHeight="1">
      <c r="A1424" s="428"/>
      <c r="B1424" s="428"/>
      <c r="C1424" s="428"/>
      <c r="D1424" s="495"/>
      <c r="E1424" s="495"/>
      <c r="F1424" s="428"/>
      <c r="G1424" s="495"/>
      <c r="H1424" s="495" t="str">
        <f t="shared" si="46"/>
        <v/>
      </c>
      <c r="I1424" s="512" t="str">
        <f t="shared" si="47"/>
        <v/>
      </c>
      <c r="J1424" s="428"/>
    </row>
    <row r="1425" spans="1:10" ht="24.75" customHeight="1">
      <c r="A1425" s="428"/>
      <c r="B1425" s="428"/>
      <c r="C1425" s="428"/>
      <c r="D1425" s="495"/>
      <c r="E1425" s="495"/>
      <c r="F1425" s="428"/>
      <c r="G1425" s="495"/>
      <c r="H1425" s="495" t="str">
        <f t="shared" si="46"/>
        <v/>
      </c>
      <c r="I1425" s="512" t="str">
        <f t="shared" si="47"/>
        <v/>
      </c>
      <c r="J1425" s="428"/>
    </row>
    <row r="1426" spans="1:10" ht="24.75" customHeight="1">
      <c r="A1426" s="428"/>
      <c r="B1426" s="428"/>
      <c r="C1426" s="428"/>
      <c r="D1426" s="495"/>
      <c r="E1426" s="495"/>
      <c r="F1426" s="428"/>
      <c r="G1426" s="495"/>
      <c r="H1426" s="495" t="str">
        <f t="shared" si="46"/>
        <v/>
      </c>
      <c r="I1426" s="512" t="str">
        <f t="shared" si="47"/>
        <v/>
      </c>
      <c r="J1426" s="428"/>
    </row>
    <row r="1427" spans="1:10" ht="24.75" customHeight="1">
      <c r="A1427" s="428"/>
      <c r="B1427" s="428"/>
      <c r="C1427" s="428"/>
      <c r="D1427" s="495"/>
      <c r="E1427" s="495"/>
      <c r="F1427" s="428"/>
      <c r="G1427" s="495"/>
      <c r="H1427" s="495" t="str">
        <f t="shared" si="46"/>
        <v/>
      </c>
      <c r="I1427" s="512" t="str">
        <f t="shared" si="47"/>
        <v/>
      </c>
      <c r="J1427" s="428"/>
    </row>
    <row r="1428" spans="1:10" ht="24.75" customHeight="1">
      <c r="A1428" s="428"/>
      <c r="B1428" s="428"/>
      <c r="C1428" s="428"/>
      <c r="D1428" s="495"/>
      <c r="E1428" s="495"/>
      <c r="F1428" s="428"/>
      <c r="G1428" s="495"/>
      <c r="H1428" s="495" t="str">
        <f t="shared" si="46"/>
        <v/>
      </c>
      <c r="I1428" s="512" t="str">
        <f t="shared" si="47"/>
        <v/>
      </c>
      <c r="J1428" s="428"/>
    </row>
    <row r="1429" spans="1:10" ht="24.75" customHeight="1">
      <c r="A1429" s="428"/>
      <c r="B1429" s="428"/>
      <c r="C1429" s="428"/>
      <c r="D1429" s="495"/>
      <c r="E1429" s="495"/>
      <c r="F1429" s="428"/>
      <c r="G1429" s="495"/>
      <c r="H1429" s="495" t="str">
        <f t="shared" si="46"/>
        <v/>
      </c>
      <c r="I1429" s="512" t="str">
        <f t="shared" si="47"/>
        <v/>
      </c>
      <c r="J1429" s="428"/>
    </row>
    <row r="1430" spans="1:10" ht="24.75" customHeight="1">
      <c r="A1430" s="428"/>
      <c r="B1430" s="428"/>
      <c r="C1430" s="428"/>
      <c r="D1430" s="495"/>
      <c r="E1430" s="495"/>
      <c r="F1430" s="428"/>
      <c r="G1430" s="495"/>
      <c r="H1430" s="495" t="str">
        <f t="shared" si="46"/>
        <v/>
      </c>
      <c r="I1430" s="512" t="str">
        <f t="shared" si="47"/>
        <v/>
      </c>
      <c r="J1430" s="428"/>
    </row>
    <row r="1431" spans="1:10" ht="24.75" customHeight="1">
      <c r="A1431" s="428"/>
      <c r="B1431" s="428"/>
      <c r="C1431" s="428"/>
      <c r="D1431" s="495"/>
      <c r="E1431" s="495"/>
      <c r="F1431" s="428"/>
      <c r="G1431" s="495"/>
      <c r="H1431" s="495" t="str">
        <f t="shared" si="46"/>
        <v/>
      </c>
      <c r="I1431" s="512" t="str">
        <f t="shared" si="47"/>
        <v/>
      </c>
      <c r="J1431" s="428"/>
    </row>
    <row r="1432" spans="1:10" ht="24.75" customHeight="1">
      <c r="A1432" s="428"/>
      <c r="B1432" s="428"/>
      <c r="C1432" s="428"/>
      <c r="D1432" s="495"/>
      <c r="E1432" s="495"/>
      <c r="F1432" s="428"/>
      <c r="G1432" s="495"/>
      <c r="H1432" s="495" t="str">
        <f t="shared" si="46"/>
        <v/>
      </c>
      <c r="I1432" s="512" t="str">
        <f t="shared" si="47"/>
        <v/>
      </c>
      <c r="J1432" s="428"/>
    </row>
    <row r="1433" spans="1:10" ht="24.75" customHeight="1">
      <c r="A1433" s="428"/>
      <c r="B1433" s="428"/>
      <c r="C1433" s="428"/>
      <c r="D1433" s="495"/>
      <c r="E1433" s="495"/>
      <c r="F1433" s="428"/>
      <c r="G1433" s="495"/>
      <c r="H1433" s="495" t="str">
        <f t="shared" si="46"/>
        <v/>
      </c>
      <c r="I1433" s="512" t="str">
        <f t="shared" si="47"/>
        <v/>
      </c>
      <c r="J1433" s="428"/>
    </row>
    <row r="1434" spans="1:10" ht="24.75" customHeight="1">
      <c r="A1434" s="428"/>
      <c r="B1434" s="428"/>
      <c r="C1434" s="428"/>
      <c r="D1434" s="495"/>
      <c r="E1434" s="495"/>
      <c r="F1434" s="428"/>
      <c r="G1434" s="495"/>
      <c r="H1434" s="495" t="str">
        <f t="shared" si="46"/>
        <v/>
      </c>
      <c r="I1434" s="512" t="str">
        <f t="shared" si="47"/>
        <v/>
      </c>
      <c r="J1434" s="428"/>
    </row>
    <row r="1435" spans="1:10" ht="24.75" customHeight="1">
      <c r="A1435" s="428"/>
      <c r="B1435" s="428"/>
      <c r="C1435" s="428"/>
      <c r="D1435" s="495"/>
      <c r="E1435" s="495"/>
      <c r="F1435" s="428"/>
      <c r="G1435" s="495"/>
      <c r="H1435" s="495" t="str">
        <f t="shared" si="46"/>
        <v/>
      </c>
      <c r="I1435" s="512" t="str">
        <f t="shared" si="47"/>
        <v/>
      </c>
      <c r="J1435" s="428"/>
    </row>
    <row r="1436" spans="1:10" ht="24.75" customHeight="1">
      <c r="A1436" s="428"/>
      <c r="B1436" s="428"/>
      <c r="C1436" s="428"/>
      <c r="D1436" s="495"/>
      <c r="E1436" s="495"/>
      <c r="F1436" s="428"/>
      <c r="G1436" s="495"/>
      <c r="H1436" s="495" t="str">
        <f t="shared" si="46"/>
        <v/>
      </c>
      <c r="I1436" s="512" t="str">
        <f t="shared" si="47"/>
        <v/>
      </c>
      <c r="J1436" s="428"/>
    </row>
    <row r="1437" spans="1:10" ht="24.75" customHeight="1">
      <c r="A1437" s="428"/>
      <c r="B1437" s="428"/>
      <c r="C1437" s="428"/>
      <c r="D1437" s="495"/>
      <c r="E1437" s="495"/>
      <c r="F1437" s="428"/>
      <c r="G1437" s="495"/>
      <c r="H1437" s="495" t="str">
        <f t="shared" si="46"/>
        <v/>
      </c>
      <c r="I1437" s="512" t="str">
        <f t="shared" si="47"/>
        <v/>
      </c>
      <c r="J1437" s="428"/>
    </row>
    <row r="1438" spans="1:10" ht="24.75" customHeight="1">
      <c r="A1438" s="428"/>
      <c r="B1438" s="428"/>
      <c r="C1438" s="428"/>
      <c r="D1438" s="495"/>
      <c r="E1438" s="495"/>
      <c r="F1438" s="428"/>
      <c r="G1438" s="495"/>
      <c r="H1438" s="495" t="str">
        <f t="shared" ref="H1438:H1501" si="48">IF(E1438="","",E1438*G1438)</f>
        <v/>
      </c>
      <c r="I1438" s="512" t="str">
        <f t="shared" ref="I1438:I1501" si="49">IF(D1438="","",H1438/D1438)</f>
        <v/>
      </c>
      <c r="J1438" s="428"/>
    </row>
    <row r="1439" spans="1:10" ht="24.75" customHeight="1">
      <c r="A1439" s="428"/>
      <c r="B1439" s="428"/>
      <c r="C1439" s="428"/>
      <c r="D1439" s="495"/>
      <c r="E1439" s="495"/>
      <c r="F1439" s="428"/>
      <c r="G1439" s="495"/>
      <c r="H1439" s="495" t="str">
        <f t="shared" si="48"/>
        <v/>
      </c>
      <c r="I1439" s="512" t="str">
        <f t="shared" si="49"/>
        <v/>
      </c>
      <c r="J1439" s="428"/>
    </row>
    <row r="1440" spans="1:10" ht="24.75" customHeight="1">
      <c r="A1440" s="428"/>
      <c r="B1440" s="428"/>
      <c r="C1440" s="428"/>
      <c r="D1440" s="495"/>
      <c r="E1440" s="495"/>
      <c r="F1440" s="428"/>
      <c r="G1440" s="495"/>
      <c r="H1440" s="495" t="str">
        <f t="shared" si="48"/>
        <v/>
      </c>
      <c r="I1440" s="512" t="str">
        <f t="shared" si="49"/>
        <v/>
      </c>
      <c r="J1440" s="428"/>
    </row>
    <row r="1441" spans="1:10" ht="24.75" customHeight="1">
      <c r="A1441" s="428"/>
      <c r="B1441" s="428"/>
      <c r="C1441" s="428"/>
      <c r="D1441" s="495"/>
      <c r="E1441" s="495"/>
      <c r="F1441" s="428"/>
      <c r="G1441" s="495"/>
      <c r="H1441" s="495" t="str">
        <f t="shared" si="48"/>
        <v/>
      </c>
      <c r="I1441" s="512" t="str">
        <f t="shared" si="49"/>
        <v/>
      </c>
      <c r="J1441" s="428"/>
    </row>
    <row r="1442" spans="1:10" ht="24.75" customHeight="1">
      <c r="A1442" s="428"/>
      <c r="B1442" s="428"/>
      <c r="C1442" s="428"/>
      <c r="D1442" s="495"/>
      <c r="E1442" s="495"/>
      <c r="F1442" s="428"/>
      <c r="G1442" s="495"/>
      <c r="H1442" s="495" t="str">
        <f t="shared" si="48"/>
        <v/>
      </c>
      <c r="I1442" s="512" t="str">
        <f t="shared" si="49"/>
        <v/>
      </c>
      <c r="J1442" s="428"/>
    </row>
    <row r="1443" spans="1:10" ht="24.75" customHeight="1">
      <c r="A1443" s="428"/>
      <c r="B1443" s="428"/>
      <c r="C1443" s="428"/>
      <c r="D1443" s="495"/>
      <c r="E1443" s="495"/>
      <c r="F1443" s="428"/>
      <c r="G1443" s="495"/>
      <c r="H1443" s="495" t="str">
        <f t="shared" si="48"/>
        <v/>
      </c>
      <c r="I1443" s="512" t="str">
        <f t="shared" si="49"/>
        <v/>
      </c>
      <c r="J1443" s="428"/>
    </row>
    <row r="1444" spans="1:10" ht="24.75" customHeight="1">
      <c r="A1444" s="428"/>
      <c r="B1444" s="428"/>
      <c r="C1444" s="428"/>
      <c r="D1444" s="495"/>
      <c r="E1444" s="495"/>
      <c r="F1444" s="428"/>
      <c r="G1444" s="495"/>
      <c r="H1444" s="495" t="str">
        <f t="shared" si="48"/>
        <v/>
      </c>
      <c r="I1444" s="512" t="str">
        <f t="shared" si="49"/>
        <v/>
      </c>
      <c r="J1444" s="428"/>
    </row>
    <row r="1445" spans="1:10" ht="24.75" customHeight="1">
      <c r="A1445" s="428"/>
      <c r="B1445" s="428"/>
      <c r="C1445" s="428"/>
      <c r="D1445" s="495"/>
      <c r="E1445" s="495"/>
      <c r="F1445" s="428"/>
      <c r="G1445" s="495"/>
      <c r="H1445" s="495" t="str">
        <f t="shared" si="48"/>
        <v/>
      </c>
      <c r="I1445" s="512" t="str">
        <f t="shared" si="49"/>
        <v/>
      </c>
      <c r="J1445" s="428"/>
    </row>
    <row r="1446" spans="1:10" ht="24.75" customHeight="1">
      <c r="A1446" s="428"/>
      <c r="B1446" s="428"/>
      <c r="C1446" s="428"/>
      <c r="D1446" s="495"/>
      <c r="E1446" s="495"/>
      <c r="F1446" s="428"/>
      <c r="G1446" s="495"/>
      <c r="H1446" s="495" t="str">
        <f t="shared" si="48"/>
        <v/>
      </c>
      <c r="I1446" s="512" t="str">
        <f t="shared" si="49"/>
        <v/>
      </c>
      <c r="J1446" s="428"/>
    </row>
    <row r="1447" spans="1:10" ht="24.75" customHeight="1">
      <c r="A1447" s="428"/>
      <c r="B1447" s="428"/>
      <c r="C1447" s="428"/>
      <c r="D1447" s="495"/>
      <c r="E1447" s="495"/>
      <c r="F1447" s="428"/>
      <c r="G1447" s="495"/>
      <c r="H1447" s="495" t="str">
        <f t="shared" si="48"/>
        <v/>
      </c>
      <c r="I1447" s="512" t="str">
        <f t="shared" si="49"/>
        <v/>
      </c>
      <c r="J1447" s="428"/>
    </row>
    <row r="1448" spans="1:10" ht="24.75" customHeight="1">
      <c r="A1448" s="428"/>
      <c r="B1448" s="428"/>
      <c r="C1448" s="428"/>
      <c r="D1448" s="495"/>
      <c r="E1448" s="495"/>
      <c r="F1448" s="428"/>
      <c r="G1448" s="495"/>
      <c r="H1448" s="495" t="str">
        <f t="shared" si="48"/>
        <v/>
      </c>
      <c r="I1448" s="512" t="str">
        <f t="shared" si="49"/>
        <v/>
      </c>
      <c r="J1448" s="428"/>
    </row>
    <row r="1449" spans="1:10" ht="24.75" customHeight="1">
      <c r="A1449" s="428"/>
      <c r="B1449" s="428"/>
      <c r="C1449" s="428"/>
      <c r="D1449" s="495"/>
      <c r="E1449" s="495"/>
      <c r="F1449" s="428"/>
      <c r="G1449" s="495"/>
      <c r="H1449" s="495" t="str">
        <f t="shared" si="48"/>
        <v/>
      </c>
      <c r="I1449" s="512" t="str">
        <f t="shared" si="49"/>
        <v/>
      </c>
      <c r="J1449" s="428"/>
    </row>
    <row r="1450" spans="1:10" ht="24.75" customHeight="1">
      <c r="A1450" s="428"/>
      <c r="B1450" s="428"/>
      <c r="C1450" s="428"/>
      <c r="D1450" s="495"/>
      <c r="E1450" s="495"/>
      <c r="F1450" s="428"/>
      <c r="G1450" s="495"/>
      <c r="H1450" s="495" t="str">
        <f t="shared" si="48"/>
        <v/>
      </c>
      <c r="I1450" s="512" t="str">
        <f t="shared" si="49"/>
        <v/>
      </c>
      <c r="J1450" s="428"/>
    </row>
    <row r="1451" spans="1:10" ht="24.75" customHeight="1">
      <c r="A1451" s="428"/>
      <c r="B1451" s="428"/>
      <c r="C1451" s="428"/>
      <c r="D1451" s="495"/>
      <c r="E1451" s="495"/>
      <c r="F1451" s="428"/>
      <c r="G1451" s="495"/>
      <c r="H1451" s="495" t="str">
        <f t="shared" si="48"/>
        <v/>
      </c>
      <c r="I1451" s="512" t="str">
        <f t="shared" si="49"/>
        <v/>
      </c>
      <c r="J1451" s="428"/>
    </row>
    <row r="1452" spans="1:10" ht="24.75" customHeight="1">
      <c r="A1452" s="428"/>
      <c r="B1452" s="428"/>
      <c r="C1452" s="428"/>
      <c r="D1452" s="495"/>
      <c r="E1452" s="495"/>
      <c r="F1452" s="428"/>
      <c r="G1452" s="495"/>
      <c r="H1452" s="495" t="str">
        <f t="shared" si="48"/>
        <v/>
      </c>
      <c r="I1452" s="512" t="str">
        <f t="shared" si="49"/>
        <v/>
      </c>
      <c r="J1452" s="428"/>
    </row>
    <row r="1453" spans="1:10" ht="24.75" customHeight="1">
      <c r="A1453" s="428"/>
      <c r="B1453" s="428"/>
      <c r="C1453" s="428"/>
      <c r="D1453" s="495"/>
      <c r="E1453" s="495"/>
      <c r="F1453" s="428"/>
      <c r="G1453" s="495"/>
      <c r="H1453" s="495" t="str">
        <f t="shared" si="48"/>
        <v/>
      </c>
      <c r="I1453" s="512" t="str">
        <f t="shared" si="49"/>
        <v/>
      </c>
      <c r="J1453" s="428"/>
    </row>
    <row r="1454" spans="1:10" ht="24.75" customHeight="1">
      <c r="A1454" s="428"/>
      <c r="B1454" s="428"/>
      <c r="C1454" s="428"/>
      <c r="D1454" s="495"/>
      <c r="E1454" s="495"/>
      <c r="F1454" s="428"/>
      <c r="G1454" s="495"/>
      <c r="H1454" s="495" t="str">
        <f t="shared" si="48"/>
        <v/>
      </c>
      <c r="I1454" s="512" t="str">
        <f t="shared" si="49"/>
        <v/>
      </c>
      <c r="J1454" s="428"/>
    </row>
    <row r="1455" spans="1:10" ht="24.75" customHeight="1">
      <c r="A1455" s="428"/>
      <c r="B1455" s="428"/>
      <c r="C1455" s="428"/>
      <c r="D1455" s="495"/>
      <c r="E1455" s="495"/>
      <c r="F1455" s="428"/>
      <c r="G1455" s="495"/>
      <c r="H1455" s="495" t="str">
        <f t="shared" si="48"/>
        <v/>
      </c>
      <c r="I1455" s="512" t="str">
        <f t="shared" si="49"/>
        <v/>
      </c>
      <c r="J1455" s="428"/>
    </row>
    <row r="1456" spans="1:10" ht="24.75" customHeight="1">
      <c r="A1456" s="428"/>
      <c r="B1456" s="428"/>
      <c r="C1456" s="428"/>
      <c r="D1456" s="495"/>
      <c r="E1456" s="495"/>
      <c r="F1456" s="428"/>
      <c r="G1456" s="495"/>
      <c r="H1456" s="495" t="str">
        <f t="shared" si="48"/>
        <v/>
      </c>
      <c r="I1456" s="512" t="str">
        <f t="shared" si="49"/>
        <v/>
      </c>
      <c r="J1456" s="428"/>
    </row>
    <row r="1457" spans="1:10" ht="24.75" customHeight="1">
      <c r="A1457" s="428"/>
      <c r="B1457" s="428"/>
      <c r="C1457" s="428"/>
      <c r="D1457" s="495"/>
      <c r="E1457" s="495"/>
      <c r="F1457" s="428"/>
      <c r="G1457" s="495"/>
      <c r="H1457" s="495" t="str">
        <f t="shared" si="48"/>
        <v/>
      </c>
      <c r="I1457" s="512" t="str">
        <f t="shared" si="49"/>
        <v/>
      </c>
      <c r="J1457" s="428"/>
    </row>
    <row r="1458" spans="1:10" ht="24.75" customHeight="1">
      <c r="A1458" s="428"/>
      <c r="B1458" s="428"/>
      <c r="C1458" s="428"/>
      <c r="D1458" s="495"/>
      <c r="E1458" s="495"/>
      <c r="F1458" s="428"/>
      <c r="G1458" s="495"/>
      <c r="H1458" s="495" t="str">
        <f t="shared" si="48"/>
        <v/>
      </c>
      <c r="I1458" s="512" t="str">
        <f t="shared" si="49"/>
        <v/>
      </c>
      <c r="J1458" s="428"/>
    </row>
    <row r="1459" spans="1:10" ht="24.75" customHeight="1">
      <c r="A1459" s="428"/>
      <c r="B1459" s="428"/>
      <c r="C1459" s="428"/>
      <c r="D1459" s="495"/>
      <c r="E1459" s="495"/>
      <c r="F1459" s="428"/>
      <c r="G1459" s="495"/>
      <c r="H1459" s="495" t="str">
        <f t="shared" si="48"/>
        <v/>
      </c>
      <c r="I1459" s="512" t="str">
        <f t="shared" si="49"/>
        <v/>
      </c>
      <c r="J1459" s="428"/>
    </row>
    <row r="1460" spans="1:10" ht="24.75" customHeight="1">
      <c r="A1460" s="428"/>
      <c r="B1460" s="428"/>
      <c r="C1460" s="428"/>
      <c r="D1460" s="495"/>
      <c r="E1460" s="495"/>
      <c r="F1460" s="428"/>
      <c r="G1460" s="495"/>
      <c r="H1460" s="495" t="str">
        <f t="shared" si="48"/>
        <v/>
      </c>
      <c r="I1460" s="512" t="str">
        <f t="shared" si="49"/>
        <v/>
      </c>
      <c r="J1460" s="428"/>
    </row>
    <row r="1461" spans="1:10" ht="24.75" customHeight="1">
      <c r="A1461" s="428"/>
      <c r="B1461" s="428"/>
      <c r="C1461" s="428"/>
      <c r="D1461" s="495"/>
      <c r="E1461" s="495"/>
      <c r="F1461" s="428"/>
      <c r="G1461" s="495"/>
      <c r="H1461" s="495" t="str">
        <f t="shared" si="48"/>
        <v/>
      </c>
      <c r="I1461" s="512" t="str">
        <f t="shared" si="49"/>
        <v/>
      </c>
      <c r="J1461" s="428"/>
    </row>
    <row r="1462" spans="1:10" ht="24.75" customHeight="1">
      <c r="A1462" s="428"/>
      <c r="B1462" s="428"/>
      <c r="C1462" s="428"/>
      <c r="D1462" s="495"/>
      <c r="E1462" s="495"/>
      <c r="F1462" s="428"/>
      <c r="G1462" s="495"/>
      <c r="H1462" s="495" t="str">
        <f t="shared" si="48"/>
        <v/>
      </c>
      <c r="I1462" s="512" t="str">
        <f t="shared" si="49"/>
        <v/>
      </c>
      <c r="J1462" s="428"/>
    </row>
    <row r="1463" spans="1:10" ht="24.75" customHeight="1">
      <c r="A1463" s="428"/>
      <c r="B1463" s="428"/>
      <c r="C1463" s="428"/>
      <c r="D1463" s="495"/>
      <c r="E1463" s="495"/>
      <c r="F1463" s="428"/>
      <c r="G1463" s="495"/>
      <c r="H1463" s="495" t="str">
        <f t="shared" si="48"/>
        <v/>
      </c>
      <c r="I1463" s="512" t="str">
        <f t="shared" si="49"/>
        <v/>
      </c>
      <c r="J1463" s="428"/>
    </row>
    <row r="1464" spans="1:10" ht="24.75" customHeight="1">
      <c r="A1464" s="428"/>
      <c r="B1464" s="428"/>
      <c r="C1464" s="428"/>
      <c r="D1464" s="495"/>
      <c r="E1464" s="495"/>
      <c r="F1464" s="428"/>
      <c r="G1464" s="495"/>
      <c r="H1464" s="495" t="str">
        <f t="shared" si="48"/>
        <v/>
      </c>
      <c r="I1464" s="512" t="str">
        <f t="shared" si="49"/>
        <v/>
      </c>
      <c r="J1464" s="428"/>
    </row>
    <row r="1465" spans="1:10" ht="24.75" customHeight="1">
      <c r="A1465" s="428"/>
      <c r="B1465" s="428"/>
      <c r="C1465" s="428"/>
      <c r="D1465" s="495"/>
      <c r="E1465" s="495"/>
      <c r="F1465" s="428"/>
      <c r="G1465" s="495"/>
      <c r="H1465" s="495" t="str">
        <f t="shared" si="48"/>
        <v/>
      </c>
      <c r="I1465" s="512" t="str">
        <f t="shared" si="49"/>
        <v/>
      </c>
      <c r="J1465" s="428"/>
    </row>
    <row r="1466" spans="1:10" ht="24.75" customHeight="1">
      <c r="A1466" s="428"/>
      <c r="B1466" s="428"/>
      <c r="C1466" s="428"/>
      <c r="D1466" s="495"/>
      <c r="E1466" s="495"/>
      <c r="F1466" s="428"/>
      <c r="G1466" s="495"/>
      <c r="H1466" s="495" t="str">
        <f t="shared" si="48"/>
        <v/>
      </c>
      <c r="I1466" s="512" t="str">
        <f t="shared" si="49"/>
        <v/>
      </c>
      <c r="J1466" s="428"/>
    </row>
    <row r="1467" spans="1:10" ht="24.75" customHeight="1">
      <c r="A1467" s="428"/>
      <c r="B1467" s="428"/>
      <c r="C1467" s="428"/>
      <c r="D1467" s="495"/>
      <c r="E1467" s="495"/>
      <c r="F1467" s="428"/>
      <c r="G1467" s="495"/>
      <c r="H1467" s="495" t="str">
        <f t="shared" si="48"/>
        <v/>
      </c>
      <c r="I1467" s="512" t="str">
        <f t="shared" si="49"/>
        <v/>
      </c>
      <c r="J1467" s="428"/>
    </row>
    <row r="1468" spans="1:10" ht="24.75" customHeight="1">
      <c r="A1468" s="428"/>
      <c r="B1468" s="428"/>
      <c r="C1468" s="428"/>
      <c r="D1468" s="495"/>
      <c r="E1468" s="495"/>
      <c r="F1468" s="428"/>
      <c r="G1468" s="495"/>
      <c r="H1468" s="495" t="str">
        <f t="shared" si="48"/>
        <v/>
      </c>
      <c r="I1468" s="512" t="str">
        <f t="shared" si="49"/>
        <v/>
      </c>
      <c r="J1468" s="428"/>
    </row>
    <row r="1469" spans="1:10" ht="24.75" customHeight="1">
      <c r="A1469" s="428"/>
      <c r="B1469" s="428"/>
      <c r="C1469" s="428"/>
      <c r="D1469" s="495"/>
      <c r="E1469" s="495"/>
      <c r="F1469" s="428"/>
      <c r="G1469" s="495"/>
      <c r="H1469" s="495" t="str">
        <f t="shared" si="48"/>
        <v/>
      </c>
      <c r="I1469" s="512" t="str">
        <f t="shared" si="49"/>
        <v/>
      </c>
      <c r="J1469" s="428"/>
    </row>
    <row r="1470" spans="1:10" ht="24.75" customHeight="1">
      <c r="A1470" s="428"/>
      <c r="B1470" s="428"/>
      <c r="C1470" s="428"/>
      <c r="D1470" s="495"/>
      <c r="E1470" s="495"/>
      <c r="F1470" s="428"/>
      <c r="G1470" s="495"/>
      <c r="H1470" s="495" t="str">
        <f t="shared" si="48"/>
        <v/>
      </c>
      <c r="I1470" s="512" t="str">
        <f t="shared" si="49"/>
        <v/>
      </c>
      <c r="J1470" s="428"/>
    </row>
    <row r="1471" spans="1:10" ht="24.75" customHeight="1">
      <c r="A1471" s="428"/>
      <c r="B1471" s="428"/>
      <c r="C1471" s="428"/>
      <c r="D1471" s="495"/>
      <c r="E1471" s="495"/>
      <c r="F1471" s="428"/>
      <c r="G1471" s="495"/>
      <c r="H1471" s="495" t="str">
        <f t="shared" si="48"/>
        <v/>
      </c>
      <c r="I1471" s="512" t="str">
        <f t="shared" si="49"/>
        <v/>
      </c>
      <c r="J1471" s="428"/>
    </row>
    <row r="1472" spans="1:10" ht="24.75" customHeight="1">
      <c r="A1472" s="428"/>
      <c r="B1472" s="428"/>
      <c r="C1472" s="428"/>
      <c r="D1472" s="495"/>
      <c r="E1472" s="495"/>
      <c r="F1472" s="428"/>
      <c r="G1472" s="495"/>
      <c r="H1472" s="495" t="str">
        <f t="shared" si="48"/>
        <v/>
      </c>
      <c r="I1472" s="512" t="str">
        <f t="shared" si="49"/>
        <v/>
      </c>
      <c r="J1472" s="428"/>
    </row>
    <row r="1473" spans="1:10" ht="24.75" customHeight="1">
      <c r="A1473" s="428"/>
      <c r="B1473" s="428"/>
      <c r="C1473" s="428"/>
      <c r="D1473" s="495"/>
      <c r="E1473" s="495"/>
      <c r="F1473" s="428"/>
      <c r="G1473" s="495"/>
      <c r="H1473" s="495" t="str">
        <f t="shared" si="48"/>
        <v/>
      </c>
      <c r="I1473" s="512" t="str">
        <f t="shared" si="49"/>
        <v/>
      </c>
      <c r="J1473" s="428"/>
    </row>
    <row r="1474" spans="1:10" ht="24.75" customHeight="1">
      <c r="A1474" s="428"/>
      <c r="B1474" s="428"/>
      <c r="C1474" s="428"/>
      <c r="D1474" s="495"/>
      <c r="E1474" s="495"/>
      <c r="F1474" s="428"/>
      <c r="G1474" s="495"/>
      <c r="H1474" s="495" t="str">
        <f t="shared" si="48"/>
        <v/>
      </c>
      <c r="I1474" s="512" t="str">
        <f t="shared" si="49"/>
        <v/>
      </c>
      <c r="J1474" s="428"/>
    </row>
    <row r="1475" spans="1:10" ht="24.75" customHeight="1">
      <c r="A1475" s="428"/>
      <c r="B1475" s="428"/>
      <c r="C1475" s="428"/>
      <c r="D1475" s="495"/>
      <c r="E1475" s="495"/>
      <c r="F1475" s="428"/>
      <c r="G1475" s="495"/>
      <c r="H1475" s="495" t="str">
        <f t="shared" si="48"/>
        <v/>
      </c>
      <c r="I1475" s="512" t="str">
        <f t="shared" si="49"/>
        <v/>
      </c>
      <c r="J1475" s="428"/>
    </row>
    <row r="1476" spans="1:10" ht="24.75" customHeight="1">
      <c r="A1476" s="428"/>
      <c r="B1476" s="428"/>
      <c r="C1476" s="428"/>
      <c r="D1476" s="495"/>
      <c r="E1476" s="495"/>
      <c r="F1476" s="428"/>
      <c r="G1476" s="495"/>
      <c r="H1476" s="495" t="str">
        <f t="shared" si="48"/>
        <v/>
      </c>
      <c r="I1476" s="512" t="str">
        <f t="shared" si="49"/>
        <v/>
      </c>
      <c r="J1476" s="428"/>
    </row>
    <row r="1477" spans="1:10" ht="24.75" customHeight="1">
      <c r="A1477" s="428"/>
      <c r="B1477" s="428"/>
      <c r="C1477" s="428"/>
      <c r="D1477" s="495"/>
      <c r="E1477" s="495"/>
      <c r="F1477" s="428"/>
      <c r="G1477" s="495"/>
      <c r="H1477" s="495" t="str">
        <f t="shared" si="48"/>
        <v/>
      </c>
      <c r="I1477" s="512" t="str">
        <f t="shared" si="49"/>
        <v/>
      </c>
      <c r="J1477" s="428"/>
    </row>
    <row r="1478" spans="1:10" ht="24.75" customHeight="1">
      <c r="A1478" s="428"/>
      <c r="B1478" s="428"/>
      <c r="C1478" s="428"/>
      <c r="D1478" s="495"/>
      <c r="E1478" s="495"/>
      <c r="F1478" s="428"/>
      <c r="G1478" s="495"/>
      <c r="H1478" s="495" t="str">
        <f t="shared" si="48"/>
        <v/>
      </c>
      <c r="I1478" s="512" t="str">
        <f t="shared" si="49"/>
        <v/>
      </c>
      <c r="J1478" s="428"/>
    </row>
    <row r="1479" spans="1:10" ht="24.75" customHeight="1">
      <c r="A1479" s="428"/>
      <c r="B1479" s="428"/>
      <c r="C1479" s="428"/>
      <c r="D1479" s="495"/>
      <c r="E1479" s="495"/>
      <c r="F1479" s="428"/>
      <c r="G1479" s="495"/>
      <c r="H1479" s="495" t="str">
        <f t="shared" si="48"/>
        <v/>
      </c>
      <c r="I1479" s="512" t="str">
        <f t="shared" si="49"/>
        <v/>
      </c>
      <c r="J1479" s="428"/>
    </row>
    <row r="1480" spans="1:10" ht="24.75" customHeight="1">
      <c r="A1480" s="428"/>
      <c r="B1480" s="428"/>
      <c r="C1480" s="428"/>
      <c r="D1480" s="495"/>
      <c r="E1480" s="495"/>
      <c r="F1480" s="428"/>
      <c r="G1480" s="495"/>
      <c r="H1480" s="495" t="str">
        <f t="shared" si="48"/>
        <v/>
      </c>
      <c r="I1480" s="512" t="str">
        <f t="shared" si="49"/>
        <v/>
      </c>
      <c r="J1480" s="428"/>
    </row>
    <row r="1481" spans="1:10" ht="24.75" customHeight="1">
      <c r="A1481" s="428"/>
      <c r="B1481" s="428"/>
      <c r="C1481" s="428"/>
      <c r="D1481" s="495"/>
      <c r="E1481" s="495"/>
      <c r="F1481" s="428"/>
      <c r="G1481" s="495"/>
      <c r="H1481" s="495" t="str">
        <f t="shared" si="48"/>
        <v/>
      </c>
      <c r="I1481" s="512" t="str">
        <f t="shared" si="49"/>
        <v/>
      </c>
      <c r="J1481" s="428"/>
    </row>
    <row r="1482" spans="1:10" ht="24.75" customHeight="1">
      <c r="A1482" s="428"/>
      <c r="B1482" s="428"/>
      <c r="C1482" s="428"/>
      <c r="D1482" s="495"/>
      <c r="E1482" s="495"/>
      <c r="F1482" s="428"/>
      <c r="G1482" s="495"/>
      <c r="H1482" s="495" t="str">
        <f t="shared" si="48"/>
        <v/>
      </c>
      <c r="I1482" s="512" t="str">
        <f t="shared" si="49"/>
        <v/>
      </c>
      <c r="J1482" s="428"/>
    </row>
    <row r="1483" spans="1:10" ht="24.75" customHeight="1">
      <c r="A1483" s="428"/>
      <c r="B1483" s="428"/>
      <c r="C1483" s="428"/>
      <c r="D1483" s="495"/>
      <c r="E1483" s="495"/>
      <c r="F1483" s="428"/>
      <c r="G1483" s="495"/>
      <c r="H1483" s="495" t="str">
        <f t="shared" si="48"/>
        <v/>
      </c>
      <c r="I1483" s="512" t="str">
        <f t="shared" si="49"/>
        <v/>
      </c>
      <c r="J1483" s="428"/>
    </row>
    <row r="1484" spans="1:10" ht="24.75" customHeight="1">
      <c r="A1484" s="428"/>
      <c r="B1484" s="428"/>
      <c r="C1484" s="428"/>
      <c r="D1484" s="495"/>
      <c r="E1484" s="495"/>
      <c r="F1484" s="428"/>
      <c r="G1484" s="495"/>
      <c r="H1484" s="495" t="str">
        <f t="shared" si="48"/>
        <v/>
      </c>
      <c r="I1484" s="512" t="str">
        <f t="shared" si="49"/>
        <v/>
      </c>
      <c r="J1484" s="428"/>
    </row>
    <row r="1485" spans="1:10" ht="24.75" customHeight="1">
      <c r="A1485" s="428"/>
      <c r="B1485" s="428"/>
      <c r="C1485" s="428"/>
      <c r="D1485" s="495"/>
      <c r="E1485" s="495"/>
      <c r="F1485" s="428"/>
      <c r="G1485" s="495"/>
      <c r="H1485" s="495" t="str">
        <f t="shared" si="48"/>
        <v/>
      </c>
      <c r="I1485" s="512" t="str">
        <f t="shared" si="49"/>
        <v/>
      </c>
      <c r="J1485" s="428"/>
    </row>
    <row r="1486" spans="1:10" ht="24.75" customHeight="1">
      <c r="A1486" s="428"/>
      <c r="B1486" s="428"/>
      <c r="C1486" s="428"/>
      <c r="D1486" s="495"/>
      <c r="E1486" s="495"/>
      <c r="F1486" s="428"/>
      <c r="G1486" s="495"/>
      <c r="H1486" s="495" t="str">
        <f t="shared" si="48"/>
        <v/>
      </c>
      <c r="I1486" s="512" t="str">
        <f t="shared" si="49"/>
        <v/>
      </c>
      <c r="J1486" s="428"/>
    </row>
    <row r="1487" spans="1:10" ht="24.75" customHeight="1">
      <c r="A1487" s="428"/>
      <c r="B1487" s="428"/>
      <c r="C1487" s="428"/>
      <c r="D1487" s="495"/>
      <c r="E1487" s="495"/>
      <c r="F1487" s="428"/>
      <c r="G1487" s="495"/>
      <c r="H1487" s="495" t="str">
        <f t="shared" si="48"/>
        <v/>
      </c>
      <c r="I1487" s="512" t="str">
        <f t="shared" si="49"/>
        <v/>
      </c>
      <c r="J1487" s="428"/>
    </row>
    <row r="1488" spans="1:10" ht="24.75" customHeight="1">
      <c r="A1488" s="428"/>
      <c r="B1488" s="428"/>
      <c r="C1488" s="428"/>
      <c r="D1488" s="495"/>
      <c r="E1488" s="495"/>
      <c r="F1488" s="428"/>
      <c r="G1488" s="495"/>
      <c r="H1488" s="495" t="str">
        <f t="shared" si="48"/>
        <v/>
      </c>
      <c r="I1488" s="512" t="str">
        <f t="shared" si="49"/>
        <v/>
      </c>
      <c r="J1488" s="428"/>
    </row>
    <row r="1489" spans="1:10" ht="24.75" customHeight="1">
      <c r="A1489" s="428"/>
      <c r="B1489" s="428"/>
      <c r="C1489" s="428"/>
      <c r="D1489" s="495"/>
      <c r="E1489" s="495"/>
      <c r="F1489" s="428"/>
      <c r="G1489" s="495"/>
      <c r="H1489" s="495" t="str">
        <f t="shared" si="48"/>
        <v/>
      </c>
      <c r="I1489" s="512" t="str">
        <f t="shared" si="49"/>
        <v/>
      </c>
      <c r="J1489" s="428"/>
    </row>
    <row r="1490" spans="1:10" ht="24.75" customHeight="1">
      <c r="A1490" s="428"/>
      <c r="B1490" s="428"/>
      <c r="C1490" s="428"/>
      <c r="D1490" s="495"/>
      <c r="E1490" s="495"/>
      <c r="F1490" s="428"/>
      <c r="G1490" s="495"/>
      <c r="H1490" s="495" t="str">
        <f t="shared" si="48"/>
        <v/>
      </c>
      <c r="I1490" s="512" t="str">
        <f t="shared" si="49"/>
        <v/>
      </c>
      <c r="J1490" s="428"/>
    </row>
    <row r="1491" spans="1:10" ht="24.75" customHeight="1">
      <c r="A1491" s="428"/>
      <c r="B1491" s="428"/>
      <c r="C1491" s="428"/>
      <c r="D1491" s="495"/>
      <c r="E1491" s="495"/>
      <c r="F1491" s="428"/>
      <c r="G1491" s="495"/>
      <c r="H1491" s="495" t="str">
        <f t="shared" si="48"/>
        <v/>
      </c>
      <c r="I1491" s="512" t="str">
        <f t="shared" si="49"/>
        <v/>
      </c>
      <c r="J1491" s="428"/>
    </row>
    <row r="1492" spans="1:10" ht="24.75" customHeight="1">
      <c r="A1492" s="428"/>
      <c r="B1492" s="428"/>
      <c r="C1492" s="428"/>
      <c r="D1492" s="495"/>
      <c r="E1492" s="495"/>
      <c r="F1492" s="428"/>
      <c r="G1492" s="495"/>
      <c r="H1492" s="495" t="str">
        <f t="shared" si="48"/>
        <v/>
      </c>
      <c r="I1492" s="512" t="str">
        <f t="shared" si="49"/>
        <v/>
      </c>
      <c r="J1492" s="428"/>
    </row>
    <row r="1493" spans="1:10" ht="24.75" customHeight="1">
      <c r="A1493" s="428"/>
      <c r="B1493" s="428"/>
      <c r="C1493" s="428"/>
      <c r="D1493" s="495"/>
      <c r="E1493" s="495"/>
      <c r="F1493" s="428"/>
      <c r="G1493" s="495"/>
      <c r="H1493" s="495" t="str">
        <f t="shared" si="48"/>
        <v/>
      </c>
      <c r="I1493" s="512" t="str">
        <f t="shared" si="49"/>
        <v/>
      </c>
      <c r="J1493" s="428"/>
    </row>
    <row r="1494" spans="1:10" ht="24.75" customHeight="1">
      <c r="A1494" s="428"/>
      <c r="B1494" s="428"/>
      <c r="C1494" s="428"/>
      <c r="D1494" s="495"/>
      <c r="E1494" s="495"/>
      <c r="F1494" s="428"/>
      <c r="G1494" s="495"/>
      <c r="H1494" s="495" t="str">
        <f t="shared" si="48"/>
        <v/>
      </c>
      <c r="I1494" s="512" t="str">
        <f t="shared" si="49"/>
        <v/>
      </c>
      <c r="J1494" s="428"/>
    </row>
    <row r="1495" spans="1:10" ht="24.75" customHeight="1">
      <c r="A1495" s="428"/>
      <c r="B1495" s="428"/>
      <c r="C1495" s="428"/>
      <c r="D1495" s="495"/>
      <c r="E1495" s="495"/>
      <c r="F1495" s="428"/>
      <c r="G1495" s="495"/>
      <c r="H1495" s="495" t="str">
        <f t="shared" si="48"/>
        <v/>
      </c>
      <c r="I1495" s="512" t="str">
        <f t="shared" si="49"/>
        <v/>
      </c>
      <c r="J1495" s="428"/>
    </row>
    <row r="1496" spans="1:10" ht="24.75" customHeight="1">
      <c r="A1496" s="428"/>
      <c r="B1496" s="428"/>
      <c r="C1496" s="428"/>
      <c r="D1496" s="495"/>
      <c r="E1496" s="495"/>
      <c r="F1496" s="428"/>
      <c r="G1496" s="495"/>
      <c r="H1496" s="495" t="str">
        <f t="shared" si="48"/>
        <v/>
      </c>
      <c r="I1496" s="512" t="str">
        <f t="shared" si="49"/>
        <v/>
      </c>
      <c r="J1496" s="428"/>
    </row>
    <row r="1497" spans="1:10" ht="24.75" customHeight="1">
      <c r="A1497" s="428"/>
      <c r="B1497" s="428"/>
      <c r="C1497" s="428"/>
      <c r="D1497" s="495"/>
      <c r="E1497" s="495"/>
      <c r="F1497" s="428"/>
      <c r="G1497" s="495"/>
      <c r="H1497" s="495" t="str">
        <f t="shared" si="48"/>
        <v/>
      </c>
      <c r="I1497" s="512" t="str">
        <f t="shared" si="49"/>
        <v/>
      </c>
      <c r="J1497" s="428"/>
    </row>
    <row r="1498" spans="1:10" ht="24.75" customHeight="1">
      <c r="A1498" s="428"/>
      <c r="B1498" s="428"/>
      <c r="C1498" s="428"/>
      <c r="D1498" s="495"/>
      <c r="E1498" s="495"/>
      <c r="F1498" s="428"/>
      <c r="G1498" s="495"/>
      <c r="H1498" s="495" t="str">
        <f t="shared" si="48"/>
        <v/>
      </c>
      <c r="I1498" s="512" t="str">
        <f t="shared" si="49"/>
        <v/>
      </c>
      <c r="J1498" s="428"/>
    </row>
    <row r="1499" spans="1:10" ht="24.75" customHeight="1">
      <c r="A1499" s="428"/>
      <c r="B1499" s="428"/>
      <c r="C1499" s="428"/>
      <c r="D1499" s="495"/>
      <c r="E1499" s="495"/>
      <c r="F1499" s="428"/>
      <c r="G1499" s="495"/>
      <c r="H1499" s="495" t="str">
        <f t="shared" si="48"/>
        <v/>
      </c>
      <c r="I1499" s="512" t="str">
        <f t="shared" si="49"/>
        <v/>
      </c>
      <c r="J1499" s="428"/>
    </row>
    <row r="1500" spans="1:10" ht="24.75" customHeight="1">
      <c r="A1500" s="428"/>
      <c r="B1500" s="428"/>
      <c r="C1500" s="428"/>
      <c r="D1500" s="495"/>
      <c r="E1500" s="495"/>
      <c r="F1500" s="428"/>
      <c r="G1500" s="495"/>
      <c r="H1500" s="495" t="str">
        <f t="shared" si="48"/>
        <v/>
      </c>
      <c r="I1500" s="512" t="str">
        <f t="shared" si="49"/>
        <v/>
      </c>
      <c r="J1500" s="428"/>
    </row>
    <row r="1501" spans="1:10" ht="24.75" customHeight="1">
      <c r="A1501" s="428"/>
      <c r="B1501" s="428"/>
      <c r="C1501" s="428"/>
      <c r="D1501" s="495"/>
      <c r="E1501" s="495"/>
      <c r="F1501" s="428"/>
      <c r="G1501" s="495"/>
      <c r="H1501" s="495" t="str">
        <f t="shared" si="48"/>
        <v/>
      </c>
      <c r="I1501" s="512" t="str">
        <f t="shared" si="49"/>
        <v/>
      </c>
      <c r="J1501" s="428"/>
    </row>
    <row r="1502" spans="1:10" ht="24.75" customHeight="1">
      <c r="A1502" s="428"/>
      <c r="B1502" s="428"/>
      <c r="C1502" s="428"/>
      <c r="D1502" s="495"/>
      <c r="E1502" s="495"/>
      <c r="F1502" s="428"/>
      <c r="G1502" s="495"/>
      <c r="H1502" s="495" t="str">
        <f t="shared" ref="H1502:H1565" si="50">IF(E1502="","",E1502*G1502)</f>
        <v/>
      </c>
      <c r="I1502" s="512" t="str">
        <f t="shared" ref="I1502:I1565" si="51">IF(D1502="","",H1502/D1502)</f>
        <v/>
      </c>
      <c r="J1502" s="428"/>
    </row>
    <row r="1503" spans="1:10" ht="24.75" customHeight="1">
      <c r="A1503" s="428"/>
      <c r="B1503" s="428"/>
      <c r="C1503" s="428"/>
      <c r="D1503" s="495"/>
      <c r="E1503" s="495"/>
      <c r="F1503" s="428"/>
      <c r="G1503" s="495"/>
      <c r="H1503" s="495" t="str">
        <f t="shared" si="50"/>
        <v/>
      </c>
      <c r="I1503" s="512" t="str">
        <f t="shared" si="51"/>
        <v/>
      </c>
      <c r="J1503" s="428"/>
    </row>
    <row r="1504" spans="1:10" ht="24.75" customHeight="1">
      <c r="A1504" s="428"/>
      <c r="B1504" s="428"/>
      <c r="C1504" s="428"/>
      <c r="D1504" s="495"/>
      <c r="E1504" s="495"/>
      <c r="F1504" s="428"/>
      <c r="G1504" s="495"/>
      <c r="H1504" s="495" t="str">
        <f t="shared" si="50"/>
        <v/>
      </c>
      <c r="I1504" s="512" t="str">
        <f t="shared" si="51"/>
        <v/>
      </c>
      <c r="J1504" s="428"/>
    </row>
    <row r="1505" spans="1:10" ht="24.75" customHeight="1">
      <c r="A1505" s="428"/>
      <c r="B1505" s="428"/>
      <c r="C1505" s="428"/>
      <c r="D1505" s="495"/>
      <c r="E1505" s="495"/>
      <c r="F1505" s="428"/>
      <c r="G1505" s="495"/>
      <c r="H1505" s="495" t="str">
        <f t="shared" si="50"/>
        <v/>
      </c>
      <c r="I1505" s="512" t="str">
        <f t="shared" si="51"/>
        <v/>
      </c>
      <c r="J1505" s="428"/>
    </row>
    <row r="1506" spans="1:10" ht="24.75" customHeight="1">
      <c r="A1506" s="428"/>
      <c r="B1506" s="428"/>
      <c r="C1506" s="428"/>
      <c r="D1506" s="495"/>
      <c r="E1506" s="495"/>
      <c r="F1506" s="428"/>
      <c r="G1506" s="495"/>
      <c r="H1506" s="495" t="str">
        <f t="shared" si="50"/>
        <v/>
      </c>
      <c r="I1506" s="512" t="str">
        <f t="shared" si="51"/>
        <v/>
      </c>
      <c r="J1506" s="428"/>
    </row>
    <row r="1507" spans="1:10" ht="24.75" customHeight="1">
      <c r="A1507" s="428"/>
      <c r="B1507" s="428"/>
      <c r="C1507" s="428"/>
      <c r="D1507" s="495"/>
      <c r="E1507" s="495"/>
      <c r="F1507" s="428"/>
      <c r="G1507" s="495"/>
      <c r="H1507" s="495" t="str">
        <f t="shared" si="50"/>
        <v/>
      </c>
      <c r="I1507" s="512" t="str">
        <f t="shared" si="51"/>
        <v/>
      </c>
      <c r="J1507" s="428"/>
    </row>
    <row r="1508" spans="1:10" ht="24.75" customHeight="1">
      <c r="A1508" s="428"/>
      <c r="B1508" s="428"/>
      <c r="C1508" s="428"/>
      <c r="D1508" s="495"/>
      <c r="E1508" s="495"/>
      <c r="F1508" s="428"/>
      <c r="G1508" s="495"/>
      <c r="H1508" s="495" t="str">
        <f t="shared" si="50"/>
        <v/>
      </c>
      <c r="I1508" s="512" t="str">
        <f t="shared" si="51"/>
        <v/>
      </c>
      <c r="J1508" s="428"/>
    </row>
    <row r="1509" spans="1:10" ht="24.75" customHeight="1">
      <c r="A1509" s="428"/>
      <c r="B1509" s="428"/>
      <c r="C1509" s="428"/>
      <c r="D1509" s="495"/>
      <c r="E1509" s="495"/>
      <c r="F1509" s="428"/>
      <c r="G1509" s="495"/>
      <c r="H1509" s="495" t="str">
        <f t="shared" si="50"/>
        <v/>
      </c>
      <c r="I1509" s="512" t="str">
        <f t="shared" si="51"/>
        <v/>
      </c>
      <c r="J1509" s="428"/>
    </row>
    <row r="1510" spans="1:10" ht="24.75" customHeight="1">
      <c r="A1510" s="428"/>
      <c r="B1510" s="428"/>
      <c r="C1510" s="428"/>
      <c r="D1510" s="495"/>
      <c r="E1510" s="495"/>
      <c r="F1510" s="428"/>
      <c r="G1510" s="495"/>
      <c r="H1510" s="495" t="str">
        <f t="shared" si="50"/>
        <v/>
      </c>
      <c r="I1510" s="512" t="str">
        <f t="shared" si="51"/>
        <v/>
      </c>
      <c r="J1510" s="428"/>
    </row>
    <row r="1511" spans="1:10" ht="24.75" customHeight="1">
      <c r="A1511" s="428"/>
      <c r="B1511" s="428"/>
      <c r="C1511" s="428"/>
      <c r="D1511" s="495"/>
      <c r="E1511" s="495"/>
      <c r="F1511" s="428"/>
      <c r="G1511" s="495"/>
      <c r="H1511" s="495" t="str">
        <f t="shared" si="50"/>
        <v/>
      </c>
      <c r="I1511" s="512" t="str">
        <f t="shared" si="51"/>
        <v/>
      </c>
      <c r="J1511" s="428"/>
    </row>
    <row r="1512" spans="1:10" ht="24.75" customHeight="1">
      <c r="A1512" s="428"/>
      <c r="B1512" s="428"/>
      <c r="C1512" s="428"/>
      <c r="D1512" s="495"/>
      <c r="E1512" s="495"/>
      <c r="F1512" s="428"/>
      <c r="G1512" s="495"/>
      <c r="H1512" s="495" t="str">
        <f t="shared" si="50"/>
        <v/>
      </c>
      <c r="I1512" s="512" t="str">
        <f t="shared" si="51"/>
        <v/>
      </c>
      <c r="J1512" s="428"/>
    </row>
    <row r="1513" spans="1:10" ht="24.75" customHeight="1">
      <c r="A1513" s="428"/>
      <c r="B1513" s="428"/>
      <c r="C1513" s="428"/>
      <c r="D1513" s="495"/>
      <c r="E1513" s="495"/>
      <c r="F1513" s="428"/>
      <c r="G1513" s="495"/>
      <c r="H1513" s="495" t="str">
        <f t="shared" si="50"/>
        <v/>
      </c>
      <c r="I1513" s="512" t="str">
        <f t="shared" si="51"/>
        <v/>
      </c>
      <c r="J1513" s="428"/>
    </row>
    <row r="1514" spans="1:10" ht="24.75" customHeight="1">
      <c r="A1514" s="428"/>
      <c r="B1514" s="428"/>
      <c r="C1514" s="428"/>
      <c r="D1514" s="495"/>
      <c r="E1514" s="495"/>
      <c r="F1514" s="428"/>
      <c r="G1514" s="495"/>
      <c r="H1514" s="495" t="str">
        <f t="shared" si="50"/>
        <v/>
      </c>
      <c r="I1514" s="512" t="str">
        <f t="shared" si="51"/>
        <v/>
      </c>
      <c r="J1514" s="428"/>
    </row>
    <row r="1515" spans="1:10" ht="24.75" customHeight="1">
      <c r="A1515" s="428"/>
      <c r="B1515" s="428"/>
      <c r="C1515" s="428"/>
      <c r="D1515" s="495"/>
      <c r="E1515" s="495"/>
      <c r="F1515" s="428"/>
      <c r="G1515" s="495"/>
      <c r="H1515" s="495" t="str">
        <f t="shared" si="50"/>
        <v/>
      </c>
      <c r="I1515" s="512" t="str">
        <f t="shared" si="51"/>
        <v/>
      </c>
      <c r="J1515" s="428"/>
    </row>
    <row r="1516" spans="1:10" ht="24.75" customHeight="1">
      <c r="A1516" s="428"/>
      <c r="B1516" s="428"/>
      <c r="C1516" s="428"/>
      <c r="D1516" s="495"/>
      <c r="E1516" s="495"/>
      <c r="F1516" s="428"/>
      <c r="G1516" s="495"/>
      <c r="H1516" s="495" t="str">
        <f t="shared" si="50"/>
        <v/>
      </c>
      <c r="I1516" s="512" t="str">
        <f t="shared" si="51"/>
        <v/>
      </c>
      <c r="J1516" s="428"/>
    </row>
    <row r="1517" spans="1:10" ht="24.75" customHeight="1">
      <c r="A1517" s="428"/>
      <c r="B1517" s="428"/>
      <c r="C1517" s="428"/>
      <c r="D1517" s="495"/>
      <c r="E1517" s="495"/>
      <c r="F1517" s="428"/>
      <c r="G1517" s="495"/>
      <c r="H1517" s="495" t="str">
        <f t="shared" si="50"/>
        <v/>
      </c>
      <c r="I1517" s="512" t="str">
        <f t="shared" si="51"/>
        <v/>
      </c>
      <c r="J1517" s="428"/>
    </row>
    <row r="1518" spans="1:10" ht="24.75" customHeight="1">
      <c r="A1518" s="428"/>
      <c r="B1518" s="428"/>
      <c r="C1518" s="428"/>
      <c r="D1518" s="495"/>
      <c r="E1518" s="495"/>
      <c r="F1518" s="428"/>
      <c r="G1518" s="495"/>
      <c r="H1518" s="495" t="str">
        <f t="shared" si="50"/>
        <v/>
      </c>
      <c r="I1518" s="512" t="str">
        <f t="shared" si="51"/>
        <v/>
      </c>
      <c r="J1518" s="428"/>
    </row>
    <row r="1519" spans="1:10" ht="24.75" customHeight="1">
      <c r="A1519" s="428"/>
      <c r="B1519" s="428"/>
      <c r="C1519" s="428"/>
      <c r="D1519" s="495"/>
      <c r="E1519" s="495"/>
      <c r="F1519" s="428"/>
      <c r="G1519" s="495"/>
      <c r="H1519" s="495" t="str">
        <f t="shared" si="50"/>
        <v/>
      </c>
      <c r="I1519" s="512" t="str">
        <f t="shared" si="51"/>
        <v/>
      </c>
      <c r="J1519" s="428"/>
    </row>
    <row r="1520" spans="1:10" ht="24.75" customHeight="1">
      <c r="A1520" s="428"/>
      <c r="B1520" s="428"/>
      <c r="C1520" s="428"/>
      <c r="D1520" s="495"/>
      <c r="E1520" s="495"/>
      <c r="F1520" s="428"/>
      <c r="G1520" s="495"/>
      <c r="H1520" s="495" t="str">
        <f t="shared" si="50"/>
        <v/>
      </c>
      <c r="I1520" s="512" t="str">
        <f t="shared" si="51"/>
        <v/>
      </c>
      <c r="J1520" s="428"/>
    </row>
    <row r="1521" spans="1:10" ht="24.75" customHeight="1">
      <c r="A1521" s="428"/>
      <c r="B1521" s="428"/>
      <c r="C1521" s="428"/>
      <c r="D1521" s="495"/>
      <c r="E1521" s="495"/>
      <c r="F1521" s="428"/>
      <c r="G1521" s="495"/>
      <c r="H1521" s="495" t="str">
        <f t="shared" si="50"/>
        <v/>
      </c>
      <c r="I1521" s="512" t="str">
        <f t="shared" si="51"/>
        <v/>
      </c>
      <c r="J1521" s="428"/>
    </row>
    <row r="1522" spans="1:10" ht="24.75" customHeight="1">
      <c r="A1522" s="428"/>
      <c r="B1522" s="428"/>
      <c r="C1522" s="428"/>
      <c r="D1522" s="495"/>
      <c r="E1522" s="495"/>
      <c r="F1522" s="428"/>
      <c r="G1522" s="495"/>
      <c r="H1522" s="495" t="str">
        <f t="shared" si="50"/>
        <v/>
      </c>
      <c r="I1522" s="512" t="str">
        <f t="shared" si="51"/>
        <v/>
      </c>
      <c r="J1522" s="428"/>
    </row>
    <row r="1523" spans="1:10" ht="24.75" customHeight="1">
      <c r="A1523" s="428"/>
      <c r="B1523" s="428"/>
      <c r="C1523" s="428"/>
      <c r="D1523" s="495"/>
      <c r="E1523" s="495"/>
      <c r="F1523" s="428"/>
      <c r="G1523" s="495"/>
      <c r="H1523" s="495" t="str">
        <f t="shared" si="50"/>
        <v/>
      </c>
      <c r="I1523" s="512" t="str">
        <f t="shared" si="51"/>
        <v/>
      </c>
      <c r="J1523" s="428"/>
    </row>
    <row r="1524" spans="1:10" ht="24.75" customHeight="1">
      <c r="A1524" s="428"/>
      <c r="B1524" s="428"/>
      <c r="C1524" s="428"/>
      <c r="D1524" s="495"/>
      <c r="E1524" s="495"/>
      <c r="F1524" s="428"/>
      <c r="G1524" s="495"/>
      <c r="H1524" s="495" t="str">
        <f t="shared" si="50"/>
        <v/>
      </c>
      <c r="I1524" s="512" t="str">
        <f t="shared" si="51"/>
        <v/>
      </c>
      <c r="J1524" s="428"/>
    </row>
    <row r="1525" spans="1:10" ht="24.75" customHeight="1">
      <c r="A1525" s="428"/>
      <c r="B1525" s="428"/>
      <c r="C1525" s="428"/>
      <c r="D1525" s="495"/>
      <c r="E1525" s="495"/>
      <c r="F1525" s="428"/>
      <c r="G1525" s="495"/>
      <c r="H1525" s="495" t="str">
        <f t="shared" si="50"/>
        <v/>
      </c>
      <c r="I1525" s="512" t="str">
        <f t="shared" si="51"/>
        <v/>
      </c>
      <c r="J1525" s="428"/>
    </row>
    <row r="1526" spans="1:10" ht="24.75" customHeight="1">
      <c r="A1526" s="428"/>
      <c r="B1526" s="428"/>
      <c r="C1526" s="428"/>
      <c r="D1526" s="495"/>
      <c r="E1526" s="495"/>
      <c r="F1526" s="428"/>
      <c r="G1526" s="495"/>
      <c r="H1526" s="495" t="str">
        <f t="shared" si="50"/>
        <v/>
      </c>
      <c r="I1526" s="512" t="str">
        <f t="shared" si="51"/>
        <v/>
      </c>
      <c r="J1526" s="428"/>
    </row>
    <row r="1527" spans="1:10" ht="24.75" customHeight="1">
      <c r="A1527" s="428"/>
      <c r="B1527" s="428"/>
      <c r="C1527" s="428"/>
      <c r="D1527" s="495"/>
      <c r="E1527" s="495"/>
      <c r="F1527" s="428"/>
      <c r="G1527" s="495"/>
      <c r="H1527" s="495" t="str">
        <f t="shared" si="50"/>
        <v/>
      </c>
      <c r="I1527" s="512" t="str">
        <f t="shared" si="51"/>
        <v/>
      </c>
      <c r="J1527" s="428"/>
    </row>
    <row r="1528" spans="1:10" ht="24.75" customHeight="1">
      <c r="A1528" s="428"/>
      <c r="B1528" s="428"/>
      <c r="C1528" s="428"/>
      <c r="D1528" s="495"/>
      <c r="E1528" s="495"/>
      <c r="F1528" s="428"/>
      <c r="G1528" s="495"/>
      <c r="H1528" s="495" t="str">
        <f t="shared" si="50"/>
        <v/>
      </c>
      <c r="I1528" s="512" t="str">
        <f t="shared" si="51"/>
        <v/>
      </c>
      <c r="J1528" s="428"/>
    </row>
    <row r="1529" spans="1:10" ht="24.75" customHeight="1">
      <c r="A1529" s="428"/>
      <c r="B1529" s="428"/>
      <c r="C1529" s="428"/>
      <c r="D1529" s="495"/>
      <c r="E1529" s="495"/>
      <c r="F1529" s="428"/>
      <c r="G1529" s="495"/>
      <c r="H1529" s="495" t="str">
        <f t="shared" si="50"/>
        <v/>
      </c>
      <c r="I1529" s="512" t="str">
        <f t="shared" si="51"/>
        <v/>
      </c>
      <c r="J1529" s="428"/>
    </row>
    <row r="1530" spans="1:10" ht="24.75" customHeight="1">
      <c r="A1530" s="428"/>
      <c r="B1530" s="428"/>
      <c r="C1530" s="428"/>
      <c r="D1530" s="495"/>
      <c r="E1530" s="495"/>
      <c r="F1530" s="428"/>
      <c r="G1530" s="495"/>
      <c r="H1530" s="495" t="str">
        <f t="shared" si="50"/>
        <v/>
      </c>
      <c r="I1530" s="512" t="str">
        <f t="shared" si="51"/>
        <v/>
      </c>
      <c r="J1530" s="428"/>
    </row>
    <row r="1531" spans="1:10" ht="24.75" customHeight="1">
      <c r="A1531" s="428"/>
      <c r="B1531" s="428"/>
      <c r="C1531" s="428"/>
      <c r="D1531" s="495"/>
      <c r="E1531" s="495"/>
      <c r="F1531" s="428"/>
      <c r="G1531" s="495"/>
      <c r="H1531" s="495" t="str">
        <f t="shared" si="50"/>
        <v/>
      </c>
      <c r="I1531" s="512" t="str">
        <f t="shared" si="51"/>
        <v/>
      </c>
      <c r="J1531" s="428"/>
    </row>
    <row r="1532" spans="1:10" ht="24.75" customHeight="1">
      <c r="A1532" s="428"/>
      <c r="B1532" s="428"/>
      <c r="C1532" s="428"/>
      <c r="D1532" s="495"/>
      <c r="E1532" s="495"/>
      <c r="F1532" s="428"/>
      <c r="G1532" s="495"/>
      <c r="H1532" s="495" t="str">
        <f t="shared" si="50"/>
        <v/>
      </c>
      <c r="I1532" s="512" t="str">
        <f t="shared" si="51"/>
        <v/>
      </c>
      <c r="J1532" s="428"/>
    </row>
    <row r="1533" spans="1:10" ht="24.75" customHeight="1">
      <c r="A1533" s="428"/>
      <c r="B1533" s="428"/>
      <c r="C1533" s="428"/>
      <c r="D1533" s="495"/>
      <c r="E1533" s="495"/>
      <c r="F1533" s="428"/>
      <c r="G1533" s="495"/>
      <c r="H1533" s="495" t="str">
        <f t="shared" si="50"/>
        <v/>
      </c>
      <c r="I1533" s="512" t="str">
        <f t="shared" si="51"/>
        <v/>
      </c>
      <c r="J1533" s="428"/>
    </row>
    <row r="1534" spans="1:10" ht="24.75" customHeight="1">
      <c r="A1534" s="428"/>
      <c r="B1534" s="428"/>
      <c r="C1534" s="428"/>
      <c r="D1534" s="495"/>
      <c r="E1534" s="495"/>
      <c r="F1534" s="428"/>
      <c r="G1534" s="495"/>
      <c r="H1534" s="495" t="str">
        <f t="shared" si="50"/>
        <v/>
      </c>
      <c r="I1534" s="512" t="str">
        <f t="shared" si="51"/>
        <v/>
      </c>
      <c r="J1534" s="428"/>
    </row>
    <row r="1535" spans="1:10" ht="24.75" customHeight="1">
      <c r="A1535" s="428"/>
      <c r="B1535" s="428"/>
      <c r="C1535" s="428"/>
      <c r="D1535" s="495"/>
      <c r="E1535" s="495"/>
      <c r="F1535" s="428"/>
      <c r="G1535" s="495"/>
      <c r="H1535" s="495" t="str">
        <f t="shared" si="50"/>
        <v/>
      </c>
      <c r="I1535" s="512" t="str">
        <f t="shared" si="51"/>
        <v/>
      </c>
      <c r="J1535" s="428"/>
    </row>
    <row r="1536" spans="1:10" ht="24.75" customHeight="1">
      <c r="A1536" s="428"/>
      <c r="B1536" s="428"/>
      <c r="C1536" s="428"/>
      <c r="D1536" s="495"/>
      <c r="E1536" s="495"/>
      <c r="F1536" s="428"/>
      <c r="G1536" s="495"/>
      <c r="H1536" s="495" t="str">
        <f t="shared" si="50"/>
        <v/>
      </c>
      <c r="I1536" s="512" t="str">
        <f t="shared" si="51"/>
        <v/>
      </c>
      <c r="J1536" s="428"/>
    </row>
    <row r="1537" spans="1:10" ht="24.75" customHeight="1">
      <c r="A1537" s="428"/>
      <c r="B1537" s="428"/>
      <c r="C1537" s="428"/>
      <c r="D1537" s="495"/>
      <c r="E1537" s="495"/>
      <c r="F1537" s="428"/>
      <c r="G1537" s="495"/>
      <c r="H1537" s="495" t="str">
        <f t="shared" si="50"/>
        <v/>
      </c>
      <c r="I1537" s="512" t="str">
        <f t="shared" si="51"/>
        <v/>
      </c>
      <c r="J1537" s="428"/>
    </row>
    <row r="1538" spans="1:10" ht="24.75" customHeight="1">
      <c r="A1538" s="428"/>
      <c r="B1538" s="428"/>
      <c r="C1538" s="428"/>
      <c r="D1538" s="495"/>
      <c r="E1538" s="495"/>
      <c r="F1538" s="428"/>
      <c r="G1538" s="495"/>
      <c r="H1538" s="495" t="str">
        <f t="shared" si="50"/>
        <v/>
      </c>
      <c r="I1538" s="512" t="str">
        <f t="shared" si="51"/>
        <v/>
      </c>
      <c r="J1538" s="428"/>
    </row>
    <row r="1539" spans="1:10" ht="24.75" customHeight="1">
      <c r="A1539" s="428"/>
      <c r="B1539" s="428"/>
      <c r="C1539" s="428"/>
      <c r="D1539" s="495"/>
      <c r="E1539" s="495"/>
      <c r="F1539" s="428"/>
      <c r="G1539" s="495"/>
      <c r="H1539" s="495" t="str">
        <f t="shared" si="50"/>
        <v/>
      </c>
      <c r="I1539" s="512" t="str">
        <f t="shared" si="51"/>
        <v/>
      </c>
      <c r="J1539" s="428"/>
    </row>
    <row r="1540" spans="1:10" ht="24.75" customHeight="1">
      <c r="A1540" s="428"/>
      <c r="B1540" s="428"/>
      <c r="C1540" s="428"/>
      <c r="D1540" s="495"/>
      <c r="E1540" s="495"/>
      <c r="F1540" s="428"/>
      <c r="G1540" s="495"/>
      <c r="H1540" s="495" t="str">
        <f t="shared" si="50"/>
        <v/>
      </c>
      <c r="I1540" s="512" t="str">
        <f t="shared" si="51"/>
        <v/>
      </c>
      <c r="J1540" s="428"/>
    </row>
    <row r="1541" spans="1:10" ht="24.75" customHeight="1">
      <c r="A1541" s="428"/>
      <c r="B1541" s="428"/>
      <c r="C1541" s="428"/>
      <c r="D1541" s="495"/>
      <c r="E1541" s="495"/>
      <c r="F1541" s="428"/>
      <c r="G1541" s="495"/>
      <c r="H1541" s="495" t="str">
        <f t="shared" si="50"/>
        <v/>
      </c>
      <c r="I1541" s="512" t="str">
        <f t="shared" si="51"/>
        <v/>
      </c>
      <c r="J1541" s="428"/>
    </row>
    <row r="1542" spans="1:10" ht="24.75" customHeight="1">
      <c r="A1542" s="428"/>
      <c r="B1542" s="428"/>
      <c r="C1542" s="428"/>
      <c r="D1542" s="495"/>
      <c r="E1542" s="495"/>
      <c r="F1542" s="428"/>
      <c r="G1542" s="495"/>
      <c r="H1542" s="495" t="str">
        <f t="shared" si="50"/>
        <v/>
      </c>
      <c r="I1542" s="512" t="str">
        <f t="shared" si="51"/>
        <v/>
      </c>
      <c r="J1542" s="428"/>
    </row>
    <row r="1543" spans="1:10" ht="24.75" customHeight="1">
      <c r="A1543" s="428"/>
      <c r="B1543" s="428"/>
      <c r="C1543" s="428"/>
      <c r="D1543" s="495"/>
      <c r="E1543" s="495"/>
      <c r="F1543" s="428"/>
      <c r="G1543" s="495"/>
      <c r="H1543" s="495" t="str">
        <f t="shared" si="50"/>
        <v/>
      </c>
      <c r="I1543" s="512" t="str">
        <f t="shared" si="51"/>
        <v/>
      </c>
      <c r="J1543" s="428"/>
    </row>
    <row r="1544" spans="1:10" ht="24.75" customHeight="1">
      <c r="A1544" s="428"/>
      <c r="B1544" s="428"/>
      <c r="C1544" s="428"/>
      <c r="D1544" s="495"/>
      <c r="E1544" s="495"/>
      <c r="F1544" s="428"/>
      <c r="G1544" s="495"/>
      <c r="H1544" s="495" t="str">
        <f t="shared" si="50"/>
        <v/>
      </c>
      <c r="I1544" s="512" t="str">
        <f t="shared" si="51"/>
        <v/>
      </c>
      <c r="J1544" s="428"/>
    </row>
    <row r="1545" spans="1:10" ht="24.75" customHeight="1">
      <c r="A1545" s="428"/>
      <c r="B1545" s="428"/>
      <c r="C1545" s="428"/>
      <c r="D1545" s="495"/>
      <c r="E1545" s="495"/>
      <c r="F1545" s="428"/>
      <c r="G1545" s="495"/>
      <c r="H1545" s="495" t="str">
        <f t="shared" si="50"/>
        <v/>
      </c>
      <c r="I1545" s="512" t="str">
        <f t="shared" si="51"/>
        <v/>
      </c>
      <c r="J1545" s="428"/>
    </row>
    <row r="1546" spans="1:10" ht="24.75" customHeight="1">
      <c r="A1546" s="428"/>
      <c r="B1546" s="428"/>
      <c r="C1546" s="428"/>
      <c r="D1546" s="495"/>
      <c r="E1546" s="495"/>
      <c r="F1546" s="428"/>
      <c r="G1546" s="495"/>
      <c r="H1546" s="495" t="str">
        <f t="shared" si="50"/>
        <v/>
      </c>
      <c r="I1546" s="512" t="str">
        <f t="shared" si="51"/>
        <v/>
      </c>
      <c r="J1546" s="428"/>
    </row>
    <row r="1547" spans="1:10" ht="24.75" customHeight="1">
      <c r="A1547" s="428"/>
      <c r="B1547" s="428"/>
      <c r="C1547" s="428"/>
      <c r="D1547" s="495"/>
      <c r="E1547" s="495"/>
      <c r="F1547" s="428"/>
      <c r="G1547" s="495"/>
      <c r="H1547" s="495" t="str">
        <f t="shared" si="50"/>
        <v/>
      </c>
      <c r="I1547" s="512" t="str">
        <f t="shared" si="51"/>
        <v/>
      </c>
      <c r="J1547" s="428"/>
    </row>
    <row r="1548" spans="1:10" ht="24.75" customHeight="1">
      <c r="A1548" s="428"/>
      <c r="B1548" s="428"/>
      <c r="C1548" s="428"/>
      <c r="D1548" s="495"/>
      <c r="E1548" s="495"/>
      <c r="F1548" s="428"/>
      <c r="G1548" s="495"/>
      <c r="H1548" s="495" t="str">
        <f t="shared" si="50"/>
        <v/>
      </c>
      <c r="I1548" s="512" t="str">
        <f t="shared" si="51"/>
        <v/>
      </c>
      <c r="J1548" s="428"/>
    </row>
    <row r="1549" spans="1:10" ht="24.75" customHeight="1">
      <c r="A1549" s="428"/>
      <c r="B1549" s="428"/>
      <c r="C1549" s="428"/>
      <c r="D1549" s="495"/>
      <c r="E1549" s="495"/>
      <c r="F1549" s="428"/>
      <c r="G1549" s="495"/>
      <c r="H1549" s="495" t="str">
        <f t="shared" si="50"/>
        <v/>
      </c>
      <c r="I1549" s="512" t="str">
        <f t="shared" si="51"/>
        <v/>
      </c>
      <c r="J1549" s="428"/>
    </row>
    <row r="1550" spans="1:10" ht="24.75" customHeight="1">
      <c r="A1550" s="428"/>
      <c r="B1550" s="428"/>
      <c r="C1550" s="428"/>
      <c r="D1550" s="495"/>
      <c r="E1550" s="495"/>
      <c r="F1550" s="428"/>
      <c r="G1550" s="495"/>
      <c r="H1550" s="495" t="str">
        <f t="shared" si="50"/>
        <v/>
      </c>
      <c r="I1550" s="512" t="str">
        <f t="shared" si="51"/>
        <v/>
      </c>
      <c r="J1550" s="428"/>
    </row>
    <row r="1551" spans="1:10" ht="24.75" customHeight="1">
      <c r="A1551" s="428"/>
      <c r="B1551" s="428"/>
      <c r="C1551" s="428"/>
      <c r="D1551" s="495"/>
      <c r="E1551" s="495"/>
      <c r="F1551" s="428"/>
      <c r="G1551" s="495"/>
      <c r="H1551" s="495" t="str">
        <f t="shared" si="50"/>
        <v/>
      </c>
      <c r="I1551" s="512" t="str">
        <f t="shared" si="51"/>
        <v/>
      </c>
      <c r="J1551" s="428"/>
    </row>
    <row r="1552" spans="1:10" ht="24.75" customHeight="1">
      <c r="A1552" s="428"/>
      <c r="B1552" s="428"/>
      <c r="C1552" s="428"/>
      <c r="D1552" s="495"/>
      <c r="E1552" s="495"/>
      <c r="F1552" s="428"/>
      <c r="G1552" s="495"/>
      <c r="H1552" s="495" t="str">
        <f t="shared" si="50"/>
        <v/>
      </c>
      <c r="I1552" s="512" t="str">
        <f t="shared" si="51"/>
        <v/>
      </c>
      <c r="J1552" s="428"/>
    </row>
    <row r="1553" spans="1:10" ht="24.75" customHeight="1">
      <c r="A1553" s="428"/>
      <c r="B1553" s="428"/>
      <c r="C1553" s="428"/>
      <c r="D1553" s="495"/>
      <c r="E1553" s="495"/>
      <c r="F1553" s="428"/>
      <c r="G1553" s="495"/>
      <c r="H1553" s="495" t="str">
        <f t="shared" si="50"/>
        <v/>
      </c>
      <c r="I1553" s="512" t="str">
        <f t="shared" si="51"/>
        <v/>
      </c>
      <c r="J1553" s="428"/>
    </row>
    <row r="1554" spans="1:10" ht="24.75" customHeight="1">
      <c r="A1554" s="428"/>
      <c r="B1554" s="428"/>
      <c r="C1554" s="428"/>
      <c r="D1554" s="495"/>
      <c r="E1554" s="495"/>
      <c r="F1554" s="428"/>
      <c r="G1554" s="495"/>
      <c r="H1554" s="495" t="str">
        <f t="shared" si="50"/>
        <v/>
      </c>
      <c r="I1554" s="512" t="str">
        <f t="shared" si="51"/>
        <v/>
      </c>
      <c r="J1554" s="428"/>
    </row>
    <row r="1555" spans="1:10" ht="24.75" customHeight="1">
      <c r="A1555" s="428"/>
      <c r="B1555" s="428"/>
      <c r="C1555" s="428"/>
      <c r="D1555" s="495"/>
      <c r="E1555" s="495"/>
      <c r="F1555" s="428"/>
      <c r="G1555" s="495"/>
      <c r="H1555" s="495" t="str">
        <f t="shared" si="50"/>
        <v/>
      </c>
      <c r="I1555" s="512" t="str">
        <f t="shared" si="51"/>
        <v/>
      </c>
      <c r="J1555" s="428"/>
    </row>
    <row r="1556" spans="1:10" ht="24.75" customHeight="1">
      <c r="A1556" s="428"/>
      <c r="B1556" s="428"/>
      <c r="C1556" s="428"/>
      <c r="D1556" s="495"/>
      <c r="E1556" s="495"/>
      <c r="F1556" s="428"/>
      <c r="G1556" s="495"/>
      <c r="H1556" s="495" t="str">
        <f t="shared" si="50"/>
        <v/>
      </c>
      <c r="I1556" s="512" t="str">
        <f t="shared" si="51"/>
        <v/>
      </c>
      <c r="J1556" s="428"/>
    </row>
    <row r="1557" spans="1:10" ht="24.75" customHeight="1">
      <c r="A1557" s="428"/>
      <c r="B1557" s="428"/>
      <c r="C1557" s="428"/>
      <c r="D1557" s="495"/>
      <c r="E1557" s="495"/>
      <c r="F1557" s="428"/>
      <c r="G1557" s="495"/>
      <c r="H1557" s="495" t="str">
        <f t="shared" si="50"/>
        <v/>
      </c>
      <c r="I1557" s="512" t="str">
        <f t="shared" si="51"/>
        <v/>
      </c>
      <c r="J1557" s="428"/>
    </row>
    <row r="1558" spans="1:10" ht="24.75" customHeight="1">
      <c r="A1558" s="428"/>
      <c r="B1558" s="428"/>
      <c r="C1558" s="428"/>
      <c r="D1558" s="495"/>
      <c r="E1558" s="495"/>
      <c r="F1558" s="428"/>
      <c r="G1558" s="495"/>
      <c r="H1558" s="495" t="str">
        <f t="shared" si="50"/>
        <v/>
      </c>
      <c r="I1558" s="512" t="str">
        <f t="shared" si="51"/>
        <v/>
      </c>
      <c r="J1558" s="428"/>
    </row>
    <row r="1559" spans="1:10" ht="24.75" customHeight="1">
      <c r="A1559" s="428"/>
      <c r="B1559" s="428"/>
      <c r="C1559" s="428"/>
      <c r="D1559" s="495"/>
      <c r="E1559" s="495"/>
      <c r="F1559" s="428"/>
      <c r="G1559" s="495"/>
      <c r="H1559" s="495" t="str">
        <f t="shared" si="50"/>
        <v/>
      </c>
      <c r="I1559" s="512" t="str">
        <f t="shared" si="51"/>
        <v/>
      </c>
      <c r="J1559" s="428"/>
    </row>
    <row r="1560" spans="1:10" ht="24.75" customHeight="1">
      <c r="A1560" s="428"/>
      <c r="B1560" s="428"/>
      <c r="C1560" s="428"/>
      <c r="D1560" s="495"/>
      <c r="E1560" s="495"/>
      <c r="F1560" s="428"/>
      <c r="G1560" s="495"/>
      <c r="H1560" s="495" t="str">
        <f t="shared" si="50"/>
        <v/>
      </c>
      <c r="I1560" s="512" t="str">
        <f t="shared" si="51"/>
        <v/>
      </c>
      <c r="J1560" s="428"/>
    </row>
    <row r="1561" spans="1:10" ht="24.75" customHeight="1">
      <c r="A1561" s="428"/>
      <c r="B1561" s="428"/>
      <c r="C1561" s="428"/>
      <c r="D1561" s="495"/>
      <c r="E1561" s="495"/>
      <c r="F1561" s="428"/>
      <c r="G1561" s="495"/>
      <c r="H1561" s="495" t="str">
        <f t="shared" si="50"/>
        <v/>
      </c>
      <c r="I1561" s="512" t="str">
        <f t="shared" si="51"/>
        <v/>
      </c>
      <c r="J1561" s="428"/>
    </row>
    <row r="1562" spans="1:10" ht="24.75" customHeight="1">
      <c r="A1562" s="428"/>
      <c r="B1562" s="428"/>
      <c r="C1562" s="428"/>
      <c r="D1562" s="495"/>
      <c r="E1562" s="495"/>
      <c r="F1562" s="428"/>
      <c r="G1562" s="495"/>
      <c r="H1562" s="495" t="str">
        <f t="shared" si="50"/>
        <v/>
      </c>
      <c r="I1562" s="512" t="str">
        <f t="shared" si="51"/>
        <v/>
      </c>
      <c r="J1562" s="428"/>
    </row>
    <row r="1563" spans="1:10" ht="24.75" customHeight="1">
      <c r="A1563" s="428"/>
      <c r="B1563" s="428"/>
      <c r="C1563" s="428"/>
      <c r="D1563" s="495"/>
      <c r="E1563" s="495"/>
      <c r="F1563" s="428"/>
      <c r="G1563" s="495"/>
      <c r="H1563" s="495" t="str">
        <f t="shared" si="50"/>
        <v/>
      </c>
      <c r="I1563" s="512" t="str">
        <f t="shared" si="51"/>
        <v/>
      </c>
      <c r="J1563" s="428"/>
    </row>
    <row r="1564" spans="1:10" ht="24.75" customHeight="1">
      <c r="A1564" s="428"/>
      <c r="B1564" s="428"/>
      <c r="C1564" s="428"/>
      <c r="D1564" s="495"/>
      <c r="E1564" s="495"/>
      <c r="F1564" s="428"/>
      <c r="G1564" s="495"/>
      <c r="H1564" s="495" t="str">
        <f t="shared" si="50"/>
        <v/>
      </c>
      <c r="I1564" s="512" t="str">
        <f t="shared" si="51"/>
        <v/>
      </c>
      <c r="J1564" s="428"/>
    </row>
    <row r="1565" spans="1:10" ht="24.75" customHeight="1">
      <c r="A1565" s="428"/>
      <c r="B1565" s="428"/>
      <c r="C1565" s="428"/>
      <c r="D1565" s="495"/>
      <c r="E1565" s="495"/>
      <c r="F1565" s="428"/>
      <c r="G1565" s="495"/>
      <c r="H1565" s="495" t="str">
        <f t="shared" si="50"/>
        <v/>
      </c>
      <c r="I1565" s="512" t="str">
        <f t="shared" si="51"/>
        <v/>
      </c>
      <c r="J1565" s="428"/>
    </row>
    <row r="1566" spans="1:10" ht="24.75" customHeight="1">
      <c r="A1566" s="428"/>
      <c r="B1566" s="428"/>
      <c r="C1566" s="428"/>
      <c r="D1566" s="495"/>
      <c r="E1566" s="495"/>
      <c r="F1566" s="428"/>
      <c r="G1566" s="495"/>
      <c r="H1566" s="495" t="str">
        <f t="shared" ref="H1566:H1629" si="52">IF(E1566="","",E1566*G1566)</f>
        <v/>
      </c>
      <c r="I1566" s="512" t="str">
        <f t="shared" ref="I1566:I1629" si="53">IF(D1566="","",H1566/D1566)</f>
        <v/>
      </c>
      <c r="J1566" s="428"/>
    </row>
    <row r="1567" spans="1:10" ht="24.75" customHeight="1">
      <c r="A1567" s="428"/>
      <c r="B1567" s="428"/>
      <c r="C1567" s="428"/>
      <c r="D1567" s="495"/>
      <c r="E1567" s="495"/>
      <c r="F1567" s="428"/>
      <c r="G1567" s="495"/>
      <c r="H1567" s="495" t="str">
        <f t="shared" si="52"/>
        <v/>
      </c>
      <c r="I1567" s="512" t="str">
        <f t="shared" si="53"/>
        <v/>
      </c>
      <c r="J1567" s="428"/>
    </row>
    <row r="1568" spans="1:10" ht="24.75" customHeight="1">
      <c r="A1568" s="428"/>
      <c r="B1568" s="428"/>
      <c r="C1568" s="428"/>
      <c r="D1568" s="495"/>
      <c r="E1568" s="495"/>
      <c r="F1568" s="428"/>
      <c r="G1568" s="495"/>
      <c r="H1568" s="495" t="str">
        <f t="shared" si="52"/>
        <v/>
      </c>
      <c r="I1568" s="512" t="str">
        <f t="shared" si="53"/>
        <v/>
      </c>
      <c r="J1568" s="428"/>
    </row>
    <row r="1569" spans="1:10" ht="24.75" customHeight="1">
      <c r="A1569" s="428"/>
      <c r="B1569" s="428"/>
      <c r="C1569" s="428"/>
      <c r="D1569" s="495"/>
      <c r="E1569" s="495"/>
      <c r="F1569" s="428"/>
      <c r="G1569" s="495"/>
      <c r="H1569" s="495" t="str">
        <f t="shared" si="52"/>
        <v/>
      </c>
      <c r="I1569" s="512" t="str">
        <f t="shared" si="53"/>
        <v/>
      </c>
      <c r="J1569" s="428"/>
    </row>
    <row r="1570" spans="1:10" ht="24.75" customHeight="1">
      <c r="A1570" s="428"/>
      <c r="B1570" s="428"/>
      <c r="C1570" s="428"/>
      <c r="D1570" s="495"/>
      <c r="E1570" s="495"/>
      <c r="F1570" s="428"/>
      <c r="G1570" s="495"/>
      <c r="H1570" s="495" t="str">
        <f t="shared" si="52"/>
        <v/>
      </c>
      <c r="I1570" s="512" t="str">
        <f t="shared" si="53"/>
        <v/>
      </c>
      <c r="J1570" s="428"/>
    </row>
    <row r="1571" spans="1:10" ht="24.75" customHeight="1">
      <c r="A1571" s="428"/>
      <c r="B1571" s="428"/>
      <c r="C1571" s="428"/>
      <c r="D1571" s="495"/>
      <c r="E1571" s="495"/>
      <c r="F1571" s="428"/>
      <c r="G1571" s="495"/>
      <c r="H1571" s="495" t="str">
        <f t="shared" si="52"/>
        <v/>
      </c>
      <c r="I1571" s="512" t="str">
        <f t="shared" si="53"/>
        <v/>
      </c>
      <c r="J1571" s="428"/>
    </row>
    <row r="1572" spans="1:10" ht="24.75" customHeight="1">
      <c r="A1572" s="428"/>
      <c r="B1572" s="428"/>
      <c r="C1572" s="428"/>
      <c r="D1572" s="495"/>
      <c r="E1572" s="495"/>
      <c r="F1572" s="428"/>
      <c r="G1572" s="495"/>
      <c r="H1572" s="495" t="str">
        <f t="shared" si="52"/>
        <v/>
      </c>
      <c r="I1572" s="512" t="str">
        <f t="shared" si="53"/>
        <v/>
      </c>
      <c r="J1572" s="428"/>
    </row>
    <row r="1573" spans="1:10" ht="24.75" customHeight="1">
      <c r="A1573" s="428"/>
      <c r="B1573" s="428"/>
      <c r="C1573" s="428"/>
      <c r="D1573" s="495"/>
      <c r="E1573" s="495"/>
      <c r="F1573" s="428"/>
      <c r="G1573" s="495"/>
      <c r="H1573" s="495" t="str">
        <f t="shared" si="52"/>
        <v/>
      </c>
      <c r="I1573" s="512" t="str">
        <f t="shared" si="53"/>
        <v/>
      </c>
      <c r="J1573" s="428"/>
    </row>
    <row r="1574" spans="1:10" ht="24.75" customHeight="1">
      <c r="A1574" s="428"/>
      <c r="B1574" s="428"/>
      <c r="C1574" s="428"/>
      <c r="D1574" s="495"/>
      <c r="E1574" s="495"/>
      <c r="F1574" s="428"/>
      <c r="G1574" s="495"/>
      <c r="H1574" s="495" t="str">
        <f t="shared" si="52"/>
        <v/>
      </c>
      <c r="I1574" s="512" t="str">
        <f t="shared" si="53"/>
        <v/>
      </c>
      <c r="J1574" s="428"/>
    </row>
    <row r="1575" spans="1:10" ht="24.75" customHeight="1">
      <c r="A1575" s="428"/>
      <c r="B1575" s="428"/>
      <c r="C1575" s="428"/>
      <c r="D1575" s="495"/>
      <c r="E1575" s="495"/>
      <c r="F1575" s="428"/>
      <c r="G1575" s="495"/>
      <c r="H1575" s="495" t="str">
        <f t="shared" si="52"/>
        <v/>
      </c>
      <c r="I1575" s="512" t="str">
        <f t="shared" si="53"/>
        <v/>
      </c>
      <c r="J1575" s="428"/>
    </row>
    <row r="1576" spans="1:10" ht="24.75" customHeight="1">
      <c r="A1576" s="428"/>
      <c r="B1576" s="428"/>
      <c r="C1576" s="428"/>
      <c r="D1576" s="495"/>
      <c r="E1576" s="495"/>
      <c r="F1576" s="428"/>
      <c r="G1576" s="495"/>
      <c r="H1576" s="495" t="str">
        <f t="shared" si="52"/>
        <v/>
      </c>
      <c r="I1576" s="512" t="str">
        <f t="shared" si="53"/>
        <v/>
      </c>
      <c r="J1576" s="428"/>
    </row>
    <row r="1577" spans="1:10" ht="24.75" customHeight="1">
      <c r="A1577" s="428"/>
      <c r="B1577" s="428"/>
      <c r="C1577" s="428"/>
      <c r="D1577" s="495"/>
      <c r="E1577" s="495"/>
      <c r="F1577" s="428"/>
      <c r="G1577" s="495"/>
      <c r="H1577" s="495" t="str">
        <f t="shared" si="52"/>
        <v/>
      </c>
      <c r="I1577" s="512" t="str">
        <f t="shared" si="53"/>
        <v/>
      </c>
      <c r="J1577" s="428"/>
    </row>
    <row r="1578" spans="1:10" ht="24.75" customHeight="1">
      <c r="A1578" s="428"/>
      <c r="B1578" s="428"/>
      <c r="C1578" s="428"/>
      <c r="D1578" s="495"/>
      <c r="E1578" s="495"/>
      <c r="F1578" s="428"/>
      <c r="G1578" s="495"/>
      <c r="H1578" s="495" t="str">
        <f t="shared" si="52"/>
        <v/>
      </c>
      <c r="I1578" s="512" t="str">
        <f t="shared" si="53"/>
        <v/>
      </c>
      <c r="J1578" s="428"/>
    </row>
    <row r="1579" spans="1:10" ht="24.75" customHeight="1">
      <c r="A1579" s="428"/>
      <c r="B1579" s="428"/>
      <c r="C1579" s="428"/>
      <c r="D1579" s="495"/>
      <c r="E1579" s="495"/>
      <c r="F1579" s="428"/>
      <c r="G1579" s="495"/>
      <c r="H1579" s="495" t="str">
        <f t="shared" si="52"/>
        <v/>
      </c>
      <c r="I1579" s="512" t="str">
        <f t="shared" si="53"/>
        <v/>
      </c>
      <c r="J1579" s="428"/>
    </row>
    <row r="1580" spans="1:10" ht="24.75" customHeight="1">
      <c r="A1580" s="428"/>
      <c r="B1580" s="428"/>
      <c r="C1580" s="428"/>
      <c r="D1580" s="495"/>
      <c r="E1580" s="495"/>
      <c r="F1580" s="428"/>
      <c r="G1580" s="495"/>
      <c r="H1580" s="495" t="str">
        <f t="shared" si="52"/>
        <v/>
      </c>
      <c r="I1580" s="512" t="str">
        <f t="shared" si="53"/>
        <v/>
      </c>
      <c r="J1580" s="428"/>
    </row>
    <row r="1581" spans="1:10" ht="24.75" customHeight="1">
      <c r="A1581" s="428"/>
      <c r="B1581" s="428"/>
      <c r="C1581" s="428"/>
      <c r="D1581" s="495"/>
      <c r="E1581" s="495"/>
      <c r="F1581" s="428"/>
      <c r="G1581" s="495"/>
      <c r="H1581" s="495" t="str">
        <f t="shared" si="52"/>
        <v/>
      </c>
      <c r="I1581" s="512" t="str">
        <f t="shared" si="53"/>
        <v/>
      </c>
      <c r="J1581" s="428"/>
    </row>
    <row r="1582" spans="1:10" ht="24.75" customHeight="1">
      <c r="A1582" s="428"/>
      <c r="B1582" s="428"/>
      <c r="C1582" s="428"/>
      <c r="D1582" s="495"/>
      <c r="E1582" s="495"/>
      <c r="F1582" s="428"/>
      <c r="G1582" s="495"/>
      <c r="H1582" s="495" t="str">
        <f t="shared" si="52"/>
        <v/>
      </c>
      <c r="I1582" s="512" t="str">
        <f t="shared" si="53"/>
        <v/>
      </c>
      <c r="J1582" s="428"/>
    </row>
    <row r="1583" spans="1:10" ht="24.75" customHeight="1">
      <c r="A1583" s="428"/>
      <c r="B1583" s="428"/>
      <c r="C1583" s="428"/>
      <c r="D1583" s="495"/>
      <c r="E1583" s="495"/>
      <c r="F1583" s="428"/>
      <c r="G1583" s="495"/>
      <c r="H1583" s="495" t="str">
        <f t="shared" si="52"/>
        <v/>
      </c>
      <c r="I1583" s="512" t="str">
        <f t="shared" si="53"/>
        <v/>
      </c>
      <c r="J1583" s="428"/>
    </row>
    <row r="1584" spans="1:10" ht="24.75" customHeight="1">
      <c r="A1584" s="428"/>
      <c r="B1584" s="428"/>
      <c r="C1584" s="428"/>
      <c r="D1584" s="495"/>
      <c r="E1584" s="495"/>
      <c r="F1584" s="428"/>
      <c r="G1584" s="495"/>
      <c r="H1584" s="495" t="str">
        <f t="shared" si="52"/>
        <v/>
      </c>
      <c r="I1584" s="512" t="str">
        <f t="shared" si="53"/>
        <v/>
      </c>
      <c r="J1584" s="428"/>
    </row>
    <row r="1585" spans="1:10" ht="24.75" customHeight="1">
      <c r="A1585" s="428"/>
      <c r="B1585" s="428"/>
      <c r="C1585" s="428"/>
      <c r="D1585" s="495"/>
      <c r="E1585" s="495"/>
      <c r="F1585" s="428"/>
      <c r="G1585" s="495"/>
      <c r="H1585" s="495" t="str">
        <f t="shared" si="52"/>
        <v/>
      </c>
      <c r="I1585" s="512" t="str">
        <f t="shared" si="53"/>
        <v/>
      </c>
      <c r="J1585" s="428"/>
    </row>
    <row r="1586" spans="1:10" ht="24.75" customHeight="1">
      <c r="A1586" s="428"/>
      <c r="B1586" s="428"/>
      <c r="C1586" s="428"/>
      <c r="D1586" s="495"/>
      <c r="E1586" s="495"/>
      <c r="F1586" s="428"/>
      <c r="G1586" s="495"/>
      <c r="H1586" s="495" t="str">
        <f t="shared" si="52"/>
        <v/>
      </c>
      <c r="I1586" s="512" t="str">
        <f t="shared" si="53"/>
        <v/>
      </c>
      <c r="J1586" s="428"/>
    </row>
    <row r="1587" spans="1:10" ht="24.75" customHeight="1">
      <c r="A1587" s="428"/>
      <c r="B1587" s="428"/>
      <c r="C1587" s="428"/>
      <c r="D1587" s="495"/>
      <c r="E1587" s="495"/>
      <c r="F1587" s="428"/>
      <c r="G1587" s="495"/>
      <c r="H1587" s="495" t="str">
        <f t="shared" si="52"/>
        <v/>
      </c>
      <c r="I1587" s="512" t="str">
        <f t="shared" si="53"/>
        <v/>
      </c>
      <c r="J1587" s="428"/>
    </row>
    <row r="1588" spans="1:10" ht="24.75" customHeight="1">
      <c r="A1588" s="428"/>
      <c r="B1588" s="428"/>
      <c r="C1588" s="428"/>
      <c r="D1588" s="495"/>
      <c r="E1588" s="495"/>
      <c r="F1588" s="428"/>
      <c r="G1588" s="495"/>
      <c r="H1588" s="495" t="str">
        <f t="shared" si="52"/>
        <v/>
      </c>
      <c r="I1588" s="512" t="str">
        <f t="shared" si="53"/>
        <v/>
      </c>
      <c r="J1588" s="428"/>
    </row>
    <row r="1589" spans="1:10" ht="24.75" customHeight="1">
      <c r="A1589" s="428"/>
      <c r="B1589" s="428"/>
      <c r="C1589" s="428"/>
      <c r="D1589" s="495"/>
      <c r="E1589" s="495"/>
      <c r="F1589" s="428"/>
      <c r="G1589" s="495"/>
      <c r="H1589" s="495" t="str">
        <f t="shared" si="52"/>
        <v/>
      </c>
      <c r="I1589" s="512" t="str">
        <f t="shared" si="53"/>
        <v/>
      </c>
      <c r="J1589" s="428"/>
    </row>
    <row r="1590" spans="1:10" ht="24.75" customHeight="1">
      <c r="A1590" s="428"/>
      <c r="B1590" s="428"/>
      <c r="C1590" s="428"/>
      <c r="D1590" s="495"/>
      <c r="E1590" s="495"/>
      <c r="F1590" s="428"/>
      <c r="G1590" s="495"/>
      <c r="H1590" s="495" t="str">
        <f t="shared" si="52"/>
        <v/>
      </c>
      <c r="I1590" s="512" t="str">
        <f t="shared" si="53"/>
        <v/>
      </c>
      <c r="J1590" s="428"/>
    </row>
    <row r="1591" spans="1:10" ht="24.75" customHeight="1">
      <c r="A1591" s="428"/>
      <c r="B1591" s="428"/>
      <c r="C1591" s="428"/>
      <c r="D1591" s="495"/>
      <c r="E1591" s="495"/>
      <c r="F1591" s="428"/>
      <c r="G1591" s="495"/>
      <c r="H1591" s="495" t="str">
        <f t="shared" si="52"/>
        <v/>
      </c>
      <c r="I1591" s="512" t="str">
        <f t="shared" si="53"/>
        <v/>
      </c>
      <c r="J1591" s="428"/>
    </row>
    <row r="1592" spans="1:10" ht="24.75" customHeight="1">
      <c r="A1592" s="428"/>
      <c r="B1592" s="428"/>
      <c r="C1592" s="428"/>
      <c r="D1592" s="495"/>
      <c r="E1592" s="495"/>
      <c r="F1592" s="428"/>
      <c r="G1592" s="495"/>
      <c r="H1592" s="495" t="str">
        <f t="shared" si="52"/>
        <v/>
      </c>
      <c r="I1592" s="512" t="str">
        <f t="shared" si="53"/>
        <v/>
      </c>
      <c r="J1592" s="428"/>
    </row>
    <row r="1593" spans="1:10" ht="24.75" customHeight="1">
      <c r="A1593" s="428"/>
      <c r="B1593" s="428"/>
      <c r="C1593" s="428"/>
      <c r="D1593" s="495"/>
      <c r="E1593" s="495"/>
      <c r="F1593" s="428"/>
      <c r="G1593" s="495"/>
      <c r="H1593" s="495" t="str">
        <f t="shared" si="52"/>
        <v/>
      </c>
      <c r="I1593" s="512" t="str">
        <f t="shared" si="53"/>
        <v/>
      </c>
      <c r="J1593" s="428"/>
    </row>
    <row r="1594" spans="1:10" ht="24.75" customHeight="1">
      <c r="A1594" s="428"/>
      <c r="B1594" s="428"/>
      <c r="C1594" s="428"/>
      <c r="D1594" s="495"/>
      <c r="E1594" s="495"/>
      <c r="F1594" s="428"/>
      <c r="G1594" s="495"/>
      <c r="H1594" s="495" t="str">
        <f t="shared" si="52"/>
        <v/>
      </c>
      <c r="I1594" s="512" t="str">
        <f t="shared" si="53"/>
        <v/>
      </c>
      <c r="J1594" s="428"/>
    </row>
    <row r="1595" spans="1:10" ht="24.75" customHeight="1">
      <c r="A1595" s="428"/>
      <c r="B1595" s="428"/>
      <c r="C1595" s="428"/>
      <c r="D1595" s="495"/>
      <c r="E1595" s="495"/>
      <c r="F1595" s="428"/>
      <c r="G1595" s="495"/>
      <c r="H1595" s="495" t="str">
        <f t="shared" si="52"/>
        <v/>
      </c>
      <c r="I1595" s="512" t="str">
        <f t="shared" si="53"/>
        <v/>
      </c>
      <c r="J1595" s="428"/>
    </row>
    <row r="1596" spans="1:10" ht="24.75" customHeight="1">
      <c r="A1596" s="428"/>
      <c r="B1596" s="428"/>
      <c r="C1596" s="428"/>
      <c r="D1596" s="495"/>
      <c r="E1596" s="495"/>
      <c r="F1596" s="428"/>
      <c r="G1596" s="495"/>
      <c r="H1596" s="495" t="str">
        <f t="shared" si="52"/>
        <v/>
      </c>
      <c r="I1596" s="512" t="str">
        <f t="shared" si="53"/>
        <v/>
      </c>
      <c r="J1596" s="428"/>
    </row>
    <row r="1597" spans="1:10" ht="24.75" customHeight="1">
      <c r="A1597" s="428"/>
      <c r="B1597" s="428"/>
      <c r="C1597" s="428"/>
      <c r="D1597" s="495"/>
      <c r="E1597" s="495"/>
      <c r="F1597" s="428"/>
      <c r="G1597" s="495"/>
      <c r="H1597" s="495" t="str">
        <f t="shared" si="52"/>
        <v/>
      </c>
      <c r="I1597" s="512" t="str">
        <f t="shared" si="53"/>
        <v/>
      </c>
      <c r="J1597" s="428"/>
    </row>
    <row r="1598" spans="1:10" ht="24.75" customHeight="1">
      <c r="A1598" s="428"/>
      <c r="B1598" s="428"/>
      <c r="C1598" s="428"/>
      <c r="D1598" s="495"/>
      <c r="E1598" s="495"/>
      <c r="F1598" s="428"/>
      <c r="G1598" s="495"/>
      <c r="H1598" s="495" t="str">
        <f t="shared" si="52"/>
        <v/>
      </c>
      <c r="I1598" s="512" t="str">
        <f t="shared" si="53"/>
        <v/>
      </c>
      <c r="J1598" s="428"/>
    </row>
    <row r="1599" spans="1:10" ht="24.75" customHeight="1">
      <c r="A1599" s="428"/>
      <c r="B1599" s="428"/>
      <c r="C1599" s="428"/>
      <c r="D1599" s="495"/>
      <c r="E1599" s="495"/>
      <c r="F1599" s="428"/>
      <c r="G1599" s="495"/>
      <c r="H1599" s="495" t="str">
        <f t="shared" si="52"/>
        <v/>
      </c>
      <c r="I1599" s="512" t="str">
        <f t="shared" si="53"/>
        <v/>
      </c>
      <c r="J1599" s="428"/>
    </row>
    <row r="1600" spans="1:10" ht="24.75" customHeight="1">
      <c r="A1600" s="428"/>
      <c r="B1600" s="428"/>
      <c r="C1600" s="428"/>
      <c r="D1600" s="495"/>
      <c r="E1600" s="495"/>
      <c r="F1600" s="428"/>
      <c r="G1600" s="495"/>
      <c r="H1600" s="495" t="str">
        <f t="shared" si="52"/>
        <v/>
      </c>
      <c r="I1600" s="512" t="str">
        <f t="shared" si="53"/>
        <v/>
      </c>
      <c r="J1600" s="428"/>
    </row>
    <row r="1601" spans="1:10" ht="24.75" customHeight="1">
      <c r="A1601" s="428"/>
      <c r="B1601" s="428"/>
      <c r="C1601" s="428"/>
      <c r="D1601" s="495"/>
      <c r="E1601" s="495"/>
      <c r="F1601" s="428"/>
      <c r="G1601" s="495"/>
      <c r="H1601" s="495" t="str">
        <f t="shared" si="52"/>
        <v/>
      </c>
      <c r="I1601" s="512" t="str">
        <f t="shared" si="53"/>
        <v/>
      </c>
      <c r="J1601" s="428"/>
    </row>
    <row r="1602" spans="1:10" ht="24.75" customHeight="1">
      <c r="A1602" s="428"/>
      <c r="B1602" s="428"/>
      <c r="C1602" s="428"/>
      <c r="D1602" s="495"/>
      <c r="E1602" s="495"/>
      <c r="F1602" s="428"/>
      <c r="G1602" s="495"/>
      <c r="H1602" s="495" t="str">
        <f t="shared" si="52"/>
        <v/>
      </c>
      <c r="I1602" s="512" t="str">
        <f t="shared" si="53"/>
        <v/>
      </c>
      <c r="J1602" s="428"/>
    </row>
    <row r="1603" spans="1:10" ht="24.75" customHeight="1">
      <c r="A1603" s="428"/>
      <c r="B1603" s="428"/>
      <c r="C1603" s="428"/>
      <c r="D1603" s="495"/>
      <c r="E1603" s="495"/>
      <c r="F1603" s="428"/>
      <c r="G1603" s="495"/>
      <c r="H1603" s="495" t="str">
        <f t="shared" si="52"/>
        <v/>
      </c>
      <c r="I1603" s="512" t="str">
        <f t="shared" si="53"/>
        <v/>
      </c>
      <c r="J1603" s="428"/>
    </row>
    <row r="1604" spans="1:10" ht="24.75" customHeight="1">
      <c r="A1604" s="428"/>
      <c r="B1604" s="428"/>
      <c r="C1604" s="428"/>
      <c r="D1604" s="495"/>
      <c r="E1604" s="495"/>
      <c r="F1604" s="428"/>
      <c r="G1604" s="495"/>
      <c r="H1604" s="495" t="str">
        <f t="shared" si="52"/>
        <v/>
      </c>
      <c r="I1604" s="512" t="str">
        <f t="shared" si="53"/>
        <v/>
      </c>
      <c r="J1604" s="428"/>
    </row>
    <row r="1605" spans="1:10" ht="24.75" customHeight="1">
      <c r="A1605" s="428"/>
      <c r="B1605" s="428"/>
      <c r="C1605" s="428"/>
      <c r="D1605" s="495"/>
      <c r="E1605" s="495"/>
      <c r="F1605" s="428"/>
      <c r="G1605" s="495"/>
      <c r="H1605" s="495" t="str">
        <f t="shared" si="52"/>
        <v/>
      </c>
      <c r="I1605" s="512" t="str">
        <f t="shared" si="53"/>
        <v/>
      </c>
      <c r="J1605" s="428"/>
    </row>
    <row r="1606" spans="1:10" ht="24.75" customHeight="1">
      <c r="A1606" s="428"/>
      <c r="B1606" s="428"/>
      <c r="C1606" s="428"/>
      <c r="D1606" s="495"/>
      <c r="E1606" s="495"/>
      <c r="F1606" s="428"/>
      <c r="G1606" s="495"/>
      <c r="H1606" s="495" t="str">
        <f t="shared" si="52"/>
        <v/>
      </c>
      <c r="I1606" s="512" t="str">
        <f t="shared" si="53"/>
        <v/>
      </c>
      <c r="J1606" s="428"/>
    </row>
    <row r="1607" spans="1:10" ht="24.75" customHeight="1">
      <c r="A1607" s="428"/>
      <c r="B1607" s="428"/>
      <c r="C1607" s="428"/>
      <c r="D1607" s="495"/>
      <c r="E1607" s="495"/>
      <c r="F1607" s="428"/>
      <c r="G1607" s="495"/>
      <c r="H1607" s="495" t="str">
        <f t="shared" si="52"/>
        <v/>
      </c>
      <c r="I1607" s="512" t="str">
        <f t="shared" si="53"/>
        <v/>
      </c>
      <c r="J1607" s="428"/>
    </row>
    <row r="1608" spans="1:10" ht="24.75" customHeight="1">
      <c r="A1608" s="428"/>
      <c r="B1608" s="428"/>
      <c r="C1608" s="428"/>
      <c r="D1608" s="495"/>
      <c r="E1608" s="495"/>
      <c r="F1608" s="428"/>
      <c r="G1608" s="495"/>
      <c r="H1608" s="495" t="str">
        <f t="shared" si="52"/>
        <v/>
      </c>
      <c r="I1608" s="512" t="str">
        <f t="shared" si="53"/>
        <v/>
      </c>
      <c r="J1608" s="428"/>
    </row>
    <row r="1609" spans="1:10" ht="24.75" customHeight="1">
      <c r="A1609" s="428"/>
      <c r="B1609" s="428"/>
      <c r="C1609" s="428"/>
      <c r="D1609" s="495"/>
      <c r="E1609" s="495"/>
      <c r="F1609" s="428"/>
      <c r="G1609" s="495"/>
      <c r="H1609" s="495" t="str">
        <f t="shared" si="52"/>
        <v/>
      </c>
      <c r="I1609" s="512" t="str">
        <f t="shared" si="53"/>
        <v/>
      </c>
      <c r="J1609" s="428"/>
    </row>
    <row r="1610" spans="1:10" ht="24.75" customHeight="1">
      <c r="A1610" s="428"/>
      <c r="B1610" s="428"/>
      <c r="C1610" s="428"/>
      <c r="D1610" s="495"/>
      <c r="E1610" s="495"/>
      <c r="F1610" s="428"/>
      <c r="G1610" s="495"/>
      <c r="H1610" s="495" t="str">
        <f t="shared" si="52"/>
        <v/>
      </c>
      <c r="I1610" s="512" t="str">
        <f t="shared" si="53"/>
        <v/>
      </c>
      <c r="J1610" s="428"/>
    </row>
    <row r="1611" spans="1:10" ht="24.75" customHeight="1">
      <c r="A1611" s="428"/>
      <c r="B1611" s="428"/>
      <c r="C1611" s="428"/>
      <c r="D1611" s="495"/>
      <c r="E1611" s="495"/>
      <c r="F1611" s="428"/>
      <c r="G1611" s="495"/>
      <c r="H1611" s="495" t="str">
        <f t="shared" si="52"/>
        <v/>
      </c>
      <c r="I1611" s="512" t="str">
        <f t="shared" si="53"/>
        <v/>
      </c>
      <c r="J1611" s="428"/>
    </row>
    <row r="1612" spans="1:10" ht="24.75" customHeight="1">
      <c r="A1612" s="428"/>
      <c r="B1612" s="428"/>
      <c r="C1612" s="428"/>
      <c r="D1612" s="495"/>
      <c r="E1612" s="495"/>
      <c r="F1612" s="428"/>
      <c r="G1612" s="495"/>
      <c r="H1612" s="495" t="str">
        <f t="shared" si="52"/>
        <v/>
      </c>
      <c r="I1612" s="512" t="str">
        <f t="shared" si="53"/>
        <v/>
      </c>
      <c r="J1612" s="428"/>
    </row>
    <row r="1613" spans="1:10" ht="24.75" customHeight="1">
      <c r="A1613" s="428"/>
      <c r="B1613" s="428"/>
      <c r="C1613" s="428"/>
      <c r="D1613" s="495"/>
      <c r="E1613" s="495"/>
      <c r="F1613" s="428"/>
      <c r="G1613" s="495"/>
      <c r="H1613" s="495" t="str">
        <f t="shared" si="52"/>
        <v/>
      </c>
      <c r="I1613" s="512" t="str">
        <f t="shared" si="53"/>
        <v/>
      </c>
      <c r="J1613" s="428"/>
    </row>
    <row r="1614" spans="1:10" ht="24.75" customHeight="1">
      <c r="A1614" s="428"/>
      <c r="B1614" s="428"/>
      <c r="C1614" s="428"/>
      <c r="D1614" s="495"/>
      <c r="E1614" s="495"/>
      <c r="F1614" s="428"/>
      <c r="G1614" s="495"/>
      <c r="H1614" s="495" t="str">
        <f t="shared" si="52"/>
        <v/>
      </c>
      <c r="I1614" s="512" t="str">
        <f t="shared" si="53"/>
        <v/>
      </c>
      <c r="J1614" s="428"/>
    </row>
    <row r="1615" spans="1:10" ht="24.75" customHeight="1">
      <c r="A1615" s="428"/>
      <c r="B1615" s="428"/>
      <c r="C1615" s="428"/>
      <c r="D1615" s="495"/>
      <c r="E1615" s="495"/>
      <c r="F1615" s="428"/>
      <c r="G1615" s="495"/>
      <c r="H1615" s="495" t="str">
        <f t="shared" si="52"/>
        <v/>
      </c>
      <c r="I1615" s="512" t="str">
        <f t="shared" si="53"/>
        <v/>
      </c>
      <c r="J1615" s="428"/>
    </row>
    <row r="1616" spans="1:10" ht="24.75" customHeight="1">
      <c r="A1616" s="428"/>
      <c r="B1616" s="428"/>
      <c r="C1616" s="428"/>
      <c r="D1616" s="495"/>
      <c r="E1616" s="495"/>
      <c r="F1616" s="428"/>
      <c r="G1616" s="495"/>
      <c r="H1616" s="495" t="str">
        <f t="shared" si="52"/>
        <v/>
      </c>
      <c r="I1616" s="512" t="str">
        <f t="shared" si="53"/>
        <v/>
      </c>
      <c r="J1616" s="428"/>
    </row>
    <row r="1617" spans="1:10" ht="24.75" customHeight="1">
      <c r="A1617" s="428"/>
      <c r="B1617" s="428"/>
      <c r="C1617" s="428"/>
      <c r="D1617" s="495"/>
      <c r="E1617" s="495"/>
      <c r="F1617" s="428"/>
      <c r="G1617" s="495"/>
      <c r="H1617" s="495" t="str">
        <f t="shared" si="52"/>
        <v/>
      </c>
      <c r="I1617" s="512" t="str">
        <f t="shared" si="53"/>
        <v/>
      </c>
      <c r="J1617" s="428"/>
    </row>
    <row r="1618" spans="1:10" ht="24.75" customHeight="1">
      <c r="A1618" s="428"/>
      <c r="B1618" s="428"/>
      <c r="C1618" s="428"/>
      <c r="D1618" s="495"/>
      <c r="E1618" s="495"/>
      <c r="F1618" s="428"/>
      <c r="G1618" s="495"/>
      <c r="H1618" s="495" t="str">
        <f t="shared" si="52"/>
        <v/>
      </c>
      <c r="I1618" s="512" t="str">
        <f t="shared" si="53"/>
        <v/>
      </c>
      <c r="J1618" s="428"/>
    </row>
    <row r="1619" spans="1:10" ht="24.75" customHeight="1">
      <c r="A1619" s="428"/>
      <c r="B1619" s="428"/>
      <c r="C1619" s="428"/>
      <c r="D1619" s="495"/>
      <c r="E1619" s="495"/>
      <c r="F1619" s="428"/>
      <c r="G1619" s="495"/>
      <c r="H1619" s="495" t="str">
        <f t="shared" si="52"/>
        <v/>
      </c>
      <c r="I1619" s="512" t="str">
        <f t="shared" si="53"/>
        <v/>
      </c>
      <c r="J1619" s="428"/>
    </row>
    <row r="1620" spans="1:10" ht="24.75" customHeight="1">
      <c r="A1620" s="428"/>
      <c r="B1620" s="428"/>
      <c r="C1620" s="428"/>
      <c r="D1620" s="495"/>
      <c r="E1620" s="495"/>
      <c r="F1620" s="428"/>
      <c r="G1620" s="495"/>
      <c r="H1620" s="495" t="str">
        <f t="shared" si="52"/>
        <v/>
      </c>
      <c r="I1620" s="512" t="str">
        <f t="shared" si="53"/>
        <v/>
      </c>
      <c r="J1620" s="428"/>
    </row>
    <row r="1621" spans="1:10" ht="24.75" customHeight="1">
      <c r="A1621" s="428"/>
      <c r="B1621" s="428"/>
      <c r="C1621" s="428"/>
      <c r="D1621" s="495"/>
      <c r="E1621" s="495"/>
      <c r="F1621" s="428"/>
      <c r="G1621" s="495"/>
      <c r="H1621" s="495" t="str">
        <f t="shared" si="52"/>
        <v/>
      </c>
      <c r="I1621" s="512" t="str">
        <f t="shared" si="53"/>
        <v/>
      </c>
      <c r="J1621" s="428"/>
    </row>
    <row r="1622" spans="1:10" ht="24.75" customHeight="1">
      <c r="A1622" s="428"/>
      <c r="B1622" s="428"/>
      <c r="C1622" s="428"/>
      <c r="D1622" s="495"/>
      <c r="E1622" s="495"/>
      <c r="F1622" s="428"/>
      <c r="G1622" s="495"/>
      <c r="H1622" s="495" t="str">
        <f t="shared" si="52"/>
        <v/>
      </c>
      <c r="I1622" s="512" t="str">
        <f t="shared" si="53"/>
        <v/>
      </c>
      <c r="J1622" s="428"/>
    </row>
    <row r="1623" spans="1:10" ht="24.75" customHeight="1">
      <c r="A1623" s="428"/>
      <c r="B1623" s="428"/>
      <c r="C1623" s="428"/>
      <c r="D1623" s="495"/>
      <c r="E1623" s="495"/>
      <c r="F1623" s="428"/>
      <c r="G1623" s="495"/>
      <c r="H1623" s="495" t="str">
        <f t="shared" si="52"/>
        <v/>
      </c>
      <c r="I1623" s="512" t="str">
        <f t="shared" si="53"/>
        <v/>
      </c>
      <c r="J1623" s="428"/>
    </row>
    <row r="1624" spans="1:10" ht="24.75" customHeight="1">
      <c r="A1624" s="428"/>
      <c r="B1624" s="428"/>
      <c r="C1624" s="428"/>
      <c r="D1624" s="495"/>
      <c r="E1624" s="495"/>
      <c r="F1624" s="428"/>
      <c r="G1624" s="495"/>
      <c r="H1624" s="495" t="str">
        <f t="shared" si="52"/>
        <v/>
      </c>
      <c r="I1624" s="512" t="str">
        <f t="shared" si="53"/>
        <v/>
      </c>
      <c r="J1624" s="428"/>
    </row>
    <row r="1625" spans="1:10" ht="24.75" customHeight="1">
      <c r="A1625" s="428"/>
      <c r="B1625" s="428"/>
      <c r="C1625" s="428"/>
      <c r="D1625" s="495"/>
      <c r="E1625" s="495"/>
      <c r="F1625" s="428"/>
      <c r="G1625" s="495"/>
      <c r="H1625" s="495" t="str">
        <f t="shared" si="52"/>
        <v/>
      </c>
      <c r="I1625" s="512" t="str">
        <f t="shared" si="53"/>
        <v/>
      </c>
      <c r="J1625" s="428"/>
    </row>
    <row r="1626" spans="1:10" ht="24.75" customHeight="1">
      <c r="A1626" s="428"/>
      <c r="B1626" s="428"/>
      <c r="C1626" s="428"/>
      <c r="D1626" s="495"/>
      <c r="E1626" s="495"/>
      <c r="F1626" s="428"/>
      <c r="G1626" s="495"/>
      <c r="H1626" s="495" t="str">
        <f t="shared" si="52"/>
        <v/>
      </c>
      <c r="I1626" s="512" t="str">
        <f t="shared" si="53"/>
        <v/>
      </c>
      <c r="J1626" s="428"/>
    </row>
    <row r="1627" spans="1:10" ht="24.75" customHeight="1">
      <c r="A1627" s="428"/>
      <c r="B1627" s="428"/>
      <c r="C1627" s="428"/>
      <c r="D1627" s="495"/>
      <c r="E1627" s="495"/>
      <c r="F1627" s="428"/>
      <c r="G1627" s="495"/>
      <c r="H1627" s="495" t="str">
        <f t="shared" si="52"/>
        <v/>
      </c>
      <c r="I1627" s="512" t="str">
        <f t="shared" si="53"/>
        <v/>
      </c>
      <c r="J1627" s="428"/>
    </row>
    <row r="1628" spans="1:10" ht="24.75" customHeight="1">
      <c r="A1628" s="428"/>
      <c r="B1628" s="428"/>
      <c r="C1628" s="428"/>
      <c r="D1628" s="495"/>
      <c r="E1628" s="495"/>
      <c r="F1628" s="428"/>
      <c r="G1628" s="495"/>
      <c r="H1628" s="495" t="str">
        <f t="shared" si="52"/>
        <v/>
      </c>
      <c r="I1628" s="512" t="str">
        <f t="shared" si="53"/>
        <v/>
      </c>
      <c r="J1628" s="428"/>
    </row>
    <row r="1629" spans="1:10" ht="24.75" customHeight="1">
      <c r="A1629" s="428"/>
      <c r="B1629" s="428"/>
      <c r="C1629" s="428"/>
      <c r="D1629" s="495"/>
      <c r="E1629" s="495"/>
      <c r="F1629" s="428"/>
      <c r="G1629" s="495"/>
      <c r="H1629" s="495" t="str">
        <f t="shared" si="52"/>
        <v/>
      </c>
      <c r="I1629" s="512" t="str">
        <f t="shared" si="53"/>
        <v/>
      </c>
      <c r="J1629" s="428"/>
    </row>
    <row r="1630" spans="1:10" ht="24.75" customHeight="1">
      <c r="A1630" s="428"/>
      <c r="B1630" s="428"/>
      <c r="C1630" s="428"/>
      <c r="D1630" s="495"/>
      <c r="E1630" s="495"/>
      <c r="F1630" s="428"/>
      <c r="G1630" s="495"/>
      <c r="H1630" s="495" t="str">
        <f t="shared" ref="H1630:H1693" si="54">IF(E1630="","",E1630*G1630)</f>
        <v/>
      </c>
      <c r="I1630" s="512" t="str">
        <f t="shared" ref="I1630:I1693" si="55">IF(D1630="","",H1630/D1630)</f>
        <v/>
      </c>
      <c r="J1630" s="428"/>
    </row>
    <row r="1631" spans="1:10" ht="24.75" customHeight="1">
      <c r="A1631" s="428"/>
      <c r="B1631" s="428"/>
      <c r="C1631" s="428"/>
      <c r="D1631" s="495"/>
      <c r="E1631" s="495"/>
      <c r="F1631" s="428"/>
      <c r="G1631" s="495"/>
      <c r="H1631" s="495" t="str">
        <f t="shared" si="54"/>
        <v/>
      </c>
      <c r="I1631" s="512" t="str">
        <f t="shared" si="55"/>
        <v/>
      </c>
      <c r="J1631" s="428"/>
    </row>
    <row r="1632" spans="1:10" ht="24.75" customHeight="1">
      <c r="A1632" s="428"/>
      <c r="B1632" s="428"/>
      <c r="C1632" s="428"/>
      <c r="D1632" s="495"/>
      <c r="E1632" s="495"/>
      <c r="F1632" s="428"/>
      <c r="G1632" s="495"/>
      <c r="H1632" s="495" t="str">
        <f t="shared" si="54"/>
        <v/>
      </c>
      <c r="I1632" s="512" t="str">
        <f t="shared" si="55"/>
        <v/>
      </c>
      <c r="J1632" s="428"/>
    </row>
    <row r="1633" spans="1:10" ht="24.75" customHeight="1">
      <c r="A1633" s="428"/>
      <c r="B1633" s="428"/>
      <c r="C1633" s="428"/>
      <c r="D1633" s="495"/>
      <c r="E1633" s="495"/>
      <c r="F1633" s="428"/>
      <c r="G1633" s="495"/>
      <c r="H1633" s="495" t="str">
        <f t="shared" si="54"/>
        <v/>
      </c>
      <c r="I1633" s="512" t="str">
        <f t="shared" si="55"/>
        <v/>
      </c>
      <c r="J1633" s="428"/>
    </row>
    <row r="1634" spans="1:10" ht="24.75" customHeight="1">
      <c r="A1634" s="428"/>
      <c r="B1634" s="428"/>
      <c r="C1634" s="428"/>
      <c r="D1634" s="495"/>
      <c r="E1634" s="495"/>
      <c r="F1634" s="428"/>
      <c r="G1634" s="495"/>
      <c r="H1634" s="495" t="str">
        <f t="shared" si="54"/>
        <v/>
      </c>
      <c r="I1634" s="512" t="str">
        <f t="shared" si="55"/>
        <v/>
      </c>
      <c r="J1634" s="428"/>
    </row>
    <row r="1635" spans="1:10" ht="24.75" customHeight="1">
      <c r="A1635" s="428"/>
      <c r="B1635" s="428"/>
      <c r="C1635" s="428"/>
      <c r="D1635" s="495"/>
      <c r="E1635" s="495"/>
      <c r="F1635" s="428"/>
      <c r="G1635" s="495"/>
      <c r="H1635" s="495" t="str">
        <f t="shared" si="54"/>
        <v/>
      </c>
      <c r="I1635" s="512" t="str">
        <f t="shared" si="55"/>
        <v/>
      </c>
      <c r="J1635" s="428"/>
    </row>
    <row r="1636" spans="1:10" ht="24.75" customHeight="1">
      <c r="A1636" s="428"/>
      <c r="B1636" s="428"/>
      <c r="C1636" s="428"/>
      <c r="D1636" s="495"/>
      <c r="E1636" s="495"/>
      <c r="F1636" s="428"/>
      <c r="G1636" s="495"/>
      <c r="H1636" s="495" t="str">
        <f t="shared" si="54"/>
        <v/>
      </c>
      <c r="I1636" s="512" t="str">
        <f t="shared" si="55"/>
        <v/>
      </c>
      <c r="J1636" s="428"/>
    </row>
    <row r="1637" spans="1:10" ht="24.75" customHeight="1">
      <c r="A1637" s="428"/>
      <c r="B1637" s="428"/>
      <c r="C1637" s="428"/>
      <c r="D1637" s="495"/>
      <c r="E1637" s="495"/>
      <c r="F1637" s="428"/>
      <c r="G1637" s="495"/>
      <c r="H1637" s="495" t="str">
        <f t="shared" si="54"/>
        <v/>
      </c>
      <c r="I1637" s="512" t="str">
        <f t="shared" si="55"/>
        <v/>
      </c>
      <c r="J1637" s="428"/>
    </row>
    <row r="1638" spans="1:10" ht="24.75" customHeight="1">
      <c r="A1638" s="428"/>
      <c r="B1638" s="428"/>
      <c r="C1638" s="428"/>
      <c r="D1638" s="495"/>
      <c r="E1638" s="495"/>
      <c r="F1638" s="428"/>
      <c r="G1638" s="495"/>
      <c r="H1638" s="495" t="str">
        <f t="shared" si="54"/>
        <v/>
      </c>
      <c r="I1638" s="512" t="str">
        <f t="shared" si="55"/>
        <v/>
      </c>
      <c r="J1638" s="428"/>
    </row>
    <row r="1639" spans="1:10" ht="24.75" customHeight="1">
      <c r="A1639" s="428"/>
      <c r="B1639" s="428"/>
      <c r="C1639" s="428"/>
      <c r="D1639" s="495"/>
      <c r="E1639" s="495"/>
      <c r="F1639" s="428"/>
      <c r="G1639" s="495"/>
      <c r="H1639" s="495" t="str">
        <f t="shared" si="54"/>
        <v/>
      </c>
      <c r="I1639" s="512" t="str">
        <f t="shared" si="55"/>
        <v/>
      </c>
      <c r="J1639" s="428"/>
    </row>
    <row r="1640" spans="1:10" ht="24.75" customHeight="1">
      <c r="A1640" s="428"/>
      <c r="B1640" s="428"/>
      <c r="C1640" s="428"/>
      <c r="D1640" s="495"/>
      <c r="E1640" s="495"/>
      <c r="F1640" s="428"/>
      <c r="G1640" s="495"/>
      <c r="H1640" s="495" t="str">
        <f t="shared" si="54"/>
        <v/>
      </c>
      <c r="I1640" s="512" t="str">
        <f t="shared" si="55"/>
        <v/>
      </c>
      <c r="J1640" s="428"/>
    </row>
    <row r="1641" spans="1:10" ht="24.75" customHeight="1">
      <c r="A1641" s="428"/>
      <c r="B1641" s="428"/>
      <c r="C1641" s="428"/>
      <c r="D1641" s="495"/>
      <c r="E1641" s="495"/>
      <c r="F1641" s="428"/>
      <c r="G1641" s="495"/>
      <c r="H1641" s="495" t="str">
        <f t="shared" si="54"/>
        <v/>
      </c>
      <c r="I1641" s="512" t="str">
        <f t="shared" si="55"/>
        <v/>
      </c>
      <c r="J1641" s="428"/>
    </row>
    <row r="1642" spans="1:10" ht="24.75" customHeight="1">
      <c r="A1642" s="428"/>
      <c r="B1642" s="428"/>
      <c r="C1642" s="428"/>
      <c r="D1642" s="495"/>
      <c r="E1642" s="495"/>
      <c r="F1642" s="428"/>
      <c r="G1642" s="495"/>
      <c r="H1642" s="495" t="str">
        <f t="shared" si="54"/>
        <v/>
      </c>
      <c r="I1642" s="512" t="str">
        <f t="shared" si="55"/>
        <v/>
      </c>
      <c r="J1642" s="428"/>
    </row>
    <row r="1643" spans="1:10" ht="24.75" customHeight="1">
      <c r="A1643" s="428"/>
      <c r="B1643" s="428"/>
      <c r="C1643" s="428"/>
      <c r="D1643" s="495"/>
      <c r="E1643" s="495"/>
      <c r="F1643" s="428"/>
      <c r="G1643" s="495"/>
      <c r="H1643" s="495" t="str">
        <f t="shared" si="54"/>
        <v/>
      </c>
      <c r="I1643" s="512" t="str">
        <f t="shared" si="55"/>
        <v/>
      </c>
      <c r="J1643" s="428"/>
    </row>
    <row r="1644" spans="1:10" ht="24.75" customHeight="1">
      <c r="A1644" s="428"/>
      <c r="B1644" s="428"/>
      <c r="C1644" s="428"/>
      <c r="D1644" s="495"/>
      <c r="E1644" s="495"/>
      <c r="F1644" s="428"/>
      <c r="G1644" s="495"/>
      <c r="H1644" s="495" t="str">
        <f t="shared" si="54"/>
        <v/>
      </c>
      <c r="I1644" s="512" t="str">
        <f t="shared" si="55"/>
        <v/>
      </c>
      <c r="J1644" s="428"/>
    </row>
    <row r="1645" spans="1:10" ht="24.75" customHeight="1">
      <c r="A1645" s="428"/>
      <c r="B1645" s="428"/>
      <c r="C1645" s="428"/>
      <c r="D1645" s="495"/>
      <c r="E1645" s="495"/>
      <c r="F1645" s="428"/>
      <c r="G1645" s="495"/>
      <c r="H1645" s="495" t="str">
        <f t="shared" si="54"/>
        <v/>
      </c>
      <c r="I1645" s="512" t="str">
        <f t="shared" si="55"/>
        <v/>
      </c>
      <c r="J1645" s="428"/>
    </row>
    <row r="1646" spans="1:10" ht="24.75" customHeight="1">
      <c r="A1646" s="428"/>
      <c r="B1646" s="428"/>
      <c r="C1646" s="428"/>
      <c r="D1646" s="495"/>
      <c r="E1646" s="495"/>
      <c r="F1646" s="428"/>
      <c r="G1646" s="495"/>
      <c r="H1646" s="495" t="str">
        <f t="shared" si="54"/>
        <v/>
      </c>
      <c r="I1646" s="512" t="str">
        <f t="shared" si="55"/>
        <v/>
      </c>
      <c r="J1646" s="428"/>
    </row>
    <row r="1647" spans="1:10" ht="24.75" customHeight="1">
      <c r="A1647" s="428"/>
      <c r="B1647" s="428"/>
      <c r="C1647" s="428"/>
      <c r="D1647" s="495"/>
      <c r="E1647" s="495"/>
      <c r="F1647" s="428"/>
      <c r="G1647" s="495"/>
      <c r="H1647" s="495" t="str">
        <f t="shared" si="54"/>
        <v/>
      </c>
      <c r="I1647" s="512" t="str">
        <f t="shared" si="55"/>
        <v/>
      </c>
      <c r="J1647" s="428"/>
    </row>
    <row r="1648" spans="1:10" ht="24.75" customHeight="1">
      <c r="A1648" s="428"/>
      <c r="B1648" s="428"/>
      <c r="C1648" s="428"/>
      <c r="D1648" s="495"/>
      <c r="E1648" s="495"/>
      <c r="F1648" s="428"/>
      <c r="G1648" s="495"/>
      <c r="H1648" s="495" t="str">
        <f t="shared" si="54"/>
        <v/>
      </c>
      <c r="I1648" s="512" t="str">
        <f t="shared" si="55"/>
        <v/>
      </c>
      <c r="J1648" s="428"/>
    </row>
    <row r="1649" spans="1:10" ht="24.75" customHeight="1">
      <c r="A1649" s="428"/>
      <c r="B1649" s="428"/>
      <c r="C1649" s="428"/>
      <c r="D1649" s="495"/>
      <c r="E1649" s="495"/>
      <c r="F1649" s="428"/>
      <c r="G1649" s="495"/>
      <c r="H1649" s="495" t="str">
        <f t="shared" si="54"/>
        <v/>
      </c>
      <c r="I1649" s="512" t="str">
        <f t="shared" si="55"/>
        <v/>
      </c>
      <c r="J1649" s="428"/>
    </row>
    <row r="1650" spans="1:10" ht="24.75" customHeight="1">
      <c r="A1650" s="428"/>
      <c r="B1650" s="428"/>
      <c r="C1650" s="428"/>
      <c r="D1650" s="495"/>
      <c r="E1650" s="495"/>
      <c r="F1650" s="428"/>
      <c r="G1650" s="495"/>
      <c r="H1650" s="495" t="str">
        <f t="shared" si="54"/>
        <v/>
      </c>
      <c r="I1650" s="512" t="str">
        <f t="shared" si="55"/>
        <v/>
      </c>
      <c r="J1650" s="428"/>
    </row>
    <row r="1651" spans="1:10" ht="24.75" customHeight="1">
      <c r="A1651" s="428"/>
      <c r="B1651" s="428"/>
      <c r="C1651" s="428"/>
      <c r="D1651" s="495"/>
      <c r="E1651" s="495"/>
      <c r="F1651" s="428"/>
      <c r="G1651" s="495"/>
      <c r="H1651" s="495" t="str">
        <f t="shared" si="54"/>
        <v/>
      </c>
      <c r="I1651" s="512" t="str">
        <f t="shared" si="55"/>
        <v/>
      </c>
      <c r="J1651" s="428"/>
    </row>
    <row r="1652" spans="1:10" ht="24.75" customHeight="1">
      <c r="A1652" s="428"/>
      <c r="B1652" s="428"/>
      <c r="C1652" s="428"/>
      <c r="D1652" s="495"/>
      <c r="E1652" s="495"/>
      <c r="F1652" s="428"/>
      <c r="G1652" s="495"/>
      <c r="H1652" s="495" t="str">
        <f t="shared" si="54"/>
        <v/>
      </c>
      <c r="I1652" s="512" t="str">
        <f t="shared" si="55"/>
        <v/>
      </c>
      <c r="J1652" s="428"/>
    </row>
    <row r="1653" spans="1:10" ht="24.75" customHeight="1">
      <c r="A1653" s="428"/>
      <c r="B1653" s="428"/>
      <c r="C1653" s="428"/>
      <c r="D1653" s="495"/>
      <c r="E1653" s="495"/>
      <c r="F1653" s="428"/>
      <c r="G1653" s="495"/>
      <c r="H1653" s="495" t="str">
        <f t="shared" si="54"/>
        <v/>
      </c>
      <c r="I1653" s="512" t="str">
        <f t="shared" si="55"/>
        <v/>
      </c>
      <c r="J1653" s="428"/>
    </row>
    <row r="1654" spans="1:10" ht="24.75" customHeight="1">
      <c r="A1654" s="428"/>
      <c r="B1654" s="428"/>
      <c r="C1654" s="428"/>
      <c r="D1654" s="495"/>
      <c r="E1654" s="495"/>
      <c r="F1654" s="428"/>
      <c r="G1654" s="495"/>
      <c r="H1654" s="495" t="str">
        <f t="shared" si="54"/>
        <v/>
      </c>
      <c r="I1654" s="512" t="str">
        <f t="shared" si="55"/>
        <v/>
      </c>
      <c r="J1654" s="428"/>
    </row>
    <row r="1655" spans="1:10" ht="24.75" customHeight="1">
      <c r="A1655" s="428"/>
      <c r="B1655" s="428"/>
      <c r="C1655" s="428"/>
      <c r="D1655" s="495"/>
      <c r="E1655" s="495"/>
      <c r="F1655" s="428"/>
      <c r="G1655" s="495"/>
      <c r="H1655" s="495" t="str">
        <f t="shared" si="54"/>
        <v/>
      </c>
      <c r="I1655" s="512" t="str">
        <f t="shared" si="55"/>
        <v/>
      </c>
      <c r="J1655" s="428"/>
    </row>
    <row r="1656" spans="1:10" ht="24.75" customHeight="1">
      <c r="A1656" s="428"/>
      <c r="B1656" s="428"/>
      <c r="C1656" s="428"/>
      <c r="D1656" s="495"/>
      <c r="E1656" s="495"/>
      <c r="F1656" s="428"/>
      <c r="G1656" s="495"/>
      <c r="H1656" s="495" t="str">
        <f t="shared" si="54"/>
        <v/>
      </c>
      <c r="I1656" s="512" t="str">
        <f t="shared" si="55"/>
        <v/>
      </c>
      <c r="J1656" s="428"/>
    </row>
    <row r="1657" spans="1:10" ht="24.75" customHeight="1">
      <c r="A1657" s="428"/>
      <c r="B1657" s="428"/>
      <c r="C1657" s="428"/>
      <c r="D1657" s="495"/>
      <c r="E1657" s="495"/>
      <c r="F1657" s="428"/>
      <c r="G1657" s="495"/>
      <c r="H1657" s="495" t="str">
        <f t="shared" si="54"/>
        <v/>
      </c>
      <c r="I1657" s="512" t="str">
        <f t="shared" si="55"/>
        <v/>
      </c>
      <c r="J1657" s="428"/>
    </row>
    <row r="1658" spans="1:10" ht="24.75" customHeight="1">
      <c r="A1658" s="428"/>
      <c r="B1658" s="428"/>
      <c r="C1658" s="428"/>
      <c r="D1658" s="495"/>
      <c r="E1658" s="495"/>
      <c r="F1658" s="428"/>
      <c r="G1658" s="495"/>
      <c r="H1658" s="495" t="str">
        <f t="shared" si="54"/>
        <v/>
      </c>
      <c r="I1658" s="512" t="str">
        <f t="shared" si="55"/>
        <v/>
      </c>
      <c r="J1658" s="428"/>
    </row>
    <row r="1659" spans="1:10" ht="24.75" customHeight="1">
      <c r="A1659" s="428"/>
      <c r="B1659" s="428"/>
      <c r="C1659" s="428"/>
      <c r="D1659" s="495"/>
      <c r="E1659" s="495"/>
      <c r="F1659" s="428"/>
      <c r="G1659" s="495"/>
      <c r="H1659" s="495" t="str">
        <f t="shared" si="54"/>
        <v/>
      </c>
      <c r="I1659" s="512" t="str">
        <f t="shared" si="55"/>
        <v/>
      </c>
      <c r="J1659" s="428"/>
    </row>
    <row r="1660" spans="1:10" ht="24.75" customHeight="1">
      <c r="A1660" s="428"/>
      <c r="B1660" s="428"/>
      <c r="C1660" s="428"/>
      <c r="D1660" s="495"/>
      <c r="E1660" s="495"/>
      <c r="F1660" s="428"/>
      <c r="G1660" s="495"/>
      <c r="H1660" s="495" t="str">
        <f t="shared" si="54"/>
        <v/>
      </c>
      <c r="I1660" s="512" t="str">
        <f t="shared" si="55"/>
        <v/>
      </c>
      <c r="J1660" s="428"/>
    </row>
    <row r="1661" spans="1:10" ht="24.75" customHeight="1">
      <c r="A1661" s="428"/>
      <c r="B1661" s="428"/>
      <c r="C1661" s="428"/>
      <c r="D1661" s="495"/>
      <c r="E1661" s="495"/>
      <c r="F1661" s="428"/>
      <c r="G1661" s="495"/>
      <c r="H1661" s="495" t="str">
        <f t="shared" si="54"/>
        <v/>
      </c>
      <c r="I1661" s="512" t="str">
        <f t="shared" si="55"/>
        <v/>
      </c>
      <c r="J1661" s="428"/>
    </row>
    <row r="1662" spans="1:10" ht="24.75" customHeight="1">
      <c r="A1662" s="428"/>
      <c r="B1662" s="428"/>
      <c r="C1662" s="428"/>
      <c r="D1662" s="495"/>
      <c r="E1662" s="495"/>
      <c r="F1662" s="428"/>
      <c r="G1662" s="495"/>
      <c r="H1662" s="495" t="str">
        <f t="shared" si="54"/>
        <v/>
      </c>
      <c r="I1662" s="512" t="str">
        <f t="shared" si="55"/>
        <v/>
      </c>
      <c r="J1662" s="428"/>
    </row>
    <row r="1663" spans="1:10" ht="24.75" customHeight="1">
      <c r="A1663" s="428"/>
      <c r="B1663" s="428"/>
      <c r="C1663" s="428"/>
      <c r="D1663" s="495"/>
      <c r="E1663" s="495"/>
      <c r="F1663" s="428"/>
      <c r="G1663" s="495"/>
      <c r="H1663" s="495" t="str">
        <f t="shared" si="54"/>
        <v/>
      </c>
      <c r="I1663" s="512" t="str">
        <f t="shared" si="55"/>
        <v/>
      </c>
      <c r="J1663" s="428"/>
    </row>
    <row r="1664" spans="1:10" ht="24.75" customHeight="1">
      <c r="A1664" s="428"/>
      <c r="B1664" s="428"/>
      <c r="C1664" s="428"/>
      <c r="D1664" s="495"/>
      <c r="E1664" s="495"/>
      <c r="F1664" s="428"/>
      <c r="G1664" s="495"/>
      <c r="H1664" s="495" t="str">
        <f t="shared" si="54"/>
        <v/>
      </c>
      <c r="I1664" s="512" t="str">
        <f t="shared" si="55"/>
        <v/>
      </c>
      <c r="J1664" s="428"/>
    </row>
    <row r="1665" spans="1:10" ht="24.75" customHeight="1">
      <c r="A1665" s="428"/>
      <c r="B1665" s="428"/>
      <c r="C1665" s="428"/>
      <c r="D1665" s="495"/>
      <c r="E1665" s="495"/>
      <c r="F1665" s="428"/>
      <c r="G1665" s="495"/>
      <c r="H1665" s="495" t="str">
        <f t="shared" si="54"/>
        <v/>
      </c>
      <c r="I1665" s="512" t="str">
        <f t="shared" si="55"/>
        <v/>
      </c>
      <c r="J1665" s="428"/>
    </row>
    <row r="1666" spans="1:10" ht="24.75" customHeight="1">
      <c r="A1666" s="428"/>
      <c r="B1666" s="428"/>
      <c r="C1666" s="428"/>
      <c r="D1666" s="495"/>
      <c r="E1666" s="495"/>
      <c r="F1666" s="428"/>
      <c r="G1666" s="495"/>
      <c r="H1666" s="495" t="str">
        <f t="shared" si="54"/>
        <v/>
      </c>
      <c r="I1666" s="512" t="str">
        <f t="shared" si="55"/>
        <v/>
      </c>
      <c r="J1666" s="428"/>
    </row>
    <row r="1667" spans="1:10" ht="24.75" customHeight="1">
      <c r="A1667" s="428"/>
      <c r="B1667" s="428"/>
      <c r="C1667" s="428"/>
      <c r="D1667" s="495"/>
      <c r="E1667" s="495"/>
      <c r="F1667" s="428"/>
      <c r="G1667" s="495"/>
      <c r="H1667" s="495" t="str">
        <f t="shared" si="54"/>
        <v/>
      </c>
      <c r="I1667" s="512" t="str">
        <f t="shared" si="55"/>
        <v/>
      </c>
      <c r="J1667" s="428"/>
    </row>
    <row r="1668" spans="1:10" ht="24.75" customHeight="1">
      <c r="A1668" s="428"/>
      <c r="B1668" s="428"/>
      <c r="C1668" s="428"/>
      <c r="D1668" s="495"/>
      <c r="E1668" s="495"/>
      <c r="F1668" s="428"/>
      <c r="G1668" s="495"/>
      <c r="H1668" s="495" t="str">
        <f t="shared" si="54"/>
        <v/>
      </c>
      <c r="I1668" s="512" t="str">
        <f t="shared" si="55"/>
        <v/>
      </c>
      <c r="J1668" s="428"/>
    </row>
    <row r="1669" spans="1:10" ht="24.75" customHeight="1">
      <c r="A1669" s="428"/>
      <c r="B1669" s="428"/>
      <c r="C1669" s="428"/>
      <c r="D1669" s="495"/>
      <c r="E1669" s="495"/>
      <c r="F1669" s="428"/>
      <c r="G1669" s="495"/>
      <c r="H1669" s="495" t="str">
        <f t="shared" si="54"/>
        <v/>
      </c>
      <c r="I1669" s="512" t="str">
        <f t="shared" si="55"/>
        <v/>
      </c>
      <c r="J1669" s="428"/>
    </row>
    <row r="1670" spans="1:10" ht="24.75" customHeight="1">
      <c r="A1670" s="428"/>
      <c r="B1670" s="428"/>
      <c r="C1670" s="428"/>
      <c r="D1670" s="495"/>
      <c r="E1670" s="495"/>
      <c r="F1670" s="428"/>
      <c r="G1670" s="495"/>
      <c r="H1670" s="495" t="str">
        <f t="shared" si="54"/>
        <v/>
      </c>
      <c r="I1670" s="512" t="str">
        <f t="shared" si="55"/>
        <v/>
      </c>
      <c r="J1670" s="428"/>
    </row>
    <row r="1671" spans="1:10" ht="24.75" customHeight="1">
      <c r="A1671" s="428"/>
      <c r="B1671" s="428"/>
      <c r="C1671" s="428"/>
      <c r="D1671" s="495"/>
      <c r="E1671" s="495"/>
      <c r="F1671" s="428"/>
      <c r="G1671" s="495"/>
      <c r="H1671" s="495" t="str">
        <f t="shared" si="54"/>
        <v/>
      </c>
      <c r="I1671" s="512" t="str">
        <f t="shared" si="55"/>
        <v/>
      </c>
      <c r="J1671" s="428"/>
    </row>
    <row r="1672" spans="1:10" ht="24.75" customHeight="1">
      <c r="A1672" s="428"/>
      <c r="B1672" s="428"/>
      <c r="C1672" s="428"/>
      <c r="D1672" s="495"/>
      <c r="E1672" s="495"/>
      <c r="F1672" s="428"/>
      <c r="G1672" s="495"/>
      <c r="H1672" s="495" t="str">
        <f t="shared" si="54"/>
        <v/>
      </c>
      <c r="I1672" s="512" t="str">
        <f t="shared" si="55"/>
        <v/>
      </c>
      <c r="J1672" s="428"/>
    </row>
    <row r="1673" spans="1:10" ht="24.75" customHeight="1">
      <c r="A1673" s="428"/>
      <c r="B1673" s="428"/>
      <c r="C1673" s="428"/>
      <c r="D1673" s="495"/>
      <c r="E1673" s="495"/>
      <c r="F1673" s="428"/>
      <c r="G1673" s="495"/>
      <c r="H1673" s="495" t="str">
        <f t="shared" si="54"/>
        <v/>
      </c>
      <c r="I1673" s="512" t="str">
        <f t="shared" si="55"/>
        <v/>
      </c>
      <c r="J1673" s="428"/>
    </row>
    <row r="1674" spans="1:10" ht="24.75" customHeight="1">
      <c r="A1674" s="428"/>
      <c r="B1674" s="428"/>
      <c r="C1674" s="428"/>
      <c r="D1674" s="495"/>
      <c r="E1674" s="495"/>
      <c r="F1674" s="428"/>
      <c r="G1674" s="495"/>
      <c r="H1674" s="495" t="str">
        <f t="shared" si="54"/>
        <v/>
      </c>
      <c r="I1674" s="512" t="str">
        <f t="shared" si="55"/>
        <v/>
      </c>
      <c r="J1674" s="428"/>
    </row>
    <row r="1675" spans="1:10" ht="24.75" customHeight="1">
      <c r="A1675" s="428"/>
      <c r="B1675" s="428"/>
      <c r="C1675" s="428"/>
      <c r="D1675" s="495"/>
      <c r="E1675" s="495"/>
      <c r="F1675" s="428"/>
      <c r="G1675" s="495"/>
      <c r="H1675" s="495" t="str">
        <f t="shared" si="54"/>
        <v/>
      </c>
      <c r="I1675" s="512" t="str">
        <f t="shared" si="55"/>
        <v/>
      </c>
      <c r="J1675" s="428"/>
    </row>
    <row r="1676" spans="1:10" ht="24.75" customHeight="1">
      <c r="A1676" s="428"/>
      <c r="B1676" s="428"/>
      <c r="C1676" s="428"/>
      <c r="D1676" s="495"/>
      <c r="E1676" s="495"/>
      <c r="F1676" s="428"/>
      <c r="G1676" s="495"/>
      <c r="H1676" s="495" t="str">
        <f t="shared" si="54"/>
        <v/>
      </c>
      <c r="I1676" s="512" t="str">
        <f t="shared" si="55"/>
        <v/>
      </c>
      <c r="J1676" s="428"/>
    </row>
    <row r="1677" spans="1:10" ht="24.75" customHeight="1">
      <c r="A1677" s="428"/>
      <c r="B1677" s="428"/>
      <c r="C1677" s="428"/>
      <c r="D1677" s="495"/>
      <c r="E1677" s="495"/>
      <c r="F1677" s="428"/>
      <c r="G1677" s="495"/>
      <c r="H1677" s="495" t="str">
        <f t="shared" si="54"/>
        <v/>
      </c>
      <c r="I1677" s="512" t="str">
        <f t="shared" si="55"/>
        <v/>
      </c>
      <c r="J1677" s="428"/>
    </row>
    <row r="1678" spans="1:10" ht="24.75" customHeight="1">
      <c r="A1678" s="428"/>
      <c r="B1678" s="428"/>
      <c r="C1678" s="428"/>
      <c r="D1678" s="495"/>
      <c r="E1678" s="495"/>
      <c r="F1678" s="428"/>
      <c r="G1678" s="495"/>
      <c r="H1678" s="495" t="str">
        <f t="shared" si="54"/>
        <v/>
      </c>
      <c r="I1678" s="512" t="str">
        <f t="shared" si="55"/>
        <v/>
      </c>
      <c r="J1678" s="428"/>
    </row>
    <row r="1679" spans="1:10" ht="24.75" customHeight="1">
      <c r="A1679" s="428"/>
      <c r="B1679" s="428"/>
      <c r="C1679" s="428"/>
      <c r="D1679" s="495"/>
      <c r="E1679" s="495"/>
      <c r="F1679" s="428"/>
      <c r="G1679" s="495"/>
      <c r="H1679" s="495" t="str">
        <f t="shared" si="54"/>
        <v/>
      </c>
      <c r="I1679" s="512" t="str">
        <f t="shared" si="55"/>
        <v/>
      </c>
      <c r="J1679" s="428"/>
    </row>
    <row r="1680" spans="1:10" ht="24.75" customHeight="1">
      <c r="A1680" s="428"/>
      <c r="B1680" s="428"/>
      <c r="C1680" s="428"/>
      <c r="D1680" s="495"/>
      <c r="E1680" s="495"/>
      <c r="F1680" s="428"/>
      <c r="G1680" s="495"/>
      <c r="H1680" s="495" t="str">
        <f t="shared" si="54"/>
        <v/>
      </c>
      <c r="I1680" s="512" t="str">
        <f t="shared" si="55"/>
        <v/>
      </c>
      <c r="J1680" s="428"/>
    </row>
    <row r="1681" spans="1:10" ht="24.75" customHeight="1">
      <c r="A1681" s="428"/>
      <c r="B1681" s="428"/>
      <c r="C1681" s="428"/>
      <c r="D1681" s="495"/>
      <c r="E1681" s="495"/>
      <c r="F1681" s="428"/>
      <c r="G1681" s="495"/>
      <c r="H1681" s="495" t="str">
        <f t="shared" si="54"/>
        <v/>
      </c>
      <c r="I1681" s="512" t="str">
        <f t="shared" si="55"/>
        <v/>
      </c>
      <c r="J1681" s="428"/>
    </row>
    <row r="1682" spans="1:10" ht="24.75" customHeight="1">
      <c r="A1682" s="428"/>
      <c r="B1682" s="428"/>
      <c r="C1682" s="428"/>
      <c r="D1682" s="495"/>
      <c r="E1682" s="495"/>
      <c r="F1682" s="428"/>
      <c r="G1682" s="495"/>
      <c r="H1682" s="495" t="str">
        <f t="shared" si="54"/>
        <v/>
      </c>
      <c r="I1682" s="512" t="str">
        <f t="shared" si="55"/>
        <v/>
      </c>
      <c r="J1682" s="428"/>
    </row>
    <row r="1683" spans="1:10" ht="24.75" customHeight="1">
      <c r="A1683" s="428"/>
      <c r="B1683" s="428"/>
      <c r="C1683" s="428"/>
      <c r="D1683" s="495"/>
      <c r="E1683" s="495"/>
      <c r="F1683" s="428"/>
      <c r="G1683" s="495"/>
      <c r="H1683" s="495" t="str">
        <f t="shared" si="54"/>
        <v/>
      </c>
      <c r="I1683" s="512" t="str">
        <f t="shared" si="55"/>
        <v/>
      </c>
      <c r="J1683" s="428"/>
    </row>
    <row r="1684" spans="1:10" ht="24.75" customHeight="1">
      <c r="A1684" s="428"/>
      <c r="B1684" s="428"/>
      <c r="C1684" s="428"/>
      <c r="D1684" s="495"/>
      <c r="E1684" s="495"/>
      <c r="F1684" s="428"/>
      <c r="G1684" s="495"/>
      <c r="H1684" s="495" t="str">
        <f t="shared" si="54"/>
        <v/>
      </c>
      <c r="I1684" s="512" t="str">
        <f t="shared" si="55"/>
        <v/>
      </c>
      <c r="J1684" s="428"/>
    </row>
    <row r="1685" spans="1:10" ht="24.75" customHeight="1">
      <c r="A1685" s="428"/>
      <c r="B1685" s="428"/>
      <c r="C1685" s="428"/>
      <c r="D1685" s="495"/>
      <c r="E1685" s="495"/>
      <c r="F1685" s="428"/>
      <c r="G1685" s="495"/>
      <c r="H1685" s="495" t="str">
        <f t="shared" si="54"/>
        <v/>
      </c>
      <c r="I1685" s="512" t="str">
        <f t="shared" si="55"/>
        <v/>
      </c>
      <c r="J1685" s="428"/>
    </row>
    <row r="1686" spans="1:10" ht="24.75" customHeight="1">
      <c r="A1686" s="428"/>
      <c r="B1686" s="428"/>
      <c r="C1686" s="428"/>
      <c r="D1686" s="495"/>
      <c r="E1686" s="495"/>
      <c r="F1686" s="428"/>
      <c r="G1686" s="495"/>
      <c r="H1686" s="495" t="str">
        <f t="shared" si="54"/>
        <v/>
      </c>
      <c r="I1686" s="512" t="str">
        <f t="shared" si="55"/>
        <v/>
      </c>
      <c r="J1686" s="428"/>
    </row>
    <row r="1687" spans="1:10" ht="24.75" customHeight="1">
      <c r="A1687" s="428"/>
      <c r="B1687" s="428"/>
      <c r="C1687" s="428"/>
      <c r="D1687" s="495"/>
      <c r="E1687" s="495"/>
      <c r="F1687" s="428"/>
      <c r="G1687" s="495"/>
      <c r="H1687" s="495" t="str">
        <f t="shared" si="54"/>
        <v/>
      </c>
      <c r="I1687" s="512" t="str">
        <f t="shared" si="55"/>
        <v/>
      </c>
      <c r="J1687" s="428"/>
    </row>
    <row r="1688" spans="1:10" ht="24.75" customHeight="1">
      <c r="A1688" s="428"/>
      <c r="B1688" s="428"/>
      <c r="C1688" s="428"/>
      <c r="D1688" s="495"/>
      <c r="E1688" s="495"/>
      <c r="F1688" s="428"/>
      <c r="G1688" s="495"/>
      <c r="H1688" s="495" t="str">
        <f t="shared" si="54"/>
        <v/>
      </c>
      <c r="I1688" s="512" t="str">
        <f t="shared" si="55"/>
        <v/>
      </c>
      <c r="J1688" s="428"/>
    </row>
    <row r="1689" spans="1:10" ht="24.75" customHeight="1">
      <c r="A1689" s="428"/>
      <c r="B1689" s="428"/>
      <c r="C1689" s="428"/>
      <c r="D1689" s="495"/>
      <c r="E1689" s="495"/>
      <c r="F1689" s="428"/>
      <c r="G1689" s="495"/>
      <c r="H1689" s="495" t="str">
        <f t="shared" si="54"/>
        <v/>
      </c>
      <c r="I1689" s="512" t="str">
        <f t="shared" si="55"/>
        <v/>
      </c>
      <c r="J1689" s="428"/>
    </row>
    <row r="1690" spans="1:10" ht="24.75" customHeight="1">
      <c r="A1690" s="428"/>
      <c r="B1690" s="428"/>
      <c r="C1690" s="428"/>
      <c r="D1690" s="495"/>
      <c r="E1690" s="495"/>
      <c r="F1690" s="428"/>
      <c r="G1690" s="495"/>
      <c r="H1690" s="495" t="str">
        <f t="shared" si="54"/>
        <v/>
      </c>
      <c r="I1690" s="512" t="str">
        <f t="shared" si="55"/>
        <v/>
      </c>
      <c r="J1690" s="428"/>
    </row>
    <row r="1691" spans="1:10" ht="24.75" customHeight="1">
      <c r="A1691" s="428"/>
      <c r="B1691" s="428"/>
      <c r="C1691" s="428"/>
      <c r="D1691" s="495"/>
      <c r="E1691" s="495"/>
      <c r="F1691" s="428"/>
      <c r="G1691" s="495"/>
      <c r="H1691" s="495" t="str">
        <f t="shared" si="54"/>
        <v/>
      </c>
      <c r="I1691" s="512" t="str">
        <f t="shared" si="55"/>
        <v/>
      </c>
      <c r="J1691" s="428"/>
    </row>
    <row r="1692" spans="1:10" ht="24.75" customHeight="1">
      <c r="A1692" s="428"/>
      <c r="B1692" s="428"/>
      <c r="C1692" s="428"/>
      <c r="D1692" s="495"/>
      <c r="E1692" s="495"/>
      <c r="F1692" s="428"/>
      <c r="G1692" s="495"/>
      <c r="H1692" s="495" t="str">
        <f t="shared" si="54"/>
        <v/>
      </c>
      <c r="I1692" s="512" t="str">
        <f t="shared" si="55"/>
        <v/>
      </c>
      <c r="J1692" s="428"/>
    </row>
    <row r="1693" spans="1:10" ht="24.75" customHeight="1">
      <c r="A1693" s="428"/>
      <c r="B1693" s="428"/>
      <c r="C1693" s="428"/>
      <c r="D1693" s="495"/>
      <c r="E1693" s="495"/>
      <c r="F1693" s="428"/>
      <c r="G1693" s="495"/>
      <c r="H1693" s="495" t="str">
        <f t="shared" si="54"/>
        <v/>
      </c>
      <c r="I1693" s="512" t="str">
        <f t="shared" si="55"/>
        <v/>
      </c>
      <c r="J1693" s="428"/>
    </row>
    <row r="1694" spans="1:10" ht="24.75" customHeight="1">
      <c r="A1694" s="428"/>
      <c r="B1694" s="428"/>
      <c r="C1694" s="428"/>
      <c r="D1694" s="495"/>
      <c r="E1694" s="495"/>
      <c r="F1694" s="428"/>
      <c r="G1694" s="495"/>
      <c r="H1694" s="495" t="str">
        <f t="shared" ref="H1694:H1757" si="56">IF(E1694="","",E1694*G1694)</f>
        <v/>
      </c>
      <c r="I1694" s="512" t="str">
        <f t="shared" ref="I1694:I1757" si="57">IF(D1694="","",H1694/D1694)</f>
        <v/>
      </c>
      <c r="J1694" s="428"/>
    </row>
    <row r="1695" spans="1:10" ht="24.75" customHeight="1">
      <c r="A1695" s="428"/>
      <c r="B1695" s="428"/>
      <c r="C1695" s="428"/>
      <c r="D1695" s="495"/>
      <c r="E1695" s="495"/>
      <c r="F1695" s="428"/>
      <c r="G1695" s="495"/>
      <c r="H1695" s="495" t="str">
        <f t="shared" si="56"/>
        <v/>
      </c>
      <c r="I1695" s="512" t="str">
        <f t="shared" si="57"/>
        <v/>
      </c>
      <c r="J1695" s="428"/>
    </row>
    <row r="1696" spans="1:10" ht="24.75" customHeight="1">
      <c r="A1696" s="428"/>
      <c r="B1696" s="428"/>
      <c r="C1696" s="428"/>
      <c r="D1696" s="495"/>
      <c r="E1696" s="495"/>
      <c r="F1696" s="428"/>
      <c r="G1696" s="495"/>
      <c r="H1696" s="495" t="str">
        <f t="shared" si="56"/>
        <v/>
      </c>
      <c r="I1696" s="512" t="str">
        <f t="shared" si="57"/>
        <v/>
      </c>
      <c r="J1696" s="428"/>
    </row>
    <row r="1697" spans="1:10" ht="24.75" customHeight="1">
      <c r="A1697" s="428"/>
      <c r="B1697" s="428"/>
      <c r="C1697" s="428"/>
      <c r="D1697" s="495"/>
      <c r="E1697" s="495"/>
      <c r="F1697" s="428"/>
      <c r="G1697" s="495"/>
      <c r="H1697" s="495" t="str">
        <f t="shared" si="56"/>
        <v/>
      </c>
      <c r="I1697" s="512" t="str">
        <f t="shared" si="57"/>
        <v/>
      </c>
      <c r="J1697" s="428"/>
    </row>
    <row r="1698" spans="1:10" ht="24.75" customHeight="1">
      <c r="A1698" s="428"/>
      <c r="B1698" s="428"/>
      <c r="C1698" s="428"/>
      <c r="D1698" s="495"/>
      <c r="E1698" s="495"/>
      <c r="F1698" s="428"/>
      <c r="G1698" s="495"/>
      <c r="H1698" s="495" t="str">
        <f t="shared" si="56"/>
        <v/>
      </c>
      <c r="I1698" s="512" t="str">
        <f t="shared" si="57"/>
        <v/>
      </c>
      <c r="J1698" s="428"/>
    </row>
    <row r="1699" spans="1:10" ht="24.75" customHeight="1">
      <c r="A1699" s="428"/>
      <c r="B1699" s="428"/>
      <c r="C1699" s="428"/>
      <c r="D1699" s="495"/>
      <c r="E1699" s="495"/>
      <c r="F1699" s="428"/>
      <c r="G1699" s="495"/>
      <c r="H1699" s="495" t="str">
        <f t="shared" si="56"/>
        <v/>
      </c>
      <c r="I1699" s="512" t="str">
        <f t="shared" si="57"/>
        <v/>
      </c>
      <c r="J1699" s="428"/>
    </row>
    <row r="1700" spans="1:10" ht="24.75" customHeight="1">
      <c r="A1700" s="428"/>
      <c r="B1700" s="428"/>
      <c r="C1700" s="428"/>
      <c r="D1700" s="495"/>
      <c r="E1700" s="495"/>
      <c r="F1700" s="428"/>
      <c r="G1700" s="495"/>
      <c r="H1700" s="495" t="str">
        <f t="shared" si="56"/>
        <v/>
      </c>
      <c r="I1700" s="512" t="str">
        <f t="shared" si="57"/>
        <v/>
      </c>
      <c r="J1700" s="428"/>
    </row>
    <row r="1701" spans="1:10" ht="24.75" customHeight="1">
      <c r="A1701" s="428"/>
      <c r="B1701" s="428"/>
      <c r="C1701" s="428"/>
      <c r="D1701" s="495"/>
      <c r="E1701" s="495"/>
      <c r="F1701" s="428"/>
      <c r="G1701" s="495"/>
      <c r="H1701" s="495" t="str">
        <f t="shared" si="56"/>
        <v/>
      </c>
      <c r="I1701" s="512" t="str">
        <f t="shared" si="57"/>
        <v/>
      </c>
      <c r="J1701" s="428"/>
    </row>
    <row r="1702" spans="1:10" ht="24.75" customHeight="1">
      <c r="A1702" s="428"/>
      <c r="B1702" s="428"/>
      <c r="C1702" s="428"/>
      <c r="D1702" s="495"/>
      <c r="E1702" s="495"/>
      <c r="F1702" s="428"/>
      <c r="G1702" s="495"/>
      <c r="H1702" s="495" t="str">
        <f t="shared" si="56"/>
        <v/>
      </c>
      <c r="I1702" s="512" t="str">
        <f t="shared" si="57"/>
        <v/>
      </c>
      <c r="J1702" s="428"/>
    </row>
    <row r="1703" spans="1:10" ht="24.75" customHeight="1">
      <c r="A1703" s="428"/>
      <c r="B1703" s="428"/>
      <c r="C1703" s="428"/>
      <c r="D1703" s="495"/>
      <c r="E1703" s="495"/>
      <c r="F1703" s="428"/>
      <c r="G1703" s="495"/>
      <c r="H1703" s="495" t="str">
        <f t="shared" si="56"/>
        <v/>
      </c>
      <c r="I1703" s="512" t="str">
        <f t="shared" si="57"/>
        <v/>
      </c>
      <c r="J1703" s="428"/>
    </row>
    <row r="1704" spans="1:10" ht="24.75" customHeight="1">
      <c r="A1704" s="428"/>
      <c r="B1704" s="428"/>
      <c r="C1704" s="428"/>
      <c r="D1704" s="495"/>
      <c r="E1704" s="495"/>
      <c r="F1704" s="428"/>
      <c r="G1704" s="495"/>
      <c r="H1704" s="495" t="str">
        <f t="shared" si="56"/>
        <v/>
      </c>
      <c r="I1704" s="512" t="str">
        <f t="shared" si="57"/>
        <v/>
      </c>
      <c r="J1704" s="428"/>
    </row>
    <row r="1705" spans="1:10" ht="24.75" customHeight="1">
      <c r="A1705" s="428"/>
      <c r="B1705" s="428"/>
      <c r="C1705" s="428"/>
      <c r="D1705" s="495"/>
      <c r="E1705" s="495"/>
      <c r="F1705" s="428"/>
      <c r="G1705" s="495"/>
      <c r="H1705" s="495" t="str">
        <f t="shared" si="56"/>
        <v/>
      </c>
      <c r="I1705" s="512" t="str">
        <f t="shared" si="57"/>
        <v/>
      </c>
      <c r="J1705" s="428"/>
    </row>
    <row r="1706" spans="1:10" ht="24.75" customHeight="1">
      <c r="A1706" s="428"/>
      <c r="B1706" s="428"/>
      <c r="C1706" s="428"/>
      <c r="D1706" s="495"/>
      <c r="E1706" s="495"/>
      <c r="F1706" s="428"/>
      <c r="G1706" s="495"/>
      <c r="H1706" s="495" t="str">
        <f t="shared" si="56"/>
        <v/>
      </c>
      <c r="I1706" s="512" t="str">
        <f t="shared" si="57"/>
        <v/>
      </c>
      <c r="J1706" s="428"/>
    </row>
    <row r="1707" spans="1:10" ht="24.75" customHeight="1">
      <c r="A1707" s="428"/>
      <c r="B1707" s="428"/>
      <c r="C1707" s="428"/>
      <c r="D1707" s="495"/>
      <c r="E1707" s="495"/>
      <c r="F1707" s="428"/>
      <c r="G1707" s="495"/>
      <c r="H1707" s="495" t="str">
        <f t="shared" si="56"/>
        <v/>
      </c>
      <c r="I1707" s="512" t="str">
        <f t="shared" si="57"/>
        <v/>
      </c>
      <c r="J1707" s="428"/>
    </row>
    <row r="1708" spans="1:10" ht="24.75" customHeight="1">
      <c r="A1708" s="428"/>
      <c r="B1708" s="428"/>
      <c r="C1708" s="428"/>
      <c r="D1708" s="495"/>
      <c r="E1708" s="495"/>
      <c r="F1708" s="428"/>
      <c r="G1708" s="495"/>
      <c r="H1708" s="495" t="str">
        <f t="shared" si="56"/>
        <v/>
      </c>
      <c r="I1708" s="512" t="str">
        <f t="shared" si="57"/>
        <v/>
      </c>
      <c r="J1708" s="428"/>
    </row>
    <row r="1709" spans="1:10" ht="24.75" customHeight="1">
      <c r="A1709" s="428"/>
      <c r="B1709" s="428"/>
      <c r="C1709" s="428"/>
      <c r="D1709" s="495"/>
      <c r="E1709" s="495"/>
      <c r="F1709" s="428"/>
      <c r="G1709" s="495"/>
      <c r="H1709" s="495" t="str">
        <f t="shared" si="56"/>
        <v/>
      </c>
      <c r="I1709" s="512" t="str">
        <f t="shared" si="57"/>
        <v/>
      </c>
      <c r="J1709" s="428"/>
    </row>
    <row r="1710" spans="1:10" ht="24.75" customHeight="1">
      <c r="A1710" s="428"/>
      <c r="B1710" s="428"/>
      <c r="C1710" s="428"/>
      <c r="D1710" s="495"/>
      <c r="E1710" s="495"/>
      <c r="F1710" s="428"/>
      <c r="G1710" s="495"/>
      <c r="H1710" s="495" t="str">
        <f t="shared" si="56"/>
        <v/>
      </c>
      <c r="I1710" s="512" t="str">
        <f t="shared" si="57"/>
        <v/>
      </c>
      <c r="J1710" s="428"/>
    </row>
    <row r="1711" spans="1:10" ht="24.75" customHeight="1">
      <c r="A1711" s="428"/>
      <c r="B1711" s="428"/>
      <c r="C1711" s="428"/>
      <c r="D1711" s="495"/>
      <c r="E1711" s="495"/>
      <c r="F1711" s="428"/>
      <c r="G1711" s="495"/>
      <c r="H1711" s="495" t="str">
        <f t="shared" si="56"/>
        <v/>
      </c>
      <c r="I1711" s="512" t="str">
        <f t="shared" si="57"/>
        <v/>
      </c>
      <c r="J1711" s="428"/>
    </row>
    <row r="1712" spans="1:10" ht="24.75" customHeight="1">
      <c r="A1712" s="428"/>
      <c r="B1712" s="428"/>
      <c r="C1712" s="428"/>
      <c r="D1712" s="495"/>
      <c r="E1712" s="495"/>
      <c r="F1712" s="428"/>
      <c r="G1712" s="495"/>
      <c r="H1712" s="495" t="str">
        <f t="shared" si="56"/>
        <v/>
      </c>
      <c r="I1712" s="512" t="str">
        <f t="shared" si="57"/>
        <v/>
      </c>
      <c r="J1712" s="428"/>
    </row>
    <row r="1713" spans="1:10" ht="24.75" customHeight="1">
      <c r="A1713" s="428"/>
      <c r="B1713" s="428"/>
      <c r="C1713" s="428"/>
      <c r="D1713" s="495"/>
      <c r="E1713" s="495"/>
      <c r="F1713" s="428"/>
      <c r="G1713" s="495"/>
      <c r="H1713" s="495" t="str">
        <f t="shared" si="56"/>
        <v/>
      </c>
      <c r="I1713" s="512" t="str">
        <f t="shared" si="57"/>
        <v/>
      </c>
      <c r="J1713" s="428"/>
    </row>
    <row r="1714" spans="1:10" ht="24.75" customHeight="1">
      <c r="A1714" s="428"/>
      <c r="B1714" s="428"/>
      <c r="C1714" s="428"/>
      <c r="D1714" s="495"/>
      <c r="E1714" s="495"/>
      <c r="F1714" s="428"/>
      <c r="G1714" s="495"/>
      <c r="H1714" s="495" t="str">
        <f t="shared" si="56"/>
        <v/>
      </c>
      <c r="I1714" s="512" t="str">
        <f t="shared" si="57"/>
        <v/>
      </c>
      <c r="J1714" s="428"/>
    </row>
    <row r="1715" spans="1:10" ht="24.75" customHeight="1">
      <c r="A1715" s="428"/>
      <c r="B1715" s="428"/>
      <c r="C1715" s="428"/>
      <c r="D1715" s="495"/>
      <c r="E1715" s="495"/>
      <c r="F1715" s="428"/>
      <c r="G1715" s="495"/>
      <c r="H1715" s="495" t="str">
        <f t="shared" si="56"/>
        <v/>
      </c>
      <c r="I1715" s="512" t="str">
        <f t="shared" si="57"/>
        <v/>
      </c>
      <c r="J1715" s="428"/>
    </row>
    <row r="1716" spans="1:10" ht="24.75" customHeight="1">
      <c r="A1716" s="428"/>
      <c r="B1716" s="428"/>
      <c r="C1716" s="428"/>
      <c r="D1716" s="495"/>
      <c r="E1716" s="495"/>
      <c r="F1716" s="428"/>
      <c r="G1716" s="495"/>
      <c r="H1716" s="495" t="str">
        <f t="shared" si="56"/>
        <v/>
      </c>
      <c r="I1716" s="512" t="str">
        <f t="shared" si="57"/>
        <v/>
      </c>
      <c r="J1716" s="428"/>
    </row>
    <row r="1717" spans="1:10" ht="24.75" customHeight="1">
      <c r="A1717" s="428"/>
      <c r="B1717" s="428"/>
      <c r="C1717" s="428"/>
      <c r="D1717" s="495"/>
      <c r="E1717" s="495"/>
      <c r="F1717" s="428"/>
      <c r="G1717" s="495"/>
      <c r="H1717" s="495" t="str">
        <f t="shared" si="56"/>
        <v/>
      </c>
      <c r="I1717" s="512" t="str">
        <f t="shared" si="57"/>
        <v/>
      </c>
      <c r="J1717" s="428"/>
    </row>
    <row r="1718" spans="1:10" ht="24.75" customHeight="1">
      <c r="A1718" s="428"/>
      <c r="B1718" s="428"/>
      <c r="C1718" s="428"/>
      <c r="D1718" s="495"/>
      <c r="E1718" s="495"/>
      <c r="F1718" s="428"/>
      <c r="G1718" s="495"/>
      <c r="H1718" s="495" t="str">
        <f t="shared" si="56"/>
        <v/>
      </c>
      <c r="I1718" s="512" t="str">
        <f t="shared" si="57"/>
        <v/>
      </c>
      <c r="J1718" s="428"/>
    </row>
    <row r="1719" spans="1:10" ht="24.75" customHeight="1">
      <c r="A1719" s="428"/>
      <c r="B1719" s="428"/>
      <c r="C1719" s="428"/>
      <c r="D1719" s="495"/>
      <c r="E1719" s="495"/>
      <c r="F1719" s="428"/>
      <c r="G1719" s="495"/>
      <c r="H1719" s="495" t="str">
        <f t="shared" si="56"/>
        <v/>
      </c>
      <c r="I1719" s="512" t="str">
        <f t="shared" si="57"/>
        <v/>
      </c>
      <c r="J1719" s="428"/>
    </row>
    <row r="1720" spans="1:10" ht="24.75" customHeight="1">
      <c r="A1720" s="428"/>
      <c r="B1720" s="428"/>
      <c r="C1720" s="428"/>
      <c r="D1720" s="495"/>
      <c r="E1720" s="495"/>
      <c r="F1720" s="428"/>
      <c r="G1720" s="495"/>
      <c r="H1720" s="495" t="str">
        <f t="shared" si="56"/>
        <v/>
      </c>
      <c r="I1720" s="512" t="str">
        <f t="shared" si="57"/>
        <v/>
      </c>
      <c r="J1720" s="428"/>
    </row>
    <row r="1721" spans="1:10" ht="24.75" customHeight="1">
      <c r="A1721" s="428"/>
      <c r="B1721" s="428"/>
      <c r="C1721" s="428"/>
      <c r="D1721" s="495"/>
      <c r="E1721" s="495"/>
      <c r="F1721" s="428"/>
      <c r="G1721" s="495"/>
      <c r="H1721" s="495" t="str">
        <f t="shared" si="56"/>
        <v/>
      </c>
      <c r="I1721" s="512" t="str">
        <f t="shared" si="57"/>
        <v/>
      </c>
      <c r="J1721" s="428"/>
    </row>
    <row r="1722" spans="1:10" ht="24.75" customHeight="1">
      <c r="A1722" s="428"/>
      <c r="B1722" s="428"/>
      <c r="C1722" s="428"/>
      <c r="D1722" s="495"/>
      <c r="E1722" s="495"/>
      <c r="F1722" s="428"/>
      <c r="G1722" s="495"/>
      <c r="H1722" s="495" t="str">
        <f t="shared" si="56"/>
        <v/>
      </c>
      <c r="I1722" s="512" t="str">
        <f t="shared" si="57"/>
        <v/>
      </c>
      <c r="J1722" s="428"/>
    </row>
    <row r="1723" spans="1:10" ht="24.75" customHeight="1">
      <c r="A1723" s="428"/>
      <c r="B1723" s="428"/>
      <c r="C1723" s="428"/>
      <c r="D1723" s="495"/>
      <c r="E1723" s="495"/>
      <c r="F1723" s="428"/>
      <c r="G1723" s="495"/>
      <c r="H1723" s="495" t="str">
        <f t="shared" si="56"/>
        <v/>
      </c>
      <c r="I1723" s="512" t="str">
        <f t="shared" si="57"/>
        <v/>
      </c>
      <c r="J1723" s="428"/>
    </row>
    <row r="1724" spans="1:10" ht="24.75" customHeight="1">
      <c r="A1724" s="428"/>
      <c r="B1724" s="428"/>
      <c r="C1724" s="428"/>
      <c r="D1724" s="495"/>
      <c r="E1724" s="495"/>
      <c r="F1724" s="428"/>
      <c r="G1724" s="495"/>
      <c r="H1724" s="495" t="str">
        <f t="shared" si="56"/>
        <v/>
      </c>
      <c r="I1724" s="512" t="str">
        <f t="shared" si="57"/>
        <v/>
      </c>
      <c r="J1724" s="428"/>
    </row>
    <row r="1725" spans="1:10" ht="24.75" customHeight="1">
      <c r="A1725" s="428"/>
      <c r="B1725" s="428"/>
      <c r="C1725" s="428"/>
      <c r="D1725" s="495"/>
      <c r="E1725" s="495"/>
      <c r="F1725" s="428"/>
      <c r="G1725" s="495"/>
      <c r="H1725" s="495" t="str">
        <f t="shared" si="56"/>
        <v/>
      </c>
      <c r="I1725" s="512" t="str">
        <f t="shared" si="57"/>
        <v/>
      </c>
      <c r="J1725" s="428"/>
    </row>
    <row r="1726" spans="1:10" ht="24.75" customHeight="1">
      <c r="A1726" s="428"/>
      <c r="B1726" s="428"/>
      <c r="C1726" s="428"/>
      <c r="D1726" s="495"/>
      <c r="E1726" s="495"/>
      <c r="F1726" s="428"/>
      <c r="G1726" s="495"/>
      <c r="H1726" s="495" t="str">
        <f t="shared" si="56"/>
        <v/>
      </c>
      <c r="I1726" s="512" t="str">
        <f t="shared" si="57"/>
        <v/>
      </c>
      <c r="J1726" s="428"/>
    </row>
    <row r="1727" spans="1:10" ht="24.75" customHeight="1">
      <c r="A1727" s="428"/>
      <c r="B1727" s="428"/>
      <c r="C1727" s="428"/>
      <c r="D1727" s="495"/>
      <c r="E1727" s="495"/>
      <c r="F1727" s="428"/>
      <c r="G1727" s="495"/>
      <c r="H1727" s="495" t="str">
        <f t="shared" si="56"/>
        <v/>
      </c>
      <c r="I1727" s="512" t="str">
        <f t="shared" si="57"/>
        <v/>
      </c>
      <c r="J1727" s="428"/>
    </row>
    <row r="1728" spans="1:10" ht="24.75" customHeight="1">
      <c r="A1728" s="428"/>
      <c r="B1728" s="428"/>
      <c r="C1728" s="428"/>
      <c r="D1728" s="495"/>
      <c r="E1728" s="495"/>
      <c r="F1728" s="428"/>
      <c r="G1728" s="495"/>
      <c r="H1728" s="495" t="str">
        <f t="shared" si="56"/>
        <v/>
      </c>
      <c r="I1728" s="512" t="str">
        <f t="shared" si="57"/>
        <v/>
      </c>
      <c r="J1728" s="428"/>
    </row>
    <row r="1729" spans="1:10" ht="24.75" customHeight="1">
      <c r="A1729" s="428"/>
      <c r="B1729" s="428"/>
      <c r="C1729" s="428"/>
      <c r="D1729" s="495"/>
      <c r="E1729" s="495"/>
      <c r="F1729" s="428"/>
      <c r="G1729" s="495"/>
      <c r="H1729" s="495" t="str">
        <f t="shared" si="56"/>
        <v/>
      </c>
      <c r="I1729" s="512" t="str">
        <f t="shared" si="57"/>
        <v/>
      </c>
      <c r="J1729" s="428"/>
    </row>
    <row r="1730" spans="1:10" ht="24.75" customHeight="1">
      <c r="A1730" s="428"/>
      <c r="B1730" s="428"/>
      <c r="C1730" s="428"/>
      <c r="D1730" s="495"/>
      <c r="E1730" s="495"/>
      <c r="F1730" s="428"/>
      <c r="G1730" s="495"/>
      <c r="H1730" s="495" t="str">
        <f t="shared" si="56"/>
        <v/>
      </c>
      <c r="I1730" s="512" t="str">
        <f t="shared" si="57"/>
        <v/>
      </c>
      <c r="J1730" s="428"/>
    </row>
    <row r="1731" spans="1:10" ht="24.75" customHeight="1">
      <c r="A1731" s="428"/>
      <c r="B1731" s="428"/>
      <c r="C1731" s="428"/>
      <c r="D1731" s="495"/>
      <c r="E1731" s="495"/>
      <c r="F1731" s="428"/>
      <c r="G1731" s="495"/>
      <c r="H1731" s="495" t="str">
        <f t="shared" si="56"/>
        <v/>
      </c>
      <c r="I1731" s="512" t="str">
        <f t="shared" si="57"/>
        <v/>
      </c>
      <c r="J1731" s="428"/>
    </row>
    <row r="1732" spans="1:10" ht="24.75" customHeight="1">
      <c r="A1732" s="428"/>
      <c r="B1732" s="428"/>
      <c r="C1732" s="428"/>
      <c r="D1732" s="495"/>
      <c r="E1732" s="495"/>
      <c r="F1732" s="428"/>
      <c r="G1732" s="495"/>
      <c r="H1732" s="495" t="str">
        <f t="shared" si="56"/>
        <v/>
      </c>
      <c r="I1732" s="512" t="str">
        <f t="shared" si="57"/>
        <v/>
      </c>
      <c r="J1732" s="428"/>
    </row>
    <row r="1733" spans="1:10" ht="24.75" customHeight="1">
      <c r="A1733" s="428"/>
      <c r="B1733" s="428"/>
      <c r="C1733" s="428"/>
      <c r="D1733" s="495"/>
      <c r="E1733" s="495"/>
      <c r="F1733" s="428"/>
      <c r="G1733" s="495"/>
      <c r="H1733" s="495" t="str">
        <f t="shared" si="56"/>
        <v/>
      </c>
      <c r="I1733" s="512" t="str">
        <f t="shared" si="57"/>
        <v/>
      </c>
      <c r="J1733" s="428"/>
    </row>
    <row r="1734" spans="1:10" ht="24.75" customHeight="1">
      <c r="A1734" s="428"/>
      <c r="B1734" s="428"/>
      <c r="C1734" s="428"/>
      <c r="D1734" s="495"/>
      <c r="E1734" s="495"/>
      <c r="F1734" s="428"/>
      <c r="G1734" s="495"/>
      <c r="H1734" s="495" t="str">
        <f t="shared" si="56"/>
        <v/>
      </c>
      <c r="I1734" s="512" t="str">
        <f t="shared" si="57"/>
        <v/>
      </c>
      <c r="J1734" s="428"/>
    </row>
    <row r="1735" spans="1:10" ht="24.75" customHeight="1">
      <c r="A1735" s="428"/>
      <c r="B1735" s="428"/>
      <c r="C1735" s="428"/>
      <c r="D1735" s="495"/>
      <c r="E1735" s="495"/>
      <c r="F1735" s="428"/>
      <c r="G1735" s="495"/>
      <c r="H1735" s="495" t="str">
        <f t="shared" si="56"/>
        <v/>
      </c>
      <c r="I1735" s="512" t="str">
        <f t="shared" si="57"/>
        <v/>
      </c>
      <c r="J1735" s="428"/>
    </row>
    <row r="1736" spans="1:10" ht="24.75" customHeight="1">
      <c r="A1736" s="428"/>
      <c r="B1736" s="428"/>
      <c r="C1736" s="428"/>
      <c r="D1736" s="495"/>
      <c r="E1736" s="495"/>
      <c r="F1736" s="428"/>
      <c r="G1736" s="495"/>
      <c r="H1736" s="495" t="str">
        <f t="shared" si="56"/>
        <v/>
      </c>
      <c r="I1736" s="512" t="str">
        <f t="shared" si="57"/>
        <v/>
      </c>
      <c r="J1736" s="428"/>
    </row>
    <row r="1737" spans="1:10" ht="24.75" customHeight="1">
      <c r="A1737" s="428"/>
      <c r="B1737" s="428"/>
      <c r="C1737" s="428"/>
      <c r="D1737" s="495"/>
      <c r="E1737" s="495"/>
      <c r="F1737" s="428"/>
      <c r="G1737" s="495"/>
      <c r="H1737" s="495" t="str">
        <f t="shared" si="56"/>
        <v/>
      </c>
      <c r="I1737" s="512" t="str">
        <f t="shared" si="57"/>
        <v/>
      </c>
      <c r="J1737" s="428"/>
    </row>
    <row r="1738" spans="1:10" ht="24.75" customHeight="1">
      <c r="A1738" s="428"/>
      <c r="B1738" s="428"/>
      <c r="C1738" s="428"/>
      <c r="D1738" s="495"/>
      <c r="E1738" s="495"/>
      <c r="F1738" s="428"/>
      <c r="G1738" s="495"/>
      <c r="H1738" s="495" t="str">
        <f t="shared" si="56"/>
        <v/>
      </c>
      <c r="I1738" s="512" t="str">
        <f t="shared" si="57"/>
        <v/>
      </c>
      <c r="J1738" s="428"/>
    </row>
    <row r="1739" spans="1:10" ht="24.75" customHeight="1">
      <c r="A1739" s="428"/>
      <c r="B1739" s="428"/>
      <c r="C1739" s="428"/>
      <c r="D1739" s="495"/>
      <c r="E1739" s="495"/>
      <c r="F1739" s="428"/>
      <c r="G1739" s="495"/>
      <c r="H1739" s="495" t="str">
        <f t="shared" si="56"/>
        <v/>
      </c>
      <c r="I1739" s="512" t="str">
        <f t="shared" si="57"/>
        <v/>
      </c>
      <c r="J1739" s="428"/>
    </row>
    <row r="1740" spans="1:10" ht="24.75" customHeight="1">
      <c r="A1740" s="428"/>
      <c r="B1740" s="428"/>
      <c r="C1740" s="428"/>
      <c r="D1740" s="495"/>
      <c r="E1740" s="495"/>
      <c r="F1740" s="428"/>
      <c r="G1740" s="495"/>
      <c r="H1740" s="495" t="str">
        <f t="shared" si="56"/>
        <v/>
      </c>
      <c r="I1740" s="512" t="str">
        <f t="shared" si="57"/>
        <v/>
      </c>
      <c r="J1740" s="428"/>
    </row>
    <row r="1741" spans="1:10" ht="24.75" customHeight="1">
      <c r="A1741" s="428"/>
      <c r="B1741" s="428"/>
      <c r="C1741" s="428"/>
      <c r="D1741" s="495"/>
      <c r="E1741" s="495"/>
      <c r="F1741" s="428"/>
      <c r="G1741" s="495"/>
      <c r="H1741" s="495" t="str">
        <f t="shared" si="56"/>
        <v/>
      </c>
      <c r="I1741" s="512" t="str">
        <f t="shared" si="57"/>
        <v/>
      </c>
      <c r="J1741" s="428"/>
    </row>
    <row r="1742" spans="1:10" ht="24.75" customHeight="1">
      <c r="A1742" s="428"/>
      <c r="B1742" s="428"/>
      <c r="C1742" s="428"/>
      <c r="D1742" s="495"/>
      <c r="E1742" s="495"/>
      <c r="F1742" s="428"/>
      <c r="G1742" s="495"/>
      <c r="H1742" s="495" t="str">
        <f t="shared" si="56"/>
        <v/>
      </c>
      <c r="I1742" s="512" t="str">
        <f t="shared" si="57"/>
        <v/>
      </c>
      <c r="J1742" s="428"/>
    </row>
    <row r="1743" spans="1:10" ht="24.75" customHeight="1">
      <c r="A1743" s="428"/>
      <c r="B1743" s="428"/>
      <c r="C1743" s="428"/>
      <c r="D1743" s="495"/>
      <c r="E1743" s="495"/>
      <c r="F1743" s="428"/>
      <c r="G1743" s="495"/>
      <c r="H1743" s="495" t="str">
        <f t="shared" si="56"/>
        <v/>
      </c>
      <c r="I1743" s="512" t="str">
        <f t="shared" si="57"/>
        <v/>
      </c>
      <c r="J1743" s="428"/>
    </row>
    <row r="1744" spans="1:10" ht="24.75" customHeight="1">
      <c r="A1744" s="428"/>
      <c r="B1744" s="428"/>
      <c r="C1744" s="428"/>
      <c r="D1744" s="495"/>
      <c r="E1744" s="495"/>
      <c r="F1744" s="428"/>
      <c r="G1744" s="495"/>
      <c r="H1744" s="495" t="str">
        <f t="shared" si="56"/>
        <v/>
      </c>
      <c r="I1744" s="512" t="str">
        <f t="shared" si="57"/>
        <v/>
      </c>
      <c r="J1744" s="428"/>
    </row>
    <row r="1745" spans="1:10" ht="24.75" customHeight="1">
      <c r="A1745" s="428"/>
      <c r="B1745" s="428"/>
      <c r="C1745" s="428"/>
      <c r="D1745" s="495"/>
      <c r="E1745" s="495"/>
      <c r="F1745" s="428"/>
      <c r="G1745" s="495"/>
      <c r="H1745" s="495" t="str">
        <f t="shared" si="56"/>
        <v/>
      </c>
      <c r="I1745" s="512" t="str">
        <f t="shared" si="57"/>
        <v/>
      </c>
      <c r="J1745" s="428"/>
    </row>
    <row r="1746" spans="1:10" ht="24.75" customHeight="1">
      <c r="A1746" s="428"/>
      <c r="B1746" s="428"/>
      <c r="C1746" s="428"/>
      <c r="D1746" s="495"/>
      <c r="E1746" s="495"/>
      <c r="F1746" s="428"/>
      <c r="G1746" s="495"/>
      <c r="H1746" s="495" t="str">
        <f t="shared" si="56"/>
        <v/>
      </c>
      <c r="I1746" s="512" t="str">
        <f t="shared" si="57"/>
        <v/>
      </c>
      <c r="J1746" s="428"/>
    </row>
    <row r="1747" spans="1:10" ht="24.75" customHeight="1">
      <c r="A1747" s="428"/>
      <c r="B1747" s="428"/>
      <c r="C1747" s="428"/>
      <c r="D1747" s="495"/>
      <c r="E1747" s="495"/>
      <c r="F1747" s="428"/>
      <c r="G1747" s="495"/>
      <c r="H1747" s="495" t="str">
        <f t="shared" si="56"/>
        <v/>
      </c>
      <c r="I1747" s="512" t="str">
        <f t="shared" si="57"/>
        <v/>
      </c>
      <c r="J1747" s="428"/>
    </row>
    <row r="1748" spans="1:10" ht="24.75" customHeight="1">
      <c r="A1748" s="428"/>
      <c r="B1748" s="428"/>
      <c r="C1748" s="428"/>
      <c r="D1748" s="495"/>
      <c r="E1748" s="495"/>
      <c r="F1748" s="428"/>
      <c r="G1748" s="495"/>
      <c r="H1748" s="495" t="str">
        <f t="shared" si="56"/>
        <v/>
      </c>
      <c r="I1748" s="512" t="str">
        <f t="shared" si="57"/>
        <v/>
      </c>
      <c r="J1748" s="428"/>
    </row>
    <row r="1749" spans="1:10" ht="24.75" customHeight="1">
      <c r="A1749" s="428"/>
      <c r="B1749" s="428"/>
      <c r="C1749" s="428"/>
      <c r="D1749" s="495"/>
      <c r="E1749" s="495"/>
      <c r="F1749" s="428"/>
      <c r="G1749" s="495"/>
      <c r="H1749" s="495" t="str">
        <f t="shared" si="56"/>
        <v/>
      </c>
      <c r="I1749" s="512" t="str">
        <f t="shared" si="57"/>
        <v/>
      </c>
      <c r="J1749" s="428"/>
    </row>
    <row r="1750" spans="1:10" ht="24.75" customHeight="1">
      <c r="A1750" s="428"/>
      <c r="B1750" s="428"/>
      <c r="C1750" s="428"/>
      <c r="D1750" s="495"/>
      <c r="E1750" s="495"/>
      <c r="F1750" s="428"/>
      <c r="G1750" s="495"/>
      <c r="H1750" s="495" t="str">
        <f t="shared" si="56"/>
        <v/>
      </c>
      <c r="I1750" s="512" t="str">
        <f t="shared" si="57"/>
        <v/>
      </c>
      <c r="J1750" s="428"/>
    </row>
    <row r="1751" spans="1:10" ht="24.75" customHeight="1">
      <c r="A1751" s="428"/>
      <c r="B1751" s="428"/>
      <c r="C1751" s="428"/>
      <c r="D1751" s="495"/>
      <c r="E1751" s="495"/>
      <c r="F1751" s="428"/>
      <c r="G1751" s="495"/>
      <c r="H1751" s="495" t="str">
        <f t="shared" si="56"/>
        <v/>
      </c>
      <c r="I1751" s="512" t="str">
        <f t="shared" si="57"/>
        <v/>
      </c>
      <c r="J1751" s="428"/>
    </row>
    <row r="1752" spans="1:10" ht="24.75" customHeight="1">
      <c r="A1752" s="428"/>
      <c r="B1752" s="428"/>
      <c r="C1752" s="428"/>
      <c r="D1752" s="495"/>
      <c r="E1752" s="495"/>
      <c r="F1752" s="428"/>
      <c r="G1752" s="495"/>
      <c r="H1752" s="495" t="str">
        <f t="shared" si="56"/>
        <v/>
      </c>
      <c r="I1752" s="512" t="str">
        <f t="shared" si="57"/>
        <v/>
      </c>
      <c r="J1752" s="428"/>
    </row>
    <row r="1753" spans="1:10" ht="24.75" customHeight="1">
      <c r="A1753" s="428"/>
      <c r="B1753" s="428"/>
      <c r="C1753" s="428"/>
      <c r="D1753" s="495"/>
      <c r="E1753" s="495"/>
      <c r="F1753" s="428"/>
      <c r="G1753" s="495"/>
      <c r="H1753" s="495" t="str">
        <f t="shared" si="56"/>
        <v/>
      </c>
      <c r="I1753" s="512" t="str">
        <f t="shared" si="57"/>
        <v/>
      </c>
      <c r="J1753" s="428"/>
    </row>
    <row r="1754" spans="1:10" ht="24.75" customHeight="1">
      <c r="A1754" s="428"/>
      <c r="B1754" s="428"/>
      <c r="C1754" s="428"/>
      <c r="D1754" s="495"/>
      <c r="E1754" s="495"/>
      <c r="F1754" s="428"/>
      <c r="G1754" s="495"/>
      <c r="H1754" s="495" t="str">
        <f t="shared" si="56"/>
        <v/>
      </c>
      <c r="I1754" s="512" t="str">
        <f t="shared" si="57"/>
        <v/>
      </c>
      <c r="J1754" s="428"/>
    </row>
    <row r="1755" spans="1:10" ht="24.75" customHeight="1">
      <c r="A1755" s="428"/>
      <c r="B1755" s="428"/>
      <c r="C1755" s="428"/>
      <c r="D1755" s="495"/>
      <c r="E1755" s="495"/>
      <c r="F1755" s="428"/>
      <c r="G1755" s="495"/>
      <c r="H1755" s="495" t="str">
        <f t="shared" si="56"/>
        <v/>
      </c>
      <c r="I1755" s="512" t="str">
        <f t="shared" si="57"/>
        <v/>
      </c>
      <c r="J1755" s="428"/>
    </row>
    <row r="1756" spans="1:10" ht="24.75" customHeight="1">
      <c r="A1756" s="428"/>
      <c r="B1756" s="428"/>
      <c r="C1756" s="428"/>
      <c r="D1756" s="495"/>
      <c r="E1756" s="495"/>
      <c r="F1756" s="428"/>
      <c r="G1756" s="495"/>
      <c r="H1756" s="495" t="str">
        <f t="shared" si="56"/>
        <v/>
      </c>
      <c r="I1756" s="512" t="str">
        <f t="shared" si="57"/>
        <v/>
      </c>
      <c r="J1756" s="428"/>
    </row>
    <row r="1757" spans="1:10" ht="24.75" customHeight="1">
      <c r="A1757" s="428"/>
      <c r="B1757" s="428"/>
      <c r="C1757" s="428"/>
      <c r="D1757" s="495"/>
      <c r="E1757" s="495"/>
      <c r="F1757" s="428"/>
      <c r="G1757" s="495"/>
      <c r="H1757" s="495" t="str">
        <f t="shared" si="56"/>
        <v/>
      </c>
      <c r="I1757" s="512" t="str">
        <f t="shared" si="57"/>
        <v/>
      </c>
      <c r="J1757" s="428"/>
    </row>
    <row r="1758" spans="1:10" ht="24.75" customHeight="1">
      <c r="A1758" s="428"/>
      <c r="B1758" s="428"/>
      <c r="C1758" s="428"/>
      <c r="D1758" s="495"/>
      <c r="E1758" s="495"/>
      <c r="F1758" s="428"/>
      <c r="G1758" s="495"/>
      <c r="H1758" s="495" t="str">
        <f t="shared" ref="H1758:H1821" si="58">IF(E1758="","",E1758*G1758)</f>
        <v/>
      </c>
      <c r="I1758" s="512" t="str">
        <f t="shared" ref="I1758:I1821" si="59">IF(D1758="","",H1758/D1758)</f>
        <v/>
      </c>
      <c r="J1758" s="428"/>
    </row>
    <row r="1759" spans="1:10" ht="24.75" customHeight="1">
      <c r="A1759" s="428"/>
      <c r="B1759" s="428"/>
      <c r="C1759" s="428"/>
      <c r="D1759" s="495"/>
      <c r="E1759" s="495"/>
      <c r="F1759" s="428"/>
      <c r="G1759" s="495"/>
      <c r="H1759" s="495" t="str">
        <f t="shared" si="58"/>
        <v/>
      </c>
      <c r="I1759" s="512" t="str">
        <f t="shared" si="59"/>
        <v/>
      </c>
      <c r="J1759" s="428"/>
    </row>
    <row r="1760" spans="1:10" ht="24.75" customHeight="1">
      <c r="A1760" s="428"/>
      <c r="B1760" s="428"/>
      <c r="C1760" s="428"/>
      <c r="D1760" s="495"/>
      <c r="E1760" s="495"/>
      <c r="F1760" s="428"/>
      <c r="G1760" s="495"/>
      <c r="H1760" s="495" t="str">
        <f t="shared" si="58"/>
        <v/>
      </c>
      <c r="I1760" s="512" t="str">
        <f t="shared" si="59"/>
        <v/>
      </c>
      <c r="J1760" s="428"/>
    </row>
    <row r="1761" spans="1:10" ht="24.75" customHeight="1">
      <c r="A1761" s="428"/>
      <c r="B1761" s="428"/>
      <c r="C1761" s="428"/>
      <c r="D1761" s="495"/>
      <c r="E1761" s="495"/>
      <c r="F1761" s="428"/>
      <c r="G1761" s="495"/>
      <c r="H1761" s="495" t="str">
        <f t="shared" si="58"/>
        <v/>
      </c>
      <c r="I1761" s="512" t="str">
        <f t="shared" si="59"/>
        <v/>
      </c>
      <c r="J1761" s="428"/>
    </row>
    <row r="1762" spans="1:10" ht="24.75" customHeight="1">
      <c r="A1762" s="428"/>
      <c r="B1762" s="428"/>
      <c r="C1762" s="428"/>
      <c r="D1762" s="495"/>
      <c r="E1762" s="495"/>
      <c r="F1762" s="428"/>
      <c r="G1762" s="495"/>
      <c r="H1762" s="495" t="str">
        <f t="shared" si="58"/>
        <v/>
      </c>
      <c r="I1762" s="512" t="str">
        <f t="shared" si="59"/>
        <v/>
      </c>
      <c r="J1762" s="428"/>
    </row>
    <row r="1763" spans="1:10" ht="24.75" customHeight="1">
      <c r="A1763" s="428"/>
      <c r="B1763" s="428"/>
      <c r="C1763" s="428"/>
      <c r="D1763" s="495"/>
      <c r="E1763" s="495"/>
      <c r="F1763" s="428"/>
      <c r="G1763" s="495"/>
      <c r="H1763" s="495" t="str">
        <f t="shared" si="58"/>
        <v/>
      </c>
      <c r="I1763" s="512" t="str">
        <f t="shared" si="59"/>
        <v/>
      </c>
      <c r="J1763" s="428"/>
    </row>
    <row r="1764" spans="1:10" ht="24.75" customHeight="1">
      <c r="A1764" s="428"/>
      <c r="B1764" s="428"/>
      <c r="C1764" s="428"/>
      <c r="D1764" s="495"/>
      <c r="E1764" s="495"/>
      <c r="F1764" s="428"/>
      <c r="G1764" s="495"/>
      <c r="H1764" s="495" t="str">
        <f t="shared" si="58"/>
        <v/>
      </c>
      <c r="I1764" s="512" t="str">
        <f t="shared" si="59"/>
        <v/>
      </c>
      <c r="J1764" s="428"/>
    </row>
    <row r="1765" spans="1:10" ht="24.75" customHeight="1">
      <c r="A1765" s="428"/>
      <c r="B1765" s="428"/>
      <c r="C1765" s="428"/>
      <c r="D1765" s="495"/>
      <c r="E1765" s="495"/>
      <c r="F1765" s="428"/>
      <c r="G1765" s="495"/>
      <c r="H1765" s="495" t="str">
        <f t="shared" si="58"/>
        <v/>
      </c>
      <c r="I1765" s="512" t="str">
        <f t="shared" si="59"/>
        <v/>
      </c>
      <c r="J1765" s="428"/>
    </row>
    <row r="1766" spans="1:10" ht="24.75" customHeight="1">
      <c r="A1766" s="428"/>
      <c r="B1766" s="428"/>
      <c r="C1766" s="428"/>
      <c r="D1766" s="495"/>
      <c r="E1766" s="495"/>
      <c r="F1766" s="428"/>
      <c r="G1766" s="495"/>
      <c r="H1766" s="495" t="str">
        <f t="shared" si="58"/>
        <v/>
      </c>
      <c r="I1766" s="512" t="str">
        <f t="shared" si="59"/>
        <v/>
      </c>
      <c r="J1766" s="428"/>
    </row>
    <row r="1767" spans="1:10" ht="24.75" customHeight="1">
      <c r="A1767" s="428"/>
      <c r="B1767" s="428"/>
      <c r="C1767" s="428"/>
      <c r="D1767" s="495"/>
      <c r="E1767" s="495"/>
      <c r="F1767" s="428"/>
      <c r="G1767" s="495"/>
      <c r="H1767" s="495" t="str">
        <f t="shared" si="58"/>
        <v/>
      </c>
      <c r="I1767" s="512" t="str">
        <f t="shared" si="59"/>
        <v/>
      </c>
      <c r="J1767" s="428"/>
    </row>
    <row r="1768" spans="1:10" ht="24.75" customHeight="1">
      <c r="A1768" s="428"/>
      <c r="B1768" s="428"/>
      <c r="C1768" s="428"/>
      <c r="D1768" s="495"/>
      <c r="E1768" s="495"/>
      <c r="F1768" s="428"/>
      <c r="G1768" s="495"/>
      <c r="H1768" s="495" t="str">
        <f t="shared" si="58"/>
        <v/>
      </c>
      <c r="I1768" s="512" t="str">
        <f t="shared" si="59"/>
        <v/>
      </c>
      <c r="J1768" s="428"/>
    </row>
    <row r="1769" spans="1:10" ht="24.75" customHeight="1">
      <c r="A1769" s="428"/>
      <c r="B1769" s="428"/>
      <c r="C1769" s="428"/>
      <c r="D1769" s="495"/>
      <c r="E1769" s="495"/>
      <c r="F1769" s="428"/>
      <c r="G1769" s="495"/>
      <c r="H1769" s="495" t="str">
        <f t="shared" si="58"/>
        <v/>
      </c>
      <c r="I1769" s="512" t="str">
        <f t="shared" si="59"/>
        <v/>
      </c>
      <c r="J1769" s="428"/>
    </row>
    <row r="1770" spans="1:10" ht="24.75" customHeight="1">
      <c r="A1770" s="428"/>
      <c r="B1770" s="428"/>
      <c r="C1770" s="428"/>
      <c r="D1770" s="495"/>
      <c r="E1770" s="495"/>
      <c r="F1770" s="428"/>
      <c r="G1770" s="495"/>
      <c r="H1770" s="495" t="str">
        <f t="shared" si="58"/>
        <v/>
      </c>
      <c r="I1770" s="512" t="str">
        <f t="shared" si="59"/>
        <v/>
      </c>
      <c r="J1770" s="428"/>
    </row>
    <row r="1771" spans="1:10" ht="24.75" customHeight="1">
      <c r="A1771" s="428"/>
      <c r="B1771" s="428"/>
      <c r="C1771" s="428"/>
      <c r="D1771" s="495"/>
      <c r="E1771" s="495"/>
      <c r="F1771" s="428"/>
      <c r="G1771" s="495"/>
      <c r="H1771" s="495" t="str">
        <f t="shared" si="58"/>
        <v/>
      </c>
      <c r="I1771" s="512" t="str">
        <f t="shared" si="59"/>
        <v/>
      </c>
      <c r="J1771" s="428"/>
    </row>
    <row r="1772" spans="1:10" ht="24.75" customHeight="1">
      <c r="A1772" s="428"/>
      <c r="B1772" s="428"/>
      <c r="C1772" s="428"/>
      <c r="D1772" s="495"/>
      <c r="E1772" s="495"/>
      <c r="F1772" s="428"/>
      <c r="G1772" s="495"/>
      <c r="H1772" s="495" t="str">
        <f t="shared" si="58"/>
        <v/>
      </c>
      <c r="I1772" s="512" t="str">
        <f t="shared" si="59"/>
        <v/>
      </c>
      <c r="J1772" s="428"/>
    </row>
    <row r="1773" spans="1:10" ht="24.75" customHeight="1">
      <c r="A1773" s="428"/>
      <c r="B1773" s="428"/>
      <c r="C1773" s="428"/>
      <c r="D1773" s="495"/>
      <c r="E1773" s="495"/>
      <c r="F1773" s="428"/>
      <c r="G1773" s="495"/>
      <c r="H1773" s="495" t="str">
        <f t="shared" si="58"/>
        <v/>
      </c>
      <c r="I1773" s="512" t="str">
        <f t="shared" si="59"/>
        <v/>
      </c>
      <c r="J1773" s="428"/>
    </row>
    <row r="1774" spans="1:10" ht="24.75" customHeight="1">
      <c r="A1774" s="428"/>
      <c r="B1774" s="428"/>
      <c r="C1774" s="428"/>
      <c r="D1774" s="495"/>
      <c r="E1774" s="495"/>
      <c r="F1774" s="428"/>
      <c r="G1774" s="495"/>
      <c r="H1774" s="495" t="str">
        <f t="shared" si="58"/>
        <v/>
      </c>
      <c r="I1774" s="512" t="str">
        <f t="shared" si="59"/>
        <v/>
      </c>
      <c r="J1774" s="428"/>
    </row>
    <row r="1775" spans="1:10" ht="24.75" customHeight="1">
      <c r="A1775" s="428"/>
      <c r="B1775" s="428"/>
      <c r="C1775" s="428"/>
      <c r="D1775" s="495"/>
      <c r="E1775" s="495"/>
      <c r="F1775" s="428"/>
      <c r="G1775" s="495"/>
      <c r="H1775" s="495" t="str">
        <f t="shared" si="58"/>
        <v/>
      </c>
      <c r="I1775" s="512" t="str">
        <f t="shared" si="59"/>
        <v/>
      </c>
      <c r="J1775" s="428"/>
    </row>
    <row r="1776" spans="1:10" ht="24.75" customHeight="1">
      <c r="A1776" s="428"/>
      <c r="B1776" s="428"/>
      <c r="C1776" s="428"/>
      <c r="D1776" s="495"/>
      <c r="E1776" s="495"/>
      <c r="F1776" s="428"/>
      <c r="G1776" s="495"/>
      <c r="H1776" s="495" t="str">
        <f t="shared" si="58"/>
        <v/>
      </c>
      <c r="I1776" s="512" t="str">
        <f t="shared" si="59"/>
        <v/>
      </c>
      <c r="J1776" s="428"/>
    </row>
    <row r="1777" spans="1:10" ht="24.75" customHeight="1">
      <c r="A1777" s="428"/>
      <c r="B1777" s="428"/>
      <c r="C1777" s="428"/>
      <c r="D1777" s="495"/>
      <c r="E1777" s="495"/>
      <c r="F1777" s="428"/>
      <c r="G1777" s="495"/>
      <c r="H1777" s="495" t="str">
        <f t="shared" si="58"/>
        <v/>
      </c>
      <c r="I1777" s="512" t="str">
        <f t="shared" si="59"/>
        <v/>
      </c>
      <c r="J1777" s="428"/>
    </row>
    <row r="1778" spans="1:10" ht="24.75" customHeight="1">
      <c r="A1778" s="428"/>
      <c r="B1778" s="428"/>
      <c r="C1778" s="428"/>
      <c r="D1778" s="495"/>
      <c r="E1778" s="495"/>
      <c r="F1778" s="428"/>
      <c r="G1778" s="495"/>
      <c r="H1778" s="495" t="str">
        <f t="shared" si="58"/>
        <v/>
      </c>
      <c r="I1778" s="512" t="str">
        <f t="shared" si="59"/>
        <v/>
      </c>
      <c r="J1778" s="428"/>
    </row>
    <row r="1779" spans="1:10" ht="24.75" customHeight="1">
      <c r="A1779" s="428"/>
      <c r="B1779" s="428"/>
      <c r="C1779" s="428"/>
      <c r="D1779" s="495"/>
      <c r="E1779" s="495"/>
      <c r="F1779" s="428"/>
      <c r="G1779" s="495"/>
      <c r="H1779" s="495" t="str">
        <f t="shared" si="58"/>
        <v/>
      </c>
      <c r="I1779" s="512" t="str">
        <f t="shared" si="59"/>
        <v/>
      </c>
      <c r="J1779" s="428"/>
    </row>
    <row r="1780" spans="1:10" ht="24.75" customHeight="1">
      <c r="A1780" s="428"/>
      <c r="B1780" s="428"/>
      <c r="C1780" s="428"/>
      <c r="D1780" s="495"/>
      <c r="E1780" s="495"/>
      <c r="F1780" s="428"/>
      <c r="G1780" s="495"/>
      <c r="H1780" s="495" t="str">
        <f t="shared" si="58"/>
        <v/>
      </c>
      <c r="I1780" s="512" t="str">
        <f t="shared" si="59"/>
        <v/>
      </c>
      <c r="J1780" s="428"/>
    </row>
    <row r="1781" spans="1:10" ht="24.75" customHeight="1">
      <c r="A1781" s="428"/>
      <c r="B1781" s="428"/>
      <c r="C1781" s="428"/>
      <c r="D1781" s="495"/>
      <c r="E1781" s="495"/>
      <c r="F1781" s="428"/>
      <c r="G1781" s="495"/>
      <c r="H1781" s="495" t="str">
        <f t="shared" si="58"/>
        <v/>
      </c>
      <c r="I1781" s="512" t="str">
        <f t="shared" si="59"/>
        <v/>
      </c>
      <c r="J1781" s="428"/>
    </row>
    <row r="1782" spans="1:10" ht="24.75" customHeight="1">
      <c r="A1782" s="428"/>
      <c r="B1782" s="428"/>
      <c r="C1782" s="428"/>
      <c r="D1782" s="495"/>
      <c r="E1782" s="495"/>
      <c r="F1782" s="428"/>
      <c r="G1782" s="495"/>
      <c r="H1782" s="495" t="str">
        <f t="shared" si="58"/>
        <v/>
      </c>
      <c r="I1782" s="512" t="str">
        <f t="shared" si="59"/>
        <v/>
      </c>
      <c r="J1782" s="428"/>
    </row>
    <row r="1783" spans="1:10" ht="24.75" customHeight="1">
      <c r="A1783" s="428"/>
      <c r="B1783" s="428"/>
      <c r="C1783" s="428"/>
      <c r="D1783" s="495"/>
      <c r="E1783" s="495"/>
      <c r="F1783" s="428"/>
      <c r="G1783" s="495"/>
      <c r="H1783" s="495" t="str">
        <f t="shared" si="58"/>
        <v/>
      </c>
      <c r="I1783" s="512" t="str">
        <f t="shared" si="59"/>
        <v/>
      </c>
      <c r="J1783" s="428"/>
    </row>
    <row r="1784" spans="1:10" ht="24.75" customHeight="1">
      <c r="A1784" s="428"/>
      <c r="B1784" s="428"/>
      <c r="C1784" s="428"/>
      <c r="D1784" s="495"/>
      <c r="E1784" s="495"/>
      <c r="F1784" s="428"/>
      <c r="G1784" s="495"/>
      <c r="H1784" s="495" t="str">
        <f t="shared" si="58"/>
        <v/>
      </c>
      <c r="I1784" s="512" t="str">
        <f t="shared" si="59"/>
        <v/>
      </c>
      <c r="J1784" s="428"/>
    </row>
    <row r="1785" spans="1:10" ht="24.75" customHeight="1">
      <c r="A1785" s="428"/>
      <c r="B1785" s="428"/>
      <c r="C1785" s="428"/>
      <c r="D1785" s="495"/>
      <c r="E1785" s="495"/>
      <c r="F1785" s="428"/>
      <c r="G1785" s="495"/>
      <c r="H1785" s="495" t="str">
        <f t="shared" si="58"/>
        <v/>
      </c>
      <c r="I1785" s="512" t="str">
        <f t="shared" si="59"/>
        <v/>
      </c>
      <c r="J1785" s="428"/>
    </row>
    <row r="1786" spans="1:10" ht="24.75" customHeight="1">
      <c r="A1786" s="428"/>
      <c r="B1786" s="428"/>
      <c r="C1786" s="428"/>
      <c r="D1786" s="495"/>
      <c r="E1786" s="495"/>
      <c r="F1786" s="428"/>
      <c r="G1786" s="495"/>
      <c r="H1786" s="495" t="str">
        <f t="shared" si="58"/>
        <v/>
      </c>
      <c r="I1786" s="512" t="str">
        <f t="shared" si="59"/>
        <v/>
      </c>
      <c r="J1786" s="428"/>
    </row>
    <row r="1787" spans="1:10" ht="24.75" customHeight="1">
      <c r="A1787" s="428"/>
      <c r="B1787" s="428"/>
      <c r="C1787" s="428"/>
      <c r="D1787" s="495"/>
      <c r="E1787" s="495"/>
      <c r="F1787" s="428"/>
      <c r="G1787" s="495"/>
      <c r="H1787" s="495" t="str">
        <f t="shared" si="58"/>
        <v/>
      </c>
      <c r="I1787" s="512" t="str">
        <f t="shared" si="59"/>
        <v/>
      </c>
      <c r="J1787" s="428"/>
    </row>
    <row r="1788" spans="1:10" ht="24.75" customHeight="1">
      <c r="A1788" s="428"/>
      <c r="B1788" s="428"/>
      <c r="C1788" s="428"/>
      <c r="D1788" s="495"/>
      <c r="E1788" s="495"/>
      <c r="F1788" s="428"/>
      <c r="G1788" s="495"/>
      <c r="H1788" s="495" t="str">
        <f t="shared" si="58"/>
        <v/>
      </c>
      <c r="I1788" s="512" t="str">
        <f t="shared" si="59"/>
        <v/>
      </c>
      <c r="J1788" s="428"/>
    </row>
    <row r="1789" spans="1:10" ht="24.75" customHeight="1">
      <c r="A1789" s="428"/>
      <c r="B1789" s="428"/>
      <c r="C1789" s="428"/>
      <c r="D1789" s="495"/>
      <c r="E1789" s="495"/>
      <c r="F1789" s="428"/>
      <c r="G1789" s="495"/>
      <c r="H1789" s="495" t="str">
        <f t="shared" si="58"/>
        <v/>
      </c>
      <c r="I1789" s="512" t="str">
        <f t="shared" si="59"/>
        <v/>
      </c>
      <c r="J1789" s="428"/>
    </row>
    <row r="1790" spans="1:10" ht="24.75" customHeight="1">
      <c r="A1790" s="428"/>
      <c r="B1790" s="428"/>
      <c r="C1790" s="428"/>
      <c r="D1790" s="495"/>
      <c r="E1790" s="495"/>
      <c r="F1790" s="428"/>
      <c r="G1790" s="495"/>
      <c r="H1790" s="495" t="str">
        <f t="shared" si="58"/>
        <v/>
      </c>
      <c r="I1790" s="512" t="str">
        <f t="shared" si="59"/>
        <v/>
      </c>
      <c r="J1790" s="428"/>
    </row>
    <row r="1791" spans="1:10" ht="24.75" customHeight="1">
      <c r="A1791" s="428"/>
      <c r="B1791" s="428"/>
      <c r="C1791" s="428"/>
      <c r="D1791" s="495"/>
      <c r="E1791" s="495"/>
      <c r="F1791" s="428"/>
      <c r="G1791" s="495"/>
      <c r="H1791" s="495" t="str">
        <f t="shared" si="58"/>
        <v/>
      </c>
      <c r="I1791" s="512" t="str">
        <f t="shared" si="59"/>
        <v/>
      </c>
      <c r="J1791" s="428"/>
    </row>
    <row r="1792" spans="1:10" ht="24.75" customHeight="1">
      <c r="A1792" s="428"/>
      <c r="B1792" s="428"/>
      <c r="C1792" s="428"/>
      <c r="D1792" s="495"/>
      <c r="E1792" s="495"/>
      <c r="F1792" s="428"/>
      <c r="G1792" s="495"/>
      <c r="H1792" s="495" t="str">
        <f t="shared" si="58"/>
        <v/>
      </c>
      <c r="I1792" s="512" t="str">
        <f t="shared" si="59"/>
        <v/>
      </c>
      <c r="J1792" s="428"/>
    </row>
    <row r="1793" spans="1:10" ht="24.75" customHeight="1">
      <c r="A1793" s="428"/>
      <c r="B1793" s="428"/>
      <c r="C1793" s="428"/>
      <c r="D1793" s="495"/>
      <c r="E1793" s="495"/>
      <c r="F1793" s="428"/>
      <c r="G1793" s="495"/>
      <c r="H1793" s="495" t="str">
        <f t="shared" si="58"/>
        <v/>
      </c>
      <c r="I1793" s="512" t="str">
        <f t="shared" si="59"/>
        <v/>
      </c>
      <c r="J1793" s="428"/>
    </row>
    <row r="1794" spans="1:10" ht="24.75" customHeight="1">
      <c r="A1794" s="428"/>
      <c r="B1794" s="428"/>
      <c r="C1794" s="428"/>
      <c r="D1794" s="495"/>
      <c r="E1794" s="495"/>
      <c r="F1794" s="428"/>
      <c r="G1794" s="495"/>
      <c r="H1794" s="495" t="str">
        <f t="shared" si="58"/>
        <v/>
      </c>
      <c r="I1794" s="512" t="str">
        <f t="shared" si="59"/>
        <v/>
      </c>
      <c r="J1794" s="428"/>
    </row>
    <row r="1795" spans="1:10" ht="24.75" customHeight="1">
      <c r="A1795" s="428"/>
      <c r="B1795" s="428"/>
      <c r="C1795" s="428"/>
      <c r="D1795" s="495"/>
      <c r="E1795" s="495"/>
      <c r="F1795" s="428"/>
      <c r="G1795" s="495"/>
      <c r="H1795" s="495" t="str">
        <f t="shared" si="58"/>
        <v/>
      </c>
      <c r="I1795" s="512" t="str">
        <f t="shared" si="59"/>
        <v/>
      </c>
      <c r="J1795" s="428"/>
    </row>
    <row r="1796" spans="1:10" ht="24.75" customHeight="1">
      <c r="A1796" s="428"/>
      <c r="B1796" s="428"/>
      <c r="C1796" s="428"/>
      <c r="D1796" s="495"/>
      <c r="E1796" s="495"/>
      <c r="F1796" s="428"/>
      <c r="G1796" s="495"/>
      <c r="H1796" s="495" t="str">
        <f t="shared" si="58"/>
        <v/>
      </c>
      <c r="I1796" s="512" t="str">
        <f t="shared" si="59"/>
        <v/>
      </c>
      <c r="J1796" s="428"/>
    </row>
    <row r="1797" spans="1:10" ht="24.75" customHeight="1">
      <c r="A1797" s="428"/>
      <c r="B1797" s="428"/>
      <c r="C1797" s="428"/>
      <c r="D1797" s="495"/>
      <c r="E1797" s="495"/>
      <c r="F1797" s="428"/>
      <c r="G1797" s="495"/>
      <c r="H1797" s="495" t="str">
        <f t="shared" si="58"/>
        <v/>
      </c>
      <c r="I1797" s="512" t="str">
        <f t="shared" si="59"/>
        <v/>
      </c>
      <c r="J1797" s="428"/>
    </row>
    <row r="1798" spans="1:10" ht="24.75" customHeight="1">
      <c r="A1798" s="428"/>
      <c r="B1798" s="428"/>
      <c r="C1798" s="428"/>
      <c r="D1798" s="495"/>
      <c r="E1798" s="495"/>
      <c r="F1798" s="428"/>
      <c r="G1798" s="495"/>
      <c r="H1798" s="495" t="str">
        <f t="shared" si="58"/>
        <v/>
      </c>
      <c r="I1798" s="512" t="str">
        <f t="shared" si="59"/>
        <v/>
      </c>
      <c r="J1798" s="428"/>
    </row>
    <row r="1799" spans="1:10" ht="24.75" customHeight="1">
      <c r="A1799" s="428"/>
      <c r="B1799" s="428"/>
      <c r="C1799" s="428"/>
      <c r="D1799" s="495"/>
      <c r="E1799" s="495"/>
      <c r="F1799" s="428"/>
      <c r="G1799" s="495"/>
      <c r="H1799" s="495" t="str">
        <f t="shared" si="58"/>
        <v/>
      </c>
      <c r="I1799" s="512" t="str">
        <f t="shared" si="59"/>
        <v/>
      </c>
      <c r="J1799" s="428"/>
    </row>
    <row r="1800" spans="1:10" ht="24.75" customHeight="1">
      <c r="A1800" s="428"/>
      <c r="B1800" s="428"/>
      <c r="C1800" s="428"/>
      <c r="D1800" s="495"/>
      <c r="E1800" s="495"/>
      <c r="F1800" s="428"/>
      <c r="G1800" s="495"/>
      <c r="H1800" s="495" t="str">
        <f t="shared" si="58"/>
        <v/>
      </c>
      <c r="I1800" s="512" t="str">
        <f t="shared" si="59"/>
        <v/>
      </c>
      <c r="J1800" s="428"/>
    </row>
    <row r="1801" spans="1:10" ht="24.75" customHeight="1">
      <c r="A1801" s="428"/>
      <c r="B1801" s="428"/>
      <c r="C1801" s="428"/>
      <c r="D1801" s="495"/>
      <c r="E1801" s="495"/>
      <c r="F1801" s="428"/>
      <c r="G1801" s="495"/>
      <c r="H1801" s="495" t="str">
        <f t="shared" si="58"/>
        <v/>
      </c>
      <c r="I1801" s="512" t="str">
        <f t="shared" si="59"/>
        <v/>
      </c>
      <c r="J1801" s="428"/>
    </row>
    <row r="1802" spans="1:10" ht="24.75" customHeight="1">
      <c r="A1802" s="428"/>
      <c r="B1802" s="428"/>
      <c r="C1802" s="428"/>
      <c r="D1802" s="495"/>
      <c r="E1802" s="495"/>
      <c r="F1802" s="428"/>
      <c r="G1802" s="495"/>
      <c r="H1802" s="495" t="str">
        <f t="shared" si="58"/>
        <v/>
      </c>
      <c r="I1802" s="512" t="str">
        <f t="shared" si="59"/>
        <v/>
      </c>
      <c r="J1802" s="428"/>
    </row>
    <row r="1803" spans="1:10" ht="24.75" customHeight="1">
      <c r="A1803" s="428"/>
      <c r="B1803" s="428"/>
      <c r="C1803" s="428"/>
      <c r="D1803" s="495"/>
      <c r="E1803" s="495"/>
      <c r="F1803" s="428"/>
      <c r="G1803" s="495"/>
      <c r="H1803" s="495" t="str">
        <f t="shared" si="58"/>
        <v/>
      </c>
      <c r="I1803" s="512" t="str">
        <f t="shared" si="59"/>
        <v/>
      </c>
      <c r="J1803" s="428"/>
    </row>
    <row r="1804" spans="1:10" ht="24.75" customHeight="1">
      <c r="A1804" s="428"/>
      <c r="B1804" s="428"/>
      <c r="C1804" s="428"/>
      <c r="D1804" s="495"/>
      <c r="E1804" s="495"/>
      <c r="F1804" s="428"/>
      <c r="G1804" s="495"/>
      <c r="H1804" s="495" t="str">
        <f t="shared" si="58"/>
        <v/>
      </c>
      <c r="I1804" s="512" t="str">
        <f t="shared" si="59"/>
        <v/>
      </c>
      <c r="J1804" s="428"/>
    </row>
    <row r="1805" spans="1:10" ht="24.75" customHeight="1">
      <c r="A1805" s="428"/>
      <c r="B1805" s="428"/>
      <c r="C1805" s="428"/>
      <c r="D1805" s="495"/>
      <c r="E1805" s="495"/>
      <c r="F1805" s="428"/>
      <c r="G1805" s="495"/>
      <c r="H1805" s="495" t="str">
        <f t="shared" si="58"/>
        <v/>
      </c>
      <c r="I1805" s="512" t="str">
        <f t="shared" si="59"/>
        <v/>
      </c>
      <c r="J1805" s="428"/>
    </row>
    <row r="1806" spans="1:10" ht="24.75" customHeight="1">
      <c r="A1806" s="428"/>
      <c r="B1806" s="428"/>
      <c r="C1806" s="428"/>
      <c r="D1806" s="495"/>
      <c r="E1806" s="495"/>
      <c r="F1806" s="428"/>
      <c r="G1806" s="495"/>
      <c r="H1806" s="495" t="str">
        <f t="shared" si="58"/>
        <v/>
      </c>
      <c r="I1806" s="512" t="str">
        <f t="shared" si="59"/>
        <v/>
      </c>
      <c r="J1806" s="428"/>
    </row>
    <row r="1807" spans="1:10" ht="24.75" customHeight="1">
      <c r="A1807" s="428"/>
      <c r="B1807" s="428"/>
      <c r="C1807" s="428"/>
      <c r="D1807" s="495"/>
      <c r="E1807" s="495"/>
      <c r="F1807" s="428"/>
      <c r="G1807" s="495"/>
      <c r="H1807" s="495" t="str">
        <f t="shared" si="58"/>
        <v/>
      </c>
      <c r="I1807" s="512" t="str">
        <f t="shared" si="59"/>
        <v/>
      </c>
      <c r="J1807" s="428"/>
    </row>
    <row r="1808" spans="1:10" ht="24.75" customHeight="1">
      <c r="A1808" s="428"/>
      <c r="B1808" s="428"/>
      <c r="C1808" s="428"/>
      <c r="D1808" s="495"/>
      <c r="E1808" s="495"/>
      <c r="F1808" s="428"/>
      <c r="G1808" s="495"/>
      <c r="H1808" s="495" t="str">
        <f t="shared" si="58"/>
        <v/>
      </c>
      <c r="I1808" s="512" t="str">
        <f t="shared" si="59"/>
        <v/>
      </c>
      <c r="J1808" s="428"/>
    </row>
    <row r="1809" spans="1:10" ht="24.75" customHeight="1">
      <c r="A1809" s="428"/>
      <c r="B1809" s="428"/>
      <c r="C1809" s="428"/>
      <c r="D1809" s="495"/>
      <c r="E1809" s="495"/>
      <c r="F1809" s="428"/>
      <c r="G1809" s="495"/>
      <c r="H1809" s="495" t="str">
        <f t="shared" si="58"/>
        <v/>
      </c>
      <c r="I1809" s="512" t="str">
        <f t="shared" si="59"/>
        <v/>
      </c>
      <c r="J1809" s="428"/>
    </row>
    <row r="1810" spans="1:10" ht="24.75" customHeight="1">
      <c r="A1810" s="428"/>
      <c r="B1810" s="428"/>
      <c r="C1810" s="428"/>
      <c r="D1810" s="495"/>
      <c r="E1810" s="495"/>
      <c r="F1810" s="428"/>
      <c r="G1810" s="495"/>
      <c r="H1810" s="495" t="str">
        <f t="shared" si="58"/>
        <v/>
      </c>
      <c r="I1810" s="512" t="str">
        <f t="shared" si="59"/>
        <v/>
      </c>
      <c r="J1810" s="428"/>
    </row>
    <row r="1811" spans="1:10" ht="24.75" customHeight="1">
      <c r="A1811" s="428"/>
      <c r="B1811" s="428"/>
      <c r="C1811" s="428"/>
      <c r="D1811" s="495"/>
      <c r="E1811" s="495"/>
      <c r="F1811" s="428"/>
      <c r="G1811" s="495"/>
      <c r="H1811" s="495" t="str">
        <f t="shared" si="58"/>
        <v/>
      </c>
      <c r="I1811" s="512" t="str">
        <f t="shared" si="59"/>
        <v/>
      </c>
      <c r="J1811" s="428"/>
    </row>
    <row r="1812" spans="1:10" ht="24.75" customHeight="1">
      <c r="A1812" s="428"/>
      <c r="B1812" s="428"/>
      <c r="C1812" s="428"/>
      <c r="D1812" s="495"/>
      <c r="E1812" s="495"/>
      <c r="F1812" s="428"/>
      <c r="G1812" s="495"/>
      <c r="H1812" s="495" t="str">
        <f t="shared" si="58"/>
        <v/>
      </c>
      <c r="I1812" s="512" t="str">
        <f t="shared" si="59"/>
        <v/>
      </c>
      <c r="J1812" s="428"/>
    </row>
    <row r="1813" spans="1:10" ht="24.75" customHeight="1">
      <c r="A1813" s="428"/>
      <c r="B1813" s="428"/>
      <c r="C1813" s="428"/>
      <c r="D1813" s="495"/>
      <c r="E1813" s="495"/>
      <c r="F1813" s="428"/>
      <c r="G1813" s="495"/>
      <c r="H1813" s="495" t="str">
        <f t="shared" si="58"/>
        <v/>
      </c>
      <c r="I1813" s="512" t="str">
        <f t="shared" si="59"/>
        <v/>
      </c>
      <c r="J1813" s="428"/>
    </row>
    <row r="1814" spans="1:10" ht="24.75" customHeight="1">
      <c r="A1814" s="428"/>
      <c r="B1814" s="428"/>
      <c r="C1814" s="428"/>
      <c r="D1814" s="495"/>
      <c r="E1814" s="495"/>
      <c r="F1814" s="428"/>
      <c r="G1814" s="495"/>
      <c r="H1814" s="495" t="str">
        <f t="shared" si="58"/>
        <v/>
      </c>
      <c r="I1814" s="512" t="str">
        <f t="shared" si="59"/>
        <v/>
      </c>
      <c r="J1814" s="428"/>
    </row>
    <row r="1815" spans="1:10" ht="24.75" customHeight="1">
      <c r="A1815" s="428"/>
      <c r="B1815" s="428"/>
      <c r="C1815" s="428"/>
      <c r="D1815" s="495"/>
      <c r="E1815" s="495"/>
      <c r="F1815" s="428"/>
      <c r="G1815" s="495"/>
      <c r="H1815" s="495" t="str">
        <f t="shared" si="58"/>
        <v/>
      </c>
      <c r="I1815" s="512" t="str">
        <f t="shared" si="59"/>
        <v/>
      </c>
      <c r="J1815" s="428"/>
    </row>
    <row r="1816" spans="1:10" ht="24.75" customHeight="1">
      <c r="A1816" s="428"/>
      <c r="B1816" s="428"/>
      <c r="C1816" s="428"/>
      <c r="D1816" s="495"/>
      <c r="E1816" s="495"/>
      <c r="F1816" s="428"/>
      <c r="G1816" s="495"/>
      <c r="H1816" s="495" t="str">
        <f t="shared" si="58"/>
        <v/>
      </c>
      <c r="I1816" s="512" t="str">
        <f t="shared" si="59"/>
        <v/>
      </c>
      <c r="J1816" s="428"/>
    </row>
    <row r="1817" spans="1:10" ht="24.75" customHeight="1">
      <c r="A1817" s="428"/>
      <c r="B1817" s="428"/>
      <c r="C1817" s="428"/>
      <c r="D1817" s="495"/>
      <c r="E1817" s="495"/>
      <c r="F1817" s="428"/>
      <c r="G1817" s="495"/>
      <c r="H1817" s="495" t="str">
        <f t="shared" si="58"/>
        <v/>
      </c>
      <c r="I1817" s="512" t="str">
        <f t="shared" si="59"/>
        <v/>
      </c>
      <c r="J1817" s="428"/>
    </row>
    <row r="1818" spans="1:10" ht="24.75" customHeight="1">
      <c r="A1818" s="428"/>
      <c r="B1818" s="428"/>
      <c r="C1818" s="428"/>
      <c r="D1818" s="495"/>
      <c r="E1818" s="495"/>
      <c r="F1818" s="428"/>
      <c r="G1818" s="495"/>
      <c r="H1818" s="495" t="str">
        <f t="shared" si="58"/>
        <v/>
      </c>
      <c r="I1818" s="512" t="str">
        <f t="shared" si="59"/>
        <v/>
      </c>
      <c r="J1818" s="428"/>
    </row>
    <row r="1819" spans="1:10" ht="24.75" customHeight="1">
      <c r="A1819" s="428"/>
      <c r="B1819" s="428"/>
      <c r="C1819" s="428"/>
      <c r="D1819" s="495"/>
      <c r="E1819" s="495"/>
      <c r="F1819" s="428"/>
      <c r="G1819" s="495"/>
      <c r="H1819" s="495" t="str">
        <f t="shared" si="58"/>
        <v/>
      </c>
      <c r="I1819" s="512" t="str">
        <f t="shared" si="59"/>
        <v/>
      </c>
      <c r="J1819" s="428"/>
    </row>
    <row r="1820" spans="1:10" ht="24.75" customHeight="1">
      <c r="A1820" s="428"/>
      <c r="B1820" s="428"/>
      <c r="C1820" s="428"/>
      <c r="D1820" s="495"/>
      <c r="E1820" s="495"/>
      <c r="F1820" s="428"/>
      <c r="G1820" s="495"/>
      <c r="H1820" s="495" t="str">
        <f t="shared" si="58"/>
        <v/>
      </c>
      <c r="I1820" s="512" t="str">
        <f t="shared" si="59"/>
        <v/>
      </c>
      <c r="J1820" s="428"/>
    </row>
    <row r="1821" spans="1:10" ht="24.75" customHeight="1">
      <c r="A1821" s="428"/>
      <c r="B1821" s="428"/>
      <c r="C1821" s="428"/>
      <c r="D1821" s="495"/>
      <c r="E1821" s="495"/>
      <c r="F1821" s="428"/>
      <c r="G1821" s="495"/>
      <c r="H1821" s="495" t="str">
        <f t="shared" si="58"/>
        <v/>
      </c>
      <c r="I1821" s="512" t="str">
        <f t="shared" si="59"/>
        <v/>
      </c>
      <c r="J1821" s="428"/>
    </row>
    <row r="1822" spans="1:10" ht="24.75" customHeight="1">
      <c r="A1822" s="428"/>
      <c r="B1822" s="428"/>
      <c r="C1822" s="428"/>
      <c r="D1822" s="495"/>
      <c r="E1822" s="495"/>
      <c r="F1822" s="428"/>
      <c r="G1822" s="495"/>
      <c r="H1822" s="495" t="str">
        <f t="shared" ref="H1822:H1885" si="60">IF(E1822="","",E1822*G1822)</f>
        <v/>
      </c>
      <c r="I1822" s="512" t="str">
        <f t="shared" ref="I1822:I1885" si="61">IF(D1822="","",H1822/D1822)</f>
        <v/>
      </c>
      <c r="J1822" s="428"/>
    </row>
    <row r="1823" spans="1:10" ht="24.75" customHeight="1">
      <c r="A1823" s="428"/>
      <c r="B1823" s="428"/>
      <c r="C1823" s="428"/>
      <c r="D1823" s="495"/>
      <c r="E1823" s="495"/>
      <c r="F1823" s="428"/>
      <c r="G1823" s="495"/>
      <c r="H1823" s="495" t="str">
        <f t="shared" si="60"/>
        <v/>
      </c>
      <c r="I1823" s="512" t="str">
        <f t="shared" si="61"/>
        <v/>
      </c>
      <c r="J1823" s="428"/>
    </row>
    <row r="1824" spans="1:10" ht="24.75" customHeight="1">
      <c r="A1824" s="428"/>
      <c r="B1824" s="428"/>
      <c r="C1824" s="428"/>
      <c r="D1824" s="495"/>
      <c r="E1824" s="495"/>
      <c r="F1824" s="428"/>
      <c r="G1824" s="495"/>
      <c r="H1824" s="495" t="str">
        <f t="shared" si="60"/>
        <v/>
      </c>
      <c r="I1824" s="512" t="str">
        <f t="shared" si="61"/>
        <v/>
      </c>
      <c r="J1824" s="428"/>
    </row>
    <row r="1825" spans="1:10" ht="24.75" customHeight="1">
      <c r="A1825" s="428"/>
      <c r="B1825" s="428"/>
      <c r="C1825" s="428"/>
      <c r="D1825" s="495"/>
      <c r="E1825" s="495"/>
      <c r="F1825" s="428"/>
      <c r="G1825" s="495"/>
      <c r="H1825" s="495" t="str">
        <f t="shared" si="60"/>
        <v/>
      </c>
      <c r="I1825" s="512" t="str">
        <f t="shared" si="61"/>
        <v/>
      </c>
      <c r="J1825" s="428"/>
    </row>
    <row r="1826" spans="1:10" ht="24.75" customHeight="1">
      <c r="A1826" s="428"/>
      <c r="B1826" s="428"/>
      <c r="C1826" s="428"/>
      <c r="D1826" s="495"/>
      <c r="E1826" s="495"/>
      <c r="F1826" s="428"/>
      <c r="G1826" s="495"/>
      <c r="H1826" s="495" t="str">
        <f t="shared" si="60"/>
        <v/>
      </c>
      <c r="I1826" s="512" t="str">
        <f t="shared" si="61"/>
        <v/>
      </c>
      <c r="J1826" s="428"/>
    </row>
    <row r="1827" spans="1:10" ht="24.75" customHeight="1">
      <c r="A1827" s="428"/>
      <c r="B1827" s="428"/>
      <c r="C1827" s="428"/>
      <c r="D1827" s="495"/>
      <c r="E1827" s="495"/>
      <c r="F1827" s="428"/>
      <c r="G1827" s="495"/>
      <c r="H1827" s="495" t="str">
        <f t="shared" si="60"/>
        <v/>
      </c>
      <c r="I1827" s="512" t="str">
        <f t="shared" si="61"/>
        <v/>
      </c>
      <c r="J1827" s="428"/>
    </row>
    <row r="1828" spans="1:10" ht="24.75" customHeight="1">
      <c r="A1828" s="428"/>
      <c r="B1828" s="428"/>
      <c r="C1828" s="428"/>
      <c r="D1828" s="495"/>
      <c r="E1828" s="495"/>
      <c r="F1828" s="428"/>
      <c r="G1828" s="495"/>
      <c r="H1828" s="495" t="str">
        <f t="shared" si="60"/>
        <v/>
      </c>
      <c r="I1828" s="512" t="str">
        <f t="shared" si="61"/>
        <v/>
      </c>
      <c r="J1828" s="428"/>
    </row>
    <row r="1829" spans="1:10" ht="24.75" customHeight="1">
      <c r="A1829" s="428"/>
      <c r="B1829" s="428"/>
      <c r="C1829" s="428"/>
      <c r="D1829" s="495"/>
      <c r="E1829" s="495"/>
      <c r="F1829" s="428"/>
      <c r="G1829" s="495"/>
      <c r="H1829" s="495" t="str">
        <f t="shared" si="60"/>
        <v/>
      </c>
      <c r="I1829" s="512" t="str">
        <f t="shared" si="61"/>
        <v/>
      </c>
      <c r="J1829" s="428"/>
    </row>
    <row r="1830" spans="1:10" ht="24.75" customHeight="1">
      <c r="A1830" s="428"/>
      <c r="B1830" s="428"/>
      <c r="C1830" s="428"/>
      <c r="D1830" s="495"/>
      <c r="E1830" s="495"/>
      <c r="F1830" s="428"/>
      <c r="G1830" s="495"/>
      <c r="H1830" s="495" t="str">
        <f t="shared" si="60"/>
        <v/>
      </c>
      <c r="I1830" s="512" t="str">
        <f t="shared" si="61"/>
        <v/>
      </c>
      <c r="J1830" s="428"/>
    </row>
    <row r="1831" spans="1:10" ht="24.75" customHeight="1">
      <c r="A1831" s="428"/>
      <c r="B1831" s="428"/>
      <c r="C1831" s="428"/>
      <c r="D1831" s="495"/>
      <c r="E1831" s="495"/>
      <c r="F1831" s="428"/>
      <c r="G1831" s="495"/>
      <c r="H1831" s="495" t="str">
        <f t="shared" si="60"/>
        <v/>
      </c>
      <c r="I1831" s="512" t="str">
        <f t="shared" si="61"/>
        <v/>
      </c>
      <c r="J1831" s="428"/>
    </row>
    <row r="1832" spans="1:10" ht="24.75" customHeight="1">
      <c r="A1832" s="428"/>
      <c r="B1832" s="428"/>
      <c r="C1832" s="428"/>
      <c r="D1832" s="495"/>
      <c r="E1832" s="495"/>
      <c r="F1832" s="428"/>
      <c r="G1832" s="495"/>
      <c r="H1832" s="495" t="str">
        <f t="shared" si="60"/>
        <v/>
      </c>
      <c r="I1832" s="512" t="str">
        <f t="shared" si="61"/>
        <v/>
      </c>
      <c r="J1832" s="428"/>
    </row>
    <row r="1833" spans="1:10" ht="24.75" customHeight="1">
      <c r="A1833" s="428"/>
      <c r="B1833" s="428"/>
      <c r="C1833" s="428"/>
      <c r="D1833" s="495"/>
      <c r="E1833" s="495"/>
      <c r="F1833" s="428"/>
      <c r="G1833" s="495"/>
      <c r="H1833" s="495" t="str">
        <f t="shared" si="60"/>
        <v/>
      </c>
      <c r="I1833" s="512" t="str">
        <f t="shared" si="61"/>
        <v/>
      </c>
      <c r="J1833" s="428"/>
    </row>
    <row r="1834" spans="1:10" ht="24.75" customHeight="1">
      <c r="A1834" s="428"/>
      <c r="B1834" s="428"/>
      <c r="C1834" s="428"/>
      <c r="D1834" s="495"/>
      <c r="E1834" s="495"/>
      <c r="F1834" s="428"/>
      <c r="G1834" s="495"/>
      <c r="H1834" s="495" t="str">
        <f t="shared" si="60"/>
        <v/>
      </c>
      <c r="I1834" s="512" t="str">
        <f t="shared" si="61"/>
        <v/>
      </c>
      <c r="J1834" s="428"/>
    </row>
    <row r="1835" spans="1:10" ht="24.75" customHeight="1">
      <c r="A1835" s="428"/>
      <c r="B1835" s="428"/>
      <c r="C1835" s="428"/>
      <c r="D1835" s="495"/>
      <c r="E1835" s="495"/>
      <c r="F1835" s="428"/>
      <c r="G1835" s="495"/>
      <c r="H1835" s="495" t="str">
        <f t="shared" si="60"/>
        <v/>
      </c>
      <c r="I1835" s="512" t="str">
        <f t="shared" si="61"/>
        <v/>
      </c>
      <c r="J1835" s="428"/>
    </row>
    <row r="1836" spans="1:10" ht="24.75" customHeight="1">
      <c r="A1836" s="428"/>
      <c r="B1836" s="428"/>
      <c r="C1836" s="428"/>
      <c r="D1836" s="495"/>
      <c r="E1836" s="495"/>
      <c r="F1836" s="428"/>
      <c r="G1836" s="495"/>
      <c r="H1836" s="495" t="str">
        <f t="shared" si="60"/>
        <v/>
      </c>
      <c r="I1836" s="512" t="str">
        <f t="shared" si="61"/>
        <v/>
      </c>
      <c r="J1836" s="428"/>
    </row>
    <row r="1837" spans="1:10" ht="24.75" customHeight="1">
      <c r="A1837" s="428"/>
      <c r="B1837" s="428"/>
      <c r="C1837" s="428"/>
      <c r="D1837" s="495"/>
      <c r="E1837" s="495"/>
      <c r="F1837" s="428"/>
      <c r="G1837" s="495"/>
      <c r="H1837" s="495" t="str">
        <f t="shared" si="60"/>
        <v/>
      </c>
      <c r="I1837" s="512" t="str">
        <f t="shared" si="61"/>
        <v/>
      </c>
      <c r="J1837" s="428"/>
    </row>
    <row r="1838" spans="1:10" ht="24.75" customHeight="1">
      <c r="A1838" s="428"/>
      <c r="B1838" s="428"/>
      <c r="C1838" s="428"/>
      <c r="D1838" s="495"/>
      <c r="E1838" s="495"/>
      <c r="F1838" s="428"/>
      <c r="G1838" s="495"/>
      <c r="H1838" s="495" t="str">
        <f t="shared" si="60"/>
        <v/>
      </c>
      <c r="I1838" s="512" t="str">
        <f t="shared" si="61"/>
        <v/>
      </c>
      <c r="J1838" s="428"/>
    </row>
    <row r="1839" spans="1:10" ht="24.75" customHeight="1">
      <c r="A1839" s="428"/>
      <c r="B1839" s="428"/>
      <c r="C1839" s="428"/>
      <c r="D1839" s="495"/>
      <c r="E1839" s="495"/>
      <c r="F1839" s="428"/>
      <c r="G1839" s="495"/>
      <c r="H1839" s="495" t="str">
        <f t="shared" si="60"/>
        <v/>
      </c>
      <c r="I1839" s="512" t="str">
        <f t="shared" si="61"/>
        <v/>
      </c>
      <c r="J1839" s="428"/>
    </row>
    <row r="1840" spans="1:10" ht="24.75" customHeight="1">
      <c r="A1840" s="428"/>
      <c r="B1840" s="428"/>
      <c r="C1840" s="428"/>
      <c r="D1840" s="495"/>
      <c r="E1840" s="495"/>
      <c r="F1840" s="428"/>
      <c r="G1840" s="495"/>
      <c r="H1840" s="495" t="str">
        <f t="shared" si="60"/>
        <v/>
      </c>
      <c r="I1840" s="512" t="str">
        <f t="shared" si="61"/>
        <v/>
      </c>
      <c r="J1840" s="428"/>
    </row>
    <row r="1841" spans="1:10" ht="24.75" customHeight="1">
      <c r="A1841" s="428"/>
      <c r="B1841" s="428"/>
      <c r="C1841" s="428"/>
      <c r="D1841" s="495"/>
      <c r="E1841" s="495"/>
      <c r="F1841" s="428"/>
      <c r="G1841" s="495"/>
      <c r="H1841" s="495" t="str">
        <f t="shared" si="60"/>
        <v/>
      </c>
      <c r="I1841" s="512" t="str">
        <f t="shared" si="61"/>
        <v/>
      </c>
      <c r="J1841" s="428"/>
    </row>
    <row r="1842" spans="1:10" ht="24.75" customHeight="1">
      <c r="A1842" s="428"/>
      <c r="B1842" s="428"/>
      <c r="C1842" s="428"/>
      <c r="D1842" s="495"/>
      <c r="E1842" s="495"/>
      <c r="F1842" s="428"/>
      <c r="G1842" s="495"/>
      <c r="H1842" s="495" t="str">
        <f t="shared" si="60"/>
        <v/>
      </c>
      <c r="I1842" s="512" t="str">
        <f t="shared" si="61"/>
        <v/>
      </c>
      <c r="J1842" s="428"/>
    </row>
    <row r="1843" spans="1:10" ht="24.75" customHeight="1">
      <c r="A1843" s="428"/>
      <c r="B1843" s="428"/>
      <c r="C1843" s="428"/>
      <c r="D1843" s="495"/>
      <c r="E1843" s="495"/>
      <c r="F1843" s="428"/>
      <c r="G1843" s="495"/>
      <c r="H1843" s="495" t="str">
        <f t="shared" si="60"/>
        <v/>
      </c>
      <c r="I1843" s="512" t="str">
        <f t="shared" si="61"/>
        <v/>
      </c>
      <c r="J1843" s="428"/>
    </row>
    <row r="1844" spans="1:10" ht="24.75" customHeight="1">
      <c r="A1844" s="428"/>
      <c r="B1844" s="428"/>
      <c r="C1844" s="428"/>
      <c r="D1844" s="495"/>
      <c r="E1844" s="495"/>
      <c r="F1844" s="428"/>
      <c r="G1844" s="495"/>
      <c r="H1844" s="495" t="str">
        <f t="shared" si="60"/>
        <v/>
      </c>
      <c r="I1844" s="512" t="str">
        <f t="shared" si="61"/>
        <v/>
      </c>
      <c r="J1844" s="428"/>
    </row>
    <row r="1845" spans="1:10" ht="24.75" customHeight="1">
      <c r="A1845" s="428"/>
      <c r="B1845" s="428"/>
      <c r="C1845" s="428"/>
      <c r="D1845" s="495"/>
      <c r="E1845" s="495"/>
      <c r="F1845" s="428"/>
      <c r="G1845" s="495"/>
      <c r="H1845" s="495" t="str">
        <f t="shared" si="60"/>
        <v/>
      </c>
      <c r="I1845" s="512" t="str">
        <f t="shared" si="61"/>
        <v/>
      </c>
      <c r="J1845" s="428"/>
    </row>
    <row r="1846" spans="1:10" ht="24.75" customHeight="1">
      <c r="A1846" s="428"/>
      <c r="B1846" s="428"/>
      <c r="C1846" s="428"/>
      <c r="D1846" s="495"/>
      <c r="E1846" s="495"/>
      <c r="F1846" s="428"/>
      <c r="G1846" s="495"/>
      <c r="H1846" s="495" t="str">
        <f t="shared" si="60"/>
        <v/>
      </c>
      <c r="I1846" s="512" t="str">
        <f t="shared" si="61"/>
        <v/>
      </c>
      <c r="J1846" s="428"/>
    </row>
    <row r="1847" spans="1:10" ht="24.75" customHeight="1">
      <c r="A1847" s="428"/>
      <c r="B1847" s="428"/>
      <c r="C1847" s="428"/>
      <c r="D1847" s="495"/>
      <c r="E1847" s="495"/>
      <c r="F1847" s="428"/>
      <c r="G1847" s="495"/>
      <c r="H1847" s="495" t="str">
        <f t="shared" si="60"/>
        <v/>
      </c>
      <c r="I1847" s="512" t="str">
        <f t="shared" si="61"/>
        <v/>
      </c>
      <c r="J1847" s="428"/>
    </row>
    <row r="1848" spans="1:10" ht="24.75" customHeight="1">
      <c r="A1848" s="428"/>
      <c r="B1848" s="428"/>
      <c r="C1848" s="428"/>
      <c r="D1848" s="495"/>
      <c r="E1848" s="495"/>
      <c r="F1848" s="428"/>
      <c r="G1848" s="495"/>
      <c r="H1848" s="495" t="str">
        <f t="shared" si="60"/>
        <v/>
      </c>
      <c r="I1848" s="512" t="str">
        <f t="shared" si="61"/>
        <v/>
      </c>
      <c r="J1848" s="428"/>
    </row>
    <row r="1849" spans="1:10" ht="24.75" customHeight="1">
      <c r="A1849" s="428"/>
      <c r="B1849" s="428"/>
      <c r="C1849" s="428"/>
      <c r="D1849" s="495"/>
      <c r="E1849" s="495"/>
      <c r="F1849" s="428"/>
      <c r="G1849" s="495"/>
      <c r="H1849" s="495" t="str">
        <f t="shared" si="60"/>
        <v/>
      </c>
      <c r="I1849" s="512" t="str">
        <f t="shared" si="61"/>
        <v/>
      </c>
      <c r="J1849" s="428"/>
    </row>
    <row r="1850" spans="1:10" ht="24.75" customHeight="1">
      <c r="A1850" s="428"/>
      <c r="B1850" s="428"/>
      <c r="C1850" s="428"/>
      <c r="D1850" s="495"/>
      <c r="E1850" s="495"/>
      <c r="F1850" s="428"/>
      <c r="G1850" s="495"/>
      <c r="H1850" s="495" t="str">
        <f t="shared" si="60"/>
        <v/>
      </c>
      <c r="I1850" s="512" t="str">
        <f t="shared" si="61"/>
        <v/>
      </c>
      <c r="J1850" s="428"/>
    </row>
    <row r="1851" spans="1:10" ht="24.75" customHeight="1">
      <c r="A1851" s="428"/>
      <c r="B1851" s="428"/>
      <c r="C1851" s="428"/>
      <c r="D1851" s="495"/>
      <c r="E1851" s="495"/>
      <c r="F1851" s="428"/>
      <c r="G1851" s="495"/>
      <c r="H1851" s="495" t="str">
        <f t="shared" si="60"/>
        <v/>
      </c>
      <c r="I1851" s="512" t="str">
        <f t="shared" si="61"/>
        <v/>
      </c>
      <c r="J1851" s="428"/>
    </row>
    <row r="1852" spans="1:10" ht="24.75" customHeight="1">
      <c r="A1852" s="428"/>
      <c r="B1852" s="428"/>
      <c r="C1852" s="428"/>
      <c r="D1852" s="495"/>
      <c r="E1852" s="495"/>
      <c r="F1852" s="428"/>
      <c r="G1852" s="495"/>
      <c r="H1852" s="495" t="str">
        <f t="shared" si="60"/>
        <v/>
      </c>
      <c r="I1852" s="512" t="str">
        <f t="shared" si="61"/>
        <v/>
      </c>
      <c r="J1852" s="428"/>
    </row>
    <row r="1853" spans="1:10" ht="24.75" customHeight="1">
      <c r="A1853" s="428"/>
      <c r="B1853" s="428"/>
      <c r="C1853" s="428"/>
      <c r="D1853" s="495"/>
      <c r="E1853" s="495"/>
      <c r="F1853" s="428"/>
      <c r="G1853" s="495"/>
      <c r="H1853" s="495" t="str">
        <f t="shared" si="60"/>
        <v/>
      </c>
      <c r="I1853" s="512" t="str">
        <f t="shared" si="61"/>
        <v/>
      </c>
      <c r="J1853" s="428"/>
    </row>
    <row r="1854" spans="1:10" ht="24.75" customHeight="1">
      <c r="A1854" s="428"/>
      <c r="B1854" s="428"/>
      <c r="C1854" s="428"/>
      <c r="D1854" s="495"/>
      <c r="E1854" s="495"/>
      <c r="F1854" s="428"/>
      <c r="G1854" s="495"/>
      <c r="H1854" s="495" t="str">
        <f t="shared" si="60"/>
        <v/>
      </c>
      <c r="I1854" s="512" t="str">
        <f t="shared" si="61"/>
        <v/>
      </c>
      <c r="J1854" s="428"/>
    </row>
    <row r="1855" spans="1:10" ht="24.75" customHeight="1">
      <c r="A1855" s="428"/>
      <c r="B1855" s="428"/>
      <c r="C1855" s="428"/>
      <c r="D1855" s="495"/>
      <c r="E1855" s="495"/>
      <c r="F1855" s="428"/>
      <c r="G1855" s="495"/>
      <c r="H1855" s="495" t="str">
        <f t="shared" si="60"/>
        <v/>
      </c>
      <c r="I1855" s="512" t="str">
        <f t="shared" si="61"/>
        <v/>
      </c>
      <c r="J1855" s="428"/>
    </row>
    <row r="1856" spans="1:10" ht="24.75" customHeight="1">
      <c r="A1856" s="428"/>
      <c r="B1856" s="428"/>
      <c r="C1856" s="428"/>
      <c r="D1856" s="495"/>
      <c r="E1856" s="495"/>
      <c r="F1856" s="428"/>
      <c r="G1856" s="495"/>
      <c r="H1856" s="495" t="str">
        <f t="shared" si="60"/>
        <v/>
      </c>
      <c r="I1856" s="512" t="str">
        <f t="shared" si="61"/>
        <v/>
      </c>
      <c r="J1856" s="428"/>
    </row>
    <row r="1857" spans="1:10" ht="24.75" customHeight="1">
      <c r="A1857" s="428"/>
      <c r="B1857" s="428"/>
      <c r="C1857" s="428"/>
      <c r="D1857" s="495"/>
      <c r="E1857" s="495"/>
      <c r="F1857" s="428"/>
      <c r="G1857" s="495"/>
      <c r="H1857" s="495" t="str">
        <f t="shared" si="60"/>
        <v/>
      </c>
      <c r="I1857" s="512" t="str">
        <f t="shared" si="61"/>
        <v/>
      </c>
      <c r="J1857" s="428"/>
    </row>
    <row r="1858" spans="1:10" ht="24.75" customHeight="1">
      <c r="A1858" s="428"/>
      <c r="B1858" s="428"/>
      <c r="C1858" s="428"/>
      <c r="D1858" s="495"/>
      <c r="E1858" s="495"/>
      <c r="F1858" s="428"/>
      <c r="G1858" s="495"/>
      <c r="H1858" s="495" t="str">
        <f t="shared" si="60"/>
        <v/>
      </c>
      <c r="I1858" s="512" t="str">
        <f t="shared" si="61"/>
        <v/>
      </c>
      <c r="J1858" s="428"/>
    </row>
    <row r="1859" spans="1:10" ht="24.75" customHeight="1">
      <c r="A1859" s="428"/>
      <c r="B1859" s="428"/>
      <c r="C1859" s="428"/>
      <c r="D1859" s="495"/>
      <c r="E1859" s="495"/>
      <c r="F1859" s="428"/>
      <c r="G1859" s="495"/>
      <c r="H1859" s="495" t="str">
        <f t="shared" si="60"/>
        <v/>
      </c>
      <c r="I1859" s="512" t="str">
        <f t="shared" si="61"/>
        <v/>
      </c>
      <c r="J1859" s="428"/>
    </row>
    <row r="1860" spans="1:10" ht="24.75" customHeight="1">
      <c r="A1860" s="428"/>
      <c r="B1860" s="428"/>
      <c r="C1860" s="428"/>
      <c r="D1860" s="495"/>
      <c r="E1860" s="495"/>
      <c r="F1860" s="428"/>
      <c r="G1860" s="495"/>
      <c r="H1860" s="495" t="str">
        <f t="shared" si="60"/>
        <v/>
      </c>
      <c r="I1860" s="512" t="str">
        <f t="shared" si="61"/>
        <v/>
      </c>
      <c r="J1860" s="428"/>
    </row>
    <row r="1861" spans="1:10" ht="24.75" customHeight="1">
      <c r="A1861" s="428"/>
      <c r="B1861" s="428"/>
      <c r="C1861" s="428"/>
      <c r="D1861" s="495"/>
      <c r="E1861" s="495"/>
      <c r="F1861" s="428"/>
      <c r="G1861" s="495"/>
      <c r="H1861" s="495" t="str">
        <f t="shared" si="60"/>
        <v/>
      </c>
      <c r="I1861" s="512" t="str">
        <f t="shared" si="61"/>
        <v/>
      </c>
      <c r="J1861" s="428"/>
    </row>
    <row r="1862" spans="1:10" ht="24.75" customHeight="1">
      <c r="A1862" s="428"/>
      <c r="B1862" s="428"/>
      <c r="C1862" s="428"/>
      <c r="D1862" s="495"/>
      <c r="E1862" s="495"/>
      <c r="F1862" s="428"/>
      <c r="G1862" s="495"/>
      <c r="H1862" s="495" t="str">
        <f t="shared" si="60"/>
        <v/>
      </c>
      <c r="I1862" s="512" t="str">
        <f t="shared" si="61"/>
        <v/>
      </c>
      <c r="J1862" s="428"/>
    </row>
    <row r="1863" spans="1:10" ht="24.75" customHeight="1">
      <c r="A1863" s="428"/>
      <c r="B1863" s="428"/>
      <c r="C1863" s="428"/>
      <c r="D1863" s="495"/>
      <c r="E1863" s="495"/>
      <c r="F1863" s="428"/>
      <c r="G1863" s="495"/>
      <c r="H1863" s="495" t="str">
        <f t="shared" si="60"/>
        <v/>
      </c>
      <c r="I1863" s="512" t="str">
        <f t="shared" si="61"/>
        <v/>
      </c>
      <c r="J1863" s="428"/>
    </row>
    <row r="1864" spans="1:10" ht="24.75" customHeight="1">
      <c r="A1864" s="428"/>
      <c r="B1864" s="428"/>
      <c r="C1864" s="428"/>
      <c r="D1864" s="495"/>
      <c r="E1864" s="495"/>
      <c r="F1864" s="428"/>
      <c r="G1864" s="495"/>
      <c r="H1864" s="495" t="str">
        <f t="shared" si="60"/>
        <v/>
      </c>
      <c r="I1864" s="512" t="str">
        <f t="shared" si="61"/>
        <v/>
      </c>
      <c r="J1864" s="428"/>
    </row>
    <row r="1865" spans="1:10" ht="24.75" customHeight="1">
      <c r="A1865" s="428"/>
      <c r="B1865" s="428"/>
      <c r="C1865" s="428"/>
      <c r="D1865" s="495"/>
      <c r="E1865" s="495"/>
      <c r="F1865" s="428"/>
      <c r="G1865" s="495"/>
      <c r="H1865" s="495" t="str">
        <f t="shared" si="60"/>
        <v/>
      </c>
      <c r="I1865" s="512" t="str">
        <f t="shared" si="61"/>
        <v/>
      </c>
      <c r="J1865" s="428"/>
    </row>
    <row r="1866" spans="1:10" ht="24.75" customHeight="1">
      <c r="A1866" s="428"/>
      <c r="B1866" s="428"/>
      <c r="C1866" s="428"/>
      <c r="D1866" s="495"/>
      <c r="E1866" s="495"/>
      <c r="F1866" s="428"/>
      <c r="G1866" s="495"/>
      <c r="H1866" s="495" t="str">
        <f t="shared" si="60"/>
        <v/>
      </c>
      <c r="I1866" s="512" t="str">
        <f t="shared" si="61"/>
        <v/>
      </c>
      <c r="J1866" s="428"/>
    </row>
    <row r="1867" spans="1:10" ht="24.75" customHeight="1">
      <c r="A1867" s="428"/>
      <c r="B1867" s="428"/>
      <c r="C1867" s="428"/>
      <c r="D1867" s="495"/>
      <c r="E1867" s="495"/>
      <c r="F1867" s="428"/>
      <c r="G1867" s="495"/>
      <c r="H1867" s="495" t="str">
        <f t="shared" si="60"/>
        <v/>
      </c>
      <c r="I1867" s="512" t="str">
        <f t="shared" si="61"/>
        <v/>
      </c>
      <c r="J1867" s="428"/>
    </row>
    <row r="1868" spans="1:10" ht="24.75" customHeight="1">
      <c r="A1868" s="428"/>
      <c r="B1868" s="428"/>
      <c r="C1868" s="428"/>
      <c r="D1868" s="495"/>
      <c r="E1868" s="495"/>
      <c r="F1868" s="428"/>
      <c r="G1868" s="495"/>
      <c r="H1868" s="495" t="str">
        <f t="shared" si="60"/>
        <v/>
      </c>
      <c r="I1868" s="512" t="str">
        <f t="shared" si="61"/>
        <v/>
      </c>
      <c r="J1868" s="428"/>
    </row>
    <row r="1869" spans="1:10" ht="24.75" customHeight="1">
      <c r="A1869" s="428"/>
      <c r="B1869" s="428"/>
      <c r="C1869" s="428"/>
      <c r="D1869" s="495"/>
      <c r="E1869" s="495"/>
      <c r="F1869" s="428"/>
      <c r="G1869" s="495"/>
      <c r="H1869" s="495" t="str">
        <f t="shared" si="60"/>
        <v/>
      </c>
      <c r="I1869" s="512" t="str">
        <f t="shared" si="61"/>
        <v/>
      </c>
      <c r="J1869" s="428"/>
    </row>
    <row r="1870" spans="1:10" ht="24.75" customHeight="1">
      <c r="A1870" s="428"/>
      <c r="B1870" s="428"/>
      <c r="C1870" s="428"/>
      <c r="D1870" s="495"/>
      <c r="E1870" s="495"/>
      <c r="F1870" s="428"/>
      <c r="G1870" s="495"/>
      <c r="H1870" s="495" t="str">
        <f t="shared" si="60"/>
        <v/>
      </c>
      <c r="I1870" s="512" t="str">
        <f t="shared" si="61"/>
        <v/>
      </c>
      <c r="J1870" s="428"/>
    </row>
    <row r="1871" spans="1:10" ht="24.75" customHeight="1">
      <c r="A1871" s="428"/>
      <c r="B1871" s="428"/>
      <c r="C1871" s="428"/>
      <c r="D1871" s="495"/>
      <c r="E1871" s="495"/>
      <c r="F1871" s="428"/>
      <c r="G1871" s="495"/>
      <c r="H1871" s="495" t="str">
        <f t="shared" si="60"/>
        <v/>
      </c>
      <c r="I1871" s="512" t="str">
        <f t="shared" si="61"/>
        <v/>
      </c>
      <c r="J1871" s="428"/>
    </row>
    <row r="1872" spans="1:10" ht="24.75" customHeight="1">
      <c r="A1872" s="428"/>
      <c r="B1872" s="428"/>
      <c r="C1872" s="428"/>
      <c r="D1872" s="495"/>
      <c r="E1872" s="495"/>
      <c r="F1872" s="428"/>
      <c r="G1872" s="495"/>
      <c r="H1872" s="495" t="str">
        <f t="shared" si="60"/>
        <v/>
      </c>
      <c r="I1872" s="512" t="str">
        <f t="shared" si="61"/>
        <v/>
      </c>
      <c r="J1872" s="428"/>
    </row>
    <row r="1873" spans="1:10" ht="24.75" customHeight="1">
      <c r="A1873" s="428"/>
      <c r="B1873" s="428"/>
      <c r="C1873" s="428"/>
      <c r="D1873" s="495"/>
      <c r="E1873" s="495"/>
      <c r="F1873" s="428"/>
      <c r="G1873" s="495"/>
      <c r="H1873" s="495" t="str">
        <f t="shared" si="60"/>
        <v/>
      </c>
      <c r="I1873" s="512" t="str">
        <f t="shared" si="61"/>
        <v/>
      </c>
      <c r="J1873" s="428"/>
    </row>
    <row r="1874" spans="1:10" ht="24.75" customHeight="1">
      <c r="A1874" s="428"/>
      <c r="B1874" s="428"/>
      <c r="C1874" s="428"/>
      <c r="D1874" s="495"/>
      <c r="E1874" s="495"/>
      <c r="F1874" s="428"/>
      <c r="G1874" s="495"/>
      <c r="H1874" s="495" t="str">
        <f t="shared" si="60"/>
        <v/>
      </c>
      <c r="I1874" s="512" t="str">
        <f t="shared" si="61"/>
        <v/>
      </c>
      <c r="J1874" s="428"/>
    </row>
    <row r="1875" spans="1:10" ht="24.75" customHeight="1">
      <c r="A1875" s="428"/>
      <c r="B1875" s="428"/>
      <c r="C1875" s="428"/>
      <c r="D1875" s="495"/>
      <c r="E1875" s="495"/>
      <c r="F1875" s="428"/>
      <c r="G1875" s="495"/>
      <c r="H1875" s="495" t="str">
        <f t="shared" si="60"/>
        <v/>
      </c>
      <c r="I1875" s="512" t="str">
        <f t="shared" si="61"/>
        <v/>
      </c>
      <c r="J1875" s="428"/>
    </row>
    <row r="1876" spans="1:10" ht="24.75" customHeight="1">
      <c r="A1876" s="428"/>
      <c r="B1876" s="428"/>
      <c r="C1876" s="428"/>
      <c r="D1876" s="495"/>
      <c r="E1876" s="495"/>
      <c r="F1876" s="428"/>
      <c r="G1876" s="495"/>
      <c r="H1876" s="495" t="str">
        <f t="shared" si="60"/>
        <v/>
      </c>
      <c r="I1876" s="512" t="str">
        <f t="shared" si="61"/>
        <v/>
      </c>
      <c r="J1876" s="428"/>
    </row>
    <row r="1877" spans="1:10" ht="24.75" customHeight="1">
      <c r="A1877" s="428"/>
      <c r="B1877" s="428"/>
      <c r="C1877" s="428"/>
      <c r="D1877" s="495"/>
      <c r="E1877" s="495"/>
      <c r="F1877" s="428"/>
      <c r="G1877" s="495"/>
      <c r="H1877" s="495" t="str">
        <f t="shared" si="60"/>
        <v/>
      </c>
      <c r="I1877" s="512" t="str">
        <f t="shared" si="61"/>
        <v/>
      </c>
      <c r="J1877" s="428"/>
    </row>
    <row r="1878" spans="1:10" ht="24.75" customHeight="1">
      <c r="A1878" s="428"/>
      <c r="B1878" s="428"/>
      <c r="C1878" s="428"/>
      <c r="D1878" s="495"/>
      <c r="E1878" s="495"/>
      <c r="F1878" s="428"/>
      <c r="G1878" s="495"/>
      <c r="H1878" s="495" t="str">
        <f t="shared" si="60"/>
        <v/>
      </c>
      <c r="I1878" s="512" t="str">
        <f t="shared" si="61"/>
        <v/>
      </c>
      <c r="J1878" s="428"/>
    </row>
    <row r="1879" spans="1:10" ht="24.75" customHeight="1">
      <c r="A1879" s="428"/>
      <c r="B1879" s="428"/>
      <c r="C1879" s="428"/>
      <c r="D1879" s="495"/>
      <c r="E1879" s="495"/>
      <c r="F1879" s="428"/>
      <c r="G1879" s="495"/>
      <c r="H1879" s="495" t="str">
        <f t="shared" si="60"/>
        <v/>
      </c>
      <c r="I1879" s="512" t="str">
        <f t="shared" si="61"/>
        <v/>
      </c>
      <c r="J1879" s="428"/>
    </row>
    <row r="1880" spans="1:10" ht="24.75" customHeight="1">
      <c r="A1880" s="428"/>
      <c r="B1880" s="428"/>
      <c r="C1880" s="428"/>
      <c r="D1880" s="495"/>
      <c r="E1880" s="495"/>
      <c r="F1880" s="428"/>
      <c r="G1880" s="495"/>
      <c r="H1880" s="495" t="str">
        <f t="shared" si="60"/>
        <v/>
      </c>
      <c r="I1880" s="512" t="str">
        <f t="shared" si="61"/>
        <v/>
      </c>
      <c r="J1880" s="428"/>
    </row>
    <row r="1881" spans="1:10" ht="24.75" customHeight="1">
      <c r="A1881" s="428"/>
      <c r="B1881" s="428"/>
      <c r="C1881" s="428"/>
      <c r="D1881" s="495"/>
      <c r="E1881" s="495"/>
      <c r="F1881" s="428"/>
      <c r="G1881" s="495"/>
      <c r="H1881" s="495" t="str">
        <f t="shared" si="60"/>
        <v/>
      </c>
      <c r="I1881" s="512" t="str">
        <f t="shared" si="61"/>
        <v/>
      </c>
      <c r="J1881" s="428"/>
    </row>
    <row r="1882" spans="1:10" ht="24.75" customHeight="1">
      <c r="A1882" s="428"/>
      <c r="B1882" s="428"/>
      <c r="C1882" s="428"/>
      <c r="D1882" s="495"/>
      <c r="E1882" s="495"/>
      <c r="F1882" s="428"/>
      <c r="G1882" s="495"/>
      <c r="H1882" s="495" t="str">
        <f t="shared" si="60"/>
        <v/>
      </c>
      <c r="I1882" s="512" t="str">
        <f t="shared" si="61"/>
        <v/>
      </c>
      <c r="J1882" s="428"/>
    </row>
    <row r="1883" spans="1:10" ht="24.75" customHeight="1">
      <c r="A1883" s="428"/>
      <c r="B1883" s="428"/>
      <c r="C1883" s="428"/>
      <c r="D1883" s="495"/>
      <c r="E1883" s="495"/>
      <c r="F1883" s="428"/>
      <c r="G1883" s="495"/>
      <c r="H1883" s="495" t="str">
        <f t="shared" si="60"/>
        <v/>
      </c>
      <c r="I1883" s="512" t="str">
        <f t="shared" si="61"/>
        <v/>
      </c>
      <c r="J1883" s="428"/>
    </row>
    <row r="1884" spans="1:10" ht="24.75" customHeight="1">
      <c r="A1884" s="428"/>
      <c r="B1884" s="428"/>
      <c r="C1884" s="428"/>
      <c r="D1884" s="495"/>
      <c r="E1884" s="495"/>
      <c r="F1884" s="428"/>
      <c r="G1884" s="495"/>
      <c r="H1884" s="495" t="str">
        <f t="shared" si="60"/>
        <v/>
      </c>
      <c r="I1884" s="512" t="str">
        <f t="shared" si="61"/>
        <v/>
      </c>
      <c r="J1884" s="428"/>
    </row>
    <row r="1885" spans="1:10" ht="24.75" customHeight="1">
      <c r="A1885" s="428"/>
      <c r="B1885" s="428"/>
      <c r="C1885" s="428"/>
      <c r="D1885" s="495"/>
      <c r="E1885" s="495"/>
      <c r="F1885" s="428"/>
      <c r="G1885" s="495"/>
      <c r="H1885" s="495" t="str">
        <f t="shared" si="60"/>
        <v/>
      </c>
      <c r="I1885" s="512" t="str">
        <f t="shared" si="61"/>
        <v/>
      </c>
      <c r="J1885" s="428"/>
    </row>
    <row r="1886" spans="1:10" ht="24.75" customHeight="1">
      <c r="A1886" s="428"/>
      <c r="B1886" s="428"/>
      <c r="C1886" s="428"/>
      <c r="D1886" s="495"/>
      <c r="E1886" s="495"/>
      <c r="F1886" s="428"/>
      <c r="G1886" s="495"/>
      <c r="H1886" s="495" t="str">
        <f t="shared" ref="H1886:H1949" si="62">IF(E1886="","",E1886*G1886)</f>
        <v/>
      </c>
      <c r="I1886" s="512" t="str">
        <f t="shared" ref="I1886:I1949" si="63">IF(D1886="","",H1886/D1886)</f>
        <v/>
      </c>
      <c r="J1886" s="428"/>
    </row>
    <row r="1887" spans="1:10" ht="24.75" customHeight="1">
      <c r="A1887" s="428"/>
      <c r="B1887" s="428"/>
      <c r="C1887" s="428"/>
      <c r="D1887" s="495"/>
      <c r="E1887" s="495"/>
      <c r="F1887" s="428"/>
      <c r="G1887" s="495"/>
      <c r="H1887" s="495" t="str">
        <f t="shared" si="62"/>
        <v/>
      </c>
      <c r="I1887" s="512" t="str">
        <f t="shared" si="63"/>
        <v/>
      </c>
      <c r="J1887" s="428"/>
    </row>
    <row r="1888" spans="1:10" ht="24.75" customHeight="1">
      <c r="A1888" s="428"/>
      <c r="B1888" s="428"/>
      <c r="C1888" s="428"/>
      <c r="D1888" s="495"/>
      <c r="E1888" s="495"/>
      <c r="F1888" s="428"/>
      <c r="G1888" s="495"/>
      <c r="H1888" s="495" t="str">
        <f t="shared" si="62"/>
        <v/>
      </c>
      <c r="I1888" s="512" t="str">
        <f t="shared" si="63"/>
        <v/>
      </c>
      <c r="J1888" s="428"/>
    </row>
    <row r="1889" spans="1:10" ht="24.75" customHeight="1">
      <c r="A1889" s="428"/>
      <c r="B1889" s="428"/>
      <c r="C1889" s="428"/>
      <c r="D1889" s="495"/>
      <c r="E1889" s="495"/>
      <c r="F1889" s="428"/>
      <c r="G1889" s="495"/>
      <c r="H1889" s="495" t="str">
        <f t="shared" si="62"/>
        <v/>
      </c>
      <c r="I1889" s="512" t="str">
        <f t="shared" si="63"/>
        <v/>
      </c>
      <c r="J1889" s="428"/>
    </row>
    <row r="1890" spans="1:10" ht="24.75" customHeight="1">
      <c r="A1890" s="428"/>
      <c r="B1890" s="428"/>
      <c r="C1890" s="428"/>
      <c r="D1890" s="495"/>
      <c r="E1890" s="495"/>
      <c r="F1890" s="428"/>
      <c r="G1890" s="495"/>
      <c r="H1890" s="495" t="str">
        <f t="shared" si="62"/>
        <v/>
      </c>
      <c r="I1890" s="512" t="str">
        <f t="shared" si="63"/>
        <v/>
      </c>
      <c r="J1890" s="428"/>
    </row>
    <row r="1891" spans="1:10" ht="24.75" customHeight="1">
      <c r="A1891" s="428"/>
      <c r="B1891" s="428"/>
      <c r="C1891" s="428"/>
      <c r="D1891" s="495"/>
      <c r="E1891" s="495"/>
      <c r="F1891" s="428"/>
      <c r="G1891" s="495"/>
      <c r="H1891" s="495" t="str">
        <f t="shared" si="62"/>
        <v/>
      </c>
      <c r="I1891" s="512" t="str">
        <f t="shared" si="63"/>
        <v/>
      </c>
      <c r="J1891" s="428"/>
    </row>
    <row r="1892" spans="1:10" ht="24.75" customHeight="1">
      <c r="A1892" s="428"/>
      <c r="B1892" s="428"/>
      <c r="C1892" s="428"/>
      <c r="D1892" s="495"/>
      <c r="E1892" s="495"/>
      <c r="F1892" s="428"/>
      <c r="G1892" s="495"/>
      <c r="H1892" s="495" t="str">
        <f t="shared" si="62"/>
        <v/>
      </c>
      <c r="I1892" s="512" t="str">
        <f t="shared" si="63"/>
        <v/>
      </c>
      <c r="J1892" s="428"/>
    </row>
    <row r="1893" spans="1:10" ht="24.75" customHeight="1">
      <c r="A1893" s="428"/>
      <c r="B1893" s="428"/>
      <c r="C1893" s="428"/>
      <c r="D1893" s="495"/>
      <c r="E1893" s="495"/>
      <c r="F1893" s="428"/>
      <c r="G1893" s="495"/>
      <c r="H1893" s="495" t="str">
        <f t="shared" si="62"/>
        <v/>
      </c>
      <c r="I1893" s="512" t="str">
        <f t="shared" si="63"/>
        <v/>
      </c>
      <c r="J1893" s="428"/>
    </row>
    <row r="1894" spans="1:10" ht="24.75" customHeight="1">
      <c r="A1894" s="428"/>
      <c r="B1894" s="428"/>
      <c r="C1894" s="428"/>
      <c r="D1894" s="495"/>
      <c r="E1894" s="495"/>
      <c r="F1894" s="428"/>
      <c r="G1894" s="495"/>
      <c r="H1894" s="495" t="str">
        <f t="shared" si="62"/>
        <v/>
      </c>
      <c r="I1894" s="512" t="str">
        <f t="shared" si="63"/>
        <v/>
      </c>
      <c r="J1894" s="428"/>
    </row>
    <row r="1895" spans="1:10" ht="24.75" customHeight="1">
      <c r="A1895" s="428"/>
      <c r="B1895" s="428"/>
      <c r="C1895" s="428"/>
      <c r="D1895" s="495"/>
      <c r="E1895" s="495"/>
      <c r="F1895" s="428"/>
      <c r="G1895" s="495"/>
      <c r="H1895" s="495" t="str">
        <f t="shared" si="62"/>
        <v/>
      </c>
      <c r="I1895" s="512" t="str">
        <f t="shared" si="63"/>
        <v/>
      </c>
      <c r="J1895" s="428"/>
    </row>
    <row r="1896" spans="1:10" ht="24.75" customHeight="1">
      <c r="A1896" s="428"/>
      <c r="B1896" s="428"/>
      <c r="C1896" s="428"/>
      <c r="D1896" s="495"/>
      <c r="E1896" s="495"/>
      <c r="F1896" s="428"/>
      <c r="G1896" s="495"/>
      <c r="H1896" s="495" t="str">
        <f t="shared" si="62"/>
        <v/>
      </c>
      <c r="I1896" s="512" t="str">
        <f t="shared" si="63"/>
        <v/>
      </c>
      <c r="J1896" s="428"/>
    </row>
    <row r="1897" spans="1:10" ht="24.75" customHeight="1">
      <c r="A1897" s="428"/>
      <c r="B1897" s="428"/>
      <c r="C1897" s="428"/>
      <c r="D1897" s="495"/>
      <c r="E1897" s="495"/>
      <c r="F1897" s="428"/>
      <c r="G1897" s="495"/>
      <c r="H1897" s="495" t="str">
        <f t="shared" si="62"/>
        <v/>
      </c>
      <c r="I1897" s="512" t="str">
        <f t="shared" si="63"/>
        <v/>
      </c>
      <c r="J1897" s="428"/>
    </row>
    <row r="1898" spans="1:10" ht="24.75" customHeight="1">
      <c r="A1898" s="428"/>
      <c r="B1898" s="428"/>
      <c r="C1898" s="428"/>
      <c r="D1898" s="495"/>
      <c r="E1898" s="495"/>
      <c r="F1898" s="428"/>
      <c r="G1898" s="495"/>
      <c r="H1898" s="495" t="str">
        <f t="shared" si="62"/>
        <v/>
      </c>
      <c r="I1898" s="512" t="str">
        <f t="shared" si="63"/>
        <v/>
      </c>
      <c r="J1898" s="428"/>
    </row>
    <row r="1899" spans="1:10" ht="24.75" customHeight="1">
      <c r="A1899" s="428"/>
      <c r="B1899" s="428"/>
      <c r="C1899" s="428"/>
      <c r="D1899" s="495"/>
      <c r="E1899" s="495"/>
      <c r="F1899" s="428"/>
      <c r="G1899" s="495"/>
      <c r="H1899" s="495" t="str">
        <f t="shared" si="62"/>
        <v/>
      </c>
      <c r="I1899" s="512" t="str">
        <f t="shared" si="63"/>
        <v/>
      </c>
      <c r="J1899" s="428"/>
    </row>
    <row r="1900" spans="1:10" ht="24.75" customHeight="1">
      <c r="A1900" s="428"/>
      <c r="B1900" s="428"/>
      <c r="C1900" s="428"/>
      <c r="D1900" s="495"/>
      <c r="E1900" s="495"/>
      <c r="F1900" s="428"/>
      <c r="G1900" s="495"/>
      <c r="H1900" s="495" t="str">
        <f t="shared" si="62"/>
        <v/>
      </c>
      <c r="I1900" s="512" t="str">
        <f t="shared" si="63"/>
        <v/>
      </c>
      <c r="J1900" s="428"/>
    </row>
    <row r="1901" spans="1:10" ht="24.75" customHeight="1">
      <c r="A1901" s="428"/>
      <c r="B1901" s="428"/>
      <c r="C1901" s="428"/>
      <c r="D1901" s="495"/>
      <c r="E1901" s="495"/>
      <c r="F1901" s="428"/>
      <c r="G1901" s="495"/>
      <c r="H1901" s="495" t="str">
        <f t="shared" si="62"/>
        <v/>
      </c>
      <c r="I1901" s="512" t="str">
        <f t="shared" si="63"/>
        <v/>
      </c>
      <c r="J1901" s="428"/>
    </row>
    <row r="1902" spans="1:10" ht="24.75" customHeight="1">
      <c r="A1902" s="428"/>
      <c r="B1902" s="428"/>
      <c r="C1902" s="428"/>
      <c r="D1902" s="495"/>
      <c r="E1902" s="495"/>
      <c r="F1902" s="428"/>
      <c r="G1902" s="495"/>
      <c r="H1902" s="495" t="str">
        <f t="shared" si="62"/>
        <v/>
      </c>
      <c r="I1902" s="512" t="str">
        <f t="shared" si="63"/>
        <v/>
      </c>
      <c r="J1902" s="428"/>
    </row>
    <row r="1903" spans="1:10" ht="24.75" customHeight="1">
      <c r="A1903" s="428"/>
      <c r="B1903" s="428"/>
      <c r="C1903" s="428"/>
      <c r="D1903" s="495"/>
      <c r="E1903" s="495"/>
      <c r="F1903" s="428"/>
      <c r="G1903" s="495"/>
      <c r="H1903" s="495" t="str">
        <f t="shared" si="62"/>
        <v/>
      </c>
      <c r="I1903" s="512" t="str">
        <f t="shared" si="63"/>
        <v/>
      </c>
      <c r="J1903" s="428"/>
    </row>
    <row r="1904" spans="1:10" ht="24.75" customHeight="1">
      <c r="A1904" s="428"/>
      <c r="B1904" s="428"/>
      <c r="C1904" s="428"/>
      <c r="D1904" s="495"/>
      <c r="E1904" s="495"/>
      <c r="F1904" s="428"/>
      <c r="G1904" s="495"/>
      <c r="H1904" s="495" t="str">
        <f t="shared" si="62"/>
        <v/>
      </c>
      <c r="I1904" s="512" t="str">
        <f t="shared" si="63"/>
        <v/>
      </c>
      <c r="J1904" s="428"/>
    </row>
    <row r="1905" spans="1:10" ht="24.75" customHeight="1">
      <c r="A1905" s="428"/>
      <c r="B1905" s="428"/>
      <c r="C1905" s="428"/>
      <c r="D1905" s="495"/>
      <c r="E1905" s="495"/>
      <c r="F1905" s="428"/>
      <c r="G1905" s="495"/>
      <c r="H1905" s="495" t="str">
        <f t="shared" si="62"/>
        <v/>
      </c>
      <c r="I1905" s="512" t="str">
        <f t="shared" si="63"/>
        <v/>
      </c>
      <c r="J1905" s="428"/>
    </row>
    <row r="1906" spans="1:10" ht="24.75" customHeight="1">
      <c r="A1906" s="428"/>
      <c r="B1906" s="428"/>
      <c r="C1906" s="428"/>
      <c r="D1906" s="495"/>
      <c r="E1906" s="495"/>
      <c r="F1906" s="428"/>
      <c r="G1906" s="495"/>
      <c r="H1906" s="495" t="str">
        <f t="shared" si="62"/>
        <v/>
      </c>
      <c r="I1906" s="512" t="str">
        <f t="shared" si="63"/>
        <v/>
      </c>
      <c r="J1906" s="428"/>
    </row>
    <row r="1907" spans="1:10" ht="24.75" customHeight="1">
      <c r="A1907" s="428"/>
      <c r="B1907" s="428"/>
      <c r="C1907" s="428"/>
      <c r="D1907" s="495"/>
      <c r="E1907" s="495"/>
      <c r="F1907" s="428"/>
      <c r="G1907" s="495"/>
      <c r="H1907" s="495" t="str">
        <f t="shared" si="62"/>
        <v/>
      </c>
      <c r="I1907" s="512" t="str">
        <f t="shared" si="63"/>
        <v/>
      </c>
      <c r="J1907" s="428"/>
    </row>
    <row r="1908" spans="1:10" ht="24.75" customHeight="1">
      <c r="A1908" s="428"/>
      <c r="B1908" s="428"/>
      <c r="C1908" s="428"/>
      <c r="D1908" s="495"/>
      <c r="E1908" s="495"/>
      <c r="F1908" s="428"/>
      <c r="G1908" s="495"/>
      <c r="H1908" s="495" t="str">
        <f t="shared" si="62"/>
        <v/>
      </c>
      <c r="I1908" s="512" t="str">
        <f t="shared" si="63"/>
        <v/>
      </c>
      <c r="J1908" s="428"/>
    </row>
    <row r="1909" spans="1:10" ht="24.75" customHeight="1">
      <c r="A1909" s="428"/>
      <c r="B1909" s="428"/>
      <c r="C1909" s="428"/>
      <c r="D1909" s="495"/>
      <c r="E1909" s="495"/>
      <c r="F1909" s="428"/>
      <c r="G1909" s="495"/>
      <c r="H1909" s="495" t="str">
        <f t="shared" si="62"/>
        <v/>
      </c>
      <c r="I1909" s="512" t="str">
        <f t="shared" si="63"/>
        <v/>
      </c>
      <c r="J1909" s="428"/>
    </row>
    <row r="1910" spans="1:10" ht="24.75" customHeight="1">
      <c r="A1910" s="428"/>
      <c r="B1910" s="428"/>
      <c r="C1910" s="428"/>
      <c r="D1910" s="495"/>
      <c r="E1910" s="495"/>
      <c r="F1910" s="428"/>
      <c r="G1910" s="495"/>
      <c r="H1910" s="495" t="str">
        <f t="shared" si="62"/>
        <v/>
      </c>
      <c r="I1910" s="512" t="str">
        <f t="shared" si="63"/>
        <v/>
      </c>
      <c r="J1910" s="428"/>
    </row>
    <row r="1911" spans="1:10" ht="24.75" customHeight="1">
      <c r="A1911" s="428"/>
      <c r="B1911" s="428"/>
      <c r="C1911" s="428"/>
      <c r="D1911" s="495"/>
      <c r="E1911" s="495"/>
      <c r="F1911" s="428"/>
      <c r="G1911" s="495"/>
      <c r="H1911" s="495" t="str">
        <f t="shared" si="62"/>
        <v/>
      </c>
      <c r="I1911" s="512" t="str">
        <f t="shared" si="63"/>
        <v/>
      </c>
      <c r="J1911" s="428"/>
    </row>
    <row r="1912" spans="1:10" ht="24.75" customHeight="1">
      <c r="A1912" s="428"/>
      <c r="B1912" s="428"/>
      <c r="C1912" s="428"/>
      <c r="D1912" s="495"/>
      <c r="E1912" s="495"/>
      <c r="F1912" s="428"/>
      <c r="G1912" s="495"/>
      <c r="H1912" s="495" t="str">
        <f t="shared" si="62"/>
        <v/>
      </c>
      <c r="I1912" s="512" t="str">
        <f t="shared" si="63"/>
        <v/>
      </c>
      <c r="J1912" s="428"/>
    </row>
    <row r="1913" spans="1:10" ht="24.75" customHeight="1">
      <c r="A1913" s="428"/>
      <c r="B1913" s="428"/>
      <c r="C1913" s="428"/>
      <c r="D1913" s="495"/>
      <c r="E1913" s="495"/>
      <c r="F1913" s="428"/>
      <c r="G1913" s="495"/>
      <c r="H1913" s="495" t="str">
        <f t="shared" si="62"/>
        <v/>
      </c>
      <c r="I1913" s="512" t="str">
        <f t="shared" si="63"/>
        <v/>
      </c>
      <c r="J1913" s="428"/>
    </row>
    <row r="1914" spans="1:10" ht="24.75" customHeight="1">
      <c r="A1914" s="428"/>
      <c r="B1914" s="428"/>
      <c r="C1914" s="428"/>
      <c r="D1914" s="495"/>
      <c r="E1914" s="495"/>
      <c r="F1914" s="428"/>
      <c r="G1914" s="495"/>
      <c r="H1914" s="495" t="str">
        <f t="shared" si="62"/>
        <v/>
      </c>
      <c r="I1914" s="512" t="str">
        <f t="shared" si="63"/>
        <v/>
      </c>
      <c r="J1914" s="428"/>
    </row>
    <row r="1915" spans="1:10" ht="24.75" customHeight="1">
      <c r="A1915" s="428"/>
      <c r="B1915" s="428"/>
      <c r="C1915" s="428"/>
      <c r="D1915" s="495"/>
      <c r="E1915" s="495"/>
      <c r="F1915" s="428"/>
      <c r="G1915" s="495"/>
      <c r="H1915" s="495" t="str">
        <f t="shared" si="62"/>
        <v/>
      </c>
      <c r="I1915" s="512" t="str">
        <f t="shared" si="63"/>
        <v/>
      </c>
      <c r="J1915" s="428"/>
    </row>
    <row r="1916" spans="1:10" ht="24.75" customHeight="1">
      <c r="A1916" s="428"/>
      <c r="B1916" s="428"/>
      <c r="C1916" s="428"/>
      <c r="D1916" s="495"/>
      <c r="E1916" s="495"/>
      <c r="F1916" s="428"/>
      <c r="G1916" s="495"/>
      <c r="H1916" s="495" t="str">
        <f t="shared" si="62"/>
        <v/>
      </c>
      <c r="I1916" s="512" t="str">
        <f t="shared" si="63"/>
        <v/>
      </c>
      <c r="J1916" s="428"/>
    </row>
    <row r="1917" spans="1:10" ht="24.75" customHeight="1">
      <c r="A1917" s="428"/>
      <c r="B1917" s="428"/>
      <c r="C1917" s="428"/>
      <c r="D1917" s="495"/>
      <c r="E1917" s="495"/>
      <c r="F1917" s="428"/>
      <c r="G1917" s="495"/>
      <c r="H1917" s="495" t="str">
        <f t="shared" si="62"/>
        <v/>
      </c>
      <c r="I1917" s="512" t="str">
        <f t="shared" si="63"/>
        <v/>
      </c>
      <c r="J1917" s="428"/>
    </row>
    <row r="1918" spans="1:10" ht="24.75" customHeight="1">
      <c r="A1918" s="428"/>
      <c r="B1918" s="428"/>
      <c r="C1918" s="428"/>
      <c r="D1918" s="495"/>
      <c r="E1918" s="495"/>
      <c r="F1918" s="428"/>
      <c r="G1918" s="495"/>
      <c r="H1918" s="495" t="str">
        <f t="shared" si="62"/>
        <v/>
      </c>
      <c r="I1918" s="512" t="str">
        <f t="shared" si="63"/>
        <v/>
      </c>
      <c r="J1918" s="428"/>
    </row>
    <row r="1919" spans="1:10" ht="24.75" customHeight="1">
      <c r="A1919" s="428"/>
      <c r="B1919" s="428"/>
      <c r="C1919" s="428"/>
      <c r="D1919" s="495"/>
      <c r="E1919" s="495"/>
      <c r="F1919" s="428"/>
      <c r="G1919" s="495"/>
      <c r="H1919" s="495" t="str">
        <f t="shared" si="62"/>
        <v/>
      </c>
      <c r="I1919" s="512" t="str">
        <f t="shared" si="63"/>
        <v/>
      </c>
      <c r="J1919" s="428"/>
    </row>
    <row r="1920" spans="1:10" ht="24.75" customHeight="1">
      <c r="A1920" s="428"/>
      <c r="B1920" s="428"/>
      <c r="C1920" s="428"/>
      <c r="D1920" s="495"/>
      <c r="E1920" s="495"/>
      <c r="F1920" s="428"/>
      <c r="G1920" s="495"/>
      <c r="H1920" s="495" t="str">
        <f t="shared" si="62"/>
        <v/>
      </c>
      <c r="I1920" s="512" t="str">
        <f t="shared" si="63"/>
        <v/>
      </c>
      <c r="J1920" s="428"/>
    </row>
    <row r="1921" spans="1:10" ht="24.75" customHeight="1">
      <c r="A1921" s="428"/>
      <c r="B1921" s="428"/>
      <c r="C1921" s="428"/>
      <c r="D1921" s="495"/>
      <c r="E1921" s="495"/>
      <c r="F1921" s="428"/>
      <c r="G1921" s="495"/>
      <c r="H1921" s="495" t="str">
        <f t="shared" si="62"/>
        <v/>
      </c>
      <c r="I1921" s="512" t="str">
        <f t="shared" si="63"/>
        <v/>
      </c>
      <c r="J1921" s="428"/>
    </row>
    <row r="1922" spans="1:10" ht="24.75" customHeight="1">
      <c r="A1922" s="428"/>
      <c r="B1922" s="428"/>
      <c r="C1922" s="428"/>
      <c r="D1922" s="495"/>
      <c r="E1922" s="495"/>
      <c r="F1922" s="428"/>
      <c r="G1922" s="495"/>
      <c r="H1922" s="495" t="str">
        <f t="shared" si="62"/>
        <v/>
      </c>
      <c r="I1922" s="512" t="str">
        <f t="shared" si="63"/>
        <v/>
      </c>
      <c r="J1922" s="428"/>
    </row>
    <row r="1923" spans="1:10" ht="24.75" customHeight="1">
      <c r="A1923" s="428"/>
      <c r="B1923" s="428"/>
      <c r="C1923" s="428"/>
      <c r="D1923" s="495"/>
      <c r="E1923" s="495"/>
      <c r="F1923" s="428"/>
      <c r="G1923" s="495"/>
      <c r="H1923" s="495" t="str">
        <f t="shared" si="62"/>
        <v/>
      </c>
      <c r="I1923" s="512" t="str">
        <f t="shared" si="63"/>
        <v/>
      </c>
      <c r="J1923" s="428"/>
    </row>
    <row r="1924" spans="1:10" ht="24.75" customHeight="1">
      <c r="A1924" s="428"/>
      <c r="B1924" s="428"/>
      <c r="C1924" s="428"/>
      <c r="D1924" s="495"/>
      <c r="E1924" s="495"/>
      <c r="F1924" s="428"/>
      <c r="G1924" s="495"/>
      <c r="H1924" s="495" t="str">
        <f t="shared" si="62"/>
        <v/>
      </c>
      <c r="I1924" s="512" t="str">
        <f t="shared" si="63"/>
        <v/>
      </c>
      <c r="J1924" s="428"/>
    </row>
    <row r="1925" spans="1:10" ht="24.75" customHeight="1">
      <c r="A1925" s="428"/>
      <c r="B1925" s="428"/>
      <c r="C1925" s="428"/>
      <c r="D1925" s="495"/>
      <c r="E1925" s="495"/>
      <c r="F1925" s="428"/>
      <c r="G1925" s="495"/>
      <c r="H1925" s="495" t="str">
        <f t="shared" si="62"/>
        <v/>
      </c>
      <c r="I1925" s="512" t="str">
        <f t="shared" si="63"/>
        <v/>
      </c>
      <c r="J1925" s="428"/>
    </row>
    <row r="1926" spans="1:10" ht="24.75" customHeight="1">
      <c r="A1926" s="428"/>
      <c r="B1926" s="428"/>
      <c r="C1926" s="428"/>
      <c r="D1926" s="495"/>
      <c r="E1926" s="495"/>
      <c r="F1926" s="428"/>
      <c r="G1926" s="495"/>
      <c r="H1926" s="495" t="str">
        <f t="shared" si="62"/>
        <v/>
      </c>
      <c r="I1926" s="512" t="str">
        <f t="shared" si="63"/>
        <v/>
      </c>
      <c r="J1926" s="428"/>
    </row>
    <row r="1927" spans="1:10" ht="24.75" customHeight="1">
      <c r="A1927" s="428"/>
      <c r="B1927" s="428"/>
      <c r="C1927" s="428"/>
      <c r="D1927" s="495"/>
      <c r="E1927" s="495"/>
      <c r="F1927" s="428"/>
      <c r="G1927" s="495"/>
      <c r="H1927" s="495" t="str">
        <f t="shared" si="62"/>
        <v/>
      </c>
      <c r="I1927" s="512" t="str">
        <f t="shared" si="63"/>
        <v/>
      </c>
      <c r="J1927" s="428"/>
    </row>
    <row r="1928" spans="1:10" ht="24.75" customHeight="1">
      <c r="A1928" s="428"/>
      <c r="B1928" s="428"/>
      <c r="C1928" s="428"/>
      <c r="D1928" s="495"/>
      <c r="E1928" s="495"/>
      <c r="F1928" s="428"/>
      <c r="G1928" s="495"/>
      <c r="H1928" s="495" t="str">
        <f t="shared" si="62"/>
        <v/>
      </c>
      <c r="I1928" s="512" t="str">
        <f t="shared" si="63"/>
        <v/>
      </c>
      <c r="J1928" s="428"/>
    </row>
    <row r="1929" spans="1:10" ht="24.75" customHeight="1">
      <c r="A1929" s="428"/>
      <c r="B1929" s="428"/>
      <c r="C1929" s="428"/>
      <c r="D1929" s="495"/>
      <c r="E1929" s="495"/>
      <c r="F1929" s="428"/>
      <c r="G1929" s="495"/>
      <c r="H1929" s="495" t="str">
        <f t="shared" si="62"/>
        <v/>
      </c>
      <c r="I1929" s="512" t="str">
        <f t="shared" si="63"/>
        <v/>
      </c>
      <c r="J1929" s="428"/>
    </row>
    <row r="1930" spans="1:10" ht="24.75" customHeight="1">
      <c r="A1930" s="428"/>
      <c r="B1930" s="428"/>
      <c r="C1930" s="428"/>
      <c r="D1930" s="495"/>
      <c r="E1930" s="495"/>
      <c r="F1930" s="428"/>
      <c r="G1930" s="495"/>
      <c r="H1930" s="495" t="str">
        <f t="shared" si="62"/>
        <v/>
      </c>
      <c r="I1930" s="512" t="str">
        <f t="shared" si="63"/>
        <v/>
      </c>
      <c r="J1930" s="428"/>
    </row>
    <row r="1931" spans="1:10" ht="24.75" customHeight="1">
      <c r="A1931" s="428"/>
      <c r="B1931" s="428"/>
      <c r="C1931" s="428"/>
      <c r="D1931" s="495"/>
      <c r="E1931" s="495"/>
      <c r="F1931" s="428"/>
      <c r="G1931" s="495"/>
      <c r="H1931" s="495" t="str">
        <f t="shared" si="62"/>
        <v/>
      </c>
      <c r="I1931" s="512" t="str">
        <f t="shared" si="63"/>
        <v/>
      </c>
      <c r="J1931" s="428"/>
    </row>
    <row r="1932" spans="1:10" ht="24.75" customHeight="1">
      <c r="A1932" s="428"/>
      <c r="B1932" s="428"/>
      <c r="C1932" s="428"/>
      <c r="D1932" s="495"/>
      <c r="E1932" s="495"/>
      <c r="F1932" s="428"/>
      <c r="G1932" s="495"/>
      <c r="H1932" s="495" t="str">
        <f t="shared" si="62"/>
        <v/>
      </c>
      <c r="I1932" s="512" t="str">
        <f t="shared" si="63"/>
        <v/>
      </c>
      <c r="J1932" s="428"/>
    </row>
    <row r="1933" spans="1:10" ht="24.75" customHeight="1">
      <c r="A1933" s="428"/>
      <c r="B1933" s="428"/>
      <c r="C1933" s="428"/>
      <c r="D1933" s="495"/>
      <c r="E1933" s="495"/>
      <c r="F1933" s="428"/>
      <c r="G1933" s="495"/>
      <c r="H1933" s="495" t="str">
        <f t="shared" si="62"/>
        <v/>
      </c>
      <c r="I1933" s="512" t="str">
        <f t="shared" si="63"/>
        <v/>
      </c>
      <c r="J1933" s="428"/>
    </row>
    <row r="1934" spans="1:10" ht="24.75" customHeight="1">
      <c r="A1934" s="428"/>
      <c r="B1934" s="428"/>
      <c r="C1934" s="428"/>
      <c r="D1934" s="495"/>
      <c r="E1934" s="495"/>
      <c r="F1934" s="428"/>
      <c r="G1934" s="495"/>
      <c r="H1934" s="495" t="str">
        <f t="shared" si="62"/>
        <v/>
      </c>
      <c r="I1934" s="512" t="str">
        <f t="shared" si="63"/>
        <v/>
      </c>
      <c r="J1934" s="428"/>
    </row>
    <row r="1935" spans="1:10" ht="24.75" customHeight="1">
      <c r="A1935" s="428"/>
      <c r="B1935" s="428"/>
      <c r="C1935" s="428"/>
      <c r="D1935" s="495"/>
      <c r="E1935" s="495"/>
      <c r="F1935" s="428"/>
      <c r="G1935" s="495"/>
      <c r="H1935" s="495" t="str">
        <f t="shared" si="62"/>
        <v/>
      </c>
      <c r="I1935" s="512" t="str">
        <f t="shared" si="63"/>
        <v/>
      </c>
      <c r="J1935" s="428"/>
    </row>
    <row r="1936" spans="1:10" ht="24.75" customHeight="1">
      <c r="A1936" s="428"/>
      <c r="B1936" s="428"/>
      <c r="C1936" s="428"/>
      <c r="D1936" s="495"/>
      <c r="E1936" s="495"/>
      <c r="F1936" s="428"/>
      <c r="G1936" s="495"/>
      <c r="H1936" s="495" t="str">
        <f t="shared" si="62"/>
        <v/>
      </c>
      <c r="I1936" s="512" t="str">
        <f t="shared" si="63"/>
        <v/>
      </c>
      <c r="J1936" s="428"/>
    </row>
    <row r="1937" spans="1:10" ht="24.75" customHeight="1">
      <c r="A1937" s="428"/>
      <c r="B1937" s="428"/>
      <c r="C1937" s="428"/>
      <c r="D1937" s="495"/>
      <c r="E1937" s="495"/>
      <c r="F1937" s="428"/>
      <c r="G1937" s="495"/>
      <c r="H1937" s="495" t="str">
        <f t="shared" si="62"/>
        <v/>
      </c>
      <c r="I1937" s="512" t="str">
        <f t="shared" si="63"/>
        <v/>
      </c>
      <c r="J1937" s="428"/>
    </row>
    <row r="1938" spans="1:10" ht="24.75" customHeight="1">
      <c r="A1938" s="428"/>
      <c r="B1938" s="428"/>
      <c r="C1938" s="428"/>
      <c r="D1938" s="495"/>
      <c r="E1938" s="495"/>
      <c r="F1938" s="428"/>
      <c r="G1938" s="495"/>
      <c r="H1938" s="495" t="str">
        <f t="shared" si="62"/>
        <v/>
      </c>
      <c r="I1938" s="512" t="str">
        <f t="shared" si="63"/>
        <v/>
      </c>
      <c r="J1938" s="428"/>
    </row>
    <row r="1939" spans="1:10" ht="24.75" customHeight="1">
      <c r="A1939" s="428"/>
      <c r="B1939" s="428"/>
      <c r="C1939" s="428"/>
      <c r="D1939" s="495"/>
      <c r="E1939" s="495"/>
      <c r="F1939" s="428"/>
      <c r="G1939" s="495"/>
      <c r="H1939" s="495" t="str">
        <f t="shared" si="62"/>
        <v/>
      </c>
      <c r="I1939" s="512" t="str">
        <f t="shared" si="63"/>
        <v/>
      </c>
      <c r="J1939" s="428"/>
    </row>
    <row r="1940" spans="1:10" ht="24.75" customHeight="1">
      <c r="A1940" s="428"/>
      <c r="B1940" s="428"/>
      <c r="C1940" s="428"/>
      <c r="D1940" s="495"/>
      <c r="E1940" s="495"/>
      <c r="F1940" s="428"/>
      <c r="G1940" s="495"/>
      <c r="H1940" s="495" t="str">
        <f t="shared" si="62"/>
        <v/>
      </c>
      <c r="I1940" s="512" t="str">
        <f t="shared" si="63"/>
        <v/>
      </c>
      <c r="J1940" s="428"/>
    </row>
    <row r="1941" spans="1:10" ht="24.75" customHeight="1">
      <c r="A1941" s="428"/>
      <c r="B1941" s="428"/>
      <c r="C1941" s="428"/>
      <c r="D1941" s="495"/>
      <c r="E1941" s="495"/>
      <c r="F1941" s="428"/>
      <c r="G1941" s="495"/>
      <c r="H1941" s="495" t="str">
        <f t="shared" si="62"/>
        <v/>
      </c>
      <c r="I1941" s="512" t="str">
        <f t="shared" si="63"/>
        <v/>
      </c>
      <c r="J1941" s="428"/>
    </row>
    <row r="1942" spans="1:10" ht="24.75" customHeight="1">
      <c r="A1942" s="428"/>
      <c r="B1942" s="428"/>
      <c r="C1942" s="428"/>
      <c r="D1942" s="495"/>
      <c r="E1942" s="495"/>
      <c r="F1942" s="428"/>
      <c r="G1942" s="495"/>
      <c r="H1942" s="495" t="str">
        <f t="shared" si="62"/>
        <v/>
      </c>
      <c r="I1942" s="512" t="str">
        <f t="shared" si="63"/>
        <v/>
      </c>
      <c r="J1942" s="428"/>
    </row>
    <row r="1943" spans="1:10" ht="24.75" customHeight="1">
      <c r="A1943" s="428"/>
      <c r="B1943" s="428"/>
      <c r="C1943" s="428"/>
      <c r="D1943" s="495"/>
      <c r="E1943" s="495"/>
      <c r="F1943" s="428"/>
      <c r="G1943" s="495"/>
      <c r="H1943" s="495" t="str">
        <f t="shared" si="62"/>
        <v/>
      </c>
      <c r="I1943" s="512" t="str">
        <f t="shared" si="63"/>
        <v/>
      </c>
      <c r="J1943" s="428"/>
    </row>
    <row r="1944" spans="1:10" ht="24.75" customHeight="1">
      <c r="A1944" s="428"/>
      <c r="B1944" s="428"/>
      <c r="C1944" s="428"/>
      <c r="D1944" s="495"/>
      <c r="E1944" s="495"/>
      <c r="F1944" s="428"/>
      <c r="G1944" s="495"/>
      <c r="H1944" s="495" t="str">
        <f t="shared" si="62"/>
        <v/>
      </c>
      <c r="I1944" s="512" t="str">
        <f t="shared" si="63"/>
        <v/>
      </c>
      <c r="J1944" s="428"/>
    </row>
    <row r="1945" spans="1:10" ht="24.75" customHeight="1">
      <c r="A1945" s="428"/>
      <c r="B1945" s="428"/>
      <c r="C1945" s="428"/>
      <c r="D1945" s="495"/>
      <c r="E1945" s="495"/>
      <c r="F1945" s="428"/>
      <c r="G1945" s="495"/>
      <c r="H1945" s="495" t="str">
        <f t="shared" si="62"/>
        <v/>
      </c>
      <c r="I1945" s="512" t="str">
        <f t="shared" si="63"/>
        <v/>
      </c>
      <c r="J1945" s="428"/>
    </row>
    <row r="1946" spans="1:10" ht="24.75" customHeight="1">
      <c r="A1946" s="428"/>
      <c r="B1946" s="428"/>
      <c r="C1946" s="428"/>
      <c r="D1946" s="495"/>
      <c r="E1946" s="495"/>
      <c r="F1946" s="428"/>
      <c r="G1946" s="495"/>
      <c r="H1946" s="495" t="str">
        <f t="shared" si="62"/>
        <v/>
      </c>
      <c r="I1946" s="512" t="str">
        <f t="shared" si="63"/>
        <v/>
      </c>
      <c r="J1946" s="428"/>
    </row>
    <row r="1947" spans="1:10" ht="24.75" customHeight="1">
      <c r="A1947" s="428"/>
      <c r="B1947" s="428"/>
      <c r="C1947" s="428"/>
      <c r="D1947" s="495"/>
      <c r="E1947" s="495"/>
      <c r="F1947" s="428"/>
      <c r="G1947" s="495"/>
      <c r="H1947" s="495" t="str">
        <f t="shared" si="62"/>
        <v/>
      </c>
      <c r="I1947" s="512" t="str">
        <f t="shared" si="63"/>
        <v/>
      </c>
      <c r="J1947" s="428"/>
    </row>
    <row r="1948" spans="1:10" ht="24.75" customHeight="1">
      <c r="A1948" s="428"/>
      <c r="B1948" s="428"/>
      <c r="C1948" s="428"/>
      <c r="D1948" s="495"/>
      <c r="E1948" s="495"/>
      <c r="F1948" s="428"/>
      <c r="G1948" s="495"/>
      <c r="H1948" s="495" t="str">
        <f t="shared" si="62"/>
        <v/>
      </c>
      <c r="I1948" s="512" t="str">
        <f t="shared" si="63"/>
        <v/>
      </c>
      <c r="J1948" s="428"/>
    </row>
    <row r="1949" spans="1:10" ht="24.75" customHeight="1">
      <c r="A1949" s="428"/>
      <c r="B1949" s="428"/>
      <c r="C1949" s="428"/>
      <c r="D1949" s="495"/>
      <c r="E1949" s="495"/>
      <c r="F1949" s="428"/>
      <c r="G1949" s="495"/>
      <c r="H1949" s="495" t="str">
        <f t="shared" si="62"/>
        <v/>
      </c>
      <c r="I1949" s="512" t="str">
        <f t="shared" si="63"/>
        <v/>
      </c>
      <c r="J1949" s="428"/>
    </row>
    <row r="1950" spans="1:10" ht="24.75" customHeight="1">
      <c r="A1950" s="428"/>
      <c r="B1950" s="428"/>
      <c r="C1950" s="428"/>
      <c r="D1950" s="495"/>
      <c r="E1950" s="495"/>
      <c r="F1950" s="428"/>
      <c r="G1950" s="495"/>
      <c r="H1950" s="495" t="str">
        <f t="shared" ref="H1950:H2013" si="64">IF(E1950="","",E1950*G1950)</f>
        <v/>
      </c>
      <c r="I1950" s="512" t="str">
        <f t="shared" ref="I1950:I2013" si="65">IF(D1950="","",H1950/D1950)</f>
        <v/>
      </c>
      <c r="J1950" s="428"/>
    </row>
    <row r="1951" spans="1:10" ht="24.75" customHeight="1">
      <c r="A1951" s="428"/>
      <c r="B1951" s="428"/>
      <c r="C1951" s="428"/>
      <c r="D1951" s="495"/>
      <c r="E1951" s="495"/>
      <c r="F1951" s="428"/>
      <c r="G1951" s="495"/>
      <c r="H1951" s="495" t="str">
        <f t="shared" si="64"/>
        <v/>
      </c>
      <c r="I1951" s="512" t="str">
        <f t="shared" si="65"/>
        <v/>
      </c>
      <c r="J1951" s="428"/>
    </row>
    <row r="1952" spans="1:10" ht="24.75" customHeight="1">
      <c r="A1952" s="428"/>
      <c r="B1952" s="428"/>
      <c r="C1952" s="428"/>
      <c r="D1952" s="495"/>
      <c r="E1952" s="495"/>
      <c r="F1952" s="428"/>
      <c r="G1952" s="495"/>
      <c r="H1952" s="495" t="str">
        <f t="shared" si="64"/>
        <v/>
      </c>
      <c r="I1952" s="512" t="str">
        <f t="shared" si="65"/>
        <v/>
      </c>
      <c r="J1952" s="428"/>
    </row>
    <row r="1953" spans="1:10" ht="24.75" customHeight="1">
      <c r="A1953" s="428"/>
      <c r="B1953" s="428"/>
      <c r="C1953" s="428"/>
      <c r="D1953" s="495"/>
      <c r="E1953" s="495"/>
      <c r="F1953" s="428"/>
      <c r="G1953" s="495"/>
      <c r="H1953" s="495" t="str">
        <f t="shared" si="64"/>
        <v/>
      </c>
      <c r="I1953" s="512" t="str">
        <f t="shared" si="65"/>
        <v/>
      </c>
      <c r="J1953" s="428"/>
    </row>
    <row r="1954" spans="1:10" ht="24.75" customHeight="1">
      <c r="A1954" s="428"/>
      <c r="B1954" s="428"/>
      <c r="C1954" s="428"/>
      <c r="D1954" s="495"/>
      <c r="E1954" s="495"/>
      <c r="F1954" s="428"/>
      <c r="G1954" s="495"/>
      <c r="H1954" s="495" t="str">
        <f t="shared" si="64"/>
        <v/>
      </c>
      <c r="I1954" s="512" t="str">
        <f t="shared" si="65"/>
        <v/>
      </c>
      <c r="J1954" s="428"/>
    </row>
    <row r="1955" spans="1:10" ht="24.75" customHeight="1">
      <c r="A1955" s="428"/>
      <c r="B1955" s="428"/>
      <c r="C1955" s="428"/>
      <c r="D1955" s="495"/>
      <c r="E1955" s="495"/>
      <c r="F1955" s="428"/>
      <c r="G1955" s="495"/>
      <c r="H1955" s="495" t="str">
        <f t="shared" si="64"/>
        <v/>
      </c>
      <c r="I1955" s="512" t="str">
        <f t="shared" si="65"/>
        <v/>
      </c>
      <c r="J1955" s="428"/>
    </row>
    <row r="1956" spans="1:10" ht="24.75" customHeight="1">
      <c r="A1956" s="428"/>
      <c r="B1956" s="428"/>
      <c r="C1956" s="428"/>
      <c r="D1956" s="495"/>
      <c r="E1956" s="495"/>
      <c r="F1956" s="428"/>
      <c r="G1956" s="495"/>
      <c r="H1956" s="495" t="str">
        <f t="shared" si="64"/>
        <v/>
      </c>
      <c r="I1956" s="512" t="str">
        <f t="shared" si="65"/>
        <v/>
      </c>
      <c r="J1956" s="428"/>
    </row>
    <row r="1957" spans="1:10" ht="24.75" customHeight="1">
      <c r="A1957" s="428"/>
      <c r="B1957" s="428"/>
      <c r="C1957" s="428"/>
      <c r="D1957" s="495"/>
      <c r="E1957" s="495"/>
      <c r="F1957" s="428"/>
      <c r="G1957" s="495"/>
      <c r="H1957" s="495" t="str">
        <f t="shared" si="64"/>
        <v/>
      </c>
      <c r="I1957" s="512" t="str">
        <f t="shared" si="65"/>
        <v/>
      </c>
      <c r="J1957" s="428"/>
    </row>
    <row r="1958" spans="1:10" ht="24.75" customHeight="1">
      <c r="A1958" s="428"/>
      <c r="B1958" s="428"/>
      <c r="C1958" s="428"/>
      <c r="D1958" s="495"/>
      <c r="E1958" s="495"/>
      <c r="F1958" s="428"/>
      <c r="G1958" s="495"/>
      <c r="H1958" s="495" t="str">
        <f t="shared" si="64"/>
        <v/>
      </c>
      <c r="I1958" s="512" t="str">
        <f t="shared" si="65"/>
        <v/>
      </c>
      <c r="J1958" s="428"/>
    </row>
    <row r="1959" spans="1:10" ht="24.75" customHeight="1">
      <c r="A1959" s="428"/>
      <c r="B1959" s="428"/>
      <c r="C1959" s="428"/>
      <c r="D1959" s="495"/>
      <c r="E1959" s="495"/>
      <c r="F1959" s="428"/>
      <c r="G1959" s="495"/>
      <c r="H1959" s="495" t="str">
        <f t="shared" si="64"/>
        <v/>
      </c>
      <c r="I1959" s="512" t="str">
        <f t="shared" si="65"/>
        <v/>
      </c>
      <c r="J1959" s="428"/>
    </row>
    <row r="1960" spans="1:10" ht="24.75" customHeight="1">
      <c r="A1960" s="428"/>
      <c r="B1960" s="428"/>
      <c r="C1960" s="428"/>
      <c r="D1960" s="495"/>
      <c r="E1960" s="495"/>
      <c r="F1960" s="428"/>
      <c r="G1960" s="495"/>
      <c r="H1960" s="495" t="str">
        <f t="shared" si="64"/>
        <v/>
      </c>
      <c r="I1960" s="512" t="str">
        <f t="shared" si="65"/>
        <v/>
      </c>
      <c r="J1960" s="428"/>
    </row>
    <row r="1961" spans="1:10" ht="24.75" customHeight="1">
      <c r="A1961" s="428"/>
      <c r="B1961" s="428"/>
      <c r="C1961" s="428"/>
      <c r="D1961" s="495"/>
      <c r="E1961" s="495"/>
      <c r="F1961" s="428"/>
      <c r="G1961" s="495"/>
      <c r="H1961" s="495" t="str">
        <f t="shared" si="64"/>
        <v/>
      </c>
      <c r="I1961" s="512" t="str">
        <f t="shared" si="65"/>
        <v/>
      </c>
      <c r="J1961" s="428"/>
    </row>
    <row r="1962" spans="1:10" ht="24.75" customHeight="1">
      <c r="A1962" s="428"/>
      <c r="B1962" s="428"/>
      <c r="C1962" s="428"/>
      <c r="D1962" s="495"/>
      <c r="E1962" s="495"/>
      <c r="F1962" s="428"/>
      <c r="G1962" s="495"/>
      <c r="H1962" s="495" t="str">
        <f t="shared" si="64"/>
        <v/>
      </c>
      <c r="I1962" s="512" t="str">
        <f t="shared" si="65"/>
        <v/>
      </c>
      <c r="J1962" s="428"/>
    </row>
    <row r="1963" spans="1:10" ht="24.75" customHeight="1">
      <c r="A1963" s="428"/>
      <c r="B1963" s="428"/>
      <c r="C1963" s="428"/>
      <c r="D1963" s="495"/>
      <c r="E1963" s="495"/>
      <c r="F1963" s="428"/>
      <c r="G1963" s="495"/>
      <c r="H1963" s="495" t="str">
        <f t="shared" si="64"/>
        <v/>
      </c>
      <c r="I1963" s="512" t="str">
        <f t="shared" si="65"/>
        <v/>
      </c>
      <c r="J1963" s="428"/>
    </row>
    <row r="1964" spans="1:10" ht="24.75" customHeight="1">
      <c r="A1964" s="428"/>
      <c r="B1964" s="428"/>
      <c r="C1964" s="428"/>
      <c r="D1964" s="495"/>
      <c r="E1964" s="495"/>
      <c r="F1964" s="428"/>
      <c r="G1964" s="495"/>
      <c r="H1964" s="495" t="str">
        <f t="shared" si="64"/>
        <v/>
      </c>
      <c r="I1964" s="512" t="str">
        <f t="shared" si="65"/>
        <v/>
      </c>
      <c r="J1964" s="428"/>
    </row>
    <row r="1965" spans="1:10" ht="24.75" customHeight="1">
      <c r="A1965" s="428"/>
      <c r="B1965" s="428"/>
      <c r="C1965" s="428"/>
      <c r="D1965" s="495"/>
      <c r="E1965" s="495"/>
      <c r="F1965" s="428"/>
      <c r="G1965" s="495"/>
      <c r="H1965" s="495" t="str">
        <f t="shared" si="64"/>
        <v/>
      </c>
      <c r="I1965" s="512" t="str">
        <f t="shared" si="65"/>
        <v/>
      </c>
      <c r="J1965" s="428"/>
    </row>
    <row r="1966" spans="1:10" ht="24.75" customHeight="1">
      <c r="A1966" s="428"/>
      <c r="B1966" s="428"/>
      <c r="C1966" s="428"/>
      <c r="D1966" s="495"/>
      <c r="E1966" s="495"/>
      <c r="F1966" s="428"/>
      <c r="G1966" s="495"/>
      <c r="H1966" s="495" t="str">
        <f t="shared" si="64"/>
        <v/>
      </c>
      <c r="I1966" s="512" t="str">
        <f t="shared" si="65"/>
        <v/>
      </c>
      <c r="J1966" s="428"/>
    </row>
    <row r="1967" spans="1:10" ht="24.75" customHeight="1">
      <c r="A1967" s="428"/>
      <c r="B1967" s="428"/>
      <c r="C1967" s="428"/>
      <c r="D1967" s="495"/>
      <c r="E1967" s="495"/>
      <c r="F1967" s="428"/>
      <c r="G1967" s="495"/>
      <c r="H1967" s="495" t="str">
        <f t="shared" si="64"/>
        <v/>
      </c>
      <c r="I1967" s="512" t="str">
        <f t="shared" si="65"/>
        <v/>
      </c>
      <c r="J1967" s="428"/>
    </row>
    <row r="1968" spans="1:10" ht="24.75" customHeight="1">
      <c r="A1968" s="428"/>
      <c r="B1968" s="428"/>
      <c r="C1968" s="428"/>
      <c r="D1968" s="495"/>
      <c r="E1968" s="495"/>
      <c r="F1968" s="428"/>
      <c r="G1968" s="495"/>
      <c r="H1968" s="495" t="str">
        <f t="shared" si="64"/>
        <v/>
      </c>
      <c r="I1968" s="512" t="str">
        <f t="shared" si="65"/>
        <v/>
      </c>
      <c r="J1968" s="428"/>
    </row>
    <row r="1969" spans="1:10" ht="24.75" customHeight="1">
      <c r="A1969" s="428"/>
      <c r="B1969" s="428"/>
      <c r="C1969" s="428"/>
      <c r="D1969" s="495"/>
      <c r="E1969" s="495"/>
      <c r="F1969" s="428"/>
      <c r="G1969" s="495"/>
      <c r="H1969" s="495" t="str">
        <f t="shared" si="64"/>
        <v/>
      </c>
      <c r="I1969" s="512" t="str">
        <f t="shared" si="65"/>
        <v/>
      </c>
      <c r="J1969" s="428"/>
    </row>
    <row r="1970" spans="1:10" ht="24.75" customHeight="1">
      <c r="A1970" s="428"/>
      <c r="B1970" s="428"/>
      <c r="C1970" s="428"/>
      <c r="D1970" s="495"/>
      <c r="E1970" s="495"/>
      <c r="F1970" s="428"/>
      <c r="G1970" s="495"/>
      <c r="H1970" s="495" t="str">
        <f t="shared" si="64"/>
        <v/>
      </c>
      <c r="I1970" s="512" t="str">
        <f t="shared" si="65"/>
        <v/>
      </c>
      <c r="J1970" s="428"/>
    </row>
    <row r="1971" spans="1:10" ht="24.75" customHeight="1">
      <c r="A1971" s="428"/>
      <c r="B1971" s="428"/>
      <c r="C1971" s="428"/>
      <c r="D1971" s="495"/>
      <c r="E1971" s="495"/>
      <c r="F1971" s="428"/>
      <c r="G1971" s="495"/>
      <c r="H1971" s="495" t="str">
        <f t="shared" si="64"/>
        <v/>
      </c>
      <c r="I1971" s="512" t="str">
        <f t="shared" si="65"/>
        <v/>
      </c>
      <c r="J1971" s="428"/>
    </row>
    <row r="1972" spans="1:10" ht="24.75" customHeight="1">
      <c r="A1972" s="428"/>
      <c r="B1972" s="428"/>
      <c r="C1972" s="428"/>
      <c r="D1972" s="495"/>
      <c r="E1972" s="495"/>
      <c r="F1972" s="428"/>
      <c r="G1972" s="495"/>
      <c r="H1972" s="495" t="str">
        <f t="shared" si="64"/>
        <v/>
      </c>
      <c r="I1972" s="512" t="str">
        <f t="shared" si="65"/>
        <v/>
      </c>
      <c r="J1972" s="428"/>
    </row>
    <row r="1973" spans="1:10" ht="24.75" customHeight="1">
      <c r="A1973" s="428"/>
      <c r="B1973" s="428"/>
      <c r="C1973" s="428"/>
      <c r="D1973" s="495"/>
      <c r="E1973" s="495"/>
      <c r="F1973" s="428"/>
      <c r="G1973" s="495"/>
      <c r="H1973" s="495" t="str">
        <f t="shared" si="64"/>
        <v/>
      </c>
      <c r="I1973" s="512" t="str">
        <f t="shared" si="65"/>
        <v/>
      </c>
      <c r="J1973" s="428"/>
    </row>
    <row r="1974" spans="1:10" ht="24.75" customHeight="1">
      <c r="A1974" s="428"/>
      <c r="B1974" s="428"/>
      <c r="C1974" s="428"/>
      <c r="D1974" s="495"/>
      <c r="E1974" s="495"/>
      <c r="F1974" s="428"/>
      <c r="G1974" s="495"/>
      <c r="H1974" s="495" t="str">
        <f t="shared" si="64"/>
        <v/>
      </c>
      <c r="I1974" s="512" t="str">
        <f t="shared" si="65"/>
        <v/>
      </c>
      <c r="J1974" s="428"/>
    </row>
    <row r="1975" spans="1:10" ht="24.75" customHeight="1">
      <c r="A1975" s="428"/>
      <c r="B1975" s="428"/>
      <c r="C1975" s="428"/>
      <c r="D1975" s="495"/>
      <c r="E1975" s="495"/>
      <c r="F1975" s="428"/>
      <c r="G1975" s="495"/>
      <c r="H1975" s="495" t="str">
        <f t="shared" si="64"/>
        <v/>
      </c>
      <c r="I1975" s="512" t="str">
        <f t="shared" si="65"/>
        <v/>
      </c>
      <c r="J1975" s="428"/>
    </row>
    <row r="1976" spans="1:10" ht="24.75" customHeight="1">
      <c r="A1976" s="428"/>
      <c r="B1976" s="428"/>
      <c r="C1976" s="428"/>
      <c r="D1976" s="495"/>
      <c r="E1976" s="495"/>
      <c r="F1976" s="428"/>
      <c r="G1976" s="495"/>
      <c r="H1976" s="495" t="str">
        <f t="shared" si="64"/>
        <v/>
      </c>
      <c r="I1976" s="512" t="str">
        <f t="shared" si="65"/>
        <v/>
      </c>
      <c r="J1976" s="428"/>
    </row>
    <row r="1977" spans="1:10" ht="24.75" customHeight="1">
      <c r="A1977" s="428"/>
      <c r="B1977" s="428"/>
      <c r="C1977" s="428"/>
      <c r="D1977" s="495"/>
      <c r="E1977" s="495"/>
      <c r="F1977" s="428"/>
      <c r="G1977" s="495"/>
      <c r="H1977" s="495" t="str">
        <f t="shared" si="64"/>
        <v/>
      </c>
      <c r="I1977" s="512" t="str">
        <f t="shared" si="65"/>
        <v/>
      </c>
      <c r="J1977" s="428"/>
    </row>
    <row r="1978" spans="1:10" ht="24.75" customHeight="1">
      <c r="A1978" s="428"/>
      <c r="B1978" s="428"/>
      <c r="C1978" s="428"/>
      <c r="D1978" s="495"/>
      <c r="E1978" s="495"/>
      <c r="F1978" s="428"/>
      <c r="G1978" s="495"/>
      <c r="H1978" s="495" t="str">
        <f t="shared" si="64"/>
        <v/>
      </c>
      <c r="I1978" s="512" t="str">
        <f t="shared" si="65"/>
        <v/>
      </c>
      <c r="J1978" s="428"/>
    </row>
    <row r="1979" spans="1:10" ht="24.75" customHeight="1">
      <c r="A1979" s="428"/>
      <c r="B1979" s="428"/>
      <c r="C1979" s="428"/>
      <c r="D1979" s="495"/>
      <c r="E1979" s="495"/>
      <c r="F1979" s="428"/>
      <c r="G1979" s="495"/>
      <c r="H1979" s="495" t="str">
        <f t="shared" si="64"/>
        <v/>
      </c>
      <c r="I1979" s="512" t="str">
        <f t="shared" si="65"/>
        <v/>
      </c>
      <c r="J1979" s="428"/>
    </row>
    <row r="1980" spans="1:10" ht="24.75" customHeight="1">
      <c r="A1980" s="428"/>
      <c r="B1980" s="428"/>
      <c r="C1980" s="428"/>
      <c r="D1980" s="495"/>
      <c r="E1980" s="495"/>
      <c r="F1980" s="428"/>
      <c r="G1980" s="495"/>
      <c r="H1980" s="495" t="str">
        <f t="shared" si="64"/>
        <v/>
      </c>
      <c r="I1980" s="512" t="str">
        <f t="shared" si="65"/>
        <v/>
      </c>
      <c r="J1980" s="428"/>
    </row>
    <row r="1981" spans="1:10" ht="24.75" customHeight="1">
      <c r="A1981" s="428"/>
      <c r="B1981" s="428"/>
      <c r="C1981" s="428"/>
      <c r="D1981" s="495"/>
      <c r="E1981" s="495"/>
      <c r="F1981" s="428"/>
      <c r="G1981" s="495"/>
      <c r="H1981" s="495" t="str">
        <f t="shared" si="64"/>
        <v/>
      </c>
      <c r="I1981" s="512" t="str">
        <f t="shared" si="65"/>
        <v/>
      </c>
      <c r="J1981" s="428"/>
    </row>
    <row r="1982" spans="1:10" ht="24.75" customHeight="1">
      <c r="A1982" s="428"/>
      <c r="B1982" s="428"/>
      <c r="C1982" s="428"/>
      <c r="D1982" s="495"/>
      <c r="E1982" s="495"/>
      <c r="F1982" s="428"/>
      <c r="G1982" s="495"/>
      <c r="H1982" s="495" t="str">
        <f t="shared" si="64"/>
        <v/>
      </c>
      <c r="I1982" s="512" t="str">
        <f t="shared" si="65"/>
        <v/>
      </c>
      <c r="J1982" s="428"/>
    </row>
    <row r="1983" spans="1:10" ht="24.75" customHeight="1">
      <c r="A1983" s="428"/>
      <c r="B1983" s="428"/>
      <c r="C1983" s="428"/>
      <c r="D1983" s="495"/>
      <c r="E1983" s="495"/>
      <c r="F1983" s="428"/>
      <c r="G1983" s="495"/>
      <c r="H1983" s="495" t="str">
        <f t="shared" si="64"/>
        <v/>
      </c>
      <c r="I1983" s="512" t="str">
        <f t="shared" si="65"/>
        <v/>
      </c>
      <c r="J1983" s="428"/>
    </row>
    <row r="1984" spans="1:10" ht="24.75" customHeight="1">
      <c r="A1984" s="428"/>
      <c r="B1984" s="428"/>
      <c r="C1984" s="428"/>
      <c r="D1984" s="495"/>
      <c r="E1984" s="495"/>
      <c r="F1984" s="428"/>
      <c r="G1984" s="495"/>
      <c r="H1984" s="495" t="str">
        <f t="shared" si="64"/>
        <v/>
      </c>
      <c r="I1984" s="512" t="str">
        <f t="shared" si="65"/>
        <v/>
      </c>
      <c r="J1984" s="428"/>
    </row>
    <row r="1985" spans="1:10" ht="24.75" customHeight="1">
      <c r="A1985" s="428"/>
      <c r="B1985" s="428"/>
      <c r="C1985" s="428"/>
      <c r="D1985" s="495"/>
      <c r="E1985" s="495"/>
      <c r="F1985" s="428"/>
      <c r="G1985" s="495"/>
      <c r="H1985" s="495" t="str">
        <f t="shared" si="64"/>
        <v/>
      </c>
      <c r="I1985" s="512" t="str">
        <f t="shared" si="65"/>
        <v/>
      </c>
      <c r="J1985" s="428"/>
    </row>
    <row r="1986" spans="1:10" ht="24.75" customHeight="1">
      <c r="A1986" s="428"/>
      <c r="B1986" s="428"/>
      <c r="C1986" s="428"/>
      <c r="D1986" s="495"/>
      <c r="E1986" s="495"/>
      <c r="F1986" s="428"/>
      <c r="G1986" s="495"/>
      <c r="H1986" s="495" t="str">
        <f t="shared" si="64"/>
        <v/>
      </c>
      <c r="I1986" s="512" t="str">
        <f t="shared" si="65"/>
        <v/>
      </c>
      <c r="J1986" s="428"/>
    </row>
    <row r="1987" spans="1:10" ht="24.75" customHeight="1">
      <c r="A1987" s="428"/>
      <c r="B1987" s="428"/>
      <c r="C1987" s="428"/>
      <c r="D1987" s="495"/>
      <c r="E1987" s="495"/>
      <c r="F1987" s="428"/>
      <c r="G1987" s="495"/>
      <c r="H1987" s="495" t="str">
        <f t="shared" si="64"/>
        <v/>
      </c>
      <c r="I1987" s="512" t="str">
        <f t="shared" si="65"/>
        <v/>
      </c>
      <c r="J1987" s="428"/>
    </row>
    <row r="1988" spans="1:10" ht="24.75" customHeight="1">
      <c r="A1988" s="428"/>
      <c r="B1988" s="428"/>
      <c r="C1988" s="428"/>
      <c r="D1988" s="495"/>
      <c r="E1988" s="495"/>
      <c r="F1988" s="428"/>
      <c r="G1988" s="495"/>
      <c r="H1988" s="495" t="str">
        <f t="shared" si="64"/>
        <v/>
      </c>
      <c r="I1988" s="512" t="str">
        <f t="shared" si="65"/>
        <v/>
      </c>
      <c r="J1988" s="428"/>
    </row>
    <row r="1989" spans="1:10" ht="24.75" customHeight="1">
      <c r="A1989" s="428"/>
      <c r="B1989" s="428"/>
      <c r="C1989" s="428"/>
      <c r="D1989" s="495"/>
      <c r="E1989" s="495"/>
      <c r="F1989" s="428"/>
      <c r="G1989" s="495"/>
      <c r="H1989" s="495" t="str">
        <f t="shared" si="64"/>
        <v/>
      </c>
      <c r="I1989" s="512" t="str">
        <f t="shared" si="65"/>
        <v/>
      </c>
      <c r="J1989" s="428"/>
    </row>
    <row r="1990" spans="1:10" ht="24.75" customHeight="1">
      <c r="A1990" s="428"/>
      <c r="B1990" s="428"/>
      <c r="C1990" s="428"/>
      <c r="D1990" s="495"/>
      <c r="E1990" s="495"/>
      <c r="F1990" s="428"/>
      <c r="G1990" s="495"/>
      <c r="H1990" s="495" t="str">
        <f t="shared" si="64"/>
        <v/>
      </c>
      <c r="I1990" s="512" t="str">
        <f t="shared" si="65"/>
        <v/>
      </c>
      <c r="J1990" s="428"/>
    </row>
    <row r="1991" spans="1:10" ht="24.75" customHeight="1">
      <c r="A1991" s="428"/>
      <c r="B1991" s="428"/>
      <c r="C1991" s="428"/>
      <c r="D1991" s="495"/>
      <c r="E1991" s="495"/>
      <c r="F1991" s="428"/>
      <c r="G1991" s="495"/>
      <c r="H1991" s="495" t="str">
        <f t="shared" si="64"/>
        <v/>
      </c>
      <c r="I1991" s="512" t="str">
        <f t="shared" si="65"/>
        <v/>
      </c>
      <c r="J1991" s="428"/>
    </row>
    <row r="1992" spans="1:10" ht="24.75" customHeight="1">
      <c r="A1992" s="428"/>
      <c r="B1992" s="428"/>
      <c r="C1992" s="428"/>
      <c r="D1992" s="495"/>
      <c r="E1992" s="495"/>
      <c r="F1992" s="428"/>
      <c r="G1992" s="495"/>
      <c r="H1992" s="495" t="str">
        <f t="shared" si="64"/>
        <v/>
      </c>
      <c r="I1992" s="512" t="str">
        <f t="shared" si="65"/>
        <v/>
      </c>
      <c r="J1992" s="428"/>
    </row>
    <row r="1993" spans="1:10" ht="24.75" customHeight="1">
      <c r="A1993" s="428"/>
      <c r="B1993" s="428"/>
      <c r="C1993" s="428"/>
      <c r="D1993" s="495"/>
      <c r="E1993" s="495"/>
      <c r="F1993" s="428"/>
      <c r="G1993" s="495"/>
      <c r="H1993" s="495" t="str">
        <f t="shared" si="64"/>
        <v/>
      </c>
      <c r="I1993" s="512" t="str">
        <f t="shared" si="65"/>
        <v/>
      </c>
      <c r="J1993" s="428"/>
    </row>
    <row r="1994" spans="1:10" ht="24.75" customHeight="1">
      <c r="A1994" s="428"/>
      <c r="B1994" s="428"/>
      <c r="C1994" s="428"/>
      <c r="D1994" s="495"/>
      <c r="E1994" s="495"/>
      <c r="F1994" s="428"/>
      <c r="G1994" s="495"/>
      <c r="H1994" s="495" t="str">
        <f t="shared" si="64"/>
        <v/>
      </c>
      <c r="I1994" s="512" t="str">
        <f t="shared" si="65"/>
        <v/>
      </c>
      <c r="J1994" s="428"/>
    </row>
    <row r="1995" spans="1:10" ht="24.75" customHeight="1">
      <c r="A1995" s="428"/>
      <c r="B1995" s="428"/>
      <c r="C1995" s="428"/>
      <c r="D1995" s="495"/>
      <c r="E1995" s="495"/>
      <c r="F1995" s="428"/>
      <c r="G1995" s="495"/>
      <c r="H1995" s="495" t="str">
        <f t="shared" si="64"/>
        <v/>
      </c>
      <c r="I1995" s="512" t="str">
        <f t="shared" si="65"/>
        <v/>
      </c>
      <c r="J1995" s="428"/>
    </row>
    <row r="1996" spans="1:10" ht="24.75" customHeight="1">
      <c r="A1996" s="428"/>
      <c r="B1996" s="428"/>
      <c r="C1996" s="428"/>
      <c r="D1996" s="495"/>
      <c r="E1996" s="495"/>
      <c r="F1996" s="428"/>
      <c r="G1996" s="495"/>
      <c r="H1996" s="495" t="str">
        <f t="shared" si="64"/>
        <v/>
      </c>
      <c r="I1996" s="512" t="str">
        <f t="shared" si="65"/>
        <v/>
      </c>
      <c r="J1996" s="428"/>
    </row>
    <row r="1997" spans="1:10" ht="24.75" customHeight="1">
      <c r="A1997" s="428"/>
      <c r="B1997" s="428"/>
      <c r="C1997" s="428"/>
      <c r="D1997" s="495"/>
      <c r="E1997" s="495"/>
      <c r="F1997" s="428"/>
      <c r="G1997" s="495"/>
      <c r="H1997" s="495" t="str">
        <f t="shared" si="64"/>
        <v/>
      </c>
      <c r="I1997" s="512" t="str">
        <f t="shared" si="65"/>
        <v/>
      </c>
      <c r="J1997" s="428"/>
    </row>
    <row r="1998" spans="1:10" ht="24.75" customHeight="1">
      <c r="A1998" s="428"/>
      <c r="B1998" s="428"/>
      <c r="C1998" s="428"/>
      <c r="D1998" s="495"/>
      <c r="E1998" s="495"/>
      <c r="F1998" s="428"/>
      <c r="G1998" s="495"/>
      <c r="H1998" s="495" t="str">
        <f t="shared" si="64"/>
        <v/>
      </c>
      <c r="I1998" s="512" t="str">
        <f t="shared" si="65"/>
        <v/>
      </c>
      <c r="J1998" s="428"/>
    </row>
    <row r="1999" spans="1:10" ht="24.75" customHeight="1">
      <c r="A1999" s="428"/>
      <c r="B1999" s="428"/>
      <c r="C1999" s="428"/>
      <c r="D1999" s="495"/>
      <c r="E1999" s="495"/>
      <c r="F1999" s="428"/>
      <c r="G1999" s="495"/>
      <c r="H1999" s="495" t="str">
        <f t="shared" si="64"/>
        <v/>
      </c>
      <c r="I1999" s="512" t="str">
        <f t="shared" si="65"/>
        <v/>
      </c>
      <c r="J1999" s="428"/>
    </row>
    <row r="2000" spans="1:10" ht="24.75" customHeight="1">
      <c r="A2000" s="428"/>
      <c r="B2000" s="428"/>
      <c r="C2000" s="428"/>
      <c r="D2000" s="495"/>
      <c r="E2000" s="495"/>
      <c r="F2000" s="428"/>
      <c r="G2000" s="495"/>
      <c r="H2000" s="495" t="str">
        <f t="shared" si="64"/>
        <v/>
      </c>
      <c r="I2000" s="512" t="str">
        <f t="shared" si="65"/>
        <v/>
      </c>
      <c r="J2000" s="428"/>
    </row>
    <row r="2001" spans="1:10" ht="24.75" customHeight="1">
      <c r="A2001" s="428"/>
      <c r="B2001" s="428"/>
      <c r="C2001" s="428"/>
      <c r="D2001" s="495"/>
      <c r="E2001" s="495"/>
      <c r="F2001" s="428"/>
      <c r="G2001" s="495"/>
      <c r="H2001" s="495" t="str">
        <f t="shared" si="64"/>
        <v/>
      </c>
      <c r="I2001" s="512" t="str">
        <f t="shared" si="65"/>
        <v/>
      </c>
      <c r="J2001" s="428"/>
    </row>
    <row r="2002" spans="1:10" ht="24.75" customHeight="1">
      <c r="A2002" s="428"/>
      <c r="B2002" s="428"/>
      <c r="C2002" s="428"/>
      <c r="D2002" s="495"/>
      <c r="E2002" s="495"/>
      <c r="F2002" s="428"/>
      <c r="G2002" s="495"/>
      <c r="H2002" s="495" t="str">
        <f t="shared" si="64"/>
        <v/>
      </c>
      <c r="I2002" s="512" t="str">
        <f t="shared" si="65"/>
        <v/>
      </c>
      <c r="J2002" s="428"/>
    </row>
    <row r="2003" spans="1:10" ht="24.75" customHeight="1">
      <c r="A2003" s="428"/>
      <c r="B2003" s="428"/>
      <c r="C2003" s="428"/>
      <c r="D2003" s="495"/>
      <c r="E2003" s="495"/>
      <c r="F2003" s="428"/>
      <c r="G2003" s="495"/>
      <c r="H2003" s="495" t="str">
        <f t="shared" si="64"/>
        <v/>
      </c>
      <c r="I2003" s="512" t="str">
        <f t="shared" si="65"/>
        <v/>
      </c>
      <c r="J2003" s="428"/>
    </row>
    <row r="2004" spans="1:10" ht="24.75" customHeight="1">
      <c r="A2004" s="428"/>
      <c r="B2004" s="428"/>
      <c r="C2004" s="428"/>
      <c r="D2004" s="495"/>
      <c r="E2004" s="495"/>
      <c r="F2004" s="428"/>
      <c r="G2004" s="495"/>
      <c r="H2004" s="495" t="str">
        <f t="shared" si="64"/>
        <v/>
      </c>
      <c r="I2004" s="512" t="str">
        <f t="shared" si="65"/>
        <v/>
      </c>
      <c r="J2004" s="428"/>
    </row>
    <row r="2005" spans="1:10" ht="24.75" customHeight="1">
      <c r="A2005" s="428"/>
      <c r="B2005" s="428"/>
      <c r="C2005" s="428"/>
      <c r="D2005" s="495"/>
      <c r="E2005" s="495"/>
      <c r="F2005" s="428"/>
      <c r="G2005" s="495"/>
      <c r="H2005" s="495" t="str">
        <f t="shared" si="64"/>
        <v/>
      </c>
      <c r="I2005" s="512" t="str">
        <f t="shared" si="65"/>
        <v/>
      </c>
      <c r="J2005" s="428"/>
    </row>
    <row r="2006" spans="1:10" ht="24.75" customHeight="1">
      <c r="A2006" s="428"/>
      <c r="B2006" s="428"/>
      <c r="C2006" s="428"/>
      <c r="D2006" s="495"/>
      <c r="E2006" s="495"/>
      <c r="F2006" s="428"/>
      <c r="G2006" s="495"/>
      <c r="H2006" s="495" t="str">
        <f t="shared" si="64"/>
        <v/>
      </c>
      <c r="I2006" s="512" t="str">
        <f t="shared" si="65"/>
        <v/>
      </c>
      <c r="J2006" s="428"/>
    </row>
    <row r="2007" spans="1:10" ht="24.75" customHeight="1">
      <c r="A2007" s="428"/>
      <c r="B2007" s="428"/>
      <c r="C2007" s="428"/>
      <c r="D2007" s="495"/>
      <c r="E2007" s="495"/>
      <c r="F2007" s="428"/>
      <c r="G2007" s="495"/>
      <c r="H2007" s="495" t="str">
        <f t="shared" si="64"/>
        <v/>
      </c>
      <c r="I2007" s="512" t="str">
        <f t="shared" si="65"/>
        <v/>
      </c>
      <c r="J2007" s="428"/>
    </row>
    <row r="2008" spans="1:10" ht="24.75" customHeight="1">
      <c r="A2008" s="428"/>
      <c r="B2008" s="428"/>
      <c r="C2008" s="428"/>
      <c r="D2008" s="495"/>
      <c r="E2008" s="495"/>
      <c r="F2008" s="428"/>
      <c r="G2008" s="495"/>
      <c r="H2008" s="495" t="str">
        <f t="shared" si="64"/>
        <v/>
      </c>
      <c r="I2008" s="512" t="str">
        <f t="shared" si="65"/>
        <v/>
      </c>
      <c r="J2008" s="428"/>
    </row>
    <row r="2009" spans="1:10" ht="24.75" customHeight="1">
      <c r="A2009" s="428"/>
      <c r="B2009" s="428"/>
      <c r="C2009" s="428"/>
      <c r="D2009" s="495"/>
      <c r="E2009" s="495"/>
      <c r="F2009" s="428"/>
      <c r="G2009" s="495"/>
      <c r="H2009" s="495" t="str">
        <f t="shared" si="64"/>
        <v/>
      </c>
      <c r="I2009" s="512" t="str">
        <f t="shared" si="65"/>
        <v/>
      </c>
      <c r="J2009" s="428"/>
    </row>
    <row r="2010" spans="1:10" ht="24.75" customHeight="1">
      <c r="A2010" s="428"/>
      <c r="B2010" s="428"/>
      <c r="C2010" s="428"/>
      <c r="D2010" s="495"/>
      <c r="E2010" s="495"/>
      <c r="F2010" s="428"/>
      <c r="G2010" s="495"/>
      <c r="H2010" s="495" t="str">
        <f t="shared" si="64"/>
        <v/>
      </c>
      <c r="I2010" s="512" t="str">
        <f t="shared" si="65"/>
        <v/>
      </c>
      <c r="J2010" s="428"/>
    </row>
    <row r="2011" spans="1:10" ht="24.75" customHeight="1">
      <c r="A2011" s="428"/>
      <c r="B2011" s="428"/>
      <c r="C2011" s="428"/>
      <c r="D2011" s="495"/>
      <c r="E2011" s="495"/>
      <c r="F2011" s="428"/>
      <c r="G2011" s="495"/>
      <c r="H2011" s="495" t="str">
        <f t="shared" si="64"/>
        <v/>
      </c>
      <c r="I2011" s="512" t="str">
        <f t="shared" si="65"/>
        <v/>
      </c>
      <c r="J2011" s="428"/>
    </row>
    <row r="2012" spans="1:10" ht="24.75" customHeight="1">
      <c r="A2012" s="428"/>
      <c r="B2012" s="428"/>
      <c r="C2012" s="428"/>
      <c r="D2012" s="495"/>
      <c r="E2012" s="495"/>
      <c r="F2012" s="428"/>
      <c r="G2012" s="495"/>
      <c r="H2012" s="495" t="str">
        <f t="shared" si="64"/>
        <v/>
      </c>
      <c r="I2012" s="512" t="str">
        <f t="shared" si="65"/>
        <v/>
      </c>
      <c r="J2012" s="428"/>
    </row>
    <row r="2013" spans="1:10" ht="24.75" customHeight="1">
      <c r="A2013" s="428"/>
      <c r="B2013" s="428"/>
      <c r="C2013" s="428"/>
      <c r="D2013" s="495"/>
      <c r="E2013" s="495"/>
      <c r="F2013" s="428"/>
      <c r="G2013" s="495"/>
      <c r="H2013" s="495" t="str">
        <f t="shared" si="64"/>
        <v/>
      </c>
      <c r="I2013" s="512" t="str">
        <f t="shared" si="65"/>
        <v/>
      </c>
      <c r="J2013" s="428"/>
    </row>
    <row r="2014" spans="1:10" ht="24.75" customHeight="1">
      <c r="A2014" s="428"/>
      <c r="B2014" s="428"/>
      <c r="C2014" s="428"/>
      <c r="D2014" s="495"/>
      <c r="E2014" s="495"/>
      <c r="F2014" s="428"/>
      <c r="G2014" s="495"/>
      <c r="H2014" s="495" t="str">
        <f t="shared" ref="H2014:H2077" si="66">IF(E2014="","",E2014*G2014)</f>
        <v/>
      </c>
      <c r="I2014" s="512" t="str">
        <f t="shared" ref="I2014:I2077" si="67">IF(D2014="","",H2014/D2014)</f>
        <v/>
      </c>
      <c r="J2014" s="428"/>
    </row>
    <row r="2015" spans="1:10" ht="24.75" customHeight="1">
      <c r="A2015" s="428"/>
      <c r="B2015" s="428"/>
      <c r="C2015" s="428"/>
      <c r="D2015" s="495"/>
      <c r="E2015" s="495"/>
      <c r="F2015" s="428"/>
      <c r="G2015" s="495"/>
      <c r="H2015" s="495" t="str">
        <f t="shared" si="66"/>
        <v/>
      </c>
      <c r="I2015" s="512" t="str">
        <f t="shared" si="67"/>
        <v/>
      </c>
      <c r="J2015" s="428"/>
    </row>
    <row r="2016" spans="1:10" ht="24.75" customHeight="1">
      <c r="A2016" s="428"/>
      <c r="B2016" s="428"/>
      <c r="C2016" s="428"/>
      <c r="D2016" s="495"/>
      <c r="E2016" s="495"/>
      <c r="F2016" s="428"/>
      <c r="G2016" s="495"/>
      <c r="H2016" s="495" t="str">
        <f t="shared" si="66"/>
        <v/>
      </c>
      <c r="I2016" s="512" t="str">
        <f t="shared" si="67"/>
        <v/>
      </c>
      <c r="J2016" s="428"/>
    </row>
    <row r="2017" spans="1:10" ht="24.75" customHeight="1">
      <c r="A2017" s="428"/>
      <c r="B2017" s="428"/>
      <c r="C2017" s="428"/>
      <c r="D2017" s="495"/>
      <c r="E2017" s="495"/>
      <c r="F2017" s="428"/>
      <c r="G2017" s="495"/>
      <c r="H2017" s="495" t="str">
        <f t="shared" si="66"/>
        <v/>
      </c>
      <c r="I2017" s="512" t="str">
        <f t="shared" si="67"/>
        <v/>
      </c>
      <c r="J2017" s="428"/>
    </row>
    <row r="2018" spans="1:10" ht="24.75" customHeight="1">
      <c r="A2018" s="428"/>
      <c r="B2018" s="428"/>
      <c r="C2018" s="428"/>
      <c r="D2018" s="495"/>
      <c r="E2018" s="495"/>
      <c r="F2018" s="428"/>
      <c r="G2018" s="495"/>
      <c r="H2018" s="495" t="str">
        <f t="shared" si="66"/>
        <v/>
      </c>
      <c r="I2018" s="512" t="str">
        <f t="shared" si="67"/>
        <v/>
      </c>
      <c r="J2018" s="428"/>
    </row>
    <row r="2019" spans="1:10" ht="24.75" customHeight="1">
      <c r="A2019" s="428"/>
      <c r="B2019" s="428"/>
      <c r="C2019" s="428"/>
      <c r="D2019" s="495"/>
      <c r="E2019" s="495"/>
      <c r="F2019" s="428"/>
      <c r="G2019" s="495"/>
      <c r="H2019" s="495" t="str">
        <f t="shared" si="66"/>
        <v/>
      </c>
      <c r="I2019" s="512" t="str">
        <f t="shared" si="67"/>
        <v/>
      </c>
      <c r="J2019" s="428"/>
    </row>
    <row r="2020" spans="1:10" ht="24.75" customHeight="1">
      <c r="A2020" s="428"/>
      <c r="B2020" s="428"/>
      <c r="C2020" s="428"/>
      <c r="D2020" s="495"/>
      <c r="E2020" s="495"/>
      <c r="F2020" s="428"/>
      <c r="G2020" s="495"/>
      <c r="H2020" s="495" t="str">
        <f t="shared" si="66"/>
        <v/>
      </c>
      <c r="I2020" s="512" t="str">
        <f t="shared" si="67"/>
        <v/>
      </c>
      <c r="J2020" s="428"/>
    </row>
    <row r="2021" spans="1:10" ht="24.75" customHeight="1">
      <c r="A2021" s="428"/>
      <c r="B2021" s="428"/>
      <c r="C2021" s="428"/>
      <c r="D2021" s="495"/>
      <c r="E2021" s="495"/>
      <c r="F2021" s="428"/>
      <c r="G2021" s="495"/>
      <c r="H2021" s="495" t="str">
        <f t="shared" si="66"/>
        <v/>
      </c>
      <c r="I2021" s="512" t="str">
        <f t="shared" si="67"/>
        <v/>
      </c>
      <c r="J2021" s="428"/>
    </row>
    <row r="2022" spans="1:10" ht="24.75" customHeight="1">
      <c r="A2022" s="428"/>
      <c r="B2022" s="428"/>
      <c r="C2022" s="428"/>
      <c r="D2022" s="495"/>
      <c r="E2022" s="495"/>
      <c r="F2022" s="428"/>
      <c r="G2022" s="495"/>
      <c r="H2022" s="495" t="str">
        <f t="shared" si="66"/>
        <v/>
      </c>
      <c r="I2022" s="512" t="str">
        <f t="shared" si="67"/>
        <v/>
      </c>
      <c r="J2022" s="428"/>
    </row>
    <row r="2023" spans="1:10" ht="24.75" customHeight="1">
      <c r="A2023" s="428"/>
      <c r="B2023" s="428"/>
      <c r="C2023" s="428"/>
      <c r="D2023" s="495"/>
      <c r="E2023" s="495"/>
      <c r="F2023" s="428"/>
      <c r="G2023" s="495"/>
      <c r="H2023" s="495" t="str">
        <f t="shared" si="66"/>
        <v/>
      </c>
      <c r="I2023" s="512" t="str">
        <f t="shared" si="67"/>
        <v/>
      </c>
      <c r="J2023" s="428"/>
    </row>
    <row r="2024" spans="1:10" ht="24.75" customHeight="1">
      <c r="A2024" s="428"/>
      <c r="B2024" s="428"/>
      <c r="C2024" s="428"/>
      <c r="D2024" s="495"/>
      <c r="E2024" s="495"/>
      <c r="F2024" s="428"/>
      <c r="G2024" s="495"/>
      <c r="H2024" s="495" t="str">
        <f t="shared" si="66"/>
        <v/>
      </c>
      <c r="I2024" s="512" t="str">
        <f t="shared" si="67"/>
        <v/>
      </c>
      <c r="J2024" s="428"/>
    </row>
    <row r="2025" spans="1:10" ht="24.75" customHeight="1">
      <c r="A2025" s="428"/>
      <c r="B2025" s="428"/>
      <c r="C2025" s="428"/>
      <c r="D2025" s="495"/>
      <c r="E2025" s="495"/>
      <c r="F2025" s="428"/>
      <c r="G2025" s="495"/>
      <c r="H2025" s="495" t="str">
        <f t="shared" si="66"/>
        <v/>
      </c>
      <c r="I2025" s="512" t="str">
        <f t="shared" si="67"/>
        <v/>
      </c>
      <c r="J2025" s="428"/>
    </row>
    <row r="2026" spans="1:10" ht="24.75" customHeight="1">
      <c r="A2026" s="428"/>
      <c r="B2026" s="428"/>
      <c r="C2026" s="428"/>
      <c r="D2026" s="495"/>
      <c r="E2026" s="495"/>
      <c r="F2026" s="428"/>
      <c r="G2026" s="495"/>
      <c r="H2026" s="495" t="str">
        <f t="shared" si="66"/>
        <v/>
      </c>
      <c r="I2026" s="512" t="str">
        <f t="shared" si="67"/>
        <v/>
      </c>
      <c r="J2026" s="428"/>
    </row>
    <row r="2027" spans="1:10" ht="24.75" customHeight="1">
      <c r="A2027" s="428"/>
      <c r="B2027" s="428"/>
      <c r="C2027" s="428"/>
      <c r="D2027" s="495"/>
      <c r="E2027" s="495"/>
      <c r="F2027" s="428"/>
      <c r="G2027" s="495"/>
      <c r="H2027" s="495" t="str">
        <f t="shared" si="66"/>
        <v/>
      </c>
      <c r="I2027" s="512" t="str">
        <f t="shared" si="67"/>
        <v/>
      </c>
      <c r="J2027" s="428"/>
    </row>
    <row r="2028" spans="1:10" ht="24.75" customHeight="1">
      <c r="A2028" s="428"/>
      <c r="B2028" s="428"/>
      <c r="C2028" s="428"/>
      <c r="D2028" s="495"/>
      <c r="E2028" s="495"/>
      <c r="F2028" s="428"/>
      <c r="G2028" s="495"/>
      <c r="H2028" s="495" t="str">
        <f t="shared" si="66"/>
        <v/>
      </c>
      <c r="I2028" s="512" t="str">
        <f t="shared" si="67"/>
        <v/>
      </c>
      <c r="J2028" s="428"/>
    </row>
    <row r="2029" spans="1:10" ht="24.75" customHeight="1">
      <c r="A2029" s="428"/>
      <c r="B2029" s="428"/>
      <c r="C2029" s="428"/>
      <c r="D2029" s="495"/>
      <c r="E2029" s="495"/>
      <c r="F2029" s="428"/>
      <c r="G2029" s="495"/>
      <c r="H2029" s="495" t="str">
        <f t="shared" si="66"/>
        <v/>
      </c>
      <c r="I2029" s="512" t="str">
        <f t="shared" si="67"/>
        <v/>
      </c>
      <c r="J2029" s="428"/>
    </row>
    <row r="2030" spans="1:10" ht="24.75" customHeight="1">
      <c r="A2030" s="428"/>
      <c r="B2030" s="428"/>
      <c r="C2030" s="428"/>
      <c r="D2030" s="495"/>
      <c r="E2030" s="495"/>
      <c r="F2030" s="428"/>
      <c r="G2030" s="495"/>
      <c r="H2030" s="495" t="str">
        <f t="shared" si="66"/>
        <v/>
      </c>
      <c r="I2030" s="512" t="str">
        <f t="shared" si="67"/>
        <v/>
      </c>
      <c r="J2030" s="428"/>
    </row>
    <row r="2031" spans="1:10" ht="24.75" customHeight="1">
      <c r="A2031" s="428"/>
      <c r="B2031" s="428"/>
      <c r="C2031" s="428"/>
      <c r="D2031" s="495"/>
      <c r="E2031" s="495"/>
      <c r="F2031" s="428"/>
      <c r="G2031" s="495"/>
      <c r="H2031" s="495" t="str">
        <f t="shared" si="66"/>
        <v/>
      </c>
      <c r="I2031" s="512" t="str">
        <f t="shared" si="67"/>
        <v/>
      </c>
      <c r="J2031" s="428"/>
    </row>
    <row r="2032" spans="1:10" ht="24.75" customHeight="1">
      <c r="A2032" s="428"/>
      <c r="B2032" s="428"/>
      <c r="C2032" s="428"/>
      <c r="D2032" s="495"/>
      <c r="E2032" s="495"/>
      <c r="F2032" s="428"/>
      <c r="G2032" s="495"/>
      <c r="H2032" s="495" t="str">
        <f t="shared" si="66"/>
        <v/>
      </c>
      <c r="I2032" s="512" t="str">
        <f t="shared" si="67"/>
        <v/>
      </c>
      <c r="J2032" s="428"/>
    </row>
    <row r="2033" spans="1:10" ht="24.75" customHeight="1">
      <c r="A2033" s="428"/>
      <c r="B2033" s="428"/>
      <c r="C2033" s="428"/>
      <c r="D2033" s="495"/>
      <c r="E2033" s="495"/>
      <c r="F2033" s="428"/>
      <c r="G2033" s="495"/>
      <c r="H2033" s="495" t="str">
        <f t="shared" si="66"/>
        <v/>
      </c>
      <c r="I2033" s="512" t="str">
        <f t="shared" si="67"/>
        <v/>
      </c>
      <c r="J2033" s="428"/>
    </row>
    <row r="2034" spans="1:10" ht="24.75" customHeight="1">
      <c r="A2034" s="428"/>
      <c r="B2034" s="428"/>
      <c r="C2034" s="428"/>
      <c r="D2034" s="495"/>
      <c r="E2034" s="495"/>
      <c r="F2034" s="428"/>
      <c r="G2034" s="495"/>
      <c r="H2034" s="495" t="str">
        <f t="shared" si="66"/>
        <v/>
      </c>
      <c r="I2034" s="512" t="str">
        <f t="shared" si="67"/>
        <v/>
      </c>
      <c r="J2034" s="428"/>
    </row>
    <row r="2035" spans="1:10" ht="24.75" customHeight="1">
      <c r="A2035" s="428"/>
      <c r="B2035" s="428"/>
      <c r="C2035" s="428"/>
      <c r="D2035" s="495"/>
      <c r="E2035" s="495"/>
      <c r="F2035" s="428"/>
      <c r="G2035" s="495"/>
      <c r="H2035" s="495" t="str">
        <f t="shared" si="66"/>
        <v/>
      </c>
      <c r="I2035" s="512" t="str">
        <f t="shared" si="67"/>
        <v/>
      </c>
      <c r="J2035" s="428"/>
    </row>
    <row r="2036" spans="1:10" ht="24.75" customHeight="1">
      <c r="A2036" s="428"/>
      <c r="B2036" s="428"/>
      <c r="C2036" s="428"/>
      <c r="D2036" s="495"/>
      <c r="E2036" s="495"/>
      <c r="F2036" s="428"/>
      <c r="G2036" s="495"/>
      <c r="H2036" s="495" t="str">
        <f t="shared" si="66"/>
        <v/>
      </c>
      <c r="I2036" s="512" t="str">
        <f t="shared" si="67"/>
        <v/>
      </c>
      <c r="J2036" s="428"/>
    </row>
    <row r="2037" spans="1:10" ht="24.75" customHeight="1">
      <c r="A2037" s="428"/>
      <c r="B2037" s="428"/>
      <c r="C2037" s="428"/>
      <c r="D2037" s="495"/>
      <c r="E2037" s="495"/>
      <c r="F2037" s="428"/>
      <c r="G2037" s="495"/>
      <c r="H2037" s="495" t="str">
        <f t="shared" si="66"/>
        <v/>
      </c>
      <c r="I2037" s="512" t="str">
        <f t="shared" si="67"/>
        <v/>
      </c>
      <c r="J2037" s="428"/>
    </row>
    <row r="2038" spans="1:10" ht="24.75" customHeight="1">
      <c r="A2038" s="428"/>
      <c r="B2038" s="428"/>
      <c r="C2038" s="428"/>
      <c r="D2038" s="495"/>
      <c r="E2038" s="495"/>
      <c r="F2038" s="428"/>
      <c r="G2038" s="495"/>
      <c r="H2038" s="495" t="str">
        <f t="shared" si="66"/>
        <v/>
      </c>
      <c r="I2038" s="512" t="str">
        <f t="shared" si="67"/>
        <v/>
      </c>
      <c r="J2038" s="428"/>
    </row>
    <row r="2039" spans="1:10" ht="24.75" customHeight="1">
      <c r="A2039" s="428"/>
      <c r="B2039" s="428"/>
      <c r="C2039" s="428"/>
      <c r="D2039" s="495"/>
      <c r="E2039" s="495"/>
      <c r="F2039" s="428"/>
      <c r="G2039" s="495"/>
      <c r="H2039" s="495" t="str">
        <f t="shared" si="66"/>
        <v/>
      </c>
      <c r="I2039" s="512" t="str">
        <f t="shared" si="67"/>
        <v/>
      </c>
      <c r="J2039" s="428"/>
    </row>
    <row r="2040" spans="1:10" ht="24.75" customHeight="1">
      <c r="A2040" s="428"/>
      <c r="B2040" s="428"/>
      <c r="C2040" s="428"/>
      <c r="D2040" s="495"/>
      <c r="E2040" s="495"/>
      <c r="F2040" s="428"/>
      <c r="G2040" s="495"/>
      <c r="H2040" s="495" t="str">
        <f t="shared" si="66"/>
        <v/>
      </c>
      <c r="I2040" s="512" t="str">
        <f t="shared" si="67"/>
        <v/>
      </c>
      <c r="J2040" s="428"/>
    </row>
    <row r="2041" spans="1:10" ht="24.75" customHeight="1">
      <c r="A2041" s="428"/>
      <c r="B2041" s="428"/>
      <c r="C2041" s="428"/>
      <c r="D2041" s="495"/>
      <c r="E2041" s="495"/>
      <c r="F2041" s="428"/>
      <c r="G2041" s="495"/>
      <c r="H2041" s="495" t="str">
        <f t="shared" si="66"/>
        <v/>
      </c>
      <c r="I2041" s="512" t="str">
        <f t="shared" si="67"/>
        <v/>
      </c>
      <c r="J2041" s="428"/>
    </row>
    <row r="2042" spans="1:10" ht="24.75" customHeight="1">
      <c r="A2042" s="428"/>
      <c r="B2042" s="428"/>
      <c r="C2042" s="428"/>
      <c r="D2042" s="495"/>
      <c r="E2042" s="495"/>
      <c r="F2042" s="428"/>
      <c r="G2042" s="495"/>
      <c r="H2042" s="495" t="str">
        <f t="shared" si="66"/>
        <v/>
      </c>
      <c r="I2042" s="512" t="str">
        <f t="shared" si="67"/>
        <v/>
      </c>
      <c r="J2042" s="428"/>
    </row>
    <row r="2043" spans="1:10" ht="24.75" customHeight="1">
      <c r="A2043" s="428"/>
      <c r="B2043" s="428"/>
      <c r="C2043" s="428"/>
      <c r="D2043" s="495"/>
      <c r="E2043" s="495"/>
      <c r="F2043" s="428"/>
      <c r="G2043" s="495"/>
      <c r="H2043" s="495" t="str">
        <f t="shared" si="66"/>
        <v/>
      </c>
      <c r="I2043" s="512" t="str">
        <f t="shared" si="67"/>
        <v/>
      </c>
      <c r="J2043" s="428"/>
    </row>
    <row r="2044" spans="1:10" ht="24.75" customHeight="1">
      <c r="A2044" s="428"/>
      <c r="B2044" s="428"/>
      <c r="C2044" s="428"/>
      <c r="D2044" s="495"/>
      <c r="E2044" s="495"/>
      <c r="F2044" s="428"/>
      <c r="G2044" s="495"/>
      <c r="H2044" s="495" t="str">
        <f t="shared" si="66"/>
        <v/>
      </c>
      <c r="I2044" s="512" t="str">
        <f t="shared" si="67"/>
        <v/>
      </c>
      <c r="J2044" s="428"/>
    </row>
    <row r="2045" spans="1:10" ht="24.75" customHeight="1">
      <c r="A2045" s="428"/>
      <c r="B2045" s="428"/>
      <c r="C2045" s="428"/>
      <c r="D2045" s="495"/>
      <c r="E2045" s="495"/>
      <c r="F2045" s="428"/>
      <c r="G2045" s="495"/>
      <c r="H2045" s="495" t="str">
        <f t="shared" si="66"/>
        <v/>
      </c>
      <c r="I2045" s="512" t="str">
        <f t="shared" si="67"/>
        <v/>
      </c>
      <c r="J2045" s="428"/>
    </row>
    <row r="2046" spans="1:10" ht="24.75" customHeight="1">
      <c r="A2046" s="428"/>
      <c r="B2046" s="428"/>
      <c r="C2046" s="428"/>
      <c r="D2046" s="495"/>
      <c r="E2046" s="495"/>
      <c r="F2046" s="428"/>
      <c r="G2046" s="495"/>
      <c r="H2046" s="495" t="str">
        <f t="shared" si="66"/>
        <v/>
      </c>
      <c r="I2046" s="512" t="str">
        <f t="shared" si="67"/>
        <v/>
      </c>
      <c r="J2046" s="428"/>
    </row>
    <row r="2047" spans="1:10" ht="24.75" customHeight="1">
      <c r="A2047" s="428"/>
      <c r="B2047" s="428"/>
      <c r="C2047" s="428"/>
      <c r="D2047" s="495"/>
      <c r="E2047" s="495"/>
      <c r="F2047" s="428"/>
      <c r="G2047" s="495"/>
      <c r="H2047" s="495" t="str">
        <f t="shared" si="66"/>
        <v/>
      </c>
      <c r="I2047" s="512" t="str">
        <f t="shared" si="67"/>
        <v/>
      </c>
      <c r="J2047" s="428"/>
    </row>
    <row r="2048" spans="1:10" ht="24.75" customHeight="1">
      <c r="A2048" s="428"/>
      <c r="B2048" s="428"/>
      <c r="C2048" s="428"/>
      <c r="D2048" s="495"/>
      <c r="E2048" s="495"/>
      <c r="F2048" s="428"/>
      <c r="G2048" s="495"/>
      <c r="H2048" s="495" t="str">
        <f t="shared" si="66"/>
        <v/>
      </c>
      <c r="I2048" s="512" t="str">
        <f t="shared" si="67"/>
        <v/>
      </c>
      <c r="J2048" s="428"/>
    </row>
    <row r="2049" spans="1:10" ht="24.75" customHeight="1">
      <c r="A2049" s="428"/>
      <c r="B2049" s="428"/>
      <c r="C2049" s="428"/>
      <c r="D2049" s="495"/>
      <c r="E2049" s="495"/>
      <c r="F2049" s="428"/>
      <c r="G2049" s="495"/>
      <c r="H2049" s="495" t="str">
        <f t="shared" si="66"/>
        <v/>
      </c>
      <c r="I2049" s="512" t="str">
        <f t="shared" si="67"/>
        <v/>
      </c>
      <c r="J2049" s="428"/>
    </row>
    <row r="2050" spans="1:10" ht="24.75" customHeight="1">
      <c r="A2050" s="428"/>
      <c r="B2050" s="428"/>
      <c r="C2050" s="428"/>
      <c r="D2050" s="495"/>
      <c r="E2050" s="495"/>
      <c r="F2050" s="428"/>
      <c r="G2050" s="495"/>
      <c r="H2050" s="495" t="str">
        <f t="shared" si="66"/>
        <v/>
      </c>
      <c r="I2050" s="512" t="str">
        <f t="shared" si="67"/>
        <v/>
      </c>
      <c r="J2050" s="428"/>
    </row>
    <row r="2051" spans="1:10" ht="24.75" customHeight="1">
      <c r="A2051" s="428"/>
      <c r="B2051" s="428"/>
      <c r="C2051" s="428"/>
      <c r="D2051" s="495"/>
      <c r="E2051" s="495"/>
      <c r="F2051" s="428"/>
      <c r="G2051" s="495"/>
      <c r="H2051" s="495" t="str">
        <f t="shared" si="66"/>
        <v/>
      </c>
      <c r="I2051" s="512" t="str">
        <f t="shared" si="67"/>
        <v/>
      </c>
      <c r="J2051" s="428"/>
    </row>
    <row r="2052" spans="1:10" ht="24.75" customHeight="1">
      <c r="A2052" s="428"/>
      <c r="B2052" s="428"/>
      <c r="C2052" s="428"/>
      <c r="D2052" s="495"/>
      <c r="E2052" s="495"/>
      <c r="F2052" s="428"/>
      <c r="G2052" s="495"/>
      <c r="H2052" s="495" t="str">
        <f t="shared" si="66"/>
        <v/>
      </c>
      <c r="I2052" s="512" t="str">
        <f t="shared" si="67"/>
        <v/>
      </c>
      <c r="J2052" s="428"/>
    </row>
    <row r="2053" spans="1:10" ht="24.75" customHeight="1">
      <c r="A2053" s="428"/>
      <c r="B2053" s="428"/>
      <c r="C2053" s="428"/>
      <c r="D2053" s="495"/>
      <c r="E2053" s="495"/>
      <c r="F2053" s="428"/>
      <c r="G2053" s="495"/>
      <c r="H2053" s="495" t="str">
        <f t="shared" si="66"/>
        <v/>
      </c>
      <c r="I2053" s="512" t="str">
        <f t="shared" si="67"/>
        <v/>
      </c>
      <c r="J2053" s="428"/>
    </row>
    <row r="2054" spans="1:10" ht="24.75" customHeight="1">
      <c r="A2054" s="428"/>
      <c r="B2054" s="428"/>
      <c r="C2054" s="428"/>
      <c r="D2054" s="495"/>
      <c r="E2054" s="495"/>
      <c r="F2054" s="428"/>
      <c r="G2054" s="495"/>
      <c r="H2054" s="495" t="str">
        <f t="shared" si="66"/>
        <v/>
      </c>
      <c r="I2054" s="512" t="str">
        <f t="shared" si="67"/>
        <v/>
      </c>
      <c r="J2054" s="428"/>
    </row>
    <row r="2055" spans="1:10" ht="24.75" customHeight="1">
      <c r="A2055" s="428"/>
      <c r="B2055" s="428"/>
      <c r="C2055" s="428"/>
      <c r="D2055" s="495"/>
      <c r="E2055" s="495"/>
      <c r="F2055" s="428"/>
      <c r="G2055" s="495"/>
      <c r="H2055" s="495" t="str">
        <f t="shared" si="66"/>
        <v/>
      </c>
      <c r="I2055" s="512" t="str">
        <f t="shared" si="67"/>
        <v/>
      </c>
      <c r="J2055" s="428"/>
    </row>
    <row r="2056" spans="1:10" ht="24.75" customHeight="1">
      <c r="A2056" s="428"/>
      <c r="B2056" s="428"/>
      <c r="C2056" s="428"/>
      <c r="D2056" s="495"/>
      <c r="E2056" s="495"/>
      <c r="F2056" s="428"/>
      <c r="G2056" s="495"/>
      <c r="H2056" s="495" t="str">
        <f t="shared" si="66"/>
        <v/>
      </c>
      <c r="I2056" s="512" t="str">
        <f t="shared" si="67"/>
        <v/>
      </c>
      <c r="J2056" s="428"/>
    </row>
    <row r="2057" spans="1:10" ht="24.75" customHeight="1">
      <c r="A2057" s="428"/>
      <c r="B2057" s="428"/>
      <c r="C2057" s="428"/>
      <c r="D2057" s="495"/>
      <c r="E2057" s="495"/>
      <c r="F2057" s="428"/>
      <c r="G2057" s="495"/>
      <c r="H2057" s="495" t="str">
        <f t="shared" si="66"/>
        <v/>
      </c>
      <c r="I2057" s="512" t="str">
        <f t="shared" si="67"/>
        <v/>
      </c>
      <c r="J2057" s="428"/>
    </row>
    <row r="2058" spans="1:10" ht="24.75" customHeight="1">
      <c r="A2058" s="428"/>
      <c r="B2058" s="428"/>
      <c r="C2058" s="428"/>
      <c r="D2058" s="495"/>
      <c r="E2058" s="495"/>
      <c r="F2058" s="428"/>
      <c r="G2058" s="495"/>
      <c r="H2058" s="495" t="str">
        <f t="shared" si="66"/>
        <v/>
      </c>
      <c r="I2058" s="512" t="str">
        <f t="shared" si="67"/>
        <v/>
      </c>
      <c r="J2058" s="428"/>
    </row>
    <row r="2059" spans="1:10" ht="24.75" customHeight="1">
      <c r="A2059" s="428"/>
      <c r="B2059" s="428"/>
      <c r="C2059" s="428"/>
      <c r="D2059" s="495"/>
      <c r="E2059" s="495"/>
      <c r="F2059" s="428"/>
      <c r="G2059" s="495"/>
      <c r="H2059" s="495" t="str">
        <f t="shared" si="66"/>
        <v/>
      </c>
      <c r="I2059" s="512" t="str">
        <f t="shared" si="67"/>
        <v/>
      </c>
      <c r="J2059" s="428"/>
    </row>
    <row r="2060" spans="1:10" ht="24.75" customHeight="1">
      <c r="A2060" s="428"/>
      <c r="B2060" s="428"/>
      <c r="C2060" s="428"/>
      <c r="D2060" s="495"/>
      <c r="E2060" s="495"/>
      <c r="F2060" s="428"/>
      <c r="G2060" s="495"/>
      <c r="H2060" s="495" t="str">
        <f t="shared" si="66"/>
        <v/>
      </c>
      <c r="I2060" s="512" t="str">
        <f t="shared" si="67"/>
        <v/>
      </c>
      <c r="J2060" s="428"/>
    </row>
    <row r="2061" spans="1:10" ht="24.75" customHeight="1">
      <c r="A2061" s="428"/>
      <c r="B2061" s="428"/>
      <c r="C2061" s="428"/>
      <c r="D2061" s="495"/>
      <c r="E2061" s="495"/>
      <c r="F2061" s="428"/>
      <c r="G2061" s="495"/>
      <c r="H2061" s="495" t="str">
        <f t="shared" si="66"/>
        <v/>
      </c>
      <c r="I2061" s="512" t="str">
        <f t="shared" si="67"/>
        <v/>
      </c>
      <c r="J2061" s="428"/>
    </row>
    <row r="2062" spans="1:10" ht="24.75" customHeight="1">
      <c r="A2062" s="428"/>
      <c r="B2062" s="428"/>
      <c r="C2062" s="428"/>
      <c r="D2062" s="495"/>
      <c r="E2062" s="495"/>
      <c r="F2062" s="428"/>
      <c r="G2062" s="495"/>
      <c r="H2062" s="495" t="str">
        <f t="shared" si="66"/>
        <v/>
      </c>
      <c r="I2062" s="512" t="str">
        <f t="shared" si="67"/>
        <v/>
      </c>
      <c r="J2062" s="428"/>
    </row>
    <row r="2063" spans="1:10" ht="24.75" customHeight="1">
      <c r="A2063" s="428"/>
      <c r="B2063" s="428"/>
      <c r="C2063" s="428"/>
      <c r="D2063" s="495"/>
      <c r="E2063" s="495"/>
      <c r="F2063" s="428"/>
      <c r="G2063" s="495"/>
      <c r="H2063" s="495" t="str">
        <f t="shared" si="66"/>
        <v/>
      </c>
      <c r="I2063" s="512" t="str">
        <f t="shared" si="67"/>
        <v/>
      </c>
      <c r="J2063" s="428"/>
    </row>
    <row r="2064" spans="1:10" ht="24.75" customHeight="1">
      <c r="A2064" s="428"/>
      <c r="B2064" s="428"/>
      <c r="C2064" s="428"/>
      <c r="D2064" s="495"/>
      <c r="E2064" s="495"/>
      <c r="F2064" s="428"/>
      <c r="G2064" s="495"/>
      <c r="H2064" s="495" t="str">
        <f t="shared" si="66"/>
        <v/>
      </c>
      <c r="I2064" s="512" t="str">
        <f t="shared" si="67"/>
        <v/>
      </c>
      <c r="J2064" s="428"/>
    </row>
    <row r="2065" spans="1:10" ht="24.75" customHeight="1">
      <c r="A2065" s="428"/>
      <c r="B2065" s="428"/>
      <c r="C2065" s="428"/>
      <c r="D2065" s="495"/>
      <c r="E2065" s="495"/>
      <c r="F2065" s="428"/>
      <c r="G2065" s="495"/>
      <c r="H2065" s="495" t="str">
        <f t="shared" si="66"/>
        <v/>
      </c>
      <c r="I2065" s="512" t="str">
        <f t="shared" si="67"/>
        <v/>
      </c>
      <c r="J2065" s="428"/>
    </row>
    <row r="2066" spans="1:10" ht="24.75" customHeight="1">
      <c r="A2066" s="428"/>
      <c r="B2066" s="428"/>
      <c r="C2066" s="428"/>
      <c r="D2066" s="495"/>
      <c r="E2066" s="495"/>
      <c r="F2066" s="428"/>
      <c r="G2066" s="495"/>
      <c r="H2066" s="495" t="str">
        <f t="shared" si="66"/>
        <v/>
      </c>
      <c r="I2066" s="512" t="str">
        <f t="shared" si="67"/>
        <v/>
      </c>
      <c r="J2066" s="428"/>
    </row>
    <row r="2067" spans="1:10" ht="24.75" customHeight="1">
      <c r="A2067" s="428"/>
      <c r="B2067" s="428"/>
      <c r="C2067" s="428"/>
      <c r="D2067" s="495"/>
      <c r="E2067" s="495"/>
      <c r="F2067" s="428"/>
      <c r="G2067" s="495"/>
      <c r="H2067" s="495" t="str">
        <f t="shared" si="66"/>
        <v/>
      </c>
      <c r="I2067" s="512" t="str">
        <f t="shared" si="67"/>
        <v/>
      </c>
      <c r="J2067" s="428"/>
    </row>
    <row r="2068" spans="1:10" ht="24.75" customHeight="1">
      <c r="A2068" s="428"/>
      <c r="B2068" s="428"/>
      <c r="C2068" s="428"/>
      <c r="D2068" s="495"/>
      <c r="E2068" s="495"/>
      <c r="F2068" s="428"/>
      <c r="G2068" s="495"/>
      <c r="H2068" s="495" t="str">
        <f t="shared" si="66"/>
        <v/>
      </c>
      <c r="I2068" s="512" t="str">
        <f t="shared" si="67"/>
        <v/>
      </c>
      <c r="J2068" s="428"/>
    </row>
    <row r="2069" spans="1:10" ht="24.75" customHeight="1">
      <c r="A2069" s="428"/>
      <c r="B2069" s="428"/>
      <c r="C2069" s="428"/>
      <c r="D2069" s="495"/>
      <c r="E2069" s="495"/>
      <c r="F2069" s="428"/>
      <c r="G2069" s="495"/>
      <c r="H2069" s="495" t="str">
        <f t="shared" si="66"/>
        <v/>
      </c>
      <c r="I2069" s="512" t="str">
        <f t="shared" si="67"/>
        <v/>
      </c>
      <c r="J2069" s="428"/>
    </row>
    <row r="2070" spans="1:10" ht="24.75" customHeight="1">
      <c r="A2070" s="428"/>
      <c r="B2070" s="428"/>
      <c r="C2070" s="428"/>
      <c r="D2070" s="495"/>
      <c r="E2070" s="495"/>
      <c r="F2070" s="428"/>
      <c r="G2070" s="495"/>
      <c r="H2070" s="495" t="str">
        <f t="shared" si="66"/>
        <v/>
      </c>
      <c r="I2070" s="512" t="str">
        <f t="shared" si="67"/>
        <v/>
      </c>
      <c r="J2070" s="428"/>
    </row>
    <row r="2071" spans="1:10" ht="24.75" customHeight="1">
      <c r="A2071" s="428"/>
      <c r="B2071" s="428"/>
      <c r="C2071" s="428"/>
      <c r="D2071" s="495"/>
      <c r="E2071" s="495"/>
      <c r="F2071" s="428"/>
      <c r="G2071" s="495"/>
      <c r="H2071" s="495" t="str">
        <f t="shared" si="66"/>
        <v/>
      </c>
      <c r="I2071" s="512" t="str">
        <f t="shared" si="67"/>
        <v/>
      </c>
      <c r="J2071" s="428"/>
    </row>
    <row r="2072" spans="1:10" ht="24.75" customHeight="1">
      <c r="A2072" s="428"/>
      <c r="B2072" s="428"/>
      <c r="C2072" s="428"/>
      <c r="D2072" s="495"/>
      <c r="E2072" s="495"/>
      <c r="F2072" s="428"/>
      <c r="G2072" s="495"/>
      <c r="H2072" s="495" t="str">
        <f t="shared" si="66"/>
        <v/>
      </c>
      <c r="I2072" s="512" t="str">
        <f t="shared" si="67"/>
        <v/>
      </c>
      <c r="J2072" s="428"/>
    </row>
    <row r="2073" spans="1:10" ht="24.75" customHeight="1">
      <c r="A2073" s="428"/>
      <c r="B2073" s="428"/>
      <c r="C2073" s="428"/>
      <c r="D2073" s="495"/>
      <c r="E2073" s="495"/>
      <c r="F2073" s="428"/>
      <c r="G2073" s="495"/>
      <c r="H2073" s="495" t="str">
        <f t="shared" si="66"/>
        <v/>
      </c>
      <c r="I2073" s="512" t="str">
        <f t="shared" si="67"/>
        <v/>
      </c>
      <c r="J2073" s="428"/>
    </row>
    <row r="2074" spans="1:10" ht="24.75" customHeight="1">
      <c r="A2074" s="428"/>
      <c r="B2074" s="428"/>
      <c r="C2074" s="428"/>
      <c r="D2074" s="495"/>
      <c r="E2074" s="495"/>
      <c r="F2074" s="428"/>
      <c r="G2074" s="495"/>
      <c r="H2074" s="495" t="str">
        <f t="shared" si="66"/>
        <v/>
      </c>
      <c r="I2074" s="512" t="str">
        <f t="shared" si="67"/>
        <v/>
      </c>
      <c r="J2074" s="428"/>
    </row>
    <row r="2075" spans="1:10" ht="24.75" customHeight="1">
      <c r="A2075" s="428"/>
      <c r="B2075" s="428"/>
      <c r="C2075" s="428"/>
      <c r="D2075" s="495"/>
      <c r="E2075" s="495"/>
      <c r="F2075" s="428"/>
      <c r="G2075" s="495"/>
      <c r="H2075" s="495" t="str">
        <f t="shared" si="66"/>
        <v/>
      </c>
      <c r="I2075" s="512" t="str">
        <f t="shared" si="67"/>
        <v/>
      </c>
      <c r="J2075" s="428"/>
    </row>
    <row r="2076" spans="1:10" ht="24.75" customHeight="1">
      <c r="A2076" s="428"/>
      <c r="B2076" s="428"/>
      <c r="C2076" s="428"/>
      <c r="D2076" s="495"/>
      <c r="E2076" s="495"/>
      <c r="F2076" s="428"/>
      <c r="G2076" s="495"/>
      <c r="H2076" s="495" t="str">
        <f t="shared" si="66"/>
        <v/>
      </c>
      <c r="I2076" s="512" t="str">
        <f t="shared" si="67"/>
        <v/>
      </c>
      <c r="J2076" s="428"/>
    </row>
    <row r="2077" spans="1:10" ht="24.75" customHeight="1">
      <c r="A2077" s="428"/>
      <c r="B2077" s="428"/>
      <c r="C2077" s="428"/>
      <c r="D2077" s="495"/>
      <c r="E2077" s="495"/>
      <c r="F2077" s="428"/>
      <c r="G2077" s="495"/>
      <c r="H2077" s="495" t="str">
        <f t="shared" si="66"/>
        <v/>
      </c>
      <c r="I2077" s="512" t="str">
        <f t="shared" si="67"/>
        <v/>
      </c>
      <c r="J2077" s="428"/>
    </row>
    <row r="2078" spans="1:10" ht="24.75" customHeight="1">
      <c r="A2078" s="428"/>
      <c r="B2078" s="428"/>
      <c r="C2078" s="428"/>
      <c r="D2078" s="495"/>
      <c r="E2078" s="495"/>
      <c r="F2078" s="428"/>
      <c r="G2078" s="495"/>
      <c r="H2078" s="495" t="str">
        <f t="shared" ref="H2078:H2141" si="68">IF(E2078="","",E2078*G2078)</f>
        <v/>
      </c>
      <c r="I2078" s="512" t="str">
        <f t="shared" ref="I2078:I2141" si="69">IF(D2078="","",H2078/D2078)</f>
        <v/>
      </c>
      <c r="J2078" s="428"/>
    </row>
    <row r="2079" spans="1:10" ht="24.75" customHeight="1">
      <c r="A2079" s="428"/>
      <c r="B2079" s="428"/>
      <c r="C2079" s="428"/>
      <c r="D2079" s="495"/>
      <c r="E2079" s="495"/>
      <c r="F2079" s="428"/>
      <c r="G2079" s="495"/>
      <c r="H2079" s="495" t="str">
        <f t="shared" si="68"/>
        <v/>
      </c>
      <c r="I2079" s="512" t="str">
        <f t="shared" si="69"/>
        <v/>
      </c>
      <c r="J2079" s="428"/>
    </row>
    <row r="2080" spans="1:10" ht="24.75" customHeight="1">
      <c r="A2080" s="428"/>
      <c r="B2080" s="428"/>
      <c r="C2080" s="428"/>
      <c r="D2080" s="495"/>
      <c r="E2080" s="495"/>
      <c r="F2080" s="428"/>
      <c r="G2080" s="495"/>
      <c r="H2080" s="495" t="str">
        <f t="shared" si="68"/>
        <v/>
      </c>
      <c r="I2080" s="512" t="str">
        <f t="shared" si="69"/>
        <v/>
      </c>
      <c r="J2080" s="428"/>
    </row>
    <row r="2081" spans="1:10" ht="24.75" customHeight="1">
      <c r="A2081" s="428"/>
      <c r="B2081" s="428"/>
      <c r="C2081" s="428"/>
      <c r="D2081" s="495"/>
      <c r="E2081" s="495"/>
      <c r="F2081" s="428"/>
      <c r="G2081" s="495"/>
      <c r="H2081" s="495" t="str">
        <f t="shared" si="68"/>
        <v/>
      </c>
      <c r="I2081" s="512" t="str">
        <f t="shared" si="69"/>
        <v/>
      </c>
      <c r="J2081" s="428"/>
    </row>
    <row r="2082" spans="1:10" ht="24.75" customHeight="1">
      <c r="A2082" s="428"/>
      <c r="B2082" s="428"/>
      <c r="C2082" s="428"/>
      <c r="D2082" s="495"/>
      <c r="E2082" s="495"/>
      <c r="F2082" s="428"/>
      <c r="G2082" s="495"/>
      <c r="H2082" s="495" t="str">
        <f t="shared" si="68"/>
        <v/>
      </c>
      <c r="I2082" s="512" t="str">
        <f t="shared" si="69"/>
        <v/>
      </c>
      <c r="J2082" s="428"/>
    </row>
    <row r="2083" spans="1:10" ht="24.75" customHeight="1">
      <c r="A2083" s="428"/>
      <c r="B2083" s="428"/>
      <c r="C2083" s="428"/>
      <c r="D2083" s="495"/>
      <c r="E2083" s="495"/>
      <c r="F2083" s="428"/>
      <c r="G2083" s="495"/>
      <c r="H2083" s="495" t="str">
        <f t="shared" si="68"/>
        <v/>
      </c>
      <c r="I2083" s="512" t="str">
        <f t="shared" si="69"/>
        <v/>
      </c>
      <c r="J2083" s="428"/>
    </row>
    <row r="2084" spans="1:10" ht="24.75" customHeight="1">
      <c r="A2084" s="428"/>
      <c r="B2084" s="428"/>
      <c r="C2084" s="428"/>
      <c r="D2084" s="495"/>
      <c r="E2084" s="495"/>
      <c r="F2084" s="428"/>
      <c r="G2084" s="495"/>
      <c r="H2084" s="495" t="str">
        <f t="shared" si="68"/>
        <v/>
      </c>
      <c r="I2084" s="512" t="str">
        <f t="shared" si="69"/>
        <v/>
      </c>
      <c r="J2084" s="428"/>
    </row>
    <row r="2085" spans="1:10" ht="24.75" customHeight="1">
      <c r="A2085" s="428"/>
      <c r="B2085" s="428"/>
      <c r="C2085" s="428"/>
      <c r="D2085" s="495"/>
      <c r="E2085" s="495"/>
      <c r="F2085" s="428"/>
      <c r="G2085" s="495"/>
      <c r="H2085" s="495" t="str">
        <f t="shared" si="68"/>
        <v/>
      </c>
      <c r="I2085" s="512" t="str">
        <f t="shared" si="69"/>
        <v/>
      </c>
      <c r="J2085" s="428"/>
    </row>
    <row r="2086" spans="1:10" ht="24.75" customHeight="1">
      <c r="A2086" s="428"/>
      <c r="B2086" s="428"/>
      <c r="C2086" s="428"/>
      <c r="D2086" s="495"/>
      <c r="E2086" s="495"/>
      <c r="F2086" s="428"/>
      <c r="G2086" s="495"/>
      <c r="H2086" s="495" t="str">
        <f t="shared" si="68"/>
        <v/>
      </c>
      <c r="I2086" s="512" t="str">
        <f t="shared" si="69"/>
        <v/>
      </c>
      <c r="J2086" s="428"/>
    </row>
    <row r="2087" spans="1:10" ht="24.75" customHeight="1">
      <c r="A2087" s="428"/>
      <c r="B2087" s="428"/>
      <c r="C2087" s="428"/>
      <c r="D2087" s="495"/>
      <c r="E2087" s="495"/>
      <c r="F2087" s="428"/>
      <c r="G2087" s="495"/>
      <c r="H2087" s="495" t="str">
        <f t="shared" si="68"/>
        <v/>
      </c>
      <c r="I2087" s="512" t="str">
        <f t="shared" si="69"/>
        <v/>
      </c>
      <c r="J2087" s="428"/>
    </row>
    <row r="2088" spans="1:10" ht="24.75" customHeight="1">
      <c r="A2088" s="428"/>
      <c r="B2088" s="428"/>
      <c r="C2088" s="428"/>
      <c r="D2088" s="495"/>
      <c r="E2088" s="495"/>
      <c r="F2088" s="428"/>
      <c r="G2088" s="495"/>
      <c r="H2088" s="495" t="str">
        <f t="shared" si="68"/>
        <v/>
      </c>
      <c r="I2088" s="512" t="str">
        <f t="shared" si="69"/>
        <v/>
      </c>
      <c r="J2088" s="428"/>
    </row>
    <row r="2089" spans="1:10" ht="24.75" customHeight="1">
      <c r="A2089" s="428"/>
      <c r="B2089" s="428"/>
      <c r="C2089" s="428"/>
      <c r="D2089" s="495"/>
      <c r="E2089" s="495"/>
      <c r="F2089" s="428"/>
      <c r="G2089" s="495"/>
      <c r="H2089" s="495" t="str">
        <f t="shared" si="68"/>
        <v/>
      </c>
      <c r="I2089" s="512" t="str">
        <f t="shared" si="69"/>
        <v/>
      </c>
      <c r="J2089" s="428"/>
    </row>
    <row r="2090" spans="1:10" ht="24.75" customHeight="1">
      <c r="A2090" s="428"/>
      <c r="B2090" s="428"/>
      <c r="C2090" s="428"/>
      <c r="D2090" s="495"/>
      <c r="E2090" s="495"/>
      <c r="F2090" s="428"/>
      <c r="G2090" s="495"/>
      <c r="H2090" s="495" t="str">
        <f t="shared" si="68"/>
        <v/>
      </c>
      <c r="I2090" s="512" t="str">
        <f t="shared" si="69"/>
        <v/>
      </c>
      <c r="J2090" s="428"/>
    </row>
    <row r="2091" spans="1:10" ht="24.75" customHeight="1">
      <c r="A2091" s="428"/>
      <c r="B2091" s="428"/>
      <c r="C2091" s="428"/>
      <c r="D2091" s="495"/>
      <c r="E2091" s="495"/>
      <c r="F2091" s="428"/>
      <c r="G2091" s="495"/>
      <c r="H2091" s="495" t="str">
        <f t="shared" si="68"/>
        <v/>
      </c>
      <c r="I2091" s="512" t="str">
        <f t="shared" si="69"/>
        <v/>
      </c>
      <c r="J2091" s="428"/>
    </row>
    <row r="2092" spans="1:10" ht="24.75" customHeight="1">
      <c r="A2092" s="428"/>
      <c r="B2092" s="428"/>
      <c r="C2092" s="428"/>
      <c r="D2092" s="495"/>
      <c r="E2092" s="495"/>
      <c r="F2092" s="428"/>
      <c r="G2092" s="495"/>
      <c r="H2092" s="495" t="str">
        <f t="shared" si="68"/>
        <v/>
      </c>
      <c r="I2092" s="512" t="str">
        <f t="shared" si="69"/>
        <v/>
      </c>
      <c r="J2092" s="428"/>
    </row>
    <row r="2093" spans="1:10" ht="24.75" customHeight="1">
      <c r="A2093" s="428"/>
      <c r="B2093" s="428"/>
      <c r="C2093" s="428"/>
      <c r="D2093" s="495"/>
      <c r="E2093" s="495"/>
      <c r="F2093" s="428"/>
      <c r="G2093" s="495"/>
      <c r="H2093" s="495" t="str">
        <f t="shared" si="68"/>
        <v/>
      </c>
      <c r="I2093" s="512" t="str">
        <f t="shared" si="69"/>
        <v/>
      </c>
      <c r="J2093" s="428"/>
    </row>
    <row r="2094" spans="1:10" ht="24.75" customHeight="1">
      <c r="A2094" s="428"/>
      <c r="B2094" s="428"/>
      <c r="C2094" s="428"/>
      <c r="D2094" s="495"/>
      <c r="E2094" s="495"/>
      <c r="F2094" s="428"/>
      <c r="G2094" s="495"/>
      <c r="H2094" s="495" t="str">
        <f t="shared" si="68"/>
        <v/>
      </c>
      <c r="I2094" s="512" t="str">
        <f t="shared" si="69"/>
        <v/>
      </c>
      <c r="J2094" s="428"/>
    </row>
    <row r="2095" spans="1:10" ht="24.75" customHeight="1">
      <c r="A2095" s="428"/>
      <c r="B2095" s="428"/>
      <c r="C2095" s="428"/>
      <c r="D2095" s="495"/>
      <c r="E2095" s="495"/>
      <c r="F2095" s="428"/>
      <c r="G2095" s="495"/>
      <c r="H2095" s="495" t="str">
        <f t="shared" si="68"/>
        <v/>
      </c>
      <c r="I2095" s="512" t="str">
        <f t="shared" si="69"/>
        <v/>
      </c>
      <c r="J2095" s="428"/>
    </row>
    <row r="2096" spans="1:10" ht="24.75" customHeight="1">
      <c r="A2096" s="428"/>
      <c r="B2096" s="428"/>
      <c r="C2096" s="428"/>
      <c r="D2096" s="495"/>
      <c r="E2096" s="495"/>
      <c r="F2096" s="428"/>
      <c r="G2096" s="495"/>
      <c r="H2096" s="495" t="str">
        <f t="shared" si="68"/>
        <v/>
      </c>
      <c r="I2096" s="512" t="str">
        <f t="shared" si="69"/>
        <v/>
      </c>
      <c r="J2096" s="428"/>
    </row>
    <row r="2097" spans="1:10" ht="24.75" customHeight="1">
      <c r="A2097" s="428"/>
      <c r="B2097" s="428"/>
      <c r="C2097" s="428"/>
      <c r="D2097" s="495"/>
      <c r="E2097" s="495"/>
      <c r="F2097" s="428"/>
      <c r="G2097" s="495"/>
      <c r="H2097" s="495" t="str">
        <f t="shared" si="68"/>
        <v/>
      </c>
      <c r="I2097" s="512" t="str">
        <f t="shared" si="69"/>
        <v/>
      </c>
      <c r="J2097" s="428"/>
    </row>
    <row r="2098" spans="1:10" ht="24.75" customHeight="1">
      <c r="A2098" s="428"/>
      <c r="B2098" s="428"/>
      <c r="C2098" s="428"/>
      <c r="D2098" s="495"/>
      <c r="E2098" s="495"/>
      <c r="F2098" s="428"/>
      <c r="G2098" s="495"/>
      <c r="H2098" s="495" t="str">
        <f t="shared" si="68"/>
        <v/>
      </c>
      <c r="I2098" s="512" t="str">
        <f t="shared" si="69"/>
        <v/>
      </c>
      <c r="J2098" s="428"/>
    </row>
    <row r="2099" spans="1:10" ht="24.75" customHeight="1">
      <c r="A2099" s="428"/>
      <c r="B2099" s="428"/>
      <c r="C2099" s="428"/>
      <c r="D2099" s="495"/>
      <c r="E2099" s="495"/>
      <c r="F2099" s="428"/>
      <c r="G2099" s="495"/>
      <c r="H2099" s="495" t="str">
        <f t="shared" si="68"/>
        <v/>
      </c>
      <c r="I2099" s="512" t="str">
        <f t="shared" si="69"/>
        <v/>
      </c>
      <c r="J2099" s="428"/>
    </row>
    <row r="2100" spans="1:10" ht="24.75" customHeight="1">
      <c r="A2100" s="428"/>
      <c r="B2100" s="428"/>
      <c r="C2100" s="428"/>
      <c r="D2100" s="495"/>
      <c r="E2100" s="495"/>
      <c r="F2100" s="428"/>
      <c r="G2100" s="495"/>
      <c r="H2100" s="495" t="str">
        <f t="shared" si="68"/>
        <v/>
      </c>
      <c r="I2100" s="512" t="str">
        <f t="shared" si="69"/>
        <v/>
      </c>
      <c r="J2100" s="428"/>
    </row>
    <row r="2101" spans="1:10" ht="24.75" customHeight="1">
      <c r="A2101" s="428"/>
      <c r="B2101" s="428"/>
      <c r="C2101" s="428"/>
      <c r="D2101" s="495"/>
      <c r="E2101" s="495"/>
      <c r="F2101" s="428"/>
      <c r="G2101" s="495"/>
      <c r="H2101" s="495" t="str">
        <f t="shared" si="68"/>
        <v/>
      </c>
      <c r="I2101" s="512" t="str">
        <f t="shared" si="69"/>
        <v/>
      </c>
      <c r="J2101" s="428"/>
    </row>
    <row r="2102" spans="1:10" ht="24.75" customHeight="1">
      <c r="A2102" s="428"/>
      <c r="B2102" s="428"/>
      <c r="C2102" s="428"/>
      <c r="D2102" s="495"/>
      <c r="E2102" s="495"/>
      <c r="F2102" s="428"/>
      <c r="G2102" s="495"/>
      <c r="H2102" s="495" t="str">
        <f t="shared" si="68"/>
        <v/>
      </c>
      <c r="I2102" s="512" t="str">
        <f t="shared" si="69"/>
        <v/>
      </c>
      <c r="J2102" s="428"/>
    </row>
    <row r="2103" spans="1:10" ht="24.75" customHeight="1">
      <c r="A2103" s="428"/>
      <c r="B2103" s="428"/>
      <c r="C2103" s="428"/>
      <c r="D2103" s="495"/>
      <c r="E2103" s="495"/>
      <c r="F2103" s="428"/>
      <c r="G2103" s="495"/>
      <c r="H2103" s="495" t="str">
        <f t="shared" si="68"/>
        <v/>
      </c>
      <c r="I2103" s="512" t="str">
        <f t="shared" si="69"/>
        <v/>
      </c>
      <c r="J2103" s="428"/>
    </row>
    <row r="2104" spans="1:10" ht="24.75" customHeight="1">
      <c r="A2104" s="428"/>
      <c r="B2104" s="428"/>
      <c r="C2104" s="428"/>
      <c r="D2104" s="495"/>
      <c r="E2104" s="495"/>
      <c r="F2104" s="428"/>
      <c r="G2104" s="495"/>
      <c r="H2104" s="495" t="str">
        <f t="shared" si="68"/>
        <v/>
      </c>
      <c r="I2104" s="512" t="str">
        <f t="shared" si="69"/>
        <v/>
      </c>
      <c r="J2104" s="428"/>
    </row>
    <row r="2105" spans="1:10" ht="24.75" customHeight="1">
      <c r="A2105" s="428"/>
      <c r="B2105" s="428"/>
      <c r="C2105" s="428"/>
      <c r="D2105" s="495"/>
      <c r="E2105" s="495"/>
      <c r="F2105" s="428"/>
      <c r="G2105" s="495"/>
      <c r="H2105" s="495" t="str">
        <f t="shared" si="68"/>
        <v/>
      </c>
      <c r="I2105" s="512" t="str">
        <f t="shared" si="69"/>
        <v/>
      </c>
      <c r="J2105" s="428"/>
    </row>
    <row r="2106" spans="1:10" ht="24.75" customHeight="1">
      <c r="A2106" s="428"/>
      <c r="B2106" s="428"/>
      <c r="C2106" s="428"/>
      <c r="D2106" s="495"/>
      <c r="E2106" s="495"/>
      <c r="F2106" s="428"/>
      <c r="G2106" s="495"/>
      <c r="H2106" s="495" t="str">
        <f t="shared" si="68"/>
        <v/>
      </c>
      <c r="I2106" s="512" t="str">
        <f t="shared" si="69"/>
        <v/>
      </c>
      <c r="J2106" s="428"/>
    </row>
    <row r="2107" spans="1:10" ht="24.75" customHeight="1">
      <c r="A2107" s="428"/>
      <c r="B2107" s="428"/>
      <c r="C2107" s="428"/>
      <c r="D2107" s="495"/>
      <c r="E2107" s="495"/>
      <c r="F2107" s="428"/>
      <c r="G2107" s="495"/>
      <c r="H2107" s="495" t="str">
        <f t="shared" si="68"/>
        <v/>
      </c>
      <c r="I2107" s="512" t="str">
        <f t="shared" si="69"/>
        <v/>
      </c>
      <c r="J2107" s="428"/>
    </row>
    <row r="2108" spans="1:10" ht="24.75" customHeight="1">
      <c r="A2108" s="428"/>
      <c r="B2108" s="428"/>
      <c r="C2108" s="428"/>
      <c r="D2108" s="495"/>
      <c r="E2108" s="495"/>
      <c r="F2108" s="428"/>
      <c r="G2108" s="495"/>
      <c r="H2108" s="495" t="str">
        <f t="shared" si="68"/>
        <v/>
      </c>
      <c r="I2108" s="512" t="str">
        <f t="shared" si="69"/>
        <v/>
      </c>
      <c r="J2108" s="428"/>
    </row>
    <row r="2109" spans="1:10" ht="24.75" customHeight="1">
      <c r="A2109" s="428"/>
      <c r="B2109" s="428"/>
      <c r="C2109" s="428"/>
      <c r="D2109" s="495"/>
      <c r="E2109" s="495"/>
      <c r="F2109" s="428"/>
      <c r="G2109" s="495"/>
      <c r="H2109" s="495" t="str">
        <f t="shared" si="68"/>
        <v/>
      </c>
      <c r="I2109" s="512" t="str">
        <f t="shared" si="69"/>
        <v/>
      </c>
      <c r="J2109" s="428"/>
    </row>
    <row r="2110" spans="1:10" ht="24.75" customHeight="1">
      <c r="A2110" s="428"/>
      <c r="B2110" s="428"/>
      <c r="C2110" s="428"/>
      <c r="D2110" s="495"/>
      <c r="E2110" s="495"/>
      <c r="F2110" s="428"/>
      <c r="G2110" s="495"/>
      <c r="H2110" s="495" t="str">
        <f t="shared" si="68"/>
        <v/>
      </c>
      <c r="I2110" s="512" t="str">
        <f t="shared" si="69"/>
        <v/>
      </c>
      <c r="J2110" s="428"/>
    </row>
    <row r="2111" spans="1:10" ht="24.75" customHeight="1">
      <c r="A2111" s="428"/>
      <c r="B2111" s="428"/>
      <c r="C2111" s="428"/>
      <c r="D2111" s="495"/>
      <c r="E2111" s="495"/>
      <c r="F2111" s="428"/>
      <c r="G2111" s="495"/>
      <c r="H2111" s="495" t="str">
        <f t="shared" si="68"/>
        <v/>
      </c>
      <c r="I2111" s="512" t="str">
        <f t="shared" si="69"/>
        <v/>
      </c>
      <c r="J2111" s="428"/>
    </row>
    <row r="2112" spans="1:10" ht="24.75" customHeight="1">
      <c r="A2112" s="428"/>
      <c r="B2112" s="428"/>
      <c r="C2112" s="428"/>
      <c r="D2112" s="495"/>
      <c r="E2112" s="495"/>
      <c r="F2112" s="428"/>
      <c r="G2112" s="495"/>
      <c r="H2112" s="495" t="str">
        <f t="shared" si="68"/>
        <v/>
      </c>
      <c r="I2112" s="512" t="str">
        <f t="shared" si="69"/>
        <v/>
      </c>
      <c r="J2112" s="428"/>
    </row>
    <row r="2113" spans="1:10" ht="24.75" customHeight="1">
      <c r="A2113" s="428"/>
      <c r="B2113" s="428"/>
      <c r="C2113" s="428"/>
      <c r="D2113" s="495"/>
      <c r="E2113" s="495"/>
      <c r="F2113" s="428"/>
      <c r="G2113" s="495"/>
      <c r="H2113" s="495" t="str">
        <f t="shared" si="68"/>
        <v/>
      </c>
      <c r="I2113" s="512" t="str">
        <f t="shared" si="69"/>
        <v/>
      </c>
      <c r="J2113" s="428"/>
    </row>
    <row r="2114" spans="1:10" ht="24.75" customHeight="1">
      <c r="A2114" s="428"/>
      <c r="B2114" s="428"/>
      <c r="C2114" s="428"/>
      <c r="D2114" s="495"/>
      <c r="E2114" s="495"/>
      <c r="F2114" s="428"/>
      <c r="G2114" s="495"/>
      <c r="H2114" s="495" t="str">
        <f t="shared" si="68"/>
        <v/>
      </c>
      <c r="I2114" s="512" t="str">
        <f t="shared" si="69"/>
        <v/>
      </c>
      <c r="J2114" s="428"/>
    </row>
    <row r="2115" spans="1:10" ht="24.75" customHeight="1">
      <c r="A2115" s="428"/>
      <c r="B2115" s="428"/>
      <c r="C2115" s="428"/>
      <c r="D2115" s="495"/>
      <c r="E2115" s="495"/>
      <c r="F2115" s="428"/>
      <c r="G2115" s="495"/>
      <c r="H2115" s="495" t="str">
        <f t="shared" si="68"/>
        <v/>
      </c>
      <c r="I2115" s="512" t="str">
        <f t="shared" si="69"/>
        <v/>
      </c>
      <c r="J2115" s="428"/>
    </row>
    <row r="2116" spans="1:10" ht="24.75" customHeight="1">
      <c r="A2116" s="428"/>
      <c r="B2116" s="428"/>
      <c r="C2116" s="428"/>
      <c r="D2116" s="495"/>
      <c r="E2116" s="495"/>
      <c r="F2116" s="428"/>
      <c r="G2116" s="495"/>
      <c r="H2116" s="495" t="str">
        <f t="shared" si="68"/>
        <v/>
      </c>
      <c r="I2116" s="512" t="str">
        <f t="shared" si="69"/>
        <v/>
      </c>
      <c r="J2116" s="428"/>
    </row>
    <row r="2117" spans="1:10" ht="24.75" customHeight="1">
      <c r="A2117" s="428"/>
      <c r="B2117" s="428"/>
      <c r="C2117" s="428"/>
      <c r="D2117" s="495"/>
      <c r="E2117" s="495"/>
      <c r="F2117" s="428"/>
      <c r="G2117" s="495"/>
      <c r="H2117" s="495" t="str">
        <f t="shared" si="68"/>
        <v/>
      </c>
      <c r="I2117" s="512" t="str">
        <f t="shared" si="69"/>
        <v/>
      </c>
      <c r="J2117" s="428"/>
    </row>
    <row r="2118" spans="1:10" ht="24.75" customHeight="1">
      <c r="A2118" s="428"/>
      <c r="B2118" s="428"/>
      <c r="C2118" s="428"/>
      <c r="D2118" s="495"/>
      <c r="E2118" s="495"/>
      <c r="F2118" s="428"/>
      <c r="G2118" s="495"/>
      <c r="H2118" s="495" t="str">
        <f t="shared" si="68"/>
        <v/>
      </c>
      <c r="I2118" s="512" t="str">
        <f t="shared" si="69"/>
        <v/>
      </c>
      <c r="J2118" s="428"/>
    </row>
    <row r="2119" spans="1:10" ht="24.75" customHeight="1">
      <c r="A2119" s="428"/>
      <c r="B2119" s="428"/>
      <c r="C2119" s="428"/>
      <c r="D2119" s="495"/>
      <c r="E2119" s="495"/>
      <c r="F2119" s="428"/>
      <c r="G2119" s="495"/>
      <c r="H2119" s="495" t="str">
        <f t="shared" si="68"/>
        <v/>
      </c>
      <c r="I2119" s="512" t="str">
        <f t="shared" si="69"/>
        <v/>
      </c>
      <c r="J2119" s="428"/>
    </row>
    <row r="2120" spans="1:10" ht="24.75" customHeight="1">
      <c r="A2120" s="428"/>
      <c r="B2120" s="428"/>
      <c r="C2120" s="428"/>
      <c r="D2120" s="495"/>
      <c r="E2120" s="495"/>
      <c r="F2120" s="428"/>
      <c r="G2120" s="495"/>
      <c r="H2120" s="495" t="str">
        <f t="shared" si="68"/>
        <v/>
      </c>
      <c r="I2120" s="512" t="str">
        <f t="shared" si="69"/>
        <v/>
      </c>
      <c r="J2120" s="428"/>
    </row>
    <row r="2121" spans="1:10" ht="24.75" customHeight="1">
      <c r="A2121" s="428"/>
      <c r="B2121" s="428"/>
      <c r="C2121" s="428"/>
      <c r="D2121" s="495"/>
      <c r="E2121" s="495"/>
      <c r="F2121" s="428"/>
      <c r="G2121" s="495"/>
      <c r="H2121" s="495" t="str">
        <f t="shared" si="68"/>
        <v/>
      </c>
      <c r="I2121" s="512" t="str">
        <f t="shared" si="69"/>
        <v/>
      </c>
      <c r="J2121" s="428"/>
    </row>
    <row r="2122" spans="1:10" ht="24.75" customHeight="1">
      <c r="A2122" s="428"/>
      <c r="B2122" s="428"/>
      <c r="C2122" s="428"/>
      <c r="D2122" s="495"/>
      <c r="E2122" s="495"/>
      <c r="F2122" s="428"/>
      <c r="G2122" s="495"/>
      <c r="H2122" s="495" t="str">
        <f t="shared" si="68"/>
        <v/>
      </c>
      <c r="I2122" s="512" t="str">
        <f t="shared" si="69"/>
        <v/>
      </c>
      <c r="J2122" s="428"/>
    </row>
    <row r="2123" spans="1:10" ht="24.75" customHeight="1">
      <c r="A2123" s="428"/>
      <c r="B2123" s="428"/>
      <c r="C2123" s="428"/>
      <c r="D2123" s="495"/>
      <c r="E2123" s="495"/>
      <c r="F2123" s="428"/>
      <c r="G2123" s="495"/>
      <c r="H2123" s="495" t="str">
        <f t="shared" si="68"/>
        <v/>
      </c>
      <c r="I2123" s="512" t="str">
        <f t="shared" si="69"/>
        <v/>
      </c>
      <c r="J2123" s="428"/>
    </row>
    <row r="2124" spans="1:10" ht="24.75" customHeight="1">
      <c r="A2124" s="428"/>
      <c r="B2124" s="428"/>
      <c r="C2124" s="428"/>
      <c r="D2124" s="495"/>
      <c r="E2124" s="495"/>
      <c r="F2124" s="428"/>
      <c r="G2124" s="495"/>
      <c r="H2124" s="495" t="str">
        <f t="shared" si="68"/>
        <v/>
      </c>
      <c r="I2124" s="512" t="str">
        <f t="shared" si="69"/>
        <v/>
      </c>
      <c r="J2124" s="428"/>
    </row>
    <row r="2125" spans="1:10" ht="24.75" customHeight="1">
      <c r="A2125" s="428"/>
      <c r="B2125" s="428"/>
      <c r="C2125" s="428"/>
      <c r="D2125" s="495"/>
      <c r="E2125" s="495"/>
      <c r="F2125" s="428"/>
      <c r="G2125" s="495"/>
      <c r="H2125" s="495" t="str">
        <f t="shared" si="68"/>
        <v/>
      </c>
      <c r="I2125" s="512" t="str">
        <f t="shared" si="69"/>
        <v/>
      </c>
      <c r="J2125" s="428"/>
    </row>
    <row r="2126" spans="1:10" ht="24.75" customHeight="1">
      <c r="A2126" s="428"/>
      <c r="B2126" s="428"/>
      <c r="C2126" s="428"/>
      <c r="D2126" s="495"/>
      <c r="E2126" s="495"/>
      <c r="F2126" s="428"/>
      <c r="G2126" s="495"/>
      <c r="H2126" s="495" t="str">
        <f t="shared" si="68"/>
        <v/>
      </c>
      <c r="I2126" s="512" t="str">
        <f t="shared" si="69"/>
        <v/>
      </c>
      <c r="J2126" s="428"/>
    </row>
    <row r="2127" spans="1:10" ht="24.75" customHeight="1">
      <c r="A2127" s="428"/>
      <c r="B2127" s="428"/>
      <c r="C2127" s="428"/>
      <c r="D2127" s="495"/>
      <c r="E2127" s="495"/>
      <c r="F2127" s="428"/>
      <c r="G2127" s="495"/>
      <c r="H2127" s="495" t="str">
        <f t="shared" si="68"/>
        <v/>
      </c>
      <c r="I2127" s="512" t="str">
        <f t="shared" si="69"/>
        <v/>
      </c>
      <c r="J2127" s="428"/>
    </row>
    <row r="2128" spans="1:10" ht="24.75" customHeight="1">
      <c r="A2128" s="428"/>
      <c r="B2128" s="428"/>
      <c r="C2128" s="428"/>
      <c r="D2128" s="495"/>
      <c r="E2128" s="495"/>
      <c r="F2128" s="428"/>
      <c r="G2128" s="495"/>
      <c r="H2128" s="495" t="str">
        <f t="shared" si="68"/>
        <v/>
      </c>
      <c r="I2128" s="512" t="str">
        <f t="shared" si="69"/>
        <v/>
      </c>
      <c r="J2128" s="428"/>
    </row>
    <row r="2129" spans="1:10" ht="24.75" customHeight="1">
      <c r="A2129" s="428"/>
      <c r="B2129" s="428"/>
      <c r="C2129" s="428"/>
      <c r="D2129" s="495"/>
      <c r="E2129" s="495"/>
      <c r="F2129" s="428"/>
      <c r="G2129" s="495"/>
      <c r="H2129" s="495" t="str">
        <f t="shared" si="68"/>
        <v/>
      </c>
      <c r="I2129" s="512" t="str">
        <f t="shared" si="69"/>
        <v/>
      </c>
      <c r="J2129" s="428"/>
    </row>
    <row r="2130" spans="1:10" ht="24.75" customHeight="1">
      <c r="A2130" s="428"/>
      <c r="B2130" s="428"/>
      <c r="C2130" s="428"/>
      <c r="D2130" s="495"/>
      <c r="E2130" s="495"/>
      <c r="F2130" s="428"/>
      <c r="G2130" s="495"/>
      <c r="H2130" s="495" t="str">
        <f t="shared" si="68"/>
        <v/>
      </c>
      <c r="I2130" s="512" t="str">
        <f t="shared" si="69"/>
        <v/>
      </c>
      <c r="J2130" s="428"/>
    </row>
    <row r="2131" spans="1:10" ht="24.75" customHeight="1">
      <c r="A2131" s="428"/>
      <c r="B2131" s="428"/>
      <c r="C2131" s="428"/>
      <c r="D2131" s="495"/>
      <c r="E2131" s="495"/>
      <c r="F2131" s="428"/>
      <c r="G2131" s="495"/>
      <c r="H2131" s="495" t="str">
        <f t="shared" si="68"/>
        <v/>
      </c>
      <c r="I2131" s="512" t="str">
        <f t="shared" si="69"/>
        <v/>
      </c>
      <c r="J2131" s="428"/>
    </row>
    <row r="2132" spans="1:10" ht="24.75" customHeight="1">
      <c r="A2132" s="428"/>
      <c r="B2132" s="428"/>
      <c r="C2132" s="428"/>
      <c r="D2132" s="495"/>
      <c r="E2132" s="495"/>
      <c r="F2132" s="428"/>
      <c r="G2132" s="495"/>
      <c r="H2132" s="495" t="str">
        <f t="shared" si="68"/>
        <v/>
      </c>
      <c r="I2132" s="512" t="str">
        <f t="shared" si="69"/>
        <v/>
      </c>
      <c r="J2132" s="428"/>
    </row>
    <row r="2133" spans="1:10" ht="24.75" customHeight="1">
      <c r="A2133" s="428"/>
      <c r="B2133" s="428"/>
      <c r="C2133" s="428"/>
      <c r="D2133" s="495"/>
      <c r="E2133" s="495"/>
      <c r="F2133" s="428"/>
      <c r="G2133" s="495"/>
      <c r="H2133" s="495" t="str">
        <f t="shared" si="68"/>
        <v/>
      </c>
      <c r="I2133" s="512" t="str">
        <f t="shared" si="69"/>
        <v/>
      </c>
      <c r="J2133" s="428"/>
    </row>
    <row r="2134" spans="1:10" ht="24.75" customHeight="1">
      <c r="A2134" s="428"/>
      <c r="B2134" s="428"/>
      <c r="C2134" s="428"/>
      <c r="D2134" s="495"/>
      <c r="E2134" s="495"/>
      <c r="F2134" s="428"/>
      <c r="G2134" s="495"/>
      <c r="H2134" s="495" t="str">
        <f t="shared" si="68"/>
        <v/>
      </c>
      <c r="I2134" s="512" t="str">
        <f t="shared" si="69"/>
        <v/>
      </c>
      <c r="J2134" s="428"/>
    </row>
    <row r="2135" spans="1:10" ht="24.75" customHeight="1">
      <c r="A2135" s="428"/>
      <c r="B2135" s="428"/>
      <c r="C2135" s="428"/>
      <c r="D2135" s="495"/>
      <c r="E2135" s="495"/>
      <c r="F2135" s="428"/>
      <c r="G2135" s="495"/>
      <c r="H2135" s="495" t="str">
        <f t="shared" si="68"/>
        <v/>
      </c>
      <c r="I2135" s="512" t="str">
        <f t="shared" si="69"/>
        <v/>
      </c>
      <c r="J2135" s="428"/>
    </row>
    <row r="2136" spans="1:10" ht="24.75" customHeight="1">
      <c r="A2136" s="428"/>
      <c r="B2136" s="428"/>
      <c r="C2136" s="428"/>
      <c r="D2136" s="495"/>
      <c r="E2136" s="495"/>
      <c r="F2136" s="428"/>
      <c r="G2136" s="495"/>
      <c r="H2136" s="495" t="str">
        <f t="shared" si="68"/>
        <v/>
      </c>
      <c r="I2136" s="512" t="str">
        <f t="shared" si="69"/>
        <v/>
      </c>
      <c r="J2136" s="428"/>
    </row>
    <row r="2137" spans="1:10" ht="24.75" customHeight="1">
      <c r="A2137" s="428"/>
      <c r="B2137" s="428"/>
      <c r="C2137" s="428"/>
      <c r="D2137" s="495"/>
      <c r="E2137" s="495"/>
      <c r="F2137" s="428"/>
      <c r="G2137" s="495"/>
      <c r="H2137" s="495" t="str">
        <f t="shared" si="68"/>
        <v/>
      </c>
      <c r="I2137" s="512" t="str">
        <f t="shared" si="69"/>
        <v/>
      </c>
      <c r="J2137" s="428"/>
    </row>
    <row r="2138" spans="1:10" ht="24.75" customHeight="1">
      <c r="A2138" s="428"/>
      <c r="B2138" s="428"/>
      <c r="C2138" s="428"/>
      <c r="D2138" s="495"/>
      <c r="E2138" s="495"/>
      <c r="F2138" s="428"/>
      <c r="G2138" s="495"/>
      <c r="H2138" s="495" t="str">
        <f t="shared" si="68"/>
        <v/>
      </c>
      <c r="I2138" s="512" t="str">
        <f t="shared" si="69"/>
        <v/>
      </c>
      <c r="J2138" s="428"/>
    </row>
    <row r="2139" spans="1:10" ht="24.75" customHeight="1">
      <c r="A2139" s="428"/>
      <c r="B2139" s="428"/>
      <c r="C2139" s="428"/>
      <c r="D2139" s="495"/>
      <c r="E2139" s="495"/>
      <c r="F2139" s="428"/>
      <c r="G2139" s="495"/>
      <c r="H2139" s="495" t="str">
        <f t="shared" si="68"/>
        <v/>
      </c>
      <c r="I2139" s="512" t="str">
        <f t="shared" si="69"/>
        <v/>
      </c>
      <c r="J2139" s="428"/>
    </row>
    <row r="2140" spans="1:10" ht="24.75" customHeight="1">
      <c r="A2140" s="428"/>
      <c r="B2140" s="428"/>
      <c r="C2140" s="428"/>
      <c r="D2140" s="495"/>
      <c r="E2140" s="495"/>
      <c r="F2140" s="428"/>
      <c r="G2140" s="495"/>
      <c r="H2140" s="495" t="str">
        <f t="shared" si="68"/>
        <v/>
      </c>
      <c r="I2140" s="512" t="str">
        <f t="shared" si="69"/>
        <v/>
      </c>
      <c r="J2140" s="428"/>
    </row>
    <row r="2141" spans="1:10" ht="24.75" customHeight="1">
      <c r="A2141" s="428"/>
      <c r="B2141" s="428"/>
      <c r="C2141" s="428"/>
      <c r="D2141" s="495"/>
      <c r="E2141" s="495"/>
      <c r="F2141" s="428"/>
      <c r="G2141" s="495"/>
      <c r="H2141" s="495" t="str">
        <f t="shared" si="68"/>
        <v/>
      </c>
      <c r="I2141" s="512" t="str">
        <f t="shared" si="69"/>
        <v/>
      </c>
      <c r="J2141" s="428"/>
    </row>
    <row r="2142" spans="1:10" ht="24.75" customHeight="1">
      <c r="A2142" s="428"/>
      <c r="B2142" s="428"/>
      <c r="C2142" s="428"/>
      <c r="D2142" s="495"/>
      <c r="E2142" s="495"/>
      <c r="F2142" s="428"/>
      <c r="G2142" s="495"/>
      <c r="H2142" s="495" t="str">
        <f t="shared" ref="H2142:H2205" si="70">IF(E2142="","",E2142*G2142)</f>
        <v/>
      </c>
      <c r="I2142" s="512" t="str">
        <f t="shared" ref="I2142:I2205" si="71">IF(D2142="","",H2142/D2142)</f>
        <v/>
      </c>
      <c r="J2142" s="428"/>
    </row>
    <row r="2143" spans="1:10" ht="24.75" customHeight="1">
      <c r="A2143" s="428"/>
      <c r="B2143" s="428"/>
      <c r="C2143" s="428"/>
      <c r="D2143" s="495"/>
      <c r="E2143" s="495"/>
      <c r="F2143" s="428"/>
      <c r="G2143" s="495"/>
      <c r="H2143" s="495" t="str">
        <f t="shared" si="70"/>
        <v/>
      </c>
      <c r="I2143" s="512" t="str">
        <f t="shared" si="71"/>
        <v/>
      </c>
      <c r="J2143" s="428"/>
    </row>
    <row r="2144" spans="1:10" ht="24.75" customHeight="1">
      <c r="A2144" s="428"/>
      <c r="B2144" s="428"/>
      <c r="C2144" s="428"/>
      <c r="D2144" s="495"/>
      <c r="E2144" s="495"/>
      <c r="F2144" s="428"/>
      <c r="G2144" s="495"/>
      <c r="H2144" s="495" t="str">
        <f t="shared" si="70"/>
        <v/>
      </c>
      <c r="I2144" s="512" t="str">
        <f t="shared" si="71"/>
        <v/>
      </c>
      <c r="J2144" s="428"/>
    </row>
    <row r="2145" spans="1:10" ht="24.75" customHeight="1">
      <c r="A2145" s="428"/>
      <c r="B2145" s="428"/>
      <c r="C2145" s="428"/>
      <c r="D2145" s="495"/>
      <c r="E2145" s="495"/>
      <c r="F2145" s="428"/>
      <c r="G2145" s="495"/>
      <c r="H2145" s="495" t="str">
        <f t="shared" si="70"/>
        <v/>
      </c>
      <c r="I2145" s="512" t="str">
        <f t="shared" si="71"/>
        <v/>
      </c>
      <c r="J2145" s="428"/>
    </row>
    <row r="2146" spans="1:10" ht="24.75" customHeight="1">
      <c r="A2146" s="428"/>
      <c r="B2146" s="428"/>
      <c r="C2146" s="428"/>
      <c r="D2146" s="495"/>
      <c r="E2146" s="495"/>
      <c r="F2146" s="428"/>
      <c r="G2146" s="495"/>
      <c r="H2146" s="495" t="str">
        <f t="shared" si="70"/>
        <v/>
      </c>
      <c r="I2146" s="512" t="str">
        <f t="shared" si="71"/>
        <v/>
      </c>
      <c r="J2146" s="428"/>
    </row>
    <row r="2147" spans="1:10" ht="24.75" customHeight="1">
      <c r="A2147" s="428"/>
      <c r="B2147" s="428"/>
      <c r="C2147" s="428"/>
      <c r="D2147" s="495"/>
      <c r="E2147" s="495"/>
      <c r="F2147" s="428"/>
      <c r="G2147" s="495"/>
      <c r="H2147" s="495" t="str">
        <f t="shared" si="70"/>
        <v/>
      </c>
      <c r="I2147" s="512" t="str">
        <f t="shared" si="71"/>
        <v/>
      </c>
      <c r="J2147" s="428"/>
    </row>
    <row r="2148" spans="1:10" ht="24.75" customHeight="1">
      <c r="A2148" s="428"/>
      <c r="B2148" s="428"/>
      <c r="C2148" s="428"/>
      <c r="D2148" s="495"/>
      <c r="E2148" s="495"/>
      <c r="F2148" s="428"/>
      <c r="G2148" s="495"/>
      <c r="H2148" s="495" t="str">
        <f t="shared" si="70"/>
        <v/>
      </c>
      <c r="I2148" s="512" t="str">
        <f t="shared" si="71"/>
        <v/>
      </c>
      <c r="J2148" s="428"/>
    </row>
    <row r="2149" spans="1:10" ht="24.75" customHeight="1">
      <c r="A2149" s="428"/>
      <c r="B2149" s="428"/>
      <c r="C2149" s="428"/>
      <c r="D2149" s="495"/>
      <c r="E2149" s="495"/>
      <c r="F2149" s="428"/>
      <c r="G2149" s="495"/>
      <c r="H2149" s="495" t="str">
        <f t="shared" si="70"/>
        <v/>
      </c>
      <c r="I2149" s="512" t="str">
        <f t="shared" si="71"/>
        <v/>
      </c>
      <c r="J2149" s="428"/>
    </row>
    <row r="2150" spans="1:10" ht="24.75" customHeight="1">
      <c r="A2150" s="428"/>
      <c r="B2150" s="428"/>
      <c r="C2150" s="428"/>
      <c r="D2150" s="495"/>
      <c r="E2150" s="495"/>
      <c r="F2150" s="428"/>
      <c r="G2150" s="495"/>
      <c r="H2150" s="495" t="str">
        <f t="shared" si="70"/>
        <v/>
      </c>
      <c r="I2150" s="512" t="str">
        <f t="shared" si="71"/>
        <v/>
      </c>
      <c r="J2150" s="428"/>
    </row>
    <row r="2151" spans="1:10" ht="24.75" customHeight="1">
      <c r="A2151" s="428"/>
      <c r="B2151" s="428"/>
      <c r="C2151" s="428"/>
      <c r="D2151" s="495"/>
      <c r="E2151" s="495"/>
      <c r="F2151" s="428"/>
      <c r="G2151" s="495"/>
      <c r="H2151" s="495" t="str">
        <f t="shared" si="70"/>
        <v/>
      </c>
      <c r="I2151" s="512" t="str">
        <f t="shared" si="71"/>
        <v/>
      </c>
      <c r="J2151" s="428"/>
    </row>
    <row r="2152" spans="1:10" ht="24.75" customHeight="1">
      <c r="A2152" s="428"/>
      <c r="B2152" s="428"/>
      <c r="C2152" s="428"/>
      <c r="D2152" s="495"/>
      <c r="E2152" s="495"/>
      <c r="F2152" s="428"/>
      <c r="G2152" s="495"/>
      <c r="H2152" s="495" t="str">
        <f t="shared" si="70"/>
        <v/>
      </c>
      <c r="I2152" s="512" t="str">
        <f t="shared" si="71"/>
        <v/>
      </c>
      <c r="J2152" s="428"/>
    </row>
    <row r="2153" spans="1:10" ht="24.75" customHeight="1">
      <c r="A2153" s="428"/>
      <c r="B2153" s="428"/>
      <c r="C2153" s="428"/>
      <c r="D2153" s="495"/>
      <c r="E2153" s="495"/>
      <c r="F2153" s="428"/>
      <c r="G2153" s="495"/>
      <c r="H2153" s="495" t="str">
        <f t="shared" si="70"/>
        <v/>
      </c>
      <c r="I2153" s="512" t="str">
        <f t="shared" si="71"/>
        <v/>
      </c>
      <c r="J2153" s="428"/>
    </row>
    <row r="2154" spans="1:10" ht="24.75" customHeight="1">
      <c r="A2154" s="428"/>
      <c r="B2154" s="428"/>
      <c r="C2154" s="428"/>
      <c r="D2154" s="495"/>
      <c r="E2154" s="495"/>
      <c r="F2154" s="428"/>
      <c r="G2154" s="495"/>
      <c r="H2154" s="495" t="str">
        <f t="shared" si="70"/>
        <v/>
      </c>
      <c r="I2154" s="512" t="str">
        <f t="shared" si="71"/>
        <v/>
      </c>
      <c r="J2154" s="428"/>
    </row>
    <row r="2155" spans="1:10" ht="24.75" customHeight="1">
      <c r="A2155" s="428"/>
      <c r="B2155" s="428"/>
      <c r="C2155" s="428"/>
      <c r="D2155" s="495"/>
      <c r="E2155" s="495"/>
      <c r="F2155" s="428"/>
      <c r="G2155" s="495"/>
      <c r="H2155" s="495" t="str">
        <f t="shared" si="70"/>
        <v/>
      </c>
      <c r="I2155" s="512" t="str">
        <f t="shared" si="71"/>
        <v/>
      </c>
      <c r="J2155" s="428"/>
    </row>
    <row r="2156" spans="1:10" ht="24.75" customHeight="1">
      <c r="A2156" s="428"/>
      <c r="B2156" s="428"/>
      <c r="C2156" s="428"/>
      <c r="D2156" s="495"/>
      <c r="E2156" s="495"/>
      <c r="F2156" s="428"/>
      <c r="G2156" s="495"/>
      <c r="H2156" s="495" t="str">
        <f t="shared" si="70"/>
        <v/>
      </c>
      <c r="I2156" s="512" t="str">
        <f t="shared" si="71"/>
        <v/>
      </c>
      <c r="J2156" s="428"/>
    </row>
    <row r="2157" spans="1:10" ht="24.75" customHeight="1">
      <c r="A2157" s="428"/>
      <c r="B2157" s="428"/>
      <c r="C2157" s="428"/>
      <c r="D2157" s="495"/>
      <c r="E2157" s="495"/>
      <c r="F2157" s="428"/>
      <c r="G2157" s="495"/>
      <c r="H2157" s="495" t="str">
        <f t="shared" si="70"/>
        <v/>
      </c>
      <c r="I2157" s="512" t="str">
        <f t="shared" si="71"/>
        <v/>
      </c>
      <c r="J2157" s="428"/>
    </row>
    <row r="2158" spans="1:10" ht="24.75" customHeight="1">
      <c r="A2158" s="428"/>
      <c r="B2158" s="428"/>
      <c r="C2158" s="428"/>
      <c r="D2158" s="495"/>
      <c r="E2158" s="495"/>
      <c r="F2158" s="428"/>
      <c r="G2158" s="495"/>
      <c r="H2158" s="495" t="str">
        <f t="shared" si="70"/>
        <v/>
      </c>
      <c r="I2158" s="512" t="str">
        <f t="shared" si="71"/>
        <v/>
      </c>
      <c r="J2158" s="428"/>
    </row>
    <row r="2159" spans="1:10" ht="24.75" customHeight="1">
      <c r="A2159" s="428"/>
      <c r="B2159" s="428"/>
      <c r="C2159" s="428"/>
      <c r="D2159" s="495"/>
      <c r="E2159" s="495"/>
      <c r="F2159" s="428"/>
      <c r="G2159" s="495"/>
      <c r="H2159" s="495" t="str">
        <f t="shared" si="70"/>
        <v/>
      </c>
      <c r="I2159" s="512" t="str">
        <f t="shared" si="71"/>
        <v/>
      </c>
      <c r="J2159" s="428"/>
    </row>
    <row r="2160" spans="1:10" ht="24.75" customHeight="1">
      <c r="A2160" s="428"/>
      <c r="B2160" s="428"/>
      <c r="C2160" s="428"/>
      <c r="D2160" s="495"/>
      <c r="E2160" s="495"/>
      <c r="F2160" s="428"/>
      <c r="G2160" s="495"/>
      <c r="H2160" s="495" t="str">
        <f t="shared" si="70"/>
        <v/>
      </c>
      <c r="I2160" s="512" t="str">
        <f t="shared" si="71"/>
        <v/>
      </c>
      <c r="J2160" s="428"/>
    </row>
    <row r="2161" spans="1:10" ht="24.75" customHeight="1">
      <c r="A2161" s="428"/>
      <c r="B2161" s="428"/>
      <c r="C2161" s="428"/>
      <c r="D2161" s="495"/>
      <c r="E2161" s="495"/>
      <c r="F2161" s="428"/>
      <c r="G2161" s="495"/>
      <c r="H2161" s="495" t="str">
        <f t="shared" si="70"/>
        <v/>
      </c>
      <c r="I2161" s="512" t="str">
        <f t="shared" si="71"/>
        <v/>
      </c>
      <c r="J2161" s="428"/>
    </row>
    <row r="2162" spans="1:10" ht="24.75" customHeight="1">
      <c r="A2162" s="428"/>
      <c r="B2162" s="428"/>
      <c r="C2162" s="428"/>
      <c r="D2162" s="495"/>
      <c r="E2162" s="495"/>
      <c r="F2162" s="428"/>
      <c r="G2162" s="495"/>
      <c r="H2162" s="495" t="str">
        <f t="shared" si="70"/>
        <v/>
      </c>
      <c r="I2162" s="512" t="str">
        <f t="shared" si="71"/>
        <v/>
      </c>
      <c r="J2162" s="428"/>
    </row>
    <row r="2163" spans="1:10" ht="24.75" customHeight="1">
      <c r="A2163" s="428"/>
      <c r="B2163" s="428"/>
      <c r="C2163" s="428"/>
      <c r="D2163" s="495"/>
      <c r="E2163" s="495"/>
      <c r="F2163" s="428"/>
      <c r="G2163" s="495"/>
      <c r="H2163" s="495" t="str">
        <f t="shared" si="70"/>
        <v/>
      </c>
      <c r="I2163" s="512" t="str">
        <f t="shared" si="71"/>
        <v/>
      </c>
      <c r="J2163" s="428"/>
    </row>
    <row r="2164" spans="1:10" ht="24.75" customHeight="1">
      <c r="A2164" s="428"/>
      <c r="B2164" s="428"/>
      <c r="C2164" s="428"/>
      <c r="D2164" s="495"/>
      <c r="E2164" s="495"/>
      <c r="F2164" s="428"/>
      <c r="G2164" s="495"/>
      <c r="H2164" s="495" t="str">
        <f t="shared" si="70"/>
        <v/>
      </c>
      <c r="I2164" s="512" t="str">
        <f t="shared" si="71"/>
        <v/>
      </c>
      <c r="J2164" s="428"/>
    </row>
    <row r="2165" spans="1:10" ht="24.75" customHeight="1">
      <c r="A2165" s="428"/>
      <c r="B2165" s="428"/>
      <c r="C2165" s="428"/>
      <c r="D2165" s="495"/>
      <c r="E2165" s="495"/>
      <c r="F2165" s="428"/>
      <c r="G2165" s="495"/>
      <c r="H2165" s="495" t="str">
        <f t="shared" si="70"/>
        <v/>
      </c>
      <c r="I2165" s="512" t="str">
        <f t="shared" si="71"/>
        <v/>
      </c>
      <c r="J2165" s="428"/>
    </row>
    <row r="2166" spans="1:10" ht="24.75" customHeight="1">
      <c r="A2166" s="428"/>
      <c r="B2166" s="428"/>
      <c r="C2166" s="428"/>
      <c r="D2166" s="495"/>
      <c r="E2166" s="495"/>
      <c r="F2166" s="428"/>
      <c r="G2166" s="495"/>
      <c r="H2166" s="495" t="str">
        <f t="shared" si="70"/>
        <v/>
      </c>
      <c r="I2166" s="512" t="str">
        <f t="shared" si="71"/>
        <v/>
      </c>
      <c r="J2166" s="428"/>
    </row>
    <row r="2167" spans="1:10" ht="24.75" customHeight="1">
      <c r="A2167" s="428"/>
      <c r="B2167" s="428"/>
      <c r="C2167" s="428"/>
      <c r="D2167" s="495"/>
      <c r="E2167" s="495"/>
      <c r="F2167" s="428"/>
      <c r="G2167" s="495"/>
      <c r="H2167" s="495" t="str">
        <f t="shared" si="70"/>
        <v/>
      </c>
      <c r="I2167" s="512" t="str">
        <f t="shared" si="71"/>
        <v/>
      </c>
      <c r="J2167" s="428"/>
    </row>
    <row r="2168" spans="1:10" ht="24.75" customHeight="1">
      <c r="A2168" s="428"/>
      <c r="B2168" s="428"/>
      <c r="C2168" s="428"/>
      <c r="D2168" s="495"/>
      <c r="E2168" s="495"/>
      <c r="F2168" s="428"/>
      <c r="G2168" s="495"/>
      <c r="H2168" s="495" t="str">
        <f t="shared" si="70"/>
        <v/>
      </c>
      <c r="I2168" s="512" t="str">
        <f t="shared" si="71"/>
        <v/>
      </c>
      <c r="J2168" s="428"/>
    </row>
    <row r="2169" spans="1:10" ht="24.75" customHeight="1">
      <c r="A2169" s="428"/>
      <c r="B2169" s="428"/>
      <c r="C2169" s="428"/>
      <c r="D2169" s="495"/>
      <c r="E2169" s="495"/>
      <c r="F2169" s="428"/>
      <c r="G2169" s="495"/>
      <c r="H2169" s="495" t="str">
        <f t="shared" si="70"/>
        <v/>
      </c>
      <c r="I2169" s="512" t="str">
        <f t="shared" si="71"/>
        <v/>
      </c>
      <c r="J2169" s="428"/>
    </row>
    <row r="2170" spans="1:10" ht="24.75" customHeight="1">
      <c r="A2170" s="428"/>
      <c r="B2170" s="428"/>
      <c r="C2170" s="428"/>
      <c r="D2170" s="495"/>
      <c r="E2170" s="495"/>
      <c r="F2170" s="428"/>
      <c r="G2170" s="495"/>
      <c r="H2170" s="495" t="str">
        <f t="shared" si="70"/>
        <v/>
      </c>
      <c r="I2170" s="512" t="str">
        <f t="shared" si="71"/>
        <v/>
      </c>
      <c r="J2170" s="428"/>
    </row>
    <row r="2171" spans="1:10" ht="24.75" customHeight="1">
      <c r="A2171" s="428"/>
      <c r="B2171" s="428"/>
      <c r="C2171" s="428"/>
      <c r="D2171" s="495"/>
      <c r="E2171" s="495"/>
      <c r="F2171" s="428"/>
      <c r="G2171" s="495"/>
      <c r="H2171" s="495" t="str">
        <f t="shared" si="70"/>
        <v/>
      </c>
      <c r="I2171" s="512" t="str">
        <f t="shared" si="71"/>
        <v/>
      </c>
      <c r="J2171" s="428"/>
    </row>
    <row r="2172" spans="1:10" ht="24.75" customHeight="1">
      <c r="A2172" s="428"/>
      <c r="B2172" s="428"/>
      <c r="C2172" s="428"/>
      <c r="D2172" s="495"/>
      <c r="E2172" s="495"/>
      <c r="F2172" s="428"/>
      <c r="G2172" s="495"/>
      <c r="H2172" s="495" t="str">
        <f t="shared" si="70"/>
        <v/>
      </c>
      <c r="I2172" s="512" t="str">
        <f t="shared" si="71"/>
        <v/>
      </c>
      <c r="J2172" s="428"/>
    </row>
    <row r="2173" spans="1:10" ht="24.75" customHeight="1">
      <c r="A2173" s="428"/>
      <c r="B2173" s="428"/>
      <c r="C2173" s="428"/>
      <c r="D2173" s="495"/>
      <c r="E2173" s="495"/>
      <c r="F2173" s="428"/>
      <c r="G2173" s="495"/>
      <c r="H2173" s="495" t="str">
        <f t="shared" si="70"/>
        <v/>
      </c>
      <c r="I2173" s="512" t="str">
        <f t="shared" si="71"/>
        <v/>
      </c>
      <c r="J2173" s="428"/>
    </row>
    <row r="2174" spans="1:10" ht="24.75" customHeight="1">
      <c r="A2174" s="428"/>
      <c r="B2174" s="428"/>
      <c r="C2174" s="428"/>
      <c r="D2174" s="495"/>
      <c r="E2174" s="495"/>
      <c r="F2174" s="428"/>
      <c r="G2174" s="495"/>
      <c r="H2174" s="495" t="str">
        <f t="shared" si="70"/>
        <v/>
      </c>
      <c r="I2174" s="512" t="str">
        <f t="shared" si="71"/>
        <v/>
      </c>
      <c r="J2174" s="428"/>
    </row>
    <row r="2175" spans="1:10" ht="24.75" customHeight="1">
      <c r="A2175" s="428"/>
      <c r="B2175" s="428"/>
      <c r="C2175" s="428"/>
      <c r="D2175" s="495"/>
      <c r="E2175" s="495"/>
      <c r="F2175" s="428"/>
      <c r="G2175" s="495"/>
      <c r="H2175" s="495" t="str">
        <f t="shared" si="70"/>
        <v/>
      </c>
      <c r="I2175" s="512" t="str">
        <f t="shared" si="71"/>
        <v/>
      </c>
      <c r="J2175" s="428"/>
    </row>
    <row r="2176" spans="1:10" ht="24.75" customHeight="1">
      <c r="A2176" s="428"/>
      <c r="B2176" s="428"/>
      <c r="C2176" s="428"/>
      <c r="D2176" s="495"/>
      <c r="E2176" s="495"/>
      <c r="F2176" s="428"/>
      <c r="G2176" s="495"/>
      <c r="H2176" s="495" t="str">
        <f t="shared" si="70"/>
        <v/>
      </c>
      <c r="I2176" s="512" t="str">
        <f t="shared" si="71"/>
        <v/>
      </c>
      <c r="J2176" s="428"/>
    </row>
    <row r="2177" spans="1:10" ht="24.75" customHeight="1">
      <c r="A2177" s="428"/>
      <c r="B2177" s="428"/>
      <c r="C2177" s="428"/>
      <c r="D2177" s="495"/>
      <c r="E2177" s="495"/>
      <c r="F2177" s="428"/>
      <c r="G2177" s="495"/>
      <c r="H2177" s="495" t="str">
        <f t="shared" si="70"/>
        <v/>
      </c>
      <c r="I2177" s="512" t="str">
        <f t="shared" si="71"/>
        <v/>
      </c>
      <c r="J2177" s="428"/>
    </row>
    <row r="2178" spans="1:10" ht="24.75" customHeight="1">
      <c r="A2178" s="428"/>
      <c r="B2178" s="428"/>
      <c r="C2178" s="428"/>
      <c r="D2178" s="495"/>
      <c r="E2178" s="495"/>
      <c r="F2178" s="428"/>
      <c r="G2178" s="495"/>
      <c r="H2178" s="495" t="str">
        <f t="shared" si="70"/>
        <v/>
      </c>
      <c r="I2178" s="512" t="str">
        <f t="shared" si="71"/>
        <v/>
      </c>
      <c r="J2178" s="428"/>
    </row>
    <row r="2179" spans="1:10" ht="24.75" customHeight="1">
      <c r="A2179" s="428"/>
      <c r="B2179" s="428"/>
      <c r="C2179" s="428"/>
      <c r="D2179" s="495"/>
      <c r="E2179" s="495"/>
      <c r="F2179" s="428"/>
      <c r="G2179" s="495"/>
      <c r="H2179" s="495" t="str">
        <f t="shared" si="70"/>
        <v/>
      </c>
      <c r="I2179" s="512" t="str">
        <f t="shared" si="71"/>
        <v/>
      </c>
      <c r="J2179" s="428"/>
    </row>
    <row r="2180" spans="1:10" ht="24.75" customHeight="1">
      <c r="A2180" s="428"/>
      <c r="B2180" s="428"/>
      <c r="C2180" s="428"/>
      <c r="D2180" s="495"/>
      <c r="E2180" s="495"/>
      <c r="F2180" s="428"/>
      <c r="G2180" s="495"/>
      <c r="H2180" s="495" t="str">
        <f t="shared" si="70"/>
        <v/>
      </c>
      <c r="I2180" s="512" t="str">
        <f t="shared" si="71"/>
        <v/>
      </c>
      <c r="J2180" s="428"/>
    </row>
    <row r="2181" spans="1:10" ht="24.75" customHeight="1">
      <c r="A2181" s="428"/>
      <c r="B2181" s="428"/>
      <c r="C2181" s="428"/>
      <c r="D2181" s="495"/>
      <c r="E2181" s="495"/>
      <c r="F2181" s="428"/>
      <c r="G2181" s="495"/>
      <c r="H2181" s="495" t="str">
        <f t="shared" si="70"/>
        <v/>
      </c>
      <c r="I2181" s="512" t="str">
        <f t="shared" si="71"/>
        <v/>
      </c>
      <c r="J2181" s="428"/>
    </row>
    <row r="2182" spans="1:10" ht="24.75" customHeight="1">
      <c r="A2182" s="428"/>
      <c r="B2182" s="428"/>
      <c r="C2182" s="428"/>
      <c r="D2182" s="495"/>
      <c r="E2182" s="495"/>
      <c r="F2182" s="428"/>
      <c r="G2182" s="495"/>
      <c r="H2182" s="495" t="str">
        <f t="shared" si="70"/>
        <v/>
      </c>
      <c r="I2182" s="512" t="str">
        <f t="shared" si="71"/>
        <v/>
      </c>
      <c r="J2182" s="428"/>
    </row>
    <row r="2183" spans="1:10" ht="24.75" customHeight="1">
      <c r="A2183" s="428"/>
      <c r="B2183" s="428"/>
      <c r="C2183" s="428"/>
      <c r="D2183" s="495"/>
      <c r="E2183" s="495"/>
      <c r="F2183" s="428"/>
      <c r="G2183" s="495"/>
      <c r="H2183" s="495" t="str">
        <f t="shared" si="70"/>
        <v/>
      </c>
      <c r="I2183" s="512" t="str">
        <f t="shared" si="71"/>
        <v/>
      </c>
      <c r="J2183" s="428"/>
    </row>
    <row r="2184" spans="1:10" ht="24.75" customHeight="1">
      <c r="A2184" s="428"/>
      <c r="B2184" s="428"/>
      <c r="C2184" s="428"/>
      <c r="D2184" s="495"/>
      <c r="E2184" s="495"/>
      <c r="F2184" s="428"/>
      <c r="G2184" s="495"/>
      <c r="H2184" s="495" t="str">
        <f t="shared" si="70"/>
        <v/>
      </c>
      <c r="I2184" s="512" t="str">
        <f t="shared" si="71"/>
        <v/>
      </c>
      <c r="J2184" s="428"/>
    </row>
    <row r="2185" spans="1:10" ht="24.75" customHeight="1">
      <c r="A2185" s="428"/>
      <c r="B2185" s="428"/>
      <c r="C2185" s="428"/>
      <c r="D2185" s="495"/>
      <c r="E2185" s="495"/>
      <c r="F2185" s="428"/>
      <c r="G2185" s="495"/>
      <c r="H2185" s="495" t="str">
        <f t="shared" si="70"/>
        <v/>
      </c>
      <c r="I2185" s="512" t="str">
        <f t="shared" si="71"/>
        <v/>
      </c>
      <c r="J2185" s="428"/>
    </row>
    <row r="2186" spans="1:10" ht="24.75" customHeight="1">
      <c r="A2186" s="428"/>
      <c r="B2186" s="428"/>
      <c r="C2186" s="428"/>
      <c r="D2186" s="495"/>
      <c r="E2186" s="495"/>
      <c r="F2186" s="428"/>
      <c r="G2186" s="495"/>
      <c r="H2186" s="495" t="str">
        <f t="shared" si="70"/>
        <v/>
      </c>
      <c r="I2186" s="512" t="str">
        <f t="shared" si="71"/>
        <v/>
      </c>
      <c r="J2186" s="428"/>
    </row>
    <row r="2187" spans="1:10" ht="24.75" customHeight="1">
      <c r="A2187" s="428"/>
      <c r="B2187" s="428"/>
      <c r="C2187" s="428"/>
      <c r="D2187" s="495"/>
      <c r="E2187" s="495"/>
      <c r="F2187" s="428"/>
      <c r="G2187" s="495"/>
      <c r="H2187" s="495" t="str">
        <f t="shared" si="70"/>
        <v/>
      </c>
      <c r="I2187" s="512" t="str">
        <f t="shared" si="71"/>
        <v/>
      </c>
      <c r="J2187" s="428"/>
    </row>
    <row r="2188" spans="1:10" ht="24.75" customHeight="1">
      <c r="A2188" s="428"/>
      <c r="B2188" s="428"/>
      <c r="C2188" s="428"/>
      <c r="D2188" s="495"/>
      <c r="E2188" s="495"/>
      <c r="F2188" s="428"/>
      <c r="G2188" s="495"/>
      <c r="H2188" s="495" t="str">
        <f t="shared" si="70"/>
        <v/>
      </c>
      <c r="I2188" s="512" t="str">
        <f t="shared" si="71"/>
        <v/>
      </c>
      <c r="J2188" s="428"/>
    </row>
    <row r="2189" spans="1:10" ht="24.75" customHeight="1">
      <c r="A2189" s="428"/>
      <c r="B2189" s="428"/>
      <c r="C2189" s="428"/>
      <c r="D2189" s="495"/>
      <c r="E2189" s="495"/>
      <c r="F2189" s="428"/>
      <c r="G2189" s="495"/>
      <c r="H2189" s="495" t="str">
        <f t="shared" si="70"/>
        <v/>
      </c>
      <c r="I2189" s="512" t="str">
        <f t="shared" si="71"/>
        <v/>
      </c>
      <c r="J2189" s="428"/>
    </row>
    <row r="2190" spans="1:10" ht="24.75" customHeight="1">
      <c r="A2190" s="428"/>
      <c r="B2190" s="428"/>
      <c r="C2190" s="428"/>
      <c r="D2190" s="495"/>
      <c r="E2190" s="495"/>
      <c r="F2190" s="428"/>
      <c r="G2190" s="495"/>
      <c r="H2190" s="495" t="str">
        <f t="shared" si="70"/>
        <v/>
      </c>
      <c r="I2190" s="512" t="str">
        <f t="shared" si="71"/>
        <v/>
      </c>
      <c r="J2190" s="428"/>
    </row>
    <row r="2191" spans="1:10" ht="24.75" customHeight="1">
      <c r="A2191" s="428"/>
      <c r="B2191" s="428"/>
      <c r="C2191" s="428"/>
      <c r="D2191" s="495"/>
      <c r="E2191" s="495"/>
      <c r="F2191" s="428"/>
      <c r="G2191" s="495"/>
      <c r="H2191" s="495" t="str">
        <f t="shared" si="70"/>
        <v/>
      </c>
      <c r="I2191" s="512" t="str">
        <f t="shared" si="71"/>
        <v/>
      </c>
      <c r="J2191" s="428"/>
    </row>
    <row r="2192" spans="1:10" ht="24.75" customHeight="1">
      <c r="A2192" s="428"/>
      <c r="B2192" s="428"/>
      <c r="C2192" s="428"/>
      <c r="D2192" s="495"/>
      <c r="E2192" s="495"/>
      <c r="F2192" s="428"/>
      <c r="G2192" s="495"/>
      <c r="H2192" s="495" t="str">
        <f t="shared" si="70"/>
        <v/>
      </c>
      <c r="I2192" s="512" t="str">
        <f t="shared" si="71"/>
        <v/>
      </c>
      <c r="J2192" s="428"/>
    </row>
    <row r="2193" spans="1:10" ht="24.75" customHeight="1">
      <c r="A2193" s="428"/>
      <c r="B2193" s="428"/>
      <c r="C2193" s="428"/>
      <c r="D2193" s="495"/>
      <c r="E2193" s="495"/>
      <c r="F2193" s="428"/>
      <c r="G2193" s="495"/>
      <c r="H2193" s="495" t="str">
        <f t="shared" si="70"/>
        <v/>
      </c>
      <c r="I2193" s="512" t="str">
        <f t="shared" si="71"/>
        <v/>
      </c>
      <c r="J2193" s="428"/>
    </row>
    <row r="2194" spans="1:10" ht="24.75" customHeight="1">
      <c r="A2194" s="428"/>
      <c r="B2194" s="428"/>
      <c r="C2194" s="428"/>
      <c r="D2194" s="495"/>
      <c r="E2194" s="495"/>
      <c r="F2194" s="428"/>
      <c r="G2194" s="495"/>
      <c r="H2194" s="495" t="str">
        <f t="shared" si="70"/>
        <v/>
      </c>
      <c r="I2194" s="512" t="str">
        <f t="shared" si="71"/>
        <v/>
      </c>
      <c r="J2194" s="428"/>
    </row>
    <row r="2195" spans="1:10" ht="24.75" customHeight="1">
      <c r="A2195" s="428"/>
      <c r="B2195" s="428"/>
      <c r="C2195" s="428"/>
      <c r="D2195" s="495"/>
      <c r="E2195" s="495"/>
      <c r="F2195" s="428"/>
      <c r="G2195" s="495"/>
      <c r="H2195" s="495" t="str">
        <f t="shared" si="70"/>
        <v/>
      </c>
      <c r="I2195" s="512" t="str">
        <f t="shared" si="71"/>
        <v/>
      </c>
      <c r="J2195" s="428"/>
    </row>
    <row r="2196" spans="1:10" ht="24.75" customHeight="1">
      <c r="A2196" s="428"/>
      <c r="B2196" s="428"/>
      <c r="C2196" s="428"/>
      <c r="D2196" s="495"/>
      <c r="E2196" s="495"/>
      <c r="F2196" s="428"/>
      <c r="G2196" s="495"/>
      <c r="H2196" s="495" t="str">
        <f t="shared" si="70"/>
        <v/>
      </c>
      <c r="I2196" s="512" t="str">
        <f t="shared" si="71"/>
        <v/>
      </c>
      <c r="J2196" s="428"/>
    </row>
    <row r="2197" spans="1:10" ht="24.75" customHeight="1">
      <c r="A2197" s="428"/>
      <c r="B2197" s="428"/>
      <c r="C2197" s="428"/>
      <c r="D2197" s="495"/>
      <c r="E2197" s="495"/>
      <c r="F2197" s="428"/>
      <c r="G2197" s="495"/>
      <c r="H2197" s="495" t="str">
        <f t="shared" si="70"/>
        <v/>
      </c>
      <c r="I2197" s="512" t="str">
        <f t="shared" si="71"/>
        <v/>
      </c>
      <c r="J2197" s="428"/>
    </row>
    <row r="2198" spans="1:10" ht="24.75" customHeight="1">
      <c r="A2198" s="428"/>
      <c r="B2198" s="428"/>
      <c r="C2198" s="428"/>
      <c r="D2198" s="495"/>
      <c r="E2198" s="495"/>
      <c r="F2198" s="428"/>
      <c r="G2198" s="495"/>
      <c r="H2198" s="495" t="str">
        <f t="shared" si="70"/>
        <v/>
      </c>
      <c r="I2198" s="512" t="str">
        <f t="shared" si="71"/>
        <v/>
      </c>
      <c r="J2198" s="428"/>
    </row>
    <row r="2199" spans="1:10" ht="24.75" customHeight="1">
      <c r="A2199" s="428"/>
      <c r="B2199" s="428"/>
      <c r="C2199" s="428"/>
      <c r="D2199" s="495"/>
      <c r="E2199" s="495"/>
      <c r="F2199" s="428"/>
      <c r="G2199" s="495"/>
      <c r="H2199" s="495" t="str">
        <f t="shared" si="70"/>
        <v/>
      </c>
      <c r="I2199" s="512" t="str">
        <f t="shared" si="71"/>
        <v/>
      </c>
      <c r="J2199" s="428"/>
    </row>
    <row r="2200" spans="1:10" ht="24.75" customHeight="1">
      <c r="A2200" s="428"/>
      <c r="B2200" s="428"/>
      <c r="C2200" s="428"/>
      <c r="D2200" s="495"/>
      <c r="E2200" s="495"/>
      <c r="F2200" s="428"/>
      <c r="G2200" s="495"/>
      <c r="H2200" s="495" t="str">
        <f t="shared" si="70"/>
        <v/>
      </c>
      <c r="I2200" s="512" t="str">
        <f t="shared" si="71"/>
        <v/>
      </c>
      <c r="J2200" s="428"/>
    </row>
    <row r="2201" spans="1:10" ht="24.75" customHeight="1">
      <c r="A2201" s="428"/>
      <c r="B2201" s="428"/>
      <c r="C2201" s="428"/>
      <c r="D2201" s="495"/>
      <c r="E2201" s="495"/>
      <c r="F2201" s="428"/>
      <c r="G2201" s="495"/>
      <c r="H2201" s="495" t="str">
        <f t="shared" si="70"/>
        <v/>
      </c>
      <c r="I2201" s="512" t="str">
        <f t="shared" si="71"/>
        <v/>
      </c>
      <c r="J2201" s="428"/>
    </row>
    <row r="2202" spans="1:10" ht="24.75" customHeight="1">
      <c r="A2202" s="428"/>
      <c r="B2202" s="428"/>
      <c r="C2202" s="428"/>
      <c r="D2202" s="495"/>
      <c r="E2202" s="495"/>
      <c r="F2202" s="428"/>
      <c r="G2202" s="495"/>
      <c r="H2202" s="495" t="str">
        <f t="shared" si="70"/>
        <v/>
      </c>
      <c r="I2202" s="512" t="str">
        <f t="shared" si="71"/>
        <v/>
      </c>
      <c r="J2202" s="428"/>
    </row>
    <row r="2203" spans="1:10" ht="24.75" customHeight="1">
      <c r="A2203" s="428"/>
      <c r="B2203" s="428"/>
      <c r="C2203" s="428"/>
      <c r="D2203" s="495"/>
      <c r="E2203" s="495"/>
      <c r="F2203" s="428"/>
      <c r="G2203" s="495"/>
      <c r="H2203" s="495" t="str">
        <f t="shared" si="70"/>
        <v/>
      </c>
      <c r="I2203" s="512" t="str">
        <f t="shared" si="71"/>
        <v/>
      </c>
      <c r="J2203" s="428"/>
    </row>
    <row r="2204" spans="1:10" ht="24.75" customHeight="1">
      <c r="A2204" s="428"/>
      <c r="B2204" s="428"/>
      <c r="C2204" s="428"/>
      <c r="D2204" s="495"/>
      <c r="E2204" s="495"/>
      <c r="F2204" s="428"/>
      <c r="G2204" s="495"/>
      <c r="H2204" s="495" t="str">
        <f t="shared" si="70"/>
        <v/>
      </c>
      <c r="I2204" s="512" t="str">
        <f t="shared" si="71"/>
        <v/>
      </c>
      <c r="J2204" s="428"/>
    </row>
    <row r="2205" spans="1:10" ht="24.75" customHeight="1">
      <c r="A2205" s="428"/>
      <c r="B2205" s="428"/>
      <c r="C2205" s="428"/>
      <c r="D2205" s="495"/>
      <c r="E2205" s="495"/>
      <c r="F2205" s="428"/>
      <c r="G2205" s="495"/>
      <c r="H2205" s="495" t="str">
        <f t="shared" si="70"/>
        <v/>
      </c>
      <c r="I2205" s="512" t="str">
        <f t="shared" si="71"/>
        <v/>
      </c>
      <c r="J2205" s="428"/>
    </row>
    <row r="2206" spans="1:10" ht="24.75" customHeight="1">
      <c r="A2206" s="428"/>
      <c r="B2206" s="428"/>
      <c r="C2206" s="428"/>
      <c r="D2206" s="495"/>
      <c r="E2206" s="495"/>
      <c r="F2206" s="428"/>
      <c r="G2206" s="495"/>
      <c r="H2206" s="495" t="str">
        <f t="shared" ref="H2206:H2269" si="72">IF(E2206="","",E2206*G2206)</f>
        <v/>
      </c>
      <c r="I2206" s="512" t="str">
        <f t="shared" ref="I2206:I2269" si="73">IF(D2206="","",H2206/D2206)</f>
        <v/>
      </c>
      <c r="J2206" s="428"/>
    </row>
    <row r="2207" spans="1:10" ht="24.75" customHeight="1">
      <c r="A2207" s="428"/>
      <c r="B2207" s="428"/>
      <c r="C2207" s="428"/>
      <c r="D2207" s="495"/>
      <c r="E2207" s="495"/>
      <c r="F2207" s="428"/>
      <c r="G2207" s="495"/>
      <c r="H2207" s="495" t="str">
        <f t="shared" si="72"/>
        <v/>
      </c>
      <c r="I2207" s="512" t="str">
        <f t="shared" si="73"/>
        <v/>
      </c>
      <c r="J2207" s="428"/>
    </row>
    <row r="2208" spans="1:10" ht="24.75" customHeight="1">
      <c r="A2208" s="428"/>
      <c r="B2208" s="428"/>
      <c r="C2208" s="428"/>
      <c r="D2208" s="495"/>
      <c r="E2208" s="495"/>
      <c r="F2208" s="428"/>
      <c r="G2208" s="495"/>
      <c r="H2208" s="495" t="str">
        <f t="shared" si="72"/>
        <v/>
      </c>
      <c r="I2208" s="512" t="str">
        <f t="shared" si="73"/>
        <v/>
      </c>
      <c r="J2208" s="428"/>
    </row>
    <row r="2209" spans="1:10" ht="24.75" customHeight="1">
      <c r="A2209" s="428"/>
      <c r="B2209" s="428"/>
      <c r="C2209" s="428"/>
      <c r="D2209" s="495"/>
      <c r="E2209" s="495"/>
      <c r="F2209" s="428"/>
      <c r="G2209" s="495"/>
      <c r="H2209" s="495" t="str">
        <f t="shared" si="72"/>
        <v/>
      </c>
      <c r="I2209" s="512" t="str">
        <f t="shared" si="73"/>
        <v/>
      </c>
      <c r="J2209" s="428"/>
    </row>
    <row r="2210" spans="1:10" ht="24.75" customHeight="1">
      <c r="A2210" s="428"/>
      <c r="B2210" s="428"/>
      <c r="C2210" s="428"/>
      <c r="D2210" s="495"/>
      <c r="E2210" s="495"/>
      <c r="F2210" s="428"/>
      <c r="G2210" s="495"/>
      <c r="H2210" s="495" t="str">
        <f t="shared" si="72"/>
        <v/>
      </c>
      <c r="I2210" s="512" t="str">
        <f t="shared" si="73"/>
        <v/>
      </c>
      <c r="J2210" s="428"/>
    </row>
    <row r="2211" spans="1:10" ht="24.75" customHeight="1">
      <c r="A2211" s="428"/>
      <c r="B2211" s="428"/>
      <c r="C2211" s="428"/>
      <c r="D2211" s="495"/>
      <c r="E2211" s="495"/>
      <c r="F2211" s="428"/>
      <c r="G2211" s="495"/>
      <c r="H2211" s="495" t="str">
        <f t="shared" si="72"/>
        <v/>
      </c>
      <c r="I2211" s="512" t="str">
        <f t="shared" si="73"/>
        <v/>
      </c>
      <c r="J2211" s="428"/>
    </row>
    <row r="2212" spans="1:10" ht="24.75" customHeight="1">
      <c r="A2212" s="428"/>
      <c r="B2212" s="428"/>
      <c r="C2212" s="428"/>
      <c r="D2212" s="495"/>
      <c r="E2212" s="495"/>
      <c r="F2212" s="428"/>
      <c r="G2212" s="495"/>
      <c r="H2212" s="495" t="str">
        <f t="shared" si="72"/>
        <v/>
      </c>
      <c r="I2212" s="512" t="str">
        <f t="shared" si="73"/>
        <v/>
      </c>
      <c r="J2212" s="428"/>
    </row>
    <row r="2213" spans="1:10" ht="24.75" customHeight="1">
      <c r="A2213" s="428"/>
      <c r="B2213" s="428"/>
      <c r="C2213" s="428"/>
      <c r="D2213" s="495"/>
      <c r="E2213" s="495"/>
      <c r="F2213" s="428"/>
      <c r="G2213" s="495"/>
      <c r="H2213" s="495" t="str">
        <f t="shared" si="72"/>
        <v/>
      </c>
      <c r="I2213" s="512" t="str">
        <f t="shared" si="73"/>
        <v/>
      </c>
      <c r="J2213" s="428"/>
    </row>
    <row r="2214" spans="1:10" ht="24.75" customHeight="1">
      <c r="A2214" s="428"/>
      <c r="B2214" s="428"/>
      <c r="C2214" s="428"/>
      <c r="D2214" s="495"/>
      <c r="E2214" s="495"/>
      <c r="F2214" s="428"/>
      <c r="G2214" s="495"/>
      <c r="H2214" s="495" t="str">
        <f t="shared" si="72"/>
        <v/>
      </c>
      <c r="I2214" s="512" t="str">
        <f t="shared" si="73"/>
        <v/>
      </c>
      <c r="J2214" s="428"/>
    </row>
    <row r="2215" spans="1:10" ht="24.75" customHeight="1">
      <c r="A2215" s="428"/>
      <c r="B2215" s="428"/>
      <c r="C2215" s="428"/>
      <c r="D2215" s="495"/>
      <c r="E2215" s="495"/>
      <c r="F2215" s="428"/>
      <c r="G2215" s="495"/>
      <c r="H2215" s="495" t="str">
        <f t="shared" si="72"/>
        <v/>
      </c>
      <c r="I2215" s="512" t="str">
        <f t="shared" si="73"/>
        <v/>
      </c>
      <c r="J2215" s="428"/>
    </row>
    <row r="2216" spans="1:10" ht="24.75" customHeight="1">
      <c r="A2216" s="428"/>
      <c r="B2216" s="428"/>
      <c r="C2216" s="428"/>
      <c r="D2216" s="495"/>
      <c r="E2216" s="495"/>
      <c r="F2216" s="428"/>
      <c r="G2216" s="495"/>
      <c r="H2216" s="495" t="str">
        <f t="shared" si="72"/>
        <v/>
      </c>
      <c r="I2216" s="512" t="str">
        <f t="shared" si="73"/>
        <v/>
      </c>
      <c r="J2216" s="428"/>
    </row>
    <row r="2217" spans="1:10" ht="24.75" customHeight="1">
      <c r="A2217" s="428"/>
      <c r="B2217" s="428"/>
      <c r="C2217" s="428"/>
      <c r="D2217" s="495"/>
      <c r="E2217" s="495"/>
      <c r="F2217" s="428"/>
      <c r="G2217" s="495"/>
      <c r="H2217" s="495" t="str">
        <f t="shared" si="72"/>
        <v/>
      </c>
      <c r="I2217" s="512" t="str">
        <f t="shared" si="73"/>
        <v/>
      </c>
      <c r="J2217" s="428"/>
    </row>
    <row r="2218" spans="1:10" ht="24.75" customHeight="1">
      <c r="A2218" s="428"/>
      <c r="B2218" s="428"/>
      <c r="C2218" s="428"/>
      <c r="D2218" s="495"/>
      <c r="E2218" s="495"/>
      <c r="F2218" s="428"/>
      <c r="G2218" s="495"/>
      <c r="H2218" s="495" t="str">
        <f t="shared" si="72"/>
        <v/>
      </c>
      <c r="I2218" s="512" t="str">
        <f t="shared" si="73"/>
        <v/>
      </c>
      <c r="J2218" s="428"/>
    </row>
    <row r="2219" spans="1:10" ht="24.75" customHeight="1">
      <c r="A2219" s="428"/>
      <c r="B2219" s="428"/>
      <c r="C2219" s="428"/>
      <c r="D2219" s="495"/>
      <c r="E2219" s="495"/>
      <c r="F2219" s="428"/>
      <c r="G2219" s="495"/>
      <c r="H2219" s="495" t="str">
        <f t="shared" si="72"/>
        <v/>
      </c>
      <c r="I2219" s="512" t="str">
        <f t="shared" si="73"/>
        <v/>
      </c>
      <c r="J2219" s="428"/>
    </row>
    <row r="2220" spans="1:10" ht="24.75" customHeight="1">
      <c r="A2220" s="428"/>
      <c r="B2220" s="428"/>
      <c r="C2220" s="428"/>
      <c r="D2220" s="495"/>
      <c r="E2220" s="495"/>
      <c r="F2220" s="428"/>
      <c r="G2220" s="495"/>
      <c r="H2220" s="495" t="str">
        <f t="shared" si="72"/>
        <v/>
      </c>
      <c r="I2220" s="512" t="str">
        <f t="shared" si="73"/>
        <v/>
      </c>
      <c r="J2220" s="428"/>
    </row>
    <row r="2221" spans="1:10" ht="24.75" customHeight="1">
      <c r="A2221" s="428"/>
      <c r="B2221" s="428"/>
      <c r="C2221" s="428"/>
      <c r="D2221" s="495"/>
      <c r="E2221" s="495"/>
      <c r="F2221" s="428"/>
      <c r="G2221" s="495"/>
      <c r="H2221" s="495" t="str">
        <f t="shared" si="72"/>
        <v/>
      </c>
      <c r="I2221" s="512" t="str">
        <f t="shared" si="73"/>
        <v/>
      </c>
      <c r="J2221" s="428"/>
    </row>
    <row r="2222" spans="1:10" ht="24.75" customHeight="1">
      <c r="A2222" s="428"/>
      <c r="B2222" s="428"/>
      <c r="C2222" s="428"/>
      <c r="D2222" s="495"/>
      <c r="E2222" s="495"/>
      <c r="F2222" s="428"/>
      <c r="G2222" s="495"/>
      <c r="H2222" s="495" t="str">
        <f t="shared" si="72"/>
        <v/>
      </c>
      <c r="I2222" s="512" t="str">
        <f t="shared" si="73"/>
        <v/>
      </c>
      <c r="J2222" s="428"/>
    </row>
    <row r="2223" spans="1:10" ht="24.75" customHeight="1">
      <c r="A2223" s="428"/>
      <c r="B2223" s="428"/>
      <c r="C2223" s="428"/>
      <c r="D2223" s="495"/>
      <c r="E2223" s="495"/>
      <c r="F2223" s="428"/>
      <c r="G2223" s="495"/>
      <c r="H2223" s="495" t="str">
        <f t="shared" si="72"/>
        <v/>
      </c>
      <c r="I2223" s="512" t="str">
        <f t="shared" si="73"/>
        <v/>
      </c>
      <c r="J2223" s="428"/>
    </row>
    <row r="2224" spans="1:10" ht="24.75" customHeight="1">
      <c r="A2224" s="428"/>
      <c r="B2224" s="428"/>
      <c r="C2224" s="428"/>
      <c r="D2224" s="495"/>
      <c r="E2224" s="495"/>
      <c r="F2224" s="428"/>
      <c r="G2224" s="495"/>
      <c r="H2224" s="495" t="str">
        <f t="shared" si="72"/>
        <v/>
      </c>
      <c r="I2224" s="512" t="str">
        <f t="shared" si="73"/>
        <v/>
      </c>
      <c r="J2224" s="428"/>
    </row>
    <row r="2225" spans="1:10" ht="24.75" customHeight="1">
      <c r="A2225" s="428"/>
      <c r="B2225" s="428"/>
      <c r="C2225" s="428"/>
      <c r="D2225" s="495"/>
      <c r="E2225" s="495"/>
      <c r="F2225" s="428"/>
      <c r="G2225" s="495"/>
      <c r="H2225" s="495" t="str">
        <f t="shared" si="72"/>
        <v/>
      </c>
      <c r="I2225" s="512" t="str">
        <f t="shared" si="73"/>
        <v/>
      </c>
      <c r="J2225" s="428"/>
    </row>
    <row r="2226" spans="1:10" ht="24.75" customHeight="1">
      <c r="A2226" s="428"/>
      <c r="B2226" s="428"/>
      <c r="C2226" s="428"/>
      <c r="D2226" s="495"/>
      <c r="E2226" s="495"/>
      <c r="F2226" s="428"/>
      <c r="G2226" s="495"/>
      <c r="H2226" s="495" t="str">
        <f t="shared" si="72"/>
        <v/>
      </c>
      <c r="I2226" s="512" t="str">
        <f t="shared" si="73"/>
        <v/>
      </c>
      <c r="J2226" s="428"/>
    </row>
    <row r="2227" spans="1:10" ht="24.75" customHeight="1">
      <c r="A2227" s="428"/>
      <c r="B2227" s="428"/>
      <c r="C2227" s="428"/>
      <c r="D2227" s="495"/>
      <c r="E2227" s="495"/>
      <c r="F2227" s="428"/>
      <c r="G2227" s="495"/>
      <c r="H2227" s="495" t="str">
        <f t="shared" si="72"/>
        <v/>
      </c>
      <c r="I2227" s="512" t="str">
        <f t="shared" si="73"/>
        <v/>
      </c>
      <c r="J2227" s="428"/>
    </row>
    <row r="2228" spans="1:10" ht="24.75" customHeight="1">
      <c r="A2228" s="428"/>
      <c r="B2228" s="428"/>
      <c r="C2228" s="428"/>
      <c r="D2228" s="495"/>
      <c r="E2228" s="495"/>
      <c r="F2228" s="428"/>
      <c r="G2228" s="495"/>
      <c r="H2228" s="495" t="str">
        <f t="shared" si="72"/>
        <v/>
      </c>
      <c r="I2228" s="512" t="str">
        <f t="shared" si="73"/>
        <v/>
      </c>
      <c r="J2228" s="428"/>
    </row>
    <row r="2229" spans="1:10" ht="24.75" customHeight="1">
      <c r="A2229" s="428"/>
      <c r="B2229" s="428"/>
      <c r="C2229" s="428"/>
      <c r="D2229" s="495"/>
      <c r="E2229" s="495"/>
      <c r="F2229" s="428"/>
      <c r="G2229" s="495"/>
      <c r="H2229" s="495" t="str">
        <f t="shared" si="72"/>
        <v/>
      </c>
      <c r="I2229" s="512" t="str">
        <f t="shared" si="73"/>
        <v/>
      </c>
      <c r="J2229" s="428"/>
    </row>
    <row r="2230" spans="1:10" ht="24.75" customHeight="1">
      <c r="A2230" s="428"/>
      <c r="B2230" s="428"/>
      <c r="C2230" s="428"/>
      <c r="D2230" s="495"/>
      <c r="E2230" s="495"/>
      <c r="F2230" s="428"/>
      <c r="G2230" s="495"/>
      <c r="H2230" s="495" t="str">
        <f t="shared" si="72"/>
        <v/>
      </c>
      <c r="I2230" s="512" t="str">
        <f t="shared" si="73"/>
        <v/>
      </c>
      <c r="J2230" s="428"/>
    </row>
    <row r="2231" spans="1:10" ht="24.75" customHeight="1">
      <c r="A2231" s="428"/>
      <c r="B2231" s="428"/>
      <c r="C2231" s="428"/>
      <c r="D2231" s="495"/>
      <c r="E2231" s="495"/>
      <c r="F2231" s="428"/>
      <c r="G2231" s="495"/>
      <c r="H2231" s="495" t="str">
        <f t="shared" si="72"/>
        <v/>
      </c>
      <c r="I2231" s="512" t="str">
        <f t="shared" si="73"/>
        <v/>
      </c>
      <c r="J2231" s="428"/>
    </row>
    <row r="2232" spans="1:10" ht="24.75" customHeight="1">
      <c r="A2232" s="428"/>
      <c r="B2232" s="428"/>
      <c r="C2232" s="428"/>
      <c r="D2232" s="495"/>
      <c r="E2232" s="495"/>
      <c r="F2232" s="428"/>
      <c r="G2232" s="495"/>
      <c r="H2232" s="495" t="str">
        <f t="shared" si="72"/>
        <v/>
      </c>
      <c r="I2232" s="512" t="str">
        <f t="shared" si="73"/>
        <v/>
      </c>
      <c r="J2232" s="428"/>
    </row>
    <row r="2233" spans="1:10" ht="24.75" customHeight="1">
      <c r="A2233" s="428"/>
      <c r="B2233" s="428"/>
      <c r="C2233" s="428"/>
      <c r="D2233" s="495"/>
      <c r="E2233" s="495"/>
      <c r="F2233" s="428"/>
      <c r="G2233" s="495"/>
      <c r="H2233" s="495" t="str">
        <f t="shared" si="72"/>
        <v/>
      </c>
      <c r="I2233" s="512" t="str">
        <f t="shared" si="73"/>
        <v/>
      </c>
      <c r="J2233" s="428"/>
    </row>
    <row r="2234" spans="1:10" ht="24.75" customHeight="1">
      <c r="A2234" s="428"/>
      <c r="B2234" s="428"/>
      <c r="C2234" s="428"/>
      <c r="D2234" s="495"/>
      <c r="E2234" s="495"/>
      <c r="F2234" s="428"/>
      <c r="G2234" s="495"/>
      <c r="H2234" s="495" t="str">
        <f t="shared" si="72"/>
        <v/>
      </c>
      <c r="I2234" s="512" t="str">
        <f t="shared" si="73"/>
        <v/>
      </c>
      <c r="J2234" s="428"/>
    </row>
    <row r="2235" spans="1:10" ht="24.75" customHeight="1">
      <c r="A2235" s="428"/>
      <c r="B2235" s="428"/>
      <c r="C2235" s="428"/>
      <c r="D2235" s="495"/>
      <c r="E2235" s="495"/>
      <c r="F2235" s="428"/>
      <c r="G2235" s="495"/>
      <c r="H2235" s="495" t="str">
        <f t="shared" si="72"/>
        <v/>
      </c>
      <c r="I2235" s="512" t="str">
        <f t="shared" si="73"/>
        <v/>
      </c>
      <c r="J2235" s="428"/>
    </row>
    <row r="2236" spans="1:10" ht="24.75" customHeight="1">
      <c r="A2236" s="428"/>
      <c r="B2236" s="428"/>
      <c r="C2236" s="428"/>
      <c r="D2236" s="495"/>
      <c r="E2236" s="495"/>
      <c r="F2236" s="428"/>
      <c r="G2236" s="495"/>
      <c r="H2236" s="495" t="str">
        <f t="shared" si="72"/>
        <v/>
      </c>
      <c r="I2236" s="512" t="str">
        <f t="shared" si="73"/>
        <v/>
      </c>
      <c r="J2236" s="428"/>
    </row>
    <row r="2237" spans="1:10" ht="24.75" customHeight="1">
      <c r="A2237" s="428"/>
      <c r="B2237" s="428"/>
      <c r="C2237" s="428"/>
      <c r="D2237" s="495"/>
      <c r="E2237" s="495"/>
      <c r="F2237" s="428"/>
      <c r="G2237" s="495"/>
      <c r="H2237" s="495" t="str">
        <f t="shared" si="72"/>
        <v/>
      </c>
      <c r="I2237" s="512" t="str">
        <f t="shared" si="73"/>
        <v/>
      </c>
      <c r="J2237" s="428"/>
    </row>
    <row r="2238" spans="1:10" ht="24.75" customHeight="1">
      <c r="A2238" s="428"/>
      <c r="B2238" s="428"/>
      <c r="C2238" s="428"/>
      <c r="D2238" s="495"/>
      <c r="E2238" s="495"/>
      <c r="F2238" s="428"/>
      <c r="G2238" s="495"/>
      <c r="H2238" s="495" t="str">
        <f t="shared" si="72"/>
        <v/>
      </c>
      <c r="I2238" s="512" t="str">
        <f t="shared" si="73"/>
        <v/>
      </c>
      <c r="J2238" s="428"/>
    </row>
    <row r="2239" spans="1:10" ht="24.75" customHeight="1">
      <c r="A2239" s="428"/>
      <c r="B2239" s="428"/>
      <c r="C2239" s="428"/>
      <c r="D2239" s="495"/>
      <c r="E2239" s="495"/>
      <c r="F2239" s="428"/>
      <c r="G2239" s="495"/>
      <c r="H2239" s="495" t="str">
        <f t="shared" si="72"/>
        <v/>
      </c>
      <c r="I2239" s="512" t="str">
        <f t="shared" si="73"/>
        <v/>
      </c>
      <c r="J2239" s="428"/>
    </row>
    <row r="2240" spans="1:10" ht="24.75" customHeight="1">
      <c r="A2240" s="428"/>
      <c r="B2240" s="428"/>
      <c r="C2240" s="428"/>
      <c r="D2240" s="495"/>
      <c r="E2240" s="495"/>
      <c r="F2240" s="428"/>
      <c r="G2240" s="495"/>
      <c r="H2240" s="495" t="str">
        <f t="shared" si="72"/>
        <v/>
      </c>
      <c r="I2240" s="512" t="str">
        <f t="shared" si="73"/>
        <v/>
      </c>
      <c r="J2240" s="428"/>
    </row>
    <row r="2241" spans="1:10" ht="24.75" customHeight="1">
      <c r="A2241" s="428"/>
      <c r="B2241" s="428"/>
      <c r="C2241" s="428"/>
      <c r="D2241" s="495"/>
      <c r="E2241" s="495"/>
      <c r="F2241" s="428"/>
      <c r="G2241" s="495"/>
      <c r="H2241" s="495" t="str">
        <f t="shared" si="72"/>
        <v/>
      </c>
      <c r="I2241" s="512" t="str">
        <f t="shared" si="73"/>
        <v/>
      </c>
      <c r="J2241" s="428"/>
    </row>
    <row r="2242" spans="1:10" ht="24.75" customHeight="1">
      <c r="A2242" s="428"/>
      <c r="B2242" s="428"/>
      <c r="C2242" s="428"/>
      <c r="D2242" s="495"/>
      <c r="E2242" s="495"/>
      <c r="F2242" s="428"/>
      <c r="G2242" s="495"/>
      <c r="H2242" s="495" t="str">
        <f t="shared" si="72"/>
        <v/>
      </c>
      <c r="I2242" s="512" t="str">
        <f t="shared" si="73"/>
        <v/>
      </c>
      <c r="J2242" s="428"/>
    </row>
    <row r="2243" spans="1:10" ht="24.75" customHeight="1">
      <c r="A2243" s="428"/>
      <c r="B2243" s="428"/>
      <c r="C2243" s="428"/>
      <c r="D2243" s="495"/>
      <c r="E2243" s="495"/>
      <c r="F2243" s="428"/>
      <c r="G2243" s="495"/>
      <c r="H2243" s="495" t="str">
        <f t="shared" si="72"/>
        <v/>
      </c>
      <c r="I2243" s="512" t="str">
        <f t="shared" si="73"/>
        <v/>
      </c>
      <c r="J2243" s="428"/>
    </row>
    <row r="2244" spans="1:10" ht="24.75" customHeight="1">
      <c r="A2244" s="428"/>
      <c r="B2244" s="428"/>
      <c r="C2244" s="428"/>
      <c r="D2244" s="495"/>
      <c r="E2244" s="495"/>
      <c r="F2244" s="428"/>
      <c r="G2244" s="495"/>
      <c r="H2244" s="495" t="str">
        <f t="shared" si="72"/>
        <v/>
      </c>
      <c r="I2244" s="512" t="str">
        <f t="shared" si="73"/>
        <v/>
      </c>
      <c r="J2244" s="428"/>
    </row>
    <row r="2245" spans="1:10" ht="24.75" customHeight="1">
      <c r="A2245" s="428"/>
      <c r="B2245" s="428"/>
      <c r="C2245" s="428"/>
      <c r="D2245" s="495"/>
      <c r="E2245" s="495"/>
      <c r="F2245" s="428"/>
      <c r="G2245" s="495"/>
      <c r="H2245" s="495" t="str">
        <f t="shared" si="72"/>
        <v/>
      </c>
      <c r="I2245" s="512" t="str">
        <f t="shared" si="73"/>
        <v/>
      </c>
      <c r="J2245" s="428"/>
    </row>
    <row r="2246" spans="1:10" ht="24.75" customHeight="1">
      <c r="A2246" s="428"/>
      <c r="B2246" s="428"/>
      <c r="C2246" s="428"/>
      <c r="D2246" s="495"/>
      <c r="E2246" s="495"/>
      <c r="F2246" s="428"/>
      <c r="G2246" s="495"/>
      <c r="H2246" s="495" t="str">
        <f t="shared" si="72"/>
        <v/>
      </c>
      <c r="I2246" s="512" t="str">
        <f t="shared" si="73"/>
        <v/>
      </c>
      <c r="J2246" s="428"/>
    </row>
    <row r="2247" spans="1:10" ht="24.75" customHeight="1">
      <c r="A2247" s="428"/>
      <c r="B2247" s="428"/>
      <c r="C2247" s="428"/>
      <c r="D2247" s="495"/>
      <c r="E2247" s="495"/>
      <c r="F2247" s="428"/>
      <c r="G2247" s="495"/>
      <c r="H2247" s="495" t="str">
        <f t="shared" si="72"/>
        <v/>
      </c>
      <c r="I2247" s="512" t="str">
        <f t="shared" si="73"/>
        <v/>
      </c>
      <c r="J2247" s="428"/>
    </row>
    <row r="2248" spans="1:10" ht="24.75" customHeight="1">
      <c r="A2248" s="428"/>
      <c r="B2248" s="428"/>
      <c r="C2248" s="428"/>
      <c r="D2248" s="495"/>
      <c r="E2248" s="495"/>
      <c r="F2248" s="428"/>
      <c r="G2248" s="495"/>
      <c r="H2248" s="495" t="str">
        <f t="shared" si="72"/>
        <v/>
      </c>
      <c r="I2248" s="512" t="str">
        <f t="shared" si="73"/>
        <v/>
      </c>
      <c r="J2248" s="428"/>
    </row>
    <row r="2249" spans="1:10" ht="24.75" customHeight="1">
      <c r="A2249" s="428"/>
      <c r="B2249" s="428"/>
      <c r="C2249" s="428"/>
      <c r="D2249" s="495"/>
      <c r="E2249" s="495"/>
      <c r="F2249" s="428"/>
      <c r="G2249" s="495"/>
      <c r="H2249" s="495" t="str">
        <f t="shared" si="72"/>
        <v/>
      </c>
      <c r="I2249" s="512" t="str">
        <f t="shared" si="73"/>
        <v/>
      </c>
      <c r="J2249" s="428"/>
    </row>
    <row r="2250" spans="1:10" ht="24.75" customHeight="1">
      <c r="A2250" s="428"/>
      <c r="B2250" s="428"/>
      <c r="C2250" s="428"/>
      <c r="D2250" s="495"/>
      <c r="E2250" s="495"/>
      <c r="F2250" s="428"/>
      <c r="G2250" s="495"/>
      <c r="H2250" s="495" t="str">
        <f t="shared" si="72"/>
        <v/>
      </c>
      <c r="I2250" s="512" t="str">
        <f t="shared" si="73"/>
        <v/>
      </c>
      <c r="J2250" s="428"/>
    </row>
    <row r="2251" spans="1:10" ht="24.75" customHeight="1">
      <c r="A2251" s="428"/>
      <c r="B2251" s="428"/>
      <c r="C2251" s="428"/>
      <c r="D2251" s="495"/>
      <c r="E2251" s="495"/>
      <c r="F2251" s="428"/>
      <c r="G2251" s="495"/>
      <c r="H2251" s="495" t="str">
        <f t="shared" si="72"/>
        <v/>
      </c>
      <c r="I2251" s="512" t="str">
        <f t="shared" si="73"/>
        <v/>
      </c>
      <c r="J2251" s="428"/>
    </row>
    <row r="2252" spans="1:10" ht="24.75" customHeight="1">
      <c r="A2252" s="428"/>
      <c r="B2252" s="428"/>
      <c r="C2252" s="428"/>
      <c r="D2252" s="495"/>
      <c r="E2252" s="495"/>
      <c r="F2252" s="428"/>
      <c r="G2252" s="495"/>
      <c r="H2252" s="495" t="str">
        <f t="shared" si="72"/>
        <v/>
      </c>
      <c r="I2252" s="512" t="str">
        <f t="shared" si="73"/>
        <v/>
      </c>
      <c r="J2252" s="428"/>
    </row>
    <row r="2253" spans="1:10" ht="24.75" customHeight="1">
      <c r="A2253" s="428"/>
      <c r="B2253" s="428"/>
      <c r="C2253" s="428"/>
      <c r="D2253" s="495"/>
      <c r="E2253" s="495"/>
      <c r="F2253" s="428"/>
      <c r="G2253" s="495"/>
      <c r="H2253" s="495" t="str">
        <f t="shared" si="72"/>
        <v/>
      </c>
      <c r="I2253" s="512" t="str">
        <f t="shared" si="73"/>
        <v/>
      </c>
      <c r="J2253" s="428"/>
    </row>
    <row r="2254" spans="1:10" ht="24.75" customHeight="1">
      <c r="A2254" s="428"/>
      <c r="B2254" s="428"/>
      <c r="C2254" s="428"/>
      <c r="D2254" s="495"/>
      <c r="E2254" s="495"/>
      <c r="F2254" s="428"/>
      <c r="G2254" s="495"/>
      <c r="H2254" s="495" t="str">
        <f t="shared" si="72"/>
        <v/>
      </c>
      <c r="I2254" s="512" t="str">
        <f t="shared" si="73"/>
        <v/>
      </c>
      <c r="J2254" s="428"/>
    </row>
    <row r="2255" spans="1:10" ht="24.75" customHeight="1">
      <c r="A2255" s="428"/>
      <c r="B2255" s="428"/>
      <c r="C2255" s="428"/>
      <c r="D2255" s="495"/>
      <c r="E2255" s="495"/>
      <c r="F2255" s="428"/>
      <c r="G2255" s="495"/>
      <c r="H2255" s="495" t="str">
        <f t="shared" si="72"/>
        <v/>
      </c>
      <c r="I2255" s="512" t="str">
        <f t="shared" si="73"/>
        <v/>
      </c>
      <c r="J2255" s="428"/>
    </row>
    <row r="2256" spans="1:10" ht="24.75" customHeight="1">
      <c r="A2256" s="428"/>
      <c r="B2256" s="428"/>
      <c r="C2256" s="428"/>
      <c r="D2256" s="495"/>
      <c r="E2256" s="495"/>
      <c r="F2256" s="428"/>
      <c r="G2256" s="495"/>
      <c r="H2256" s="495" t="str">
        <f t="shared" si="72"/>
        <v/>
      </c>
      <c r="I2256" s="512" t="str">
        <f t="shared" si="73"/>
        <v/>
      </c>
      <c r="J2256" s="428"/>
    </row>
    <row r="2257" spans="1:10" ht="24.75" customHeight="1">
      <c r="A2257" s="428"/>
      <c r="B2257" s="428"/>
      <c r="C2257" s="428"/>
      <c r="D2257" s="495"/>
      <c r="E2257" s="495"/>
      <c r="F2257" s="428"/>
      <c r="G2257" s="495"/>
      <c r="H2257" s="495" t="str">
        <f t="shared" si="72"/>
        <v/>
      </c>
      <c r="I2257" s="512" t="str">
        <f t="shared" si="73"/>
        <v/>
      </c>
      <c r="J2257" s="428"/>
    </row>
    <row r="2258" spans="1:10" ht="24.75" customHeight="1">
      <c r="A2258" s="428"/>
      <c r="B2258" s="428"/>
      <c r="C2258" s="428"/>
      <c r="D2258" s="495"/>
      <c r="E2258" s="495"/>
      <c r="F2258" s="428"/>
      <c r="G2258" s="495"/>
      <c r="H2258" s="495" t="str">
        <f t="shared" si="72"/>
        <v/>
      </c>
      <c r="I2258" s="512" t="str">
        <f t="shared" si="73"/>
        <v/>
      </c>
      <c r="J2258" s="428"/>
    </row>
    <row r="2259" spans="1:10" ht="24.75" customHeight="1">
      <c r="A2259" s="428"/>
      <c r="B2259" s="428"/>
      <c r="C2259" s="428"/>
      <c r="D2259" s="495"/>
      <c r="E2259" s="495"/>
      <c r="F2259" s="428"/>
      <c r="G2259" s="495"/>
      <c r="H2259" s="495" t="str">
        <f t="shared" si="72"/>
        <v/>
      </c>
      <c r="I2259" s="512" t="str">
        <f t="shared" si="73"/>
        <v/>
      </c>
      <c r="J2259" s="428"/>
    </row>
    <row r="2260" spans="1:10" ht="24.75" customHeight="1">
      <c r="A2260" s="428"/>
      <c r="B2260" s="428"/>
      <c r="C2260" s="428"/>
      <c r="D2260" s="495"/>
      <c r="E2260" s="495"/>
      <c r="F2260" s="428"/>
      <c r="G2260" s="495"/>
      <c r="H2260" s="495" t="str">
        <f t="shared" si="72"/>
        <v/>
      </c>
      <c r="I2260" s="512" t="str">
        <f t="shared" si="73"/>
        <v/>
      </c>
      <c r="J2260" s="428"/>
    </row>
    <row r="2261" spans="1:10" ht="24.75" customHeight="1">
      <c r="A2261" s="428"/>
      <c r="B2261" s="428"/>
      <c r="C2261" s="428"/>
      <c r="D2261" s="495"/>
      <c r="E2261" s="495"/>
      <c r="F2261" s="428"/>
      <c r="G2261" s="495"/>
      <c r="H2261" s="495" t="str">
        <f t="shared" si="72"/>
        <v/>
      </c>
      <c r="I2261" s="512" t="str">
        <f t="shared" si="73"/>
        <v/>
      </c>
      <c r="J2261" s="428"/>
    </row>
    <row r="2262" spans="1:10" ht="24.75" customHeight="1">
      <c r="A2262" s="428"/>
      <c r="B2262" s="428"/>
      <c r="C2262" s="428"/>
      <c r="D2262" s="495"/>
      <c r="E2262" s="495"/>
      <c r="F2262" s="428"/>
      <c r="G2262" s="495"/>
      <c r="H2262" s="495" t="str">
        <f t="shared" si="72"/>
        <v/>
      </c>
      <c r="I2262" s="512" t="str">
        <f t="shared" si="73"/>
        <v/>
      </c>
      <c r="J2262" s="428"/>
    </row>
    <row r="2263" spans="1:10" ht="24.75" customHeight="1">
      <c r="A2263" s="428"/>
      <c r="B2263" s="428"/>
      <c r="C2263" s="428"/>
      <c r="D2263" s="495"/>
      <c r="E2263" s="495"/>
      <c r="F2263" s="428"/>
      <c r="G2263" s="495"/>
      <c r="H2263" s="495" t="str">
        <f t="shared" si="72"/>
        <v/>
      </c>
      <c r="I2263" s="512" t="str">
        <f t="shared" si="73"/>
        <v/>
      </c>
      <c r="J2263" s="428"/>
    </row>
    <row r="2264" spans="1:10" ht="24.75" customHeight="1">
      <c r="A2264" s="428"/>
      <c r="B2264" s="428"/>
      <c r="C2264" s="428"/>
      <c r="D2264" s="495"/>
      <c r="E2264" s="495"/>
      <c r="F2264" s="428"/>
      <c r="G2264" s="495"/>
      <c r="H2264" s="495" t="str">
        <f t="shared" si="72"/>
        <v/>
      </c>
      <c r="I2264" s="512" t="str">
        <f t="shared" si="73"/>
        <v/>
      </c>
      <c r="J2264" s="428"/>
    </row>
    <row r="2265" spans="1:10" ht="24.75" customHeight="1">
      <c r="A2265" s="428"/>
      <c r="B2265" s="428"/>
      <c r="C2265" s="428"/>
      <c r="D2265" s="495"/>
      <c r="E2265" s="495"/>
      <c r="F2265" s="428"/>
      <c r="G2265" s="495"/>
      <c r="H2265" s="495" t="str">
        <f t="shared" si="72"/>
        <v/>
      </c>
      <c r="I2265" s="512" t="str">
        <f t="shared" si="73"/>
        <v/>
      </c>
      <c r="J2265" s="428"/>
    </row>
    <row r="2266" spans="1:10" ht="24.75" customHeight="1">
      <c r="A2266" s="428"/>
      <c r="B2266" s="428"/>
      <c r="C2266" s="428"/>
      <c r="D2266" s="495"/>
      <c r="E2266" s="495"/>
      <c r="F2266" s="428"/>
      <c r="G2266" s="495"/>
      <c r="H2266" s="495" t="str">
        <f t="shared" si="72"/>
        <v/>
      </c>
      <c r="I2266" s="512" t="str">
        <f t="shared" si="73"/>
        <v/>
      </c>
      <c r="J2266" s="428"/>
    </row>
    <row r="2267" spans="1:10" ht="24.75" customHeight="1">
      <c r="A2267" s="428"/>
      <c r="B2267" s="428"/>
      <c r="C2267" s="428"/>
      <c r="D2267" s="495"/>
      <c r="E2267" s="495"/>
      <c r="F2267" s="428"/>
      <c r="G2267" s="495"/>
      <c r="H2267" s="495" t="str">
        <f t="shared" si="72"/>
        <v/>
      </c>
      <c r="I2267" s="512" t="str">
        <f t="shared" si="73"/>
        <v/>
      </c>
      <c r="J2267" s="428"/>
    </row>
    <row r="2268" spans="1:10" ht="24.75" customHeight="1">
      <c r="A2268" s="428"/>
      <c r="B2268" s="428"/>
      <c r="C2268" s="428"/>
      <c r="D2268" s="495"/>
      <c r="E2268" s="495"/>
      <c r="F2268" s="428"/>
      <c r="G2268" s="495"/>
      <c r="H2268" s="495" t="str">
        <f t="shared" si="72"/>
        <v/>
      </c>
      <c r="I2268" s="512" t="str">
        <f t="shared" si="73"/>
        <v/>
      </c>
      <c r="J2268" s="428"/>
    </row>
    <row r="2269" spans="1:10" ht="24.75" customHeight="1">
      <c r="A2269" s="428"/>
      <c r="B2269" s="428"/>
      <c r="C2269" s="428"/>
      <c r="D2269" s="495"/>
      <c r="E2269" s="495"/>
      <c r="F2269" s="428"/>
      <c r="G2269" s="495"/>
      <c r="H2269" s="495" t="str">
        <f t="shared" si="72"/>
        <v/>
      </c>
      <c r="I2269" s="512" t="str">
        <f t="shared" si="73"/>
        <v/>
      </c>
      <c r="J2269" s="428"/>
    </row>
    <row r="2270" spans="1:10" ht="24.75" customHeight="1">
      <c r="A2270" s="428"/>
      <c r="B2270" s="428"/>
      <c r="C2270" s="428"/>
      <c r="D2270" s="495"/>
      <c r="E2270" s="495"/>
      <c r="F2270" s="428"/>
      <c r="G2270" s="495"/>
      <c r="H2270" s="495" t="str">
        <f t="shared" ref="H2270:H2333" si="74">IF(E2270="","",E2270*G2270)</f>
        <v/>
      </c>
      <c r="I2270" s="512" t="str">
        <f t="shared" ref="I2270:I2333" si="75">IF(D2270="","",H2270/D2270)</f>
        <v/>
      </c>
      <c r="J2270" s="428"/>
    </row>
    <row r="2271" spans="1:10" ht="24.75" customHeight="1">
      <c r="A2271" s="428"/>
      <c r="B2271" s="428"/>
      <c r="C2271" s="428"/>
      <c r="D2271" s="495"/>
      <c r="E2271" s="495"/>
      <c r="F2271" s="428"/>
      <c r="G2271" s="495"/>
      <c r="H2271" s="495" t="str">
        <f t="shared" si="74"/>
        <v/>
      </c>
      <c r="I2271" s="512" t="str">
        <f t="shared" si="75"/>
        <v/>
      </c>
      <c r="J2271" s="428"/>
    </row>
    <row r="2272" spans="1:10" ht="24.75" customHeight="1">
      <c r="A2272" s="428"/>
      <c r="B2272" s="428"/>
      <c r="C2272" s="428"/>
      <c r="D2272" s="495"/>
      <c r="E2272" s="495"/>
      <c r="F2272" s="428"/>
      <c r="G2272" s="495"/>
      <c r="H2272" s="495" t="str">
        <f t="shared" si="74"/>
        <v/>
      </c>
      <c r="I2272" s="512" t="str">
        <f t="shared" si="75"/>
        <v/>
      </c>
      <c r="J2272" s="428"/>
    </row>
    <row r="2273" spans="1:10" ht="24.75" customHeight="1">
      <c r="A2273" s="428"/>
      <c r="B2273" s="428"/>
      <c r="C2273" s="428"/>
      <c r="D2273" s="495"/>
      <c r="E2273" s="495"/>
      <c r="F2273" s="428"/>
      <c r="G2273" s="495"/>
      <c r="H2273" s="495" t="str">
        <f t="shared" si="74"/>
        <v/>
      </c>
      <c r="I2273" s="512" t="str">
        <f t="shared" si="75"/>
        <v/>
      </c>
      <c r="J2273" s="428"/>
    </row>
    <row r="2274" spans="1:10" ht="24.75" customHeight="1">
      <c r="A2274" s="428"/>
      <c r="B2274" s="428"/>
      <c r="C2274" s="428"/>
      <c r="D2274" s="495"/>
      <c r="E2274" s="495"/>
      <c r="F2274" s="428"/>
      <c r="G2274" s="495"/>
      <c r="H2274" s="495" t="str">
        <f t="shared" si="74"/>
        <v/>
      </c>
      <c r="I2274" s="512" t="str">
        <f t="shared" si="75"/>
        <v/>
      </c>
      <c r="J2274" s="428"/>
    </row>
    <row r="2275" spans="1:10" ht="24.75" customHeight="1">
      <c r="A2275" s="428"/>
      <c r="B2275" s="428"/>
      <c r="C2275" s="428"/>
      <c r="D2275" s="495"/>
      <c r="E2275" s="495"/>
      <c r="F2275" s="428"/>
      <c r="G2275" s="495"/>
      <c r="H2275" s="495" t="str">
        <f t="shared" si="74"/>
        <v/>
      </c>
      <c r="I2275" s="512" t="str">
        <f t="shared" si="75"/>
        <v/>
      </c>
      <c r="J2275" s="428"/>
    </row>
    <row r="2276" spans="1:10" ht="24.75" customHeight="1">
      <c r="A2276" s="428"/>
      <c r="B2276" s="428"/>
      <c r="C2276" s="428"/>
      <c r="D2276" s="495"/>
      <c r="E2276" s="495"/>
      <c r="F2276" s="428"/>
      <c r="G2276" s="495"/>
      <c r="H2276" s="495" t="str">
        <f t="shared" si="74"/>
        <v/>
      </c>
      <c r="I2276" s="512" t="str">
        <f t="shared" si="75"/>
        <v/>
      </c>
      <c r="J2276" s="428"/>
    </row>
    <row r="2277" spans="1:10" ht="24.75" customHeight="1">
      <c r="A2277" s="428"/>
      <c r="B2277" s="428"/>
      <c r="C2277" s="428"/>
      <c r="D2277" s="495"/>
      <c r="E2277" s="495"/>
      <c r="F2277" s="428"/>
      <c r="G2277" s="495"/>
      <c r="H2277" s="495" t="str">
        <f t="shared" si="74"/>
        <v/>
      </c>
      <c r="I2277" s="512" t="str">
        <f t="shared" si="75"/>
        <v/>
      </c>
      <c r="J2277" s="428"/>
    </row>
    <row r="2278" spans="1:10" ht="24.75" customHeight="1">
      <c r="A2278" s="428"/>
      <c r="B2278" s="428"/>
      <c r="C2278" s="428"/>
      <c r="D2278" s="495"/>
      <c r="E2278" s="495"/>
      <c r="F2278" s="428"/>
      <c r="G2278" s="495"/>
      <c r="H2278" s="495" t="str">
        <f t="shared" si="74"/>
        <v/>
      </c>
      <c r="I2278" s="512" t="str">
        <f t="shared" si="75"/>
        <v/>
      </c>
      <c r="J2278" s="428"/>
    </row>
    <row r="2279" spans="1:10" ht="24.75" customHeight="1">
      <c r="A2279" s="428"/>
      <c r="B2279" s="428"/>
      <c r="C2279" s="428"/>
      <c r="D2279" s="495"/>
      <c r="E2279" s="495"/>
      <c r="F2279" s="428"/>
      <c r="G2279" s="495"/>
      <c r="H2279" s="495" t="str">
        <f t="shared" si="74"/>
        <v/>
      </c>
      <c r="I2279" s="512" t="str">
        <f t="shared" si="75"/>
        <v/>
      </c>
      <c r="J2279" s="428"/>
    </row>
    <row r="2280" spans="1:10" ht="24.75" customHeight="1">
      <c r="A2280" s="428"/>
      <c r="B2280" s="428"/>
      <c r="C2280" s="428"/>
      <c r="D2280" s="495"/>
      <c r="E2280" s="495"/>
      <c r="F2280" s="428"/>
      <c r="G2280" s="495"/>
      <c r="H2280" s="495" t="str">
        <f t="shared" si="74"/>
        <v/>
      </c>
      <c r="I2280" s="512" t="str">
        <f t="shared" si="75"/>
        <v/>
      </c>
      <c r="J2280" s="428"/>
    </row>
    <row r="2281" spans="1:10" ht="24.75" customHeight="1">
      <c r="A2281" s="428"/>
      <c r="B2281" s="428"/>
      <c r="C2281" s="428"/>
      <c r="D2281" s="495"/>
      <c r="E2281" s="495"/>
      <c r="F2281" s="428"/>
      <c r="G2281" s="495"/>
      <c r="H2281" s="495" t="str">
        <f t="shared" si="74"/>
        <v/>
      </c>
      <c r="I2281" s="512" t="str">
        <f t="shared" si="75"/>
        <v/>
      </c>
      <c r="J2281" s="428"/>
    </row>
    <row r="2282" spans="1:10" ht="24.75" customHeight="1">
      <c r="A2282" s="428"/>
      <c r="B2282" s="428"/>
      <c r="C2282" s="428"/>
      <c r="D2282" s="495"/>
      <c r="E2282" s="495"/>
      <c r="F2282" s="428"/>
      <c r="G2282" s="495"/>
      <c r="H2282" s="495" t="str">
        <f t="shared" si="74"/>
        <v/>
      </c>
      <c r="I2282" s="512" t="str">
        <f t="shared" si="75"/>
        <v/>
      </c>
      <c r="J2282" s="428"/>
    </row>
    <row r="2283" spans="1:10" ht="24.75" customHeight="1">
      <c r="A2283" s="428"/>
      <c r="B2283" s="428"/>
      <c r="C2283" s="428"/>
      <c r="D2283" s="495"/>
      <c r="E2283" s="495"/>
      <c r="F2283" s="428"/>
      <c r="G2283" s="495"/>
      <c r="H2283" s="495" t="str">
        <f t="shared" si="74"/>
        <v/>
      </c>
      <c r="I2283" s="512" t="str">
        <f t="shared" si="75"/>
        <v/>
      </c>
      <c r="J2283" s="428"/>
    </row>
    <row r="2284" spans="1:10" ht="24.75" customHeight="1">
      <c r="A2284" s="428"/>
      <c r="B2284" s="428"/>
      <c r="C2284" s="428"/>
      <c r="D2284" s="495"/>
      <c r="E2284" s="495"/>
      <c r="F2284" s="428"/>
      <c r="G2284" s="495"/>
      <c r="H2284" s="495" t="str">
        <f t="shared" si="74"/>
        <v/>
      </c>
      <c r="I2284" s="512" t="str">
        <f t="shared" si="75"/>
        <v/>
      </c>
      <c r="J2284" s="428"/>
    </row>
    <row r="2285" spans="1:10" ht="24.75" customHeight="1">
      <c r="A2285" s="428"/>
      <c r="B2285" s="428"/>
      <c r="C2285" s="428"/>
      <c r="D2285" s="495"/>
      <c r="E2285" s="495"/>
      <c r="F2285" s="428"/>
      <c r="G2285" s="495"/>
      <c r="H2285" s="495" t="str">
        <f t="shared" si="74"/>
        <v/>
      </c>
      <c r="I2285" s="512" t="str">
        <f t="shared" si="75"/>
        <v/>
      </c>
      <c r="J2285" s="428"/>
    </row>
    <row r="2286" spans="1:10" ht="24.75" customHeight="1">
      <c r="A2286" s="428"/>
      <c r="B2286" s="428"/>
      <c r="C2286" s="428"/>
      <c r="D2286" s="495"/>
      <c r="E2286" s="495"/>
      <c r="F2286" s="428"/>
      <c r="G2286" s="495"/>
      <c r="H2286" s="495" t="str">
        <f t="shared" si="74"/>
        <v/>
      </c>
      <c r="I2286" s="512" t="str">
        <f t="shared" si="75"/>
        <v/>
      </c>
      <c r="J2286" s="428"/>
    </row>
    <row r="2287" spans="1:10" ht="24.75" customHeight="1">
      <c r="A2287" s="428"/>
      <c r="B2287" s="428"/>
      <c r="C2287" s="428"/>
      <c r="D2287" s="495"/>
      <c r="E2287" s="495"/>
      <c r="F2287" s="428"/>
      <c r="G2287" s="495"/>
      <c r="H2287" s="495" t="str">
        <f t="shared" si="74"/>
        <v/>
      </c>
      <c r="I2287" s="512" t="str">
        <f t="shared" si="75"/>
        <v/>
      </c>
      <c r="J2287" s="428"/>
    </row>
    <row r="2288" spans="1:10" ht="24.75" customHeight="1">
      <c r="A2288" s="428"/>
      <c r="B2288" s="428"/>
      <c r="C2288" s="428"/>
      <c r="D2288" s="495"/>
      <c r="E2288" s="495"/>
      <c r="F2288" s="428"/>
      <c r="G2288" s="495"/>
      <c r="H2288" s="495" t="str">
        <f t="shared" si="74"/>
        <v/>
      </c>
      <c r="I2288" s="512" t="str">
        <f t="shared" si="75"/>
        <v/>
      </c>
      <c r="J2288" s="428"/>
    </row>
    <row r="2289" spans="1:10" ht="24.75" customHeight="1">
      <c r="A2289" s="428"/>
      <c r="B2289" s="428"/>
      <c r="C2289" s="428"/>
      <c r="D2289" s="495"/>
      <c r="E2289" s="495"/>
      <c r="F2289" s="428"/>
      <c r="G2289" s="495"/>
      <c r="H2289" s="495" t="str">
        <f t="shared" si="74"/>
        <v/>
      </c>
      <c r="I2289" s="512" t="str">
        <f t="shared" si="75"/>
        <v/>
      </c>
      <c r="J2289" s="428"/>
    </row>
    <row r="2290" spans="1:10" ht="24.75" customHeight="1">
      <c r="A2290" s="428"/>
      <c r="B2290" s="428"/>
      <c r="C2290" s="428"/>
      <c r="D2290" s="495"/>
      <c r="E2290" s="495"/>
      <c r="F2290" s="428"/>
      <c r="G2290" s="495"/>
      <c r="H2290" s="495" t="str">
        <f t="shared" si="74"/>
        <v/>
      </c>
      <c r="I2290" s="512" t="str">
        <f t="shared" si="75"/>
        <v/>
      </c>
      <c r="J2290" s="428"/>
    </row>
    <row r="2291" spans="1:10" ht="24.75" customHeight="1">
      <c r="A2291" s="428"/>
      <c r="B2291" s="428"/>
      <c r="C2291" s="428"/>
      <c r="D2291" s="495"/>
      <c r="E2291" s="495"/>
      <c r="F2291" s="428"/>
      <c r="G2291" s="495"/>
      <c r="H2291" s="495" t="str">
        <f t="shared" si="74"/>
        <v/>
      </c>
      <c r="I2291" s="512" t="str">
        <f t="shared" si="75"/>
        <v/>
      </c>
      <c r="J2291" s="428"/>
    </row>
    <row r="2292" spans="1:10" ht="24.75" customHeight="1">
      <c r="A2292" s="428"/>
      <c r="B2292" s="428"/>
      <c r="C2292" s="428"/>
      <c r="D2292" s="495"/>
      <c r="E2292" s="495"/>
      <c r="F2292" s="428"/>
      <c r="G2292" s="495"/>
      <c r="H2292" s="495" t="str">
        <f t="shared" si="74"/>
        <v/>
      </c>
      <c r="I2292" s="512" t="str">
        <f t="shared" si="75"/>
        <v/>
      </c>
      <c r="J2292" s="428"/>
    </row>
    <row r="2293" spans="1:10" ht="24.75" customHeight="1">
      <c r="A2293" s="428"/>
      <c r="B2293" s="428"/>
      <c r="C2293" s="428"/>
      <c r="D2293" s="495"/>
      <c r="E2293" s="495"/>
      <c r="F2293" s="428"/>
      <c r="G2293" s="495"/>
      <c r="H2293" s="495" t="str">
        <f t="shared" si="74"/>
        <v/>
      </c>
      <c r="I2293" s="512" t="str">
        <f t="shared" si="75"/>
        <v/>
      </c>
      <c r="J2293" s="428"/>
    </row>
    <row r="2294" spans="1:10" ht="24.75" customHeight="1">
      <c r="A2294" s="428"/>
      <c r="B2294" s="428"/>
      <c r="C2294" s="428"/>
      <c r="D2294" s="495"/>
      <c r="E2294" s="495"/>
      <c r="F2294" s="428"/>
      <c r="G2294" s="495"/>
      <c r="H2294" s="495" t="str">
        <f t="shared" si="74"/>
        <v/>
      </c>
      <c r="I2294" s="512" t="str">
        <f t="shared" si="75"/>
        <v/>
      </c>
      <c r="J2294" s="428"/>
    </row>
    <row r="2295" spans="1:10" ht="24.75" customHeight="1">
      <c r="A2295" s="428"/>
      <c r="B2295" s="428"/>
      <c r="C2295" s="428"/>
      <c r="D2295" s="495"/>
      <c r="E2295" s="495"/>
      <c r="F2295" s="428"/>
      <c r="G2295" s="495"/>
      <c r="H2295" s="495" t="str">
        <f t="shared" si="74"/>
        <v/>
      </c>
      <c r="I2295" s="512" t="str">
        <f t="shared" si="75"/>
        <v/>
      </c>
      <c r="J2295" s="428"/>
    </row>
    <row r="2296" spans="1:10" ht="24.75" customHeight="1">
      <c r="A2296" s="428"/>
      <c r="B2296" s="428"/>
      <c r="C2296" s="428"/>
      <c r="D2296" s="495"/>
      <c r="E2296" s="495"/>
      <c r="F2296" s="428"/>
      <c r="G2296" s="495"/>
      <c r="H2296" s="495" t="str">
        <f t="shared" si="74"/>
        <v/>
      </c>
      <c r="I2296" s="512" t="str">
        <f t="shared" si="75"/>
        <v/>
      </c>
      <c r="J2296" s="428"/>
    </row>
    <row r="2297" spans="1:10" ht="24.75" customHeight="1">
      <c r="A2297" s="428"/>
      <c r="B2297" s="428"/>
      <c r="C2297" s="428"/>
      <c r="D2297" s="495"/>
      <c r="E2297" s="495"/>
      <c r="F2297" s="428"/>
      <c r="G2297" s="495"/>
      <c r="H2297" s="495" t="str">
        <f t="shared" si="74"/>
        <v/>
      </c>
      <c r="I2297" s="512" t="str">
        <f t="shared" si="75"/>
        <v/>
      </c>
      <c r="J2297" s="428"/>
    </row>
    <row r="2298" spans="1:10" ht="24.75" customHeight="1">
      <c r="A2298" s="428"/>
      <c r="B2298" s="428"/>
      <c r="C2298" s="428"/>
      <c r="D2298" s="495"/>
      <c r="E2298" s="495"/>
      <c r="F2298" s="428"/>
      <c r="G2298" s="495"/>
      <c r="H2298" s="495" t="str">
        <f t="shared" si="74"/>
        <v/>
      </c>
      <c r="I2298" s="512" t="str">
        <f t="shared" si="75"/>
        <v/>
      </c>
      <c r="J2298" s="428"/>
    </row>
    <row r="2299" spans="1:10" ht="24.75" customHeight="1">
      <c r="A2299" s="428"/>
      <c r="B2299" s="428"/>
      <c r="C2299" s="428"/>
      <c r="D2299" s="495"/>
      <c r="E2299" s="495"/>
      <c r="F2299" s="428"/>
      <c r="G2299" s="495"/>
      <c r="H2299" s="495" t="str">
        <f t="shared" si="74"/>
        <v/>
      </c>
      <c r="I2299" s="512" t="str">
        <f t="shared" si="75"/>
        <v/>
      </c>
      <c r="J2299" s="428"/>
    </row>
    <row r="2300" spans="1:10" ht="24.75" customHeight="1">
      <c r="A2300" s="428"/>
      <c r="B2300" s="428"/>
      <c r="C2300" s="428"/>
      <c r="D2300" s="495"/>
      <c r="E2300" s="495"/>
      <c r="F2300" s="428"/>
      <c r="G2300" s="495"/>
      <c r="H2300" s="495" t="str">
        <f t="shared" si="74"/>
        <v/>
      </c>
      <c r="I2300" s="512" t="str">
        <f t="shared" si="75"/>
        <v/>
      </c>
      <c r="J2300" s="428"/>
    </row>
    <row r="2301" spans="1:10" ht="24.75" customHeight="1">
      <c r="A2301" s="428"/>
      <c r="B2301" s="428"/>
      <c r="C2301" s="428"/>
      <c r="D2301" s="495"/>
      <c r="E2301" s="495"/>
      <c r="F2301" s="428"/>
      <c r="G2301" s="495"/>
      <c r="H2301" s="495" t="str">
        <f t="shared" si="74"/>
        <v/>
      </c>
      <c r="I2301" s="512" t="str">
        <f t="shared" si="75"/>
        <v/>
      </c>
      <c r="J2301" s="428"/>
    </row>
    <row r="2302" spans="1:10" ht="24.75" customHeight="1">
      <c r="A2302" s="428"/>
      <c r="B2302" s="428"/>
      <c r="C2302" s="428"/>
      <c r="D2302" s="495"/>
      <c r="E2302" s="495"/>
      <c r="F2302" s="428"/>
      <c r="G2302" s="495"/>
      <c r="H2302" s="495" t="str">
        <f t="shared" si="74"/>
        <v/>
      </c>
      <c r="I2302" s="512" t="str">
        <f t="shared" si="75"/>
        <v/>
      </c>
      <c r="J2302" s="428"/>
    </row>
    <row r="2303" spans="1:10" ht="24.75" customHeight="1">
      <c r="A2303" s="428"/>
      <c r="B2303" s="428"/>
      <c r="C2303" s="428"/>
      <c r="D2303" s="495"/>
      <c r="E2303" s="495"/>
      <c r="F2303" s="428"/>
      <c r="G2303" s="495"/>
      <c r="H2303" s="495" t="str">
        <f t="shared" si="74"/>
        <v/>
      </c>
      <c r="I2303" s="512" t="str">
        <f t="shared" si="75"/>
        <v/>
      </c>
      <c r="J2303" s="428"/>
    </row>
    <row r="2304" spans="1:10" ht="24.75" customHeight="1">
      <c r="A2304" s="428"/>
      <c r="B2304" s="428"/>
      <c r="C2304" s="428"/>
      <c r="D2304" s="495"/>
      <c r="E2304" s="495"/>
      <c r="F2304" s="428"/>
      <c r="G2304" s="495"/>
      <c r="H2304" s="495" t="str">
        <f t="shared" si="74"/>
        <v/>
      </c>
      <c r="I2304" s="512" t="str">
        <f t="shared" si="75"/>
        <v/>
      </c>
      <c r="J2304" s="428"/>
    </row>
    <row r="2305" spans="1:10" ht="24.75" customHeight="1">
      <c r="A2305" s="428"/>
      <c r="B2305" s="428"/>
      <c r="C2305" s="428"/>
      <c r="D2305" s="495"/>
      <c r="E2305" s="495"/>
      <c r="F2305" s="428"/>
      <c r="G2305" s="495"/>
      <c r="H2305" s="495" t="str">
        <f t="shared" si="74"/>
        <v/>
      </c>
      <c r="I2305" s="512" t="str">
        <f t="shared" si="75"/>
        <v/>
      </c>
      <c r="J2305" s="428"/>
    </row>
    <row r="2306" spans="1:10" ht="24.75" customHeight="1">
      <c r="A2306" s="428"/>
      <c r="B2306" s="428"/>
      <c r="C2306" s="428"/>
      <c r="D2306" s="495"/>
      <c r="E2306" s="495"/>
      <c r="F2306" s="428"/>
      <c r="G2306" s="495"/>
      <c r="H2306" s="495" t="str">
        <f t="shared" si="74"/>
        <v/>
      </c>
      <c r="I2306" s="512" t="str">
        <f t="shared" si="75"/>
        <v/>
      </c>
      <c r="J2306" s="428"/>
    </row>
    <row r="2307" spans="1:10" ht="24.75" customHeight="1">
      <c r="A2307" s="428"/>
      <c r="B2307" s="428"/>
      <c r="C2307" s="428"/>
      <c r="D2307" s="495"/>
      <c r="E2307" s="495"/>
      <c r="F2307" s="428"/>
      <c r="G2307" s="495"/>
      <c r="H2307" s="495" t="str">
        <f t="shared" si="74"/>
        <v/>
      </c>
      <c r="I2307" s="512" t="str">
        <f t="shared" si="75"/>
        <v/>
      </c>
      <c r="J2307" s="428"/>
    </row>
    <row r="2308" spans="1:10" ht="24.75" customHeight="1">
      <c r="A2308" s="428"/>
      <c r="B2308" s="428"/>
      <c r="C2308" s="428"/>
      <c r="D2308" s="495"/>
      <c r="E2308" s="495"/>
      <c r="F2308" s="428"/>
      <c r="G2308" s="495"/>
      <c r="H2308" s="495" t="str">
        <f t="shared" si="74"/>
        <v/>
      </c>
      <c r="I2308" s="512" t="str">
        <f t="shared" si="75"/>
        <v/>
      </c>
      <c r="J2308" s="428"/>
    </row>
    <row r="2309" spans="1:10" ht="24.75" customHeight="1">
      <c r="A2309" s="428"/>
      <c r="B2309" s="428"/>
      <c r="C2309" s="428"/>
      <c r="D2309" s="495"/>
      <c r="E2309" s="495"/>
      <c r="F2309" s="428"/>
      <c r="G2309" s="495"/>
      <c r="H2309" s="495" t="str">
        <f t="shared" si="74"/>
        <v/>
      </c>
      <c r="I2309" s="512" t="str">
        <f t="shared" si="75"/>
        <v/>
      </c>
      <c r="J2309" s="428"/>
    </row>
    <row r="2310" spans="1:10" ht="24.75" customHeight="1">
      <c r="A2310" s="428"/>
      <c r="B2310" s="428"/>
      <c r="C2310" s="428"/>
      <c r="D2310" s="495"/>
      <c r="E2310" s="495"/>
      <c r="F2310" s="428"/>
      <c r="G2310" s="495"/>
      <c r="H2310" s="495" t="str">
        <f t="shared" si="74"/>
        <v/>
      </c>
      <c r="I2310" s="512" t="str">
        <f t="shared" si="75"/>
        <v/>
      </c>
      <c r="J2310" s="428"/>
    </row>
    <row r="2311" spans="1:10" ht="24.75" customHeight="1">
      <c r="A2311" s="428"/>
      <c r="B2311" s="428"/>
      <c r="C2311" s="428"/>
      <c r="D2311" s="495"/>
      <c r="E2311" s="495"/>
      <c r="F2311" s="428"/>
      <c r="G2311" s="495"/>
      <c r="H2311" s="495" t="str">
        <f t="shared" si="74"/>
        <v/>
      </c>
      <c r="I2311" s="512" t="str">
        <f t="shared" si="75"/>
        <v/>
      </c>
      <c r="J2311" s="428"/>
    </row>
    <row r="2312" spans="1:10" ht="24.75" customHeight="1">
      <c r="A2312" s="428"/>
      <c r="B2312" s="428"/>
      <c r="C2312" s="428"/>
      <c r="D2312" s="495"/>
      <c r="E2312" s="495"/>
      <c r="F2312" s="428"/>
      <c r="G2312" s="495"/>
      <c r="H2312" s="495" t="str">
        <f t="shared" si="74"/>
        <v/>
      </c>
      <c r="I2312" s="512" t="str">
        <f t="shared" si="75"/>
        <v/>
      </c>
      <c r="J2312" s="428"/>
    </row>
    <row r="2313" spans="1:10" ht="24.75" customHeight="1">
      <c r="A2313" s="428"/>
      <c r="B2313" s="428"/>
      <c r="C2313" s="428"/>
      <c r="D2313" s="495"/>
      <c r="E2313" s="495"/>
      <c r="F2313" s="428"/>
      <c r="G2313" s="495"/>
      <c r="H2313" s="495" t="str">
        <f t="shared" si="74"/>
        <v/>
      </c>
      <c r="I2313" s="512" t="str">
        <f t="shared" si="75"/>
        <v/>
      </c>
      <c r="J2313" s="428"/>
    </row>
    <row r="2314" spans="1:10" ht="24.75" customHeight="1">
      <c r="A2314" s="428"/>
      <c r="B2314" s="428"/>
      <c r="C2314" s="428"/>
      <c r="D2314" s="495"/>
      <c r="E2314" s="495"/>
      <c r="F2314" s="428"/>
      <c r="G2314" s="495"/>
      <c r="H2314" s="495" t="str">
        <f t="shared" si="74"/>
        <v/>
      </c>
      <c r="I2314" s="512" t="str">
        <f t="shared" si="75"/>
        <v/>
      </c>
      <c r="J2314" s="428"/>
    </row>
    <row r="2315" spans="1:10" ht="24.75" customHeight="1">
      <c r="A2315" s="428"/>
      <c r="B2315" s="428"/>
      <c r="C2315" s="428"/>
      <c r="D2315" s="495"/>
      <c r="E2315" s="495"/>
      <c r="F2315" s="428"/>
      <c r="G2315" s="495"/>
      <c r="H2315" s="495" t="str">
        <f t="shared" si="74"/>
        <v/>
      </c>
      <c r="I2315" s="512" t="str">
        <f t="shared" si="75"/>
        <v/>
      </c>
      <c r="J2315" s="428"/>
    </row>
    <row r="2316" spans="1:10" ht="24.75" customHeight="1">
      <c r="A2316" s="428"/>
      <c r="B2316" s="428"/>
      <c r="C2316" s="428"/>
      <c r="D2316" s="495"/>
      <c r="E2316" s="495"/>
      <c r="F2316" s="428"/>
      <c r="G2316" s="495"/>
      <c r="H2316" s="495" t="str">
        <f t="shared" si="74"/>
        <v/>
      </c>
      <c r="I2316" s="512" t="str">
        <f t="shared" si="75"/>
        <v/>
      </c>
      <c r="J2316" s="428"/>
    </row>
    <row r="2317" spans="1:10" ht="24.75" customHeight="1">
      <c r="A2317" s="428"/>
      <c r="B2317" s="428"/>
      <c r="C2317" s="428"/>
      <c r="D2317" s="495"/>
      <c r="E2317" s="495"/>
      <c r="F2317" s="428"/>
      <c r="G2317" s="495"/>
      <c r="H2317" s="495" t="str">
        <f t="shared" si="74"/>
        <v/>
      </c>
      <c r="I2317" s="512" t="str">
        <f t="shared" si="75"/>
        <v/>
      </c>
      <c r="J2317" s="428"/>
    </row>
    <row r="2318" spans="1:10" ht="24.75" customHeight="1">
      <c r="A2318" s="428"/>
      <c r="B2318" s="428"/>
      <c r="C2318" s="428"/>
      <c r="D2318" s="495"/>
      <c r="E2318" s="495"/>
      <c r="F2318" s="428"/>
      <c r="G2318" s="495"/>
      <c r="H2318" s="495" t="str">
        <f t="shared" si="74"/>
        <v/>
      </c>
      <c r="I2318" s="512" t="str">
        <f t="shared" si="75"/>
        <v/>
      </c>
      <c r="J2318" s="428"/>
    </row>
    <row r="2319" spans="1:10" ht="24.75" customHeight="1">
      <c r="A2319" s="428"/>
      <c r="B2319" s="428"/>
      <c r="C2319" s="428"/>
      <c r="D2319" s="495"/>
      <c r="E2319" s="495"/>
      <c r="F2319" s="428"/>
      <c r="G2319" s="495"/>
      <c r="H2319" s="495" t="str">
        <f t="shared" si="74"/>
        <v/>
      </c>
      <c r="I2319" s="512" t="str">
        <f t="shared" si="75"/>
        <v/>
      </c>
      <c r="J2319" s="428"/>
    </row>
    <row r="2320" spans="1:10" ht="24.75" customHeight="1">
      <c r="A2320" s="428"/>
      <c r="B2320" s="428"/>
      <c r="C2320" s="428"/>
      <c r="D2320" s="495"/>
      <c r="E2320" s="495"/>
      <c r="F2320" s="428"/>
      <c r="G2320" s="495"/>
      <c r="H2320" s="495" t="str">
        <f t="shared" si="74"/>
        <v/>
      </c>
      <c r="I2320" s="512" t="str">
        <f t="shared" si="75"/>
        <v/>
      </c>
      <c r="J2320" s="428"/>
    </row>
    <row r="2321" spans="1:10" ht="24.75" customHeight="1">
      <c r="A2321" s="428"/>
      <c r="B2321" s="428"/>
      <c r="C2321" s="428"/>
      <c r="D2321" s="495"/>
      <c r="E2321" s="495"/>
      <c r="F2321" s="428"/>
      <c r="G2321" s="495"/>
      <c r="H2321" s="495" t="str">
        <f t="shared" si="74"/>
        <v/>
      </c>
      <c r="I2321" s="512" t="str">
        <f t="shared" si="75"/>
        <v/>
      </c>
      <c r="J2321" s="428"/>
    </row>
    <row r="2322" spans="1:10" ht="24.75" customHeight="1">
      <c r="A2322" s="428"/>
      <c r="B2322" s="428"/>
      <c r="C2322" s="428"/>
      <c r="D2322" s="495"/>
      <c r="E2322" s="495"/>
      <c r="F2322" s="428"/>
      <c r="G2322" s="495"/>
      <c r="H2322" s="495" t="str">
        <f t="shared" si="74"/>
        <v/>
      </c>
      <c r="I2322" s="512" t="str">
        <f t="shared" si="75"/>
        <v/>
      </c>
      <c r="J2322" s="428"/>
    </row>
    <row r="2323" spans="1:10" ht="24.75" customHeight="1">
      <c r="A2323" s="428"/>
      <c r="B2323" s="428"/>
      <c r="C2323" s="428"/>
      <c r="D2323" s="495"/>
      <c r="E2323" s="495"/>
      <c r="F2323" s="428"/>
      <c r="G2323" s="495"/>
      <c r="H2323" s="495" t="str">
        <f t="shared" si="74"/>
        <v/>
      </c>
      <c r="I2323" s="512" t="str">
        <f t="shared" si="75"/>
        <v/>
      </c>
      <c r="J2323" s="428"/>
    </row>
    <row r="2324" spans="1:10" ht="24.75" customHeight="1">
      <c r="A2324" s="428"/>
      <c r="B2324" s="428"/>
      <c r="C2324" s="428"/>
      <c r="D2324" s="495"/>
      <c r="E2324" s="495"/>
      <c r="F2324" s="428"/>
      <c r="G2324" s="495"/>
      <c r="H2324" s="495" t="str">
        <f t="shared" si="74"/>
        <v/>
      </c>
      <c r="I2324" s="512" t="str">
        <f t="shared" si="75"/>
        <v/>
      </c>
      <c r="J2324" s="428"/>
    </row>
    <row r="2325" spans="1:10" ht="24.75" customHeight="1">
      <c r="A2325" s="428"/>
      <c r="B2325" s="428"/>
      <c r="C2325" s="428"/>
      <c r="D2325" s="495"/>
      <c r="E2325" s="495"/>
      <c r="F2325" s="428"/>
      <c r="G2325" s="495"/>
      <c r="H2325" s="495" t="str">
        <f t="shared" si="74"/>
        <v/>
      </c>
      <c r="I2325" s="512" t="str">
        <f t="shared" si="75"/>
        <v/>
      </c>
      <c r="J2325" s="428"/>
    </row>
    <row r="2326" spans="1:10" ht="24.75" customHeight="1">
      <c r="A2326" s="428"/>
      <c r="B2326" s="428"/>
      <c r="C2326" s="428"/>
      <c r="D2326" s="495"/>
      <c r="E2326" s="495"/>
      <c r="F2326" s="428"/>
      <c r="G2326" s="495"/>
      <c r="H2326" s="495" t="str">
        <f t="shared" si="74"/>
        <v/>
      </c>
      <c r="I2326" s="512" t="str">
        <f t="shared" si="75"/>
        <v/>
      </c>
      <c r="J2326" s="428"/>
    </row>
    <row r="2327" spans="1:10" ht="24.75" customHeight="1">
      <c r="A2327" s="428"/>
      <c r="B2327" s="428"/>
      <c r="C2327" s="428"/>
      <c r="D2327" s="495"/>
      <c r="E2327" s="495"/>
      <c r="F2327" s="428"/>
      <c r="G2327" s="495"/>
      <c r="H2327" s="495" t="str">
        <f t="shared" si="74"/>
        <v/>
      </c>
      <c r="I2327" s="512" t="str">
        <f t="shared" si="75"/>
        <v/>
      </c>
      <c r="J2327" s="428"/>
    </row>
    <row r="2328" spans="1:10" ht="24.75" customHeight="1">
      <c r="A2328" s="428"/>
      <c r="B2328" s="428"/>
      <c r="C2328" s="428"/>
      <c r="D2328" s="495"/>
      <c r="E2328" s="495"/>
      <c r="F2328" s="428"/>
      <c r="G2328" s="495"/>
      <c r="H2328" s="495" t="str">
        <f t="shared" si="74"/>
        <v/>
      </c>
      <c r="I2328" s="512" t="str">
        <f t="shared" si="75"/>
        <v/>
      </c>
      <c r="J2328" s="428"/>
    </row>
    <row r="2329" spans="1:10" ht="24.75" customHeight="1">
      <c r="A2329" s="428"/>
      <c r="B2329" s="428"/>
      <c r="C2329" s="428"/>
      <c r="D2329" s="495"/>
      <c r="E2329" s="495"/>
      <c r="F2329" s="428"/>
      <c r="G2329" s="495"/>
      <c r="H2329" s="495" t="str">
        <f t="shared" si="74"/>
        <v/>
      </c>
      <c r="I2329" s="512" t="str">
        <f t="shared" si="75"/>
        <v/>
      </c>
      <c r="J2329" s="428"/>
    </row>
    <row r="2330" spans="1:10" ht="24.75" customHeight="1">
      <c r="A2330" s="428"/>
      <c r="B2330" s="428"/>
      <c r="C2330" s="428"/>
      <c r="D2330" s="495"/>
      <c r="E2330" s="495"/>
      <c r="F2330" s="428"/>
      <c r="G2330" s="495"/>
      <c r="H2330" s="495" t="str">
        <f t="shared" si="74"/>
        <v/>
      </c>
      <c r="I2330" s="512" t="str">
        <f t="shared" si="75"/>
        <v/>
      </c>
      <c r="J2330" s="428"/>
    </row>
    <row r="2331" spans="1:10" ht="24.75" customHeight="1">
      <c r="A2331" s="428"/>
      <c r="B2331" s="428"/>
      <c r="C2331" s="428"/>
      <c r="D2331" s="495"/>
      <c r="E2331" s="495"/>
      <c r="F2331" s="428"/>
      <c r="G2331" s="495"/>
      <c r="H2331" s="495" t="str">
        <f t="shared" si="74"/>
        <v/>
      </c>
      <c r="I2331" s="512" t="str">
        <f t="shared" si="75"/>
        <v/>
      </c>
      <c r="J2331" s="428"/>
    </row>
    <row r="2332" spans="1:10" ht="24.75" customHeight="1">
      <c r="A2332" s="428"/>
      <c r="B2332" s="428"/>
      <c r="C2332" s="428"/>
      <c r="D2332" s="495"/>
      <c r="E2332" s="495"/>
      <c r="F2332" s="428"/>
      <c r="G2332" s="495"/>
      <c r="H2332" s="495" t="str">
        <f t="shared" si="74"/>
        <v/>
      </c>
      <c r="I2332" s="512" t="str">
        <f t="shared" si="75"/>
        <v/>
      </c>
      <c r="J2332" s="428"/>
    </row>
    <row r="2333" spans="1:10" ht="24.75" customHeight="1">
      <c r="A2333" s="428"/>
      <c r="B2333" s="428"/>
      <c r="C2333" s="428"/>
      <c r="D2333" s="495"/>
      <c r="E2333" s="495"/>
      <c r="F2333" s="428"/>
      <c r="G2333" s="495"/>
      <c r="H2333" s="495" t="str">
        <f t="shared" si="74"/>
        <v/>
      </c>
      <c r="I2333" s="512" t="str">
        <f t="shared" si="75"/>
        <v/>
      </c>
      <c r="J2333" s="428"/>
    </row>
    <row r="2334" spans="1:10" ht="24.75" customHeight="1">
      <c r="A2334" s="428"/>
      <c r="B2334" s="428"/>
      <c r="C2334" s="428"/>
      <c r="D2334" s="495"/>
      <c r="E2334" s="495"/>
      <c r="F2334" s="428"/>
      <c r="G2334" s="495"/>
      <c r="H2334" s="495" t="str">
        <f t="shared" ref="H2334:H2397" si="76">IF(E2334="","",E2334*G2334)</f>
        <v/>
      </c>
      <c r="I2334" s="512" t="str">
        <f t="shared" ref="I2334:I2397" si="77">IF(D2334="","",H2334/D2334)</f>
        <v/>
      </c>
      <c r="J2334" s="428"/>
    </row>
    <row r="2335" spans="1:10" ht="24.75" customHeight="1">
      <c r="A2335" s="428"/>
      <c r="B2335" s="428"/>
      <c r="C2335" s="428"/>
      <c r="D2335" s="495"/>
      <c r="E2335" s="495"/>
      <c r="F2335" s="428"/>
      <c r="G2335" s="495"/>
      <c r="H2335" s="495" t="str">
        <f t="shared" si="76"/>
        <v/>
      </c>
      <c r="I2335" s="512" t="str">
        <f t="shared" si="77"/>
        <v/>
      </c>
      <c r="J2335" s="428"/>
    </row>
    <row r="2336" spans="1:10" ht="24.75" customHeight="1">
      <c r="A2336" s="428"/>
      <c r="B2336" s="428"/>
      <c r="C2336" s="428"/>
      <c r="D2336" s="495"/>
      <c r="E2336" s="495"/>
      <c r="F2336" s="428"/>
      <c r="G2336" s="495"/>
      <c r="H2336" s="495" t="str">
        <f t="shared" si="76"/>
        <v/>
      </c>
      <c r="I2336" s="512" t="str">
        <f t="shared" si="77"/>
        <v/>
      </c>
      <c r="J2336" s="428"/>
    </row>
    <row r="2337" spans="1:10" ht="24.75" customHeight="1">
      <c r="A2337" s="428"/>
      <c r="B2337" s="428"/>
      <c r="C2337" s="428"/>
      <c r="D2337" s="495"/>
      <c r="E2337" s="495"/>
      <c r="F2337" s="428"/>
      <c r="G2337" s="495"/>
      <c r="H2337" s="495" t="str">
        <f t="shared" si="76"/>
        <v/>
      </c>
      <c r="I2337" s="512" t="str">
        <f t="shared" si="77"/>
        <v/>
      </c>
      <c r="J2337" s="428"/>
    </row>
    <row r="2338" spans="1:10" ht="24.75" customHeight="1">
      <c r="A2338" s="428"/>
      <c r="B2338" s="428"/>
      <c r="C2338" s="428"/>
      <c r="D2338" s="495"/>
      <c r="E2338" s="495"/>
      <c r="F2338" s="428"/>
      <c r="G2338" s="495"/>
      <c r="H2338" s="495" t="str">
        <f t="shared" si="76"/>
        <v/>
      </c>
      <c r="I2338" s="512" t="str">
        <f t="shared" si="77"/>
        <v/>
      </c>
      <c r="J2338" s="428"/>
    </row>
    <row r="2339" spans="1:10" ht="24.75" customHeight="1">
      <c r="A2339" s="428"/>
      <c r="B2339" s="428"/>
      <c r="C2339" s="428"/>
      <c r="D2339" s="495"/>
      <c r="E2339" s="495"/>
      <c r="F2339" s="428"/>
      <c r="G2339" s="495"/>
      <c r="H2339" s="495" t="str">
        <f t="shared" si="76"/>
        <v/>
      </c>
      <c r="I2339" s="512" t="str">
        <f t="shared" si="77"/>
        <v/>
      </c>
      <c r="J2339" s="428"/>
    </row>
    <row r="2340" spans="1:10" ht="24.75" customHeight="1">
      <c r="A2340" s="428"/>
      <c r="B2340" s="428"/>
      <c r="C2340" s="428"/>
      <c r="D2340" s="495"/>
      <c r="E2340" s="495"/>
      <c r="F2340" s="428"/>
      <c r="G2340" s="495"/>
      <c r="H2340" s="495" t="str">
        <f t="shared" si="76"/>
        <v/>
      </c>
      <c r="I2340" s="512" t="str">
        <f t="shared" si="77"/>
        <v/>
      </c>
      <c r="J2340" s="428"/>
    </row>
    <row r="2341" spans="1:10" ht="24.75" customHeight="1">
      <c r="A2341" s="428"/>
      <c r="B2341" s="428"/>
      <c r="C2341" s="428"/>
      <c r="D2341" s="495"/>
      <c r="E2341" s="495"/>
      <c r="F2341" s="428"/>
      <c r="G2341" s="495"/>
      <c r="H2341" s="495" t="str">
        <f t="shared" si="76"/>
        <v/>
      </c>
      <c r="I2341" s="512" t="str">
        <f t="shared" si="77"/>
        <v/>
      </c>
      <c r="J2341" s="428"/>
    </row>
    <row r="2342" spans="1:10" ht="24.75" customHeight="1">
      <c r="A2342" s="428"/>
      <c r="B2342" s="428"/>
      <c r="C2342" s="428"/>
      <c r="D2342" s="495"/>
      <c r="E2342" s="495"/>
      <c r="F2342" s="428"/>
      <c r="G2342" s="495"/>
      <c r="H2342" s="495" t="str">
        <f t="shared" si="76"/>
        <v/>
      </c>
      <c r="I2342" s="512" t="str">
        <f t="shared" si="77"/>
        <v/>
      </c>
      <c r="J2342" s="428"/>
    </row>
    <row r="2343" spans="1:10" ht="24.75" customHeight="1">
      <c r="A2343" s="428"/>
      <c r="B2343" s="428"/>
      <c r="C2343" s="428"/>
      <c r="D2343" s="495"/>
      <c r="E2343" s="495"/>
      <c r="F2343" s="428"/>
      <c r="G2343" s="495"/>
      <c r="H2343" s="495" t="str">
        <f t="shared" si="76"/>
        <v/>
      </c>
      <c r="I2343" s="512" t="str">
        <f t="shared" si="77"/>
        <v/>
      </c>
      <c r="J2343" s="428"/>
    </row>
    <row r="2344" spans="1:10" ht="24.75" customHeight="1">
      <c r="A2344" s="428"/>
      <c r="B2344" s="428"/>
      <c r="C2344" s="428"/>
      <c r="D2344" s="495"/>
      <c r="E2344" s="495"/>
      <c r="F2344" s="428"/>
      <c r="G2344" s="495"/>
      <c r="H2344" s="495" t="str">
        <f t="shared" si="76"/>
        <v/>
      </c>
      <c r="I2344" s="512" t="str">
        <f t="shared" si="77"/>
        <v/>
      </c>
      <c r="J2344" s="428"/>
    </row>
    <row r="2345" spans="1:10" ht="24.75" customHeight="1">
      <c r="A2345" s="428"/>
      <c r="B2345" s="428"/>
      <c r="C2345" s="428"/>
      <c r="D2345" s="495"/>
      <c r="E2345" s="495"/>
      <c r="F2345" s="428"/>
      <c r="G2345" s="495"/>
      <c r="H2345" s="495" t="str">
        <f t="shared" si="76"/>
        <v/>
      </c>
      <c r="I2345" s="512" t="str">
        <f t="shared" si="77"/>
        <v/>
      </c>
      <c r="J2345" s="428"/>
    </row>
    <row r="2346" spans="1:10" ht="24.75" customHeight="1">
      <c r="A2346" s="428"/>
      <c r="B2346" s="428"/>
      <c r="C2346" s="428"/>
      <c r="D2346" s="495"/>
      <c r="E2346" s="495"/>
      <c r="F2346" s="428"/>
      <c r="G2346" s="495"/>
      <c r="H2346" s="495" t="str">
        <f t="shared" si="76"/>
        <v/>
      </c>
      <c r="I2346" s="512" t="str">
        <f t="shared" si="77"/>
        <v/>
      </c>
      <c r="J2346" s="428"/>
    </row>
    <row r="2347" spans="1:10" ht="24.75" customHeight="1">
      <c r="A2347" s="428"/>
      <c r="B2347" s="428"/>
      <c r="C2347" s="428"/>
      <c r="D2347" s="495"/>
      <c r="E2347" s="495"/>
      <c r="F2347" s="428"/>
      <c r="G2347" s="495"/>
      <c r="H2347" s="495" t="str">
        <f t="shared" si="76"/>
        <v/>
      </c>
      <c r="I2347" s="512" t="str">
        <f t="shared" si="77"/>
        <v/>
      </c>
      <c r="J2347" s="428"/>
    </row>
    <row r="2348" spans="1:10" ht="24.75" customHeight="1">
      <c r="A2348" s="428"/>
      <c r="B2348" s="428"/>
      <c r="C2348" s="428"/>
      <c r="D2348" s="495"/>
      <c r="E2348" s="495"/>
      <c r="F2348" s="428"/>
      <c r="G2348" s="495"/>
      <c r="H2348" s="495" t="str">
        <f t="shared" si="76"/>
        <v/>
      </c>
      <c r="I2348" s="512" t="str">
        <f t="shared" si="77"/>
        <v/>
      </c>
      <c r="J2348" s="428"/>
    </row>
    <row r="2349" spans="1:10" ht="24.75" customHeight="1">
      <c r="A2349" s="428"/>
      <c r="B2349" s="428"/>
      <c r="C2349" s="428"/>
      <c r="D2349" s="495"/>
      <c r="E2349" s="495"/>
      <c r="F2349" s="428"/>
      <c r="G2349" s="495"/>
      <c r="H2349" s="495" t="str">
        <f t="shared" si="76"/>
        <v/>
      </c>
      <c r="I2349" s="512" t="str">
        <f t="shared" si="77"/>
        <v/>
      </c>
      <c r="J2349" s="428"/>
    </row>
    <row r="2350" spans="1:10" ht="24.75" customHeight="1">
      <c r="A2350" s="428"/>
      <c r="B2350" s="428"/>
      <c r="C2350" s="428"/>
      <c r="D2350" s="495"/>
      <c r="E2350" s="495"/>
      <c r="F2350" s="428"/>
      <c r="G2350" s="495"/>
      <c r="H2350" s="495" t="str">
        <f t="shared" si="76"/>
        <v/>
      </c>
      <c r="I2350" s="512" t="str">
        <f t="shared" si="77"/>
        <v/>
      </c>
      <c r="J2350" s="428"/>
    </row>
    <row r="2351" spans="1:10" ht="24.75" customHeight="1">
      <c r="A2351" s="428"/>
      <c r="B2351" s="428"/>
      <c r="C2351" s="428"/>
      <c r="D2351" s="495"/>
      <c r="E2351" s="495"/>
      <c r="F2351" s="428"/>
      <c r="G2351" s="495"/>
      <c r="H2351" s="495" t="str">
        <f t="shared" si="76"/>
        <v/>
      </c>
      <c r="I2351" s="512" t="str">
        <f t="shared" si="77"/>
        <v/>
      </c>
      <c r="J2351" s="428"/>
    </row>
    <row r="2352" spans="1:10" ht="24.75" customHeight="1">
      <c r="A2352" s="428"/>
      <c r="B2352" s="428"/>
      <c r="C2352" s="428"/>
      <c r="D2352" s="495"/>
      <c r="E2352" s="495"/>
      <c r="F2352" s="428"/>
      <c r="G2352" s="495"/>
      <c r="H2352" s="495" t="str">
        <f t="shared" si="76"/>
        <v/>
      </c>
      <c r="I2352" s="512" t="str">
        <f t="shared" si="77"/>
        <v/>
      </c>
      <c r="J2352" s="428"/>
    </row>
    <row r="2353" spans="1:10" ht="24.75" customHeight="1">
      <c r="A2353" s="428"/>
      <c r="B2353" s="428"/>
      <c r="C2353" s="428"/>
      <c r="D2353" s="495"/>
      <c r="E2353" s="495"/>
      <c r="F2353" s="428"/>
      <c r="G2353" s="495"/>
      <c r="H2353" s="495" t="str">
        <f t="shared" si="76"/>
        <v/>
      </c>
      <c r="I2353" s="512" t="str">
        <f t="shared" si="77"/>
        <v/>
      </c>
      <c r="J2353" s="428"/>
    </row>
    <row r="2354" spans="1:10" ht="24.75" customHeight="1">
      <c r="A2354" s="428"/>
      <c r="B2354" s="428"/>
      <c r="C2354" s="428"/>
      <c r="D2354" s="495"/>
      <c r="E2354" s="495"/>
      <c r="F2354" s="428"/>
      <c r="G2354" s="495"/>
      <c r="H2354" s="495" t="str">
        <f t="shared" si="76"/>
        <v/>
      </c>
      <c r="I2354" s="512" t="str">
        <f t="shared" si="77"/>
        <v/>
      </c>
      <c r="J2354" s="428"/>
    </row>
    <row r="2355" spans="1:10" ht="24.75" customHeight="1">
      <c r="A2355" s="428"/>
      <c r="B2355" s="428"/>
      <c r="C2355" s="428"/>
      <c r="D2355" s="495"/>
      <c r="E2355" s="495"/>
      <c r="F2355" s="428"/>
      <c r="G2355" s="495"/>
      <c r="H2355" s="495" t="str">
        <f t="shared" si="76"/>
        <v/>
      </c>
      <c r="I2355" s="512" t="str">
        <f t="shared" si="77"/>
        <v/>
      </c>
      <c r="J2355" s="428"/>
    </row>
    <row r="2356" spans="1:10" ht="24.75" customHeight="1">
      <c r="A2356" s="428"/>
      <c r="B2356" s="428"/>
      <c r="C2356" s="428"/>
      <c r="D2356" s="495"/>
      <c r="E2356" s="495"/>
      <c r="F2356" s="428"/>
      <c r="G2356" s="495"/>
      <c r="H2356" s="495" t="str">
        <f t="shared" si="76"/>
        <v/>
      </c>
      <c r="I2356" s="512" t="str">
        <f t="shared" si="77"/>
        <v/>
      </c>
      <c r="J2356" s="428"/>
    </row>
    <row r="2357" spans="1:10" ht="24.75" customHeight="1">
      <c r="A2357" s="428"/>
      <c r="B2357" s="428"/>
      <c r="C2357" s="428"/>
      <c r="D2357" s="495"/>
      <c r="E2357" s="495"/>
      <c r="F2357" s="428"/>
      <c r="G2357" s="495"/>
      <c r="H2357" s="495" t="str">
        <f t="shared" si="76"/>
        <v/>
      </c>
      <c r="I2357" s="512" t="str">
        <f t="shared" si="77"/>
        <v/>
      </c>
      <c r="J2357" s="428"/>
    </row>
    <row r="2358" spans="1:10" ht="24.75" customHeight="1">
      <c r="A2358" s="428"/>
      <c r="B2358" s="428"/>
      <c r="C2358" s="428"/>
      <c r="D2358" s="495"/>
      <c r="E2358" s="495"/>
      <c r="F2358" s="428"/>
      <c r="G2358" s="495"/>
      <c r="H2358" s="495" t="str">
        <f t="shared" si="76"/>
        <v/>
      </c>
      <c r="I2358" s="512" t="str">
        <f t="shared" si="77"/>
        <v/>
      </c>
      <c r="J2358" s="428"/>
    </row>
    <row r="2359" spans="1:10" ht="24.75" customHeight="1">
      <c r="A2359" s="428"/>
      <c r="B2359" s="428"/>
      <c r="C2359" s="428"/>
      <c r="D2359" s="495"/>
      <c r="E2359" s="495"/>
      <c r="F2359" s="428"/>
      <c r="G2359" s="495"/>
      <c r="H2359" s="495" t="str">
        <f t="shared" si="76"/>
        <v/>
      </c>
      <c r="I2359" s="512" t="str">
        <f t="shared" si="77"/>
        <v/>
      </c>
      <c r="J2359" s="428"/>
    </row>
    <row r="2360" spans="1:10" ht="24.75" customHeight="1">
      <c r="A2360" s="428"/>
      <c r="B2360" s="428"/>
      <c r="C2360" s="428"/>
      <c r="D2360" s="495"/>
      <c r="E2360" s="495"/>
      <c r="F2360" s="428"/>
      <c r="G2360" s="495"/>
      <c r="H2360" s="495" t="str">
        <f t="shared" si="76"/>
        <v/>
      </c>
      <c r="I2360" s="512" t="str">
        <f t="shared" si="77"/>
        <v/>
      </c>
      <c r="J2360" s="428"/>
    </row>
    <row r="2361" spans="1:10" ht="24.75" customHeight="1">
      <c r="A2361" s="428"/>
      <c r="B2361" s="428"/>
      <c r="C2361" s="428"/>
      <c r="D2361" s="495"/>
      <c r="E2361" s="495"/>
      <c r="F2361" s="428"/>
      <c r="G2361" s="495"/>
      <c r="H2361" s="495" t="str">
        <f t="shared" si="76"/>
        <v/>
      </c>
      <c r="I2361" s="512" t="str">
        <f t="shared" si="77"/>
        <v/>
      </c>
      <c r="J2361" s="428"/>
    </row>
    <row r="2362" spans="1:10" ht="24.75" customHeight="1">
      <c r="A2362" s="428"/>
      <c r="B2362" s="428"/>
      <c r="C2362" s="428"/>
      <c r="D2362" s="495"/>
      <c r="E2362" s="495"/>
      <c r="F2362" s="428"/>
      <c r="G2362" s="495"/>
      <c r="H2362" s="495" t="str">
        <f t="shared" si="76"/>
        <v/>
      </c>
      <c r="I2362" s="512" t="str">
        <f t="shared" si="77"/>
        <v/>
      </c>
      <c r="J2362" s="428"/>
    </row>
    <row r="2363" spans="1:10" ht="24.75" customHeight="1">
      <c r="A2363" s="428"/>
      <c r="B2363" s="428"/>
      <c r="C2363" s="428"/>
      <c r="D2363" s="495"/>
      <c r="E2363" s="495"/>
      <c r="F2363" s="428"/>
      <c r="G2363" s="495"/>
      <c r="H2363" s="495" t="str">
        <f t="shared" si="76"/>
        <v/>
      </c>
      <c r="I2363" s="512" t="str">
        <f t="shared" si="77"/>
        <v/>
      </c>
      <c r="J2363" s="428"/>
    </row>
    <row r="2364" spans="1:10" ht="24.75" customHeight="1">
      <c r="A2364" s="428"/>
      <c r="B2364" s="428"/>
      <c r="C2364" s="428"/>
      <c r="D2364" s="495"/>
      <c r="E2364" s="495"/>
      <c r="F2364" s="428"/>
      <c r="G2364" s="495"/>
      <c r="H2364" s="495" t="str">
        <f t="shared" si="76"/>
        <v/>
      </c>
      <c r="I2364" s="512" t="str">
        <f t="shared" si="77"/>
        <v/>
      </c>
      <c r="J2364" s="428"/>
    </row>
    <row r="2365" spans="1:10" ht="24.75" customHeight="1">
      <c r="A2365" s="428"/>
      <c r="B2365" s="428"/>
      <c r="C2365" s="428"/>
      <c r="D2365" s="495"/>
      <c r="E2365" s="495"/>
      <c r="F2365" s="428"/>
      <c r="G2365" s="495"/>
      <c r="H2365" s="495" t="str">
        <f t="shared" si="76"/>
        <v/>
      </c>
      <c r="I2365" s="512" t="str">
        <f t="shared" si="77"/>
        <v/>
      </c>
      <c r="J2365" s="428"/>
    </row>
    <row r="2366" spans="1:10" ht="24.75" customHeight="1">
      <c r="A2366" s="428"/>
      <c r="B2366" s="428"/>
      <c r="C2366" s="428"/>
      <c r="D2366" s="495"/>
      <c r="E2366" s="495"/>
      <c r="F2366" s="428"/>
      <c r="G2366" s="495"/>
      <c r="H2366" s="495" t="str">
        <f t="shared" si="76"/>
        <v/>
      </c>
      <c r="I2366" s="512" t="str">
        <f t="shared" si="77"/>
        <v/>
      </c>
      <c r="J2366" s="428"/>
    </row>
    <row r="2367" spans="1:10" ht="24.75" customHeight="1">
      <c r="A2367" s="428"/>
      <c r="B2367" s="428"/>
      <c r="C2367" s="428"/>
      <c r="D2367" s="495"/>
      <c r="E2367" s="495"/>
      <c r="F2367" s="428"/>
      <c r="G2367" s="495"/>
      <c r="H2367" s="495" t="str">
        <f t="shared" si="76"/>
        <v/>
      </c>
      <c r="I2367" s="512" t="str">
        <f t="shared" si="77"/>
        <v/>
      </c>
      <c r="J2367" s="428"/>
    </row>
    <row r="2368" spans="1:10" ht="24.75" customHeight="1">
      <c r="A2368" s="428"/>
      <c r="B2368" s="428"/>
      <c r="C2368" s="428"/>
      <c r="D2368" s="495"/>
      <c r="E2368" s="495"/>
      <c r="F2368" s="428"/>
      <c r="G2368" s="495"/>
      <c r="H2368" s="495" t="str">
        <f t="shared" si="76"/>
        <v/>
      </c>
      <c r="I2368" s="512" t="str">
        <f t="shared" si="77"/>
        <v/>
      </c>
      <c r="J2368" s="428"/>
    </row>
    <row r="2369" spans="1:10" ht="24.75" customHeight="1">
      <c r="A2369" s="428"/>
      <c r="B2369" s="428"/>
      <c r="C2369" s="428"/>
      <c r="D2369" s="495"/>
      <c r="E2369" s="495"/>
      <c r="F2369" s="428"/>
      <c r="G2369" s="495"/>
      <c r="H2369" s="495" t="str">
        <f t="shared" si="76"/>
        <v/>
      </c>
      <c r="I2369" s="512" t="str">
        <f t="shared" si="77"/>
        <v/>
      </c>
      <c r="J2369" s="428"/>
    </row>
    <row r="2370" spans="1:10" ht="24.75" customHeight="1">
      <c r="A2370" s="428"/>
      <c r="B2370" s="428"/>
      <c r="C2370" s="428"/>
      <c r="D2370" s="495"/>
      <c r="E2370" s="495"/>
      <c r="F2370" s="428"/>
      <c r="G2370" s="495"/>
      <c r="H2370" s="495" t="str">
        <f t="shared" si="76"/>
        <v/>
      </c>
      <c r="I2370" s="512" t="str">
        <f t="shared" si="77"/>
        <v/>
      </c>
      <c r="J2370" s="428"/>
    </row>
    <row r="2371" spans="1:10" ht="24.75" customHeight="1">
      <c r="A2371" s="428"/>
      <c r="B2371" s="428"/>
      <c r="C2371" s="428"/>
      <c r="D2371" s="495"/>
      <c r="E2371" s="495"/>
      <c r="F2371" s="428"/>
      <c r="G2371" s="495"/>
      <c r="H2371" s="495" t="str">
        <f t="shared" si="76"/>
        <v/>
      </c>
      <c r="I2371" s="512" t="str">
        <f t="shared" si="77"/>
        <v/>
      </c>
      <c r="J2371" s="428"/>
    </row>
    <row r="2372" spans="1:10" ht="24.75" customHeight="1">
      <c r="A2372" s="428"/>
      <c r="B2372" s="428"/>
      <c r="C2372" s="428"/>
      <c r="D2372" s="495"/>
      <c r="E2372" s="495"/>
      <c r="F2372" s="428"/>
      <c r="G2372" s="495"/>
      <c r="H2372" s="495" t="str">
        <f t="shared" si="76"/>
        <v/>
      </c>
      <c r="I2372" s="512" t="str">
        <f t="shared" si="77"/>
        <v/>
      </c>
      <c r="J2372" s="428"/>
    </row>
    <row r="2373" spans="1:10" ht="24.75" customHeight="1">
      <c r="A2373" s="428"/>
      <c r="B2373" s="428"/>
      <c r="C2373" s="428"/>
      <c r="D2373" s="495"/>
      <c r="E2373" s="495"/>
      <c r="F2373" s="428"/>
      <c r="G2373" s="495"/>
      <c r="H2373" s="495" t="str">
        <f t="shared" si="76"/>
        <v/>
      </c>
      <c r="I2373" s="512" t="str">
        <f t="shared" si="77"/>
        <v/>
      </c>
      <c r="J2373" s="428"/>
    </row>
    <row r="2374" spans="1:10" ht="24.75" customHeight="1">
      <c r="A2374" s="428"/>
      <c r="B2374" s="428"/>
      <c r="C2374" s="428"/>
      <c r="D2374" s="495"/>
      <c r="E2374" s="495"/>
      <c r="F2374" s="428"/>
      <c r="G2374" s="495"/>
      <c r="H2374" s="495" t="str">
        <f t="shared" si="76"/>
        <v/>
      </c>
      <c r="I2374" s="512" t="str">
        <f t="shared" si="77"/>
        <v/>
      </c>
      <c r="J2374" s="428"/>
    </row>
    <row r="2375" spans="1:10" ht="24.75" customHeight="1">
      <c r="A2375" s="428"/>
      <c r="B2375" s="428"/>
      <c r="C2375" s="428"/>
      <c r="D2375" s="495"/>
      <c r="E2375" s="495"/>
      <c r="F2375" s="428"/>
      <c r="G2375" s="495"/>
      <c r="H2375" s="495" t="str">
        <f t="shared" si="76"/>
        <v/>
      </c>
      <c r="I2375" s="512" t="str">
        <f t="shared" si="77"/>
        <v/>
      </c>
      <c r="J2375" s="428"/>
    </row>
    <row r="2376" spans="1:10" ht="24.75" customHeight="1">
      <c r="A2376" s="428"/>
      <c r="B2376" s="428"/>
      <c r="C2376" s="428"/>
      <c r="D2376" s="495"/>
      <c r="E2376" s="495"/>
      <c r="F2376" s="428"/>
      <c r="G2376" s="495"/>
      <c r="H2376" s="495" t="str">
        <f t="shared" si="76"/>
        <v/>
      </c>
      <c r="I2376" s="512" t="str">
        <f t="shared" si="77"/>
        <v/>
      </c>
      <c r="J2376" s="428"/>
    </row>
    <row r="2377" spans="1:10" ht="24.75" customHeight="1">
      <c r="A2377" s="428"/>
      <c r="B2377" s="428"/>
      <c r="C2377" s="428"/>
      <c r="D2377" s="495"/>
      <c r="E2377" s="495"/>
      <c r="F2377" s="428"/>
      <c r="G2377" s="495"/>
      <c r="H2377" s="495" t="str">
        <f t="shared" si="76"/>
        <v/>
      </c>
      <c r="I2377" s="512" t="str">
        <f t="shared" si="77"/>
        <v/>
      </c>
      <c r="J2377" s="428"/>
    </row>
    <row r="2378" spans="1:10" ht="24.75" customHeight="1">
      <c r="A2378" s="428"/>
      <c r="B2378" s="428"/>
      <c r="C2378" s="428"/>
      <c r="D2378" s="495"/>
      <c r="E2378" s="495"/>
      <c r="F2378" s="428"/>
      <c r="G2378" s="495"/>
      <c r="H2378" s="495" t="str">
        <f t="shared" si="76"/>
        <v/>
      </c>
      <c r="I2378" s="512" t="str">
        <f t="shared" si="77"/>
        <v/>
      </c>
      <c r="J2378" s="428"/>
    </row>
    <row r="2379" spans="1:10" ht="24.75" customHeight="1">
      <c r="A2379" s="428"/>
      <c r="B2379" s="428"/>
      <c r="C2379" s="428"/>
      <c r="D2379" s="495"/>
      <c r="E2379" s="495"/>
      <c r="F2379" s="428"/>
      <c r="G2379" s="495"/>
      <c r="H2379" s="495" t="str">
        <f t="shared" si="76"/>
        <v/>
      </c>
      <c r="I2379" s="512" t="str">
        <f t="shared" si="77"/>
        <v/>
      </c>
      <c r="J2379" s="428"/>
    </row>
    <row r="2380" spans="1:10" ht="24.75" customHeight="1">
      <c r="A2380" s="428"/>
      <c r="B2380" s="428"/>
      <c r="C2380" s="428"/>
      <c r="D2380" s="495"/>
      <c r="E2380" s="495"/>
      <c r="F2380" s="428"/>
      <c r="G2380" s="495"/>
      <c r="H2380" s="495" t="str">
        <f t="shared" si="76"/>
        <v/>
      </c>
      <c r="I2380" s="512" t="str">
        <f t="shared" si="77"/>
        <v/>
      </c>
      <c r="J2380" s="428"/>
    </row>
    <row r="2381" spans="1:10" ht="24.75" customHeight="1">
      <c r="A2381" s="428"/>
      <c r="B2381" s="428"/>
      <c r="C2381" s="428"/>
      <c r="D2381" s="495"/>
      <c r="E2381" s="495"/>
      <c r="F2381" s="428"/>
      <c r="G2381" s="495"/>
      <c r="H2381" s="495" t="str">
        <f t="shared" si="76"/>
        <v/>
      </c>
      <c r="I2381" s="512" t="str">
        <f t="shared" si="77"/>
        <v/>
      </c>
      <c r="J2381" s="428"/>
    </row>
    <row r="2382" spans="1:10" ht="24.75" customHeight="1">
      <c r="A2382" s="428"/>
      <c r="B2382" s="428"/>
      <c r="C2382" s="428"/>
      <c r="D2382" s="495"/>
      <c r="E2382" s="495"/>
      <c r="F2382" s="428"/>
      <c r="G2382" s="495"/>
      <c r="H2382" s="495" t="str">
        <f t="shared" si="76"/>
        <v/>
      </c>
      <c r="I2382" s="512" t="str">
        <f t="shared" si="77"/>
        <v/>
      </c>
      <c r="J2382" s="428"/>
    </row>
    <row r="2383" spans="1:10" ht="24.75" customHeight="1">
      <c r="A2383" s="428"/>
      <c r="B2383" s="428"/>
      <c r="C2383" s="428"/>
      <c r="D2383" s="495"/>
      <c r="E2383" s="495"/>
      <c r="F2383" s="428"/>
      <c r="G2383" s="495"/>
      <c r="H2383" s="495" t="str">
        <f t="shared" si="76"/>
        <v/>
      </c>
      <c r="I2383" s="512" t="str">
        <f t="shared" si="77"/>
        <v/>
      </c>
      <c r="J2383" s="428"/>
    </row>
    <row r="2384" spans="1:10" ht="24.75" customHeight="1">
      <c r="A2384" s="428"/>
      <c r="B2384" s="428"/>
      <c r="C2384" s="428"/>
      <c r="D2384" s="495"/>
      <c r="E2384" s="495"/>
      <c r="F2384" s="428"/>
      <c r="G2384" s="495"/>
      <c r="H2384" s="495" t="str">
        <f t="shared" si="76"/>
        <v/>
      </c>
      <c r="I2384" s="512" t="str">
        <f t="shared" si="77"/>
        <v/>
      </c>
      <c r="J2384" s="428"/>
    </row>
    <row r="2385" spans="1:10" ht="24.75" customHeight="1">
      <c r="A2385" s="428"/>
      <c r="B2385" s="428"/>
      <c r="C2385" s="428"/>
      <c r="D2385" s="495"/>
      <c r="E2385" s="495"/>
      <c r="F2385" s="428"/>
      <c r="G2385" s="495"/>
      <c r="H2385" s="495" t="str">
        <f t="shared" si="76"/>
        <v/>
      </c>
      <c r="I2385" s="512" t="str">
        <f t="shared" si="77"/>
        <v/>
      </c>
      <c r="J2385" s="428"/>
    </row>
    <row r="2386" spans="1:10" ht="24.75" customHeight="1">
      <c r="A2386" s="428"/>
      <c r="B2386" s="428"/>
      <c r="C2386" s="428"/>
      <c r="D2386" s="495"/>
      <c r="E2386" s="495"/>
      <c r="F2386" s="428"/>
      <c r="G2386" s="495"/>
      <c r="H2386" s="495" t="str">
        <f t="shared" si="76"/>
        <v/>
      </c>
      <c r="I2386" s="512" t="str">
        <f t="shared" si="77"/>
        <v/>
      </c>
      <c r="J2386" s="428"/>
    </row>
    <row r="2387" spans="1:10" ht="24.75" customHeight="1">
      <c r="A2387" s="428"/>
      <c r="B2387" s="428"/>
      <c r="C2387" s="428"/>
      <c r="D2387" s="495"/>
      <c r="E2387" s="495"/>
      <c r="F2387" s="428"/>
      <c r="G2387" s="495"/>
      <c r="H2387" s="495" t="str">
        <f t="shared" si="76"/>
        <v/>
      </c>
      <c r="I2387" s="512" t="str">
        <f t="shared" si="77"/>
        <v/>
      </c>
      <c r="J2387" s="428"/>
    </row>
    <row r="2388" spans="1:10" ht="24.75" customHeight="1">
      <c r="A2388" s="428"/>
      <c r="B2388" s="428"/>
      <c r="C2388" s="428"/>
      <c r="D2388" s="495"/>
      <c r="E2388" s="495"/>
      <c r="F2388" s="428"/>
      <c r="G2388" s="495"/>
      <c r="H2388" s="495" t="str">
        <f t="shared" si="76"/>
        <v/>
      </c>
      <c r="I2388" s="512" t="str">
        <f t="shared" si="77"/>
        <v/>
      </c>
      <c r="J2388" s="428"/>
    </row>
    <row r="2389" spans="1:10" ht="24.75" customHeight="1">
      <c r="A2389" s="428"/>
      <c r="B2389" s="428"/>
      <c r="C2389" s="428"/>
      <c r="D2389" s="495"/>
      <c r="E2389" s="495"/>
      <c r="F2389" s="428"/>
      <c r="G2389" s="495"/>
      <c r="H2389" s="495" t="str">
        <f t="shared" si="76"/>
        <v/>
      </c>
      <c r="I2389" s="512" t="str">
        <f t="shared" si="77"/>
        <v/>
      </c>
      <c r="J2389" s="428"/>
    </row>
    <row r="2390" spans="1:10" ht="24.75" customHeight="1">
      <c r="A2390" s="428"/>
      <c r="B2390" s="428"/>
      <c r="C2390" s="428"/>
      <c r="D2390" s="495"/>
      <c r="E2390" s="495"/>
      <c r="F2390" s="428"/>
      <c r="G2390" s="495"/>
      <c r="H2390" s="495" t="str">
        <f t="shared" si="76"/>
        <v/>
      </c>
      <c r="I2390" s="512" t="str">
        <f t="shared" si="77"/>
        <v/>
      </c>
      <c r="J2390" s="428"/>
    </row>
    <row r="2391" spans="1:10" ht="24.75" customHeight="1">
      <c r="A2391" s="428"/>
      <c r="B2391" s="428"/>
      <c r="C2391" s="428"/>
      <c r="D2391" s="495"/>
      <c r="E2391" s="495"/>
      <c r="F2391" s="428"/>
      <c r="G2391" s="495"/>
      <c r="H2391" s="495" t="str">
        <f t="shared" si="76"/>
        <v/>
      </c>
      <c r="I2391" s="512" t="str">
        <f t="shared" si="77"/>
        <v/>
      </c>
      <c r="J2391" s="428"/>
    </row>
    <row r="2392" spans="1:10" ht="24.75" customHeight="1">
      <c r="A2392" s="428"/>
      <c r="B2392" s="428"/>
      <c r="C2392" s="428"/>
      <c r="D2392" s="495"/>
      <c r="E2392" s="495"/>
      <c r="F2392" s="428"/>
      <c r="G2392" s="495"/>
      <c r="H2392" s="495" t="str">
        <f t="shared" si="76"/>
        <v/>
      </c>
      <c r="I2392" s="512" t="str">
        <f t="shared" si="77"/>
        <v/>
      </c>
      <c r="J2392" s="428"/>
    </row>
    <row r="2393" spans="1:10" ht="24.75" customHeight="1">
      <c r="A2393" s="428"/>
      <c r="B2393" s="428"/>
      <c r="C2393" s="428"/>
      <c r="D2393" s="495"/>
      <c r="E2393" s="495"/>
      <c r="F2393" s="428"/>
      <c r="G2393" s="495"/>
      <c r="H2393" s="495" t="str">
        <f t="shared" si="76"/>
        <v/>
      </c>
      <c r="I2393" s="512" t="str">
        <f t="shared" si="77"/>
        <v/>
      </c>
      <c r="J2393" s="428"/>
    </row>
    <row r="2394" spans="1:10" ht="24.75" customHeight="1">
      <c r="A2394" s="428"/>
      <c r="B2394" s="428"/>
      <c r="C2394" s="428"/>
      <c r="D2394" s="495"/>
      <c r="E2394" s="495"/>
      <c r="F2394" s="428"/>
      <c r="G2394" s="495"/>
      <c r="H2394" s="495" t="str">
        <f t="shared" si="76"/>
        <v/>
      </c>
      <c r="I2394" s="512" t="str">
        <f t="shared" si="77"/>
        <v/>
      </c>
      <c r="J2394" s="428"/>
    </row>
    <row r="2395" spans="1:10" ht="24.75" customHeight="1">
      <c r="A2395" s="428"/>
      <c r="B2395" s="428"/>
      <c r="C2395" s="428"/>
      <c r="D2395" s="495"/>
      <c r="E2395" s="495"/>
      <c r="F2395" s="428"/>
      <c r="G2395" s="495"/>
      <c r="H2395" s="495" t="str">
        <f t="shared" si="76"/>
        <v/>
      </c>
      <c r="I2395" s="512" t="str">
        <f t="shared" si="77"/>
        <v/>
      </c>
      <c r="J2395" s="428"/>
    </row>
    <row r="2396" spans="1:10" ht="24.75" customHeight="1">
      <c r="A2396" s="428"/>
      <c r="B2396" s="428"/>
      <c r="C2396" s="428"/>
      <c r="D2396" s="495"/>
      <c r="E2396" s="495"/>
      <c r="F2396" s="428"/>
      <c r="G2396" s="495"/>
      <c r="H2396" s="495" t="str">
        <f t="shared" si="76"/>
        <v/>
      </c>
      <c r="I2396" s="512" t="str">
        <f t="shared" si="77"/>
        <v/>
      </c>
      <c r="J2396" s="428"/>
    </row>
    <row r="2397" spans="1:10" ht="24.75" customHeight="1">
      <c r="A2397" s="428"/>
      <c r="B2397" s="428"/>
      <c r="C2397" s="428"/>
      <c r="D2397" s="495"/>
      <c r="E2397" s="495"/>
      <c r="F2397" s="428"/>
      <c r="G2397" s="495"/>
      <c r="H2397" s="495" t="str">
        <f t="shared" si="76"/>
        <v/>
      </c>
      <c r="I2397" s="512" t="str">
        <f t="shared" si="77"/>
        <v/>
      </c>
      <c r="J2397" s="428"/>
    </row>
    <row r="2398" spans="1:10" ht="24.75" customHeight="1">
      <c r="A2398" s="428"/>
      <c r="B2398" s="428"/>
      <c r="C2398" s="428"/>
      <c r="D2398" s="495"/>
      <c r="E2398" s="495"/>
      <c r="F2398" s="428"/>
      <c r="G2398" s="495"/>
      <c r="H2398" s="495" t="str">
        <f t="shared" ref="H2398:H2461" si="78">IF(E2398="","",E2398*G2398)</f>
        <v/>
      </c>
      <c r="I2398" s="512" t="str">
        <f t="shared" ref="I2398:I2461" si="79">IF(D2398="","",H2398/D2398)</f>
        <v/>
      </c>
      <c r="J2398" s="428"/>
    </row>
    <row r="2399" spans="1:10" ht="24.75" customHeight="1">
      <c r="A2399" s="428"/>
      <c r="B2399" s="428"/>
      <c r="C2399" s="428"/>
      <c r="D2399" s="495"/>
      <c r="E2399" s="495"/>
      <c r="F2399" s="428"/>
      <c r="G2399" s="495"/>
      <c r="H2399" s="495" t="str">
        <f t="shared" si="78"/>
        <v/>
      </c>
      <c r="I2399" s="512" t="str">
        <f t="shared" si="79"/>
        <v/>
      </c>
      <c r="J2399" s="428"/>
    </row>
    <row r="2400" spans="1:10" ht="24.75" customHeight="1">
      <c r="A2400" s="428"/>
      <c r="B2400" s="428"/>
      <c r="C2400" s="428"/>
      <c r="D2400" s="495"/>
      <c r="E2400" s="495"/>
      <c r="F2400" s="428"/>
      <c r="G2400" s="495"/>
      <c r="H2400" s="495" t="str">
        <f t="shared" si="78"/>
        <v/>
      </c>
      <c r="I2400" s="512" t="str">
        <f t="shared" si="79"/>
        <v/>
      </c>
      <c r="J2400" s="428"/>
    </row>
    <row r="2401" spans="1:10" ht="24.75" customHeight="1">
      <c r="A2401" s="428"/>
      <c r="B2401" s="428"/>
      <c r="C2401" s="428"/>
      <c r="D2401" s="495"/>
      <c r="E2401" s="495"/>
      <c r="F2401" s="428"/>
      <c r="G2401" s="495"/>
      <c r="H2401" s="495" t="str">
        <f t="shared" si="78"/>
        <v/>
      </c>
      <c r="I2401" s="512" t="str">
        <f t="shared" si="79"/>
        <v/>
      </c>
      <c r="J2401" s="428"/>
    </row>
    <row r="2402" spans="1:10" ht="24.75" customHeight="1">
      <c r="A2402" s="428"/>
      <c r="B2402" s="428"/>
      <c r="C2402" s="428"/>
      <c r="D2402" s="495"/>
      <c r="E2402" s="495"/>
      <c r="F2402" s="428"/>
      <c r="G2402" s="495"/>
      <c r="H2402" s="495" t="str">
        <f t="shared" si="78"/>
        <v/>
      </c>
      <c r="I2402" s="512" t="str">
        <f t="shared" si="79"/>
        <v/>
      </c>
      <c r="J2402" s="428"/>
    </row>
    <row r="2403" spans="1:10" ht="24.75" customHeight="1">
      <c r="A2403" s="428"/>
      <c r="B2403" s="428"/>
      <c r="C2403" s="428"/>
      <c r="D2403" s="495"/>
      <c r="E2403" s="495"/>
      <c r="F2403" s="428"/>
      <c r="G2403" s="495"/>
      <c r="H2403" s="495" t="str">
        <f t="shared" si="78"/>
        <v/>
      </c>
      <c r="I2403" s="512" t="str">
        <f t="shared" si="79"/>
        <v/>
      </c>
      <c r="J2403" s="428"/>
    </row>
    <row r="2404" spans="1:10" ht="24.75" customHeight="1">
      <c r="A2404" s="428"/>
      <c r="B2404" s="428"/>
      <c r="C2404" s="428"/>
      <c r="D2404" s="495"/>
      <c r="E2404" s="495"/>
      <c r="F2404" s="428"/>
      <c r="G2404" s="495"/>
      <c r="H2404" s="495" t="str">
        <f t="shared" si="78"/>
        <v/>
      </c>
      <c r="I2404" s="512" t="str">
        <f t="shared" si="79"/>
        <v/>
      </c>
      <c r="J2404" s="428"/>
    </row>
    <row r="2405" spans="1:10" ht="24.75" customHeight="1">
      <c r="A2405" s="428"/>
      <c r="B2405" s="428"/>
      <c r="C2405" s="428"/>
      <c r="D2405" s="495"/>
      <c r="E2405" s="495"/>
      <c r="F2405" s="428"/>
      <c r="G2405" s="495"/>
      <c r="H2405" s="495" t="str">
        <f t="shared" si="78"/>
        <v/>
      </c>
      <c r="I2405" s="512" t="str">
        <f t="shared" si="79"/>
        <v/>
      </c>
      <c r="J2405" s="428"/>
    </row>
    <row r="2406" spans="1:10" ht="24.75" customHeight="1">
      <c r="A2406" s="428"/>
      <c r="B2406" s="428"/>
      <c r="C2406" s="428"/>
      <c r="D2406" s="495"/>
      <c r="E2406" s="495"/>
      <c r="F2406" s="428"/>
      <c r="G2406" s="495"/>
      <c r="H2406" s="495" t="str">
        <f t="shared" si="78"/>
        <v/>
      </c>
      <c r="I2406" s="512" t="str">
        <f t="shared" si="79"/>
        <v/>
      </c>
      <c r="J2406" s="428"/>
    </row>
    <row r="2407" spans="1:10" ht="24.75" customHeight="1">
      <c r="A2407" s="428"/>
      <c r="B2407" s="428"/>
      <c r="C2407" s="428"/>
      <c r="D2407" s="495"/>
      <c r="E2407" s="495"/>
      <c r="F2407" s="428"/>
      <c r="G2407" s="495"/>
      <c r="H2407" s="495" t="str">
        <f t="shared" si="78"/>
        <v/>
      </c>
      <c r="I2407" s="512" t="str">
        <f t="shared" si="79"/>
        <v/>
      </c>
      <c r="J2407" s="428"/>
    </row>
    <row r="2408" spans="1:10" ht="24.75" customHeight="1">
      <c r="A2408" s="428"/>
      <c r="B2408" s="428"/>
      <c r="C2408" s="428"/>
      <c r="D2408" s="495"/>
      <c r="E2408" s="495"/>
      <c r="F2408" s="428"/>
      <c r="G2408" s="495"/>
      <c r="H2408" s="495" t="str">
        <f t="shared" si="78"/>
        <v/>
      </c>
      <c r="I2408" s="512" t="str">
        <f t="shared" si="79"/>
        <v/>
      </c>
      <c r="J2408" s="428"/>
    </row>
    <row r="2409" spans="1:10" ht="24.75" customHeight="1">
      <c r="A2409" s="428"/>
      <c r="B2409" s="428"/>
      <c r="C2409" s="428"/>
      <c r="D2409" s="495"/>
      <c r="E2409" s="495"/>
      <c r="F2409" s="428"/>
      <c r="G2409" s="495"/>
      <c r="H2409" s="495" t="str">
        <f t="shared" si="78"/>
        <v/>
      </c>
      <c r="I2409" s="512" t="str">
        <f t="shared" si="79"/>
        <v/>
      </c>
      <c r="J2409" s="428"/>
    </row>
    <row r="2410" spans="1:10" ht="24.75" customHeight="1">
      <c r="A2410" s="428"/>
      <c r="B2410" s="428"/>
      <c r="C2410" s="428"/>
      <c r="D2410" s="495"/>
      <c r="E2410" s="495"/>
      <c r="F2410" s="428"/>
      <c r="G2410" s="495"/>
      <c r="H2410" s="495" t="str">
        <f t="shared" si="78"/>
        <v/>
      </c>
      <c r="I2410" s="512" t="str">
        <f t="shared" si="79"/>
        <v/>
      </c>
      <c r="J2410" s="428"/>
    </row>
    <row r="2411" spans="1:10" ht="24.75" customHeight="1">
      <c r="A2411" s="428"/>
      <c r="B2411" s="428"/>
      <c r="C2411" s="428"/>
      <c r="D2411" s="495"/>
      <c r="E2411" s="495"/>
      <c r="F2411" s="428"/>
      <c r="G2411" s="495"/>
      <c r="H2411" s="495" t="str">
        <f t="shared" si="78"/>
        <v/>
      </c>
      <c r="I2411" s="512" t="str">
        <f t="shared" si="79"/>
        <v/>
      </c>
      <c r="J2411" s="428"/>
    </row>
    <row r="2412" spans="1:10" ht="24.75" customHeight="1">
      <c r="A2412" s="428"/>
      <c r="B2412" s="428"/>
      <c r="C2412" s="428"/>
      <c r="D2412" s="495"/>
      <c r="E2412" s="495"/>
      <c r="F2412" s="428"/>
      <c r="G2412" s="495"/>
      <c r="H2412" s="495" t="str">
        <f t="shared" si="78"/>
        <v/>
      </c>
      <c r="I2412" s="512" t="str">
        <f t="shared" si="79"/>
        <v/>
      </c>
      <c r="J2412" s="428"/>
    </row>
    <row r="2413" spans="1:10" ht="24.75" customHeight="1">
      <c r="A2413" s="428"/>
      <c r="B2413" s="428"/>
      <c r="C2413" s="428"/>
      <c r="D2413" s="495"/>
      <c r="E2413" s="495"/>
      <c r="F2413" s="428"/>
      <c r="G2413" s="495"/>
      <c r="H2413" s="495" t="str">
        <f t="shared" si="78"/>
        <v/>
      </c>
      <c r="I2413" s="512" t="str">
        <f t="shared" si="79"/>
        <v/>
      </c>
      <c r="J2413" s="428"/>
    </row>
    <row r="2414" spans="1:10" ht="24.75" customHeight="1">
      <c r="A2414" s="428"/>
      <c r="B2414" s="428"/>
      <c r="C2414" s="428"/>
      <c r="D2414" s="495"/>
      <c r="E2414" s="495"/>
      <c r="F2414" s="428"/>
      <c r="G2414" s="495"/>
      <c r="H2414" s="495" t="str">
        <f t="shared" si="78"/>
        <v/>
      </c>
      <c r="I2414" s="512" t="str">
        <f t="shared" si="79"/>
        <v/>
      </c>
      <c r="J2414" s="428"/>
    </row>
    <row r="2415" spans="1:10" ht="24.75" customHeight="1">
      <c r="A2415" s="428"/>
      <c r="B2415" s="428"/>
      <c r="C2415" s="428"/>
      <c r="D2415" s="495"/>
      <c r="E2415" s="495"/>
      <c r="F2415" s="428"/>
      <c r="G2415" s="495"/>
      <c r="H2415" s="495" t="str">
        <f t="shared" si="78"/>
        <v/>
      </c>
      <c r="I2415" s="512" t="str">
        <f t="shared" si="79"/>
        <v/>
      </c>
      <c r="J2415" s="428"/>
    </row>
    <row r="2416" spans="1:10" ht="24.75" customHeight="1">
      <c r="A2416" s="428"/>
      <c r="B2416" s="428"/>
      <c r="C2416" s="428"/>
      <c r="D2416" s="495"/>
      <c r="E2416" s="495"/>
      <c r="F2416" s="428"/>
      <c r="G2416" s="495"/>
      <c r="H2416" s="495" t="str">
        <f t="shared" si="78"/>
        <v/>
      </c>
      <c r="I2416" s="512" t="str">
        <f t="shared" si="79"/>
        <v/>
      </c>
      <c r="J2416" s="428"/>
    </row>
    <row r="2417" spans="1:10" ht="24.75" customHeight="1">
      <c r="A2417" s="428"/>
      <c r="B2417" s="428"/>
      <c r="C2417" s="428"/>
      <c r="D2417" s="495"/>
      <c r="E2417" s="495"/>
      <c r="F2417" s="428"/>
      <c r="G2417" s="495"/>
      <c r="H2417" s="495" t="str">
        <f t="shared" si="78"/>
        <v/>
      </c>
      <c r="I2417" s="512" t="str">
        <f t="shared" si="79"/>
        <v/>
      </c>
      <c r="J2417" s="428"/>
    </row>
    <row r="2418" spans="1:10" ht="24.75" customHeight="1">
      <c r="A2418" s="428"/>
      <c r="B2418" s="428"/>
      <c r="C2418" s="428"/>
      <c r="D2418" s="495"/>
      <c r="E2418" s="495"/>
      <c r="F2418" s="428"/>
      <c r="G2418" s="495"/>
      <c r="H2418" s="495" t="str">
        <f t="shared" si="78"/>
        <v/>
      </c>
      <c r="I2418" s="512" t="str">
        <f t="shared" si="79"/>
        <v/>
      </c>
      <c r="J2418" s="428"/>
    </row>
    <row r="2419" spans="1:10" ht="24.75" customHeight="1">
      <c r="A2419" s="428"/>
      <c r="B2419" s="428"/>
      <c r="C2419" s="428"/>
      <c r="D2419" s="495"/>
      <c r="E2419" s="495"/>
      <c r="F2419" s="428"/>
      <c r="G2419" s="495"/>
      <c r="H2419" s="495" t="str">
        <f t="shared" si="78"/>
        <v/>
      </c>
      <c r="I2419" s="512" t="str">
        <f t="shared" si="79"/>
        <v/>
      </c>
      <c r="J2419" s="428"/>
    </row>
    <row r="2420" spans="1:10" ht="24.75" customHeight="1">
      <c r="A2420" s="428"/>
      <c r="B2420" s="428"/>
      <c r="C2420" s="428"/>
      <c r="D2420" s="495"/>
      <c r="E2420" s="495"/>
      <c r="F2420" s="428"/>
      <c r="G2420" s="495"/>
      <c r="H2420" s="495" t="str">
        <f t="shared" si="78"/>
        <v/>
      </c>
      <c r="I2420" s="512" t="str">
        <f t="shared" si="79"/>
        <v/>
      </c>
      <c r="J2420" s="428"/>
    </row>
    <row r="2421" spans="1:10" ht="24.75" customHeight="1">
      <c r="A2421" s="428"/>
      <c r="B2421" s="428"/>
      <c r="C2421" s="428"/>
      <c r="D2421" s="495"/>
      <c r="E2421" s="495"/>
      <c r="F2421" s="428"/>
      <c r="G2421" s="495"/>
      <c r="H2421" s="495" t="str">
        <f t="shared" si="78"/>
        <v/>
      </c>
      <c r="I2421" s="512" t="str">
        <f t="shared" si="79"/>
        <v/>
      </c>
      <c r="J2421" s="428"/>
    </row>
    <row r="2422" spans="1:10" ht="24.75" customHeight="1">
      <c r="A2422" s="428"/>
      <c r="B2422" s="428"/>
      <c r="C2422" s="428"/>
      <c r="D2422" s="495"/>
      <c r="E2422" s="495"/>
      <c r="F2422" s="428"/>
      <c r="G2422" s="495"/>
      <c r="H2422" s="495" t="str">
        <f t="shared" si="78"/>
        <v/>
      </c>
      <c r="I2422" s="512" t="str">
        <f t="shared" si="79"/>
        <v/>
      </c>
      <c r="J2422" s="428"/>
    </row>
    <row r="2423" spans="1:10" ht="24.75" customHeight="1">
      <c r="A2423" s="428"/>
      <c r="B2423" s="428"/>
      <c r="C2423" s="428"/>
      <c r="D2423" s="495"/>
      <c r="E2423" s="495"/>
      <c r="F2423" s="428"/>
      <c r="G2423" s="495"/>
      <c r="H2423" s="495" t="str">
        <f t="shared" si="78"/>
        <v/>
      </c>
      <c r="I2423" s="512" t="str">
        <f t="shared" si="79"/>
        <v/>
      </c>
      <c r="J2423" s="428"/>
    </row>
    <row r="2424" spans="1:10" ht="24.75" customHeight="1">
      <c r="A2424" s="428"/>
      <c r="B2424" s="428"/>
      <c r="C2424" s="428"/>
      <c r="D2424" s="495"/>
      <c r="E2424" s="495"/>
      <c r="F2424" s="428"/>
      <c r="G2424" s="495"/>
      <c r="H2424" s="495" t="str">
        <f t="shared" si="78"/>
        <v/>
      </c>
      <c r="I2424" s="512" t="str">
        <f t="shared" si="79"/>
        <v/>
      </c>
      <c r="J2424" s="428"/>
    </row>
    <row r="2425" spans="1:10" ht="24.75" customHeight="1">
      <c r="A2425" s="428"/>
      <c r="B2425" s="428"/>
      <c r="C2425" s="428"/>
      <c r="D2425" s="495"/>
      <c r="E2425" s="495"/>
      <c r="F2425" s="428"/>
      <c r="G2425" s="495"/>
      <c r="H2425" s="495" t="str">
        <f t="shared" si="78"/>
        <v/>
      </c>
      <c r="I2425" s="512" t="str">
        <f t="shared" si="79"/>
        <v/>
      </c>
      <c r="J2425" s="428"/>
    </row>
    <row r="2426" spans="1:10" ht="24.75" customHeight="1">
      <c r="A2426" s="428"/>
      <c r="B2426" s="428"/>
      <c r="C2426" s="428"/>
      <c r="D2426" s="495"/>
      <c r="E2426" s="495"/>
      <c r="F2426" s="428"/>
      <c r="G2426" s="495"/>
      <c r="H2426" s="495" t="str">
        <f t="shared" si="78"/>
        <v/>
      </c>
      <c r="I2426" s="512" t="str">
        <f t="shared" si="79"/>
        <v/>
      </c>
      <c r="J2426" s="428"/>
    </row>
    <row r="2427" spans="1:10" ht="24.75" customHeight="1">
      <c r="A2427" s="428"/>
      <c r="B2427" s="428"/>
      <c r="C2427" s="428"/>
      <c r="D2427" s="495"/>
      <c r="E2427" s="495"/>
      <c r="F2427" s="428"/>
      <c r="G2427" s="495"/>
      <c r="H2427" s="495" t="str">
        <f t="shared" si="78"/>
        <v/>
      </c>
      <c r="I2427" s="512" t="str">
        <f t="shared" si="79"/>
        <v/>
      </c>
      <c r="J2427" s="428"/>
    </row>
    <row r="2428" spans="1:10" ht="24.75" customHeight="1">
      <c r="A2428" s="428"/>
      <c r="B2428" s="428"/>
      <c r="C2428" s="428"/>
      <c r="D2428" s="495"/>
      <c r="E2428" s="495"/>
      <c r="F2428" s="428"/>
      <c r="G2428" s="495"/>
      <c r="H2428" s="495" t="str">
        <f t="shared" si="78"/>
        <v/>
      </c>
      <c r="I2428" s="512" t="str">
        <f t="shared" si="79"/>
        <v/>
      </c>
      <c r="J2428" s="428"/>
    </row>
    <row r="2429" spans="1:10" ht="24.75" customHeight="1">
      <c r="A2429" s="428"/>
      <c r="B2429" s="428"/>
      <c r="C2429" s="428"/>
      <c r="D2429" s="495"/>
      <c r="E2429" s="495"/>
      <c r="F2429" s="428"/>
      <c r="G2429" s="495"/>
      <c r="H2429" s="495" t="str">
        <f t="shared" si="78"/>
        <v/>
      </c>
      <c r="I2429" s="512" t="str">
        <f t="shared" si="79"/>
        <v/>
      </c>
      <c r="J2429" s="428"/>
    </row>
    <row r="2430" spans="1:10" ht="24.75" customHeight="1">
      <c r="A2430" s="428"/>
      <c r="B2430" s="428"/>
      <c r="C2430" s="428"/>
      <c r="D2430" s="495"/>
      <c r="E2430" s="495"/>
      <c r="F2430" s="428"/>
      <c r="G2430" s="495"/>
      <c r="H2430" s="495" t="str">
        <f t="shared" si="78"/>
        <v/>
      </c>
      <c r="I2430" s="512" t="str">
        <f t="shared" si="79"/>
        <v/>
      </c>
      <c r="J2430" s="428"/>
    </row>
    <row r="2431" spans="1:10" ht="24.75" customHeight="1">
      <c r="A2431" s="428"/>
      <c r="B2431" s="428"/>
      <c r="C2431" s="428"/>
      <c r="D2431" s="495"/>
      <c r="E2431" s="495"/>
      <c r="F2431" s="428"/>
      <c r="G2431" s="495"/>
      <c r="H2431" s="495" t="str">
        <f t="shared" si="78"/>
        <v/>
      </c>
      <c r="I2431" s="512" t="str">
        <f t="shared" si="79"/>
        <v/>
      </c>
      <c r="J2431" s="428"/>
    </row>
    <row r="2432" spans="1:10" ht="24.75" customHeight="1">
      <c r="A2432" s="428"/>
      <c r="B2432" s="428"/>
      <c r="C2432" s="428"/>
      <c r="D2432" s="495"/>
      <c r="E2432" s="495"/>
      <c r="F2432" s="428"/>
      <c r="G2432" s="495"/>
      <c r="H2432" s="495" t="str">
        <f t="shared" si="78"/>
        <v/>
      </c>
      <c r="I2432" s="512" t="str">
        <f t="shared" si="79"/>
        <v/>
      </c>
      <c r="J2432" s="428"/>
    </row>
    <row r="2433" spans="1:10" ht="24.75" customHeight="1">
      <c r="A2433" s="428"/>
      <c r="B2433" s="428"/>
      <c r="C2433" s="428"/>
      <c r="D2433" s="495"/>
      <c r="E2433" s="495"/>
      <c r="F2433" s="428"/>
      <c r="G2433" s="495"/>
      <c r="H2433" s="495" t="str">
        <f t="shared" si="78"/>
        <v/>
      </c>
      <c r="I2433" s="512" t="str">
        <f t="shared" si="79"/>
        <v/>
      </c>
      <c r="J2433" s="428"/>
    </row>
    <row r="2434" spans="1:10" ht="24.75" customHeight="1">
      <c r="A2434" s="428"/>
      <c r="B2434" s="428"/>
      <c r="C2434" s="428"/>
      <c r="D2434" s="495"/>
      <c r="E2434" s="495"/>
      <c r="F2434" s="428"/>
      <c r="G2434" s="495"/>
      <c r="H2434" s="495" t="str">
        <f t="shared" si="78"/>
        <v/>
      </c>
      <c r="I2434" s="512" t="str">
        <f t="shared" si="79"/>
        <v/>
      </c>
      <c r="J2434" s="428"/>
    </row>
    <row r="2435" spans="1:10" ht="24.75" customHeight="1">
      <c r="A2435" s="428"/>
      <c r="B2435" s="428"/>
      <c r="C2435" s="428"/>
      <c r="D2435" s="495"/>
      <c r="E2435" s="495"/>
      <c r="F2435" s="428"/>
      <c r="G2435" s="495"/>
      <c r="H2435" s="495" t="str">
        <f t="shared" si="78"/>
        <v/>
      </c>
      <c r="I2435" s="512" t="str">
        <f t="shared" si="79"/>
        <v/>
      </c>
      <c r="J2435" s="428"/>
    </row>
    <row r="2436" spans="1:10" ht="24.75" customHeight="1">
      <c r="A2436" s="428"/>
      <c r="B2436" s="428"/>
      <c r="C2436" s="428"/>
      <c r="D2436" s="495"/>
      <c r="E2436" s="495"/>
      <c r="F2436" s="428"/>
      <c r="G2436" s="495"/>
      <c r="H2436" s="495" t="str">
        <f t="shared" si="78"/>
        <v/>
      </c>
      <c r="I2436" s="512" t="str">
        <f t="shared" si="79"/>
        <v/>
      </c>
      <c r="J2436" s="428"/>
    </row>
    <row r="2437" spans="1:10" ht="24.75" customHeight="1">
      <c r="A2437" s="428"/>
      <c r="B2437" s="428"/>
      <c r="C2437" s="428"/>
      <c r="D2437" s="495"/>
      <c r="E2437" s="495"/>
      <c r="F2437" s="428"/>
      <c r="G2437" s="495"/>
      <c r="H2437" s="495" t="str">
        <f t="shared" si="78"/>
        <v/>
      </c>
      <c r="I2437" s="512" t="str">
        <f t="shared" si="79"/>
        <v/>
      </c>
      <c r="J2437" s="428"/>
    </row>
    <row r="2438" spans="1:10" ht="24.75" customHeight="1">
      <c r="A2438" s="428"/>
      <c r="B2438" s="428"/>
      <c r="C2438" s="428"/>
      <c r="D2438" s="495"/>
      <c r="E2438" s="495"/>
      <c r="F2438" s="428"/>
      <c r="G2438" s="495"/>
      <c r="H2438" s="495" t="str">
        <f t="shared" si="78"/>
        <v/>
      </c>
      <c r="I2438" s="512" t="str">
        <f t="shared" si="79"/>
        <v/>
      </c>
      <c r="J2438" s="428"/>
    </row>
    <row r="2439" spans="1:10" ht="24.75" customHeight="1">
      <c r="A2439" s="428"/>
      <c r="B2439" s="428"/>
      <c r="C2439" s="428"/>
      <c r="D2439" s="495"/>
      <c r="E2439" s="495"/>
      <c r="F2439" s="428"/>
      <c r="G2439" s="495"/>
      <c r="H2439" s="495" t="str">
        <f t="shared" si="78"/>
        <v/>
      </c>
      <c r="I2439" s="512" t="str">
        <f t="shared" si="79"/>
        <v/>
      </c>
      <c r="J2439" s="428"/>
    </row>
    <row r="2440" spans="1:10" ht="24.75" customHeight="1">
      <c r="A2440" s="428"/>
      <c r="B2440" s="428"/>
      <c r="C2440" s="428"/>
      <c r="D2440" s="495"/>
      <c r="E2440" s="495"/>
      <c r="F2440" s="428"/>
      <c r="G2440" s="495"/>
      <c r="H2440" s="495" t="str">
        <f t="shared" si="78"/>
        <v/>
      </c>
      <c r="I2440" s="512" t="str">
        <f t="shared" si="79"/>
        <v/>
      </c>
      <c r="J2440" s="428"/>
    </row>
    <row r="2441" spans="1:10" ht="24.75" customHeight="1">
      <c r="A2441" s="428"/>
      <c r="B2441" s="428"/>
      <c r="C2441" s="428"/>
      <c r="D2441" s="495"/>
      <c r="E2441" s="495"/>
      <c r="F2441" s="428"/>
      <c r="G2441" s="495"/>
      <c r="H2441" s="495" t="str">
        <f t="shared" si="78"/>
        <v/>
      </c>
      <c r="I2441" s="512" t="str">
        <f t="shared" si="79"/>
        <v/>
      </c>
      <c r="J2441" s="428"/>
    </row>
    <row r="2442" spans="1:10" ht="24.75" customHeight="1">
      <c r="A2442" s="428"/>
      <c r="B2442" s="428"/>
      <c r="C2442" s="428"/>
      <c r="D2442" s="495"/>
      <c r="E2442" s="495"/>
      <c r="F2442" s="428"/>
      <c r="G2442" s="495"/>
      <c r="H2442" s="495" t="str">
        <f t="shared" si="78"/>
        <v/>
      </c>
      <c r="I2442" s="512" t="str">
        <f t="shared" si="79"/>
        <v/>
      </c>
      <c r="J2442" s="428"/>
    </row>
    <row r="2443" spans="1:10" ht="24.75" customHeight="1">
      <c r="A2443" s="428"/>
      <c r="B2443" s="428"/>
      <c r="C2443" s="428"/>
      <c r="D2443" s="495"/>
      <c r="E2443" s="495"/>
      <c r="F2443" s="428"/>
      <c r="G2443" s="495"/>
      <c r="H2443" s="495" t="str">
        <f t="shared" si="78"/>
        <v/>
      </c>
      <c r="I2443" s="512" t="str">
        <f t="shared" si="79"/>
        <v/>
      </c>
      <c r="J2443" s="428"/>
    </row>
    <row r="2444" spans="1:10" ht="24.75" customHeight="1">
      <c r="A2444" s="428"/>
      <c r="B2444" s="428"/>
      <c r="C2444" s="428"/>
      <c r="D2444" s="495"/>
      <c r="E2444" s="495"/>
      <c r="F2444" s="428"/>
      <c r="G2444" s="495"/>
      <c r="H2444" s="495" t="str">
        <f t="shared" si="78"/>
        <v/>
      </c>
      <c r="I2444" s="512" t="str">
        <f t="shared" si="79"/>
        <v/>
      </c>
      <c r="J2444" s="428"/>
    </row>
    <row r="2445" spans="1:10" ht="24.75" customHeight="1">
      <c r="A2445" s="428"/>
      <c r="B2445" s="428"/>
      <c r="C2445" s="428"/>
      <c r="D2445" s="495"/>
      <c r="E2445" s="495"/>
      <c r="F2445" s="428"/>
      <c r="G2445" s="495"/>
      <c r="H2445" s="495" t="str">
        <f t="shared" si="78"/>
        <v/>
      </c>
      <c r="I2445" s="512" t="str">
        <f t="shared" si="79"/>
        <v/>
      </c>
      <c r="J2445" s="428"/>
    </row>
    <row r="2446" spans="1:10" ht="24.75" customHeight="1">
      <c r="A2446" s="428"/>
      <c r="B2446" s="428"/>
      <c r="C2446" s="428"/>
      <c r="D2446" s="495"/>
      <c r="E2446" s="495"/>
      <c r="F2446" s="428"/>
      <c r="G2446" s="495"/>
      <c r="H2446" s="495" t="str">
        <f t="shared" si="78"/>
        <v/>
      </c>
      <c r="I2446" s="512" t="str">
        <f t="shared" si="79"/>
        <v/>
      </c>
      <c r="J2446" s="428"/>
    </row>
    <row r="2447" spans="1:10" ht="24.75" customHeight="1">
      <c r="A2447" s="428"/>
      <c r="B2447" s="428"/>
      <c r="C2447" s="428"/>
      <c r="D2447" s="495"/>
      <c r="E2447" s="495"/>
      <c r="F2447" s="428"/>
      <c r="G2447" s="495"/>
      <c r="H2447" s="495" t="str">
        <f t="shared" si="78"/>
        <v/>
      </c>
      <c r="I2447" s="512" t="str">
        <f t="shared" si="79"/>
        <v/>
      </c>
      <c r="J2447" s="428"/>
    </row>
    <row r="2448" spans="1:10" ht="24.75" customHeight="1">
      <c r="A2448" s="428"/>
      <c r="B2448" s="428"/>
      <c r="C2448" s="428"/>
      <c r="D2448" s="495"/>
      <c r="E2448" s="495"/>
      <c r="F2448" s="428"/>
      <c r="G2448" s="495"/>
      <c r="H2448" s="495" t="str">
        <f t="shared" si="78"/>
        <v/>
      </c>
      <c r="I2448" s="512" t="str">
        <f t="shared" si="79"/>
        <v/>
      </c>
      <c r="J2448" s="428"/>
    </row>
    <row r="2449" spans="1:10" ht="24.75" customHeight="1">
      <c r="A2449" s="428"/>
      <c r="B2449" s="428"/>
      <c r="C2449" s="428"/>
      <c r="D2449" s="495"/>
      <c r="E2449" s="495"/>
      <c r="F2449" s="428"/>
      <c r="G2449" s="495"/>
      <c r="H2449" s="495" t="str">
        <f t="shared" si="78"/>
        <v/>
      </c>
      <c r="I2449" s="512" t="str">
        <f t="shared" si="79"/>
        <v/>
      </c>
      <c r="J2449" s="428"/>
    </row>
    <row r="2450" spans="1:10" ht="24.75" customHeight="1">
      <c r="A2450" s="428"/>
      <c r="B2450" s="428"/>
      <c r="C2450" s="428"/>
      <c r="D2450" s="495"/>
      <c r="E2450" s="495"/>
      <c r="F2450" s="428"/>
      <c r="G2450" s="495"/>
      <c r="H2450" s="495" t="str">
        <f t="shared" si="78"/>
        <v/>
      </c>
      <c r="I2450" s="512" t="str">
        <f t="shared" si="79"/>
        <v/>
      </c>
      <c r="J2450" s="428"/>
    </row>
    <row r="2451" spans="1:10" ht="24.75" customHeight="1">
      <c r="A2451" s="428"/>
      <c r="B2451" s="428"/>
      <c r="C2451" s="428"/>
      <c r="D2451" s="495"/>
      <c r="E2451" s="495"/>
      <c r="F2451" s="428"/>
      <c r="G2451" s="495"/>
      <c r="H2451" s="495" t="str">
        <f t="shared" si="78"/>
        <v/>
      </c>
      <c r="I2451" s="512" t="str">
        <f t="shared" si="79"/>
        <v/>
      </c>
      <c r="J2451" s="428"/>
    </row>
    <row r="2452" spans="1:10" ht="24.75" customHeight="1">
      <c r="A2452" s="428"/>
      <c r="B2452" s="428"/>
      <c r="C2452" s="428"/>
      <c r="D2452" s="495"/>
      <c r="E2452" s="495"/>
      <c r="F2452" s="428"/>
      <c r="G2452" s="495"/>
      <c r="H2452" s="495" t="str">
        <f t="shared" si="78"/>
        <v/>
      </c>
      <c r="I2452" s="512" t="str">
        <f t="shared" si="79"/>
        <v/>
      </c>
      <c r="J2452" s="428"/>
    </row>
    <row r="2453" spans="1:10" ht="24.75" customHeight="1">
      <c r="A2453" s="428"/>
      <c r="B2453" s="428"/>
      <c r="C2453" s="428"/>
      <c r="D2453" s="495"/>
      <c r="E2453" s="495"/>
      <c r="F2453" s="428"/>
      <c r="G2453" s="495"/>
      <c r="H2453" s="495" t="str">
        <f t="shared" si="78"/>
        <v/>
      </c>
      <c r="I2453" s="512" t="str">
        <f t="shared" si="79"/>
        <v/>
      </c>
      <c r="J2453" s="428"/>
    </row>
    <row r="2454" spans="1:10" ht="24.75" customHeight="1">
      <c r="A2454" s="428"/>
      <c r="B2454" s="428"/>
      <c r="C2454" s="428"/>
      <c r="D2454" s="495"/>
      <c r="E2454" s="495"/>
      <c r="F2454" s="428"/>
      <c r="G2454" s="495"/>
      <c r="H2454" s="495" t="str">
        <f t="shared" si="78"/>
        <v/>
      </c>
      <c r="I2454" s="512" t="str">
        <f t="shared" si="79"/>
        <v/>
      </c>
      <c r="J2454" s="428"/>
    </row>
    <row r="2455" spans="1:10" ht="24.75" customHeight="1">
      <c r="A2455" s="428"/>
      <c r="B2455" s="428"/>
      <c r="C2455" s="428"/>
      <c r="D2455" s="495"/>
      <c r="E2455" s="495"/>
      <c r="F2455" s="428"/>
      <c r="G2455" s="495"/>
      <c r="H2455" s="495" t="str">
        <f t="shared" si="78"/>
        <v/>
      </c>
      <c r="I2455" s="512" t="str">
        <f t="shared" si="79"/>
        <v/>
      </c>
      <c r="J2455" s="428"/>
    </row>
    <row r="2456" spans="1:10" ht="24.75" customHeight="1">
      <c r="A2456" s="428"/>
      <c r="B2456" s="428"/>
      <c r="C2456" s="428"/>
      <c r="D2456" s="495"/>
      <c r="E2456" s="495"/>
      <c r="F2456" s="428"/>
      <c r="G2456" s="495"/>
      <c r="H2456" s="495" t="str">
        <f t="shared" si="78"/>
        <v/>
      </c>
      <c r="I2456" s="512" t="str">
        <f t="shared" si="79"/>
        <v/>
      </c>
      <c r="J2456" s="428"/>
    </row>
    <row r="2457" spans="1:10" ht="24.75" customHeight="1">
      <c r="A2457" s="428"/>
      <c r="B2457" s="428"/>
      <c r="C2457" s="428"/>
      <c r="D2457" s="495"/>
      <c r="E2457" s="495"/>
      <c r="F2457" s="428"/>
      <c r="G2457" s="495"/>
      <c r="H2457" s="495" t="str">
        <f t="shared" si="78"/>
        <v/>
      </c>
      <c r="I2457" s="512" t="str">
        <f t="shared" si="79"/>
        <v/>
      </c>
      <c r="J2457" s="428"/>
    </row>
    <row r="2458" spans="1:10" ht="24.75" customHeight="1">
      <c r="A2458" s="428"/>
      <c r="B2458" s="428"/>
      <c r="C2458" s="428"/>
      <c r="D2458" s="495"/>
      <c r="E2458" s="495"/>
      <c r="F2458" s="428"/>
      <c r="G2458" s="495"/>
      <c r="H2458" s="495" t="str">
        <f t="shared" si="78"/>
        <v/>
      </c>
      <c r="I2458" s="512" t="str">
        <f t="shared" si="79"/>
        <v/>
      </c>
      <c r="J2458" s="428"/>
    </row>
    <row r="2459" spans="1:10" ht="24.75" customHeight="1">
      <c r="A2459" s="428"/>
      <c r="B2459" s="428"/>
      <c r="C2459" s="428"/>
      <c r="D2459" s="495"/>
      <c r="E2459" s="495"/>
      <c r="F2459" s="428"/>
      <c r="G2459" s="495"/>
      <c r="H2459" s="495" t="str">
        <f t="shared" si="78"/>
        <v/>
      </c>
      <c r="I2459" s="512" t="str">
        <f t="shared" si="79"/>
        <v/>
      </c>
      <c r="J2459" s="428"/>
    </row>
    <row r="2460" spans="1:10" ht="24.75" customHeight="1">
      <c r="A2460" s="428"/>
      <c r="B2460" s="428"/>
      <c r="C2460" s="428"/>
      <c r="D2460" s="495"/>
      <c r="E2460" s="495"/>
      <c r="F2460" s="428"/>
      <c r="G2460" s="495"/>
      <c r="H2460" s="495" t="str">
        <f t="shared" si="78"/>
        <v/>
      </c>
      <c r="I2460" s="512" t="str">
        <f t="shared" si="79"/>
        <v/>
      </c>
      <c r="J2460" s="428"/>
    </row>
    <row r="2461" spans="1:10" ht="24.75" customHeight="1">
      <c r="A2461" s="428"/>
      <c r="B2461" s="428"/>
      <c r="C2461" s="428"/>
      <c r="D2461" s="495"/>
      <c r="E2461" s="495"/>
      <c r="F2461" s="428"/>
      <c r="G2461" s="495"/>
      <c r="H2461" s="495" t="str">
        <f t="shared" si="78"/>
        <v/>
      </c>
      <c r="I2461" s="512" t="str">
        <f t="shared" si="79"/>
        <v/>
      </c>
      <c r="J2461" s="428"/>
    </row>
    <row r="2462" spans="1:10" ht="24.75" customHeight="1">
      <c r="A2462" s="428"/>
      <c r="B2462" s="428"/>
      <c r="C2462" s="428"/>
      <c r="D2462" s="495"/>
      <c r="E2462" s="495"/>
      <c r="F2462" s="428"/>
      <c r="G2462" s="495"/>
      <c r="H2462" s="495" t="str">
        <f t="shared" ref="H2462:H2525" si="80">IF(E2462="","",E2462*G2462)</f>
        <v/>
      </c>
      <c r="I2462" s="512" t="str">
        <f t="shared" ref="I2462:I2525" si="81">IF(D2462="","",H2462/D2462)</f>
        <v/>
      </c>
      <c r="J2462" s="428"/>
    </row>
    <row r="2463" spans="1:10" ht="24.75" customHeight="1">
      <c r="A2463" s="428"/>
      <c r="B2463" s="428"/>
      <c r="C2463" s="428"/>
      <c r="D2463" s="495"/>
      <c r="E2463" s="495"/>
      <c r="F2463" s="428"/>
      <c r="G2463" s="495"/>
      <c r="H2463" s="495" t="str">
        <f t="shared" si="80"/>
        <v/>
      </c>
      <c r="I2463" s="512" t="str">
        <f t="shared" si="81"/>
        <v/>
      </c>
      <c r="J2463" s="428"/>
    </row>
    <row r="2464" spans="1:10" ht="24.75" customHeight="1">
      <c r="A2464" s="428"/>
      <c r="B2464" s="428"/>
      <c r="C2464" s="428"/>
      <c r="D2464" s="495"/>
      <c r="E2464" s="495"/>
      <c r="F2464" s="428"/>
      <c r="G2464" s="495"/>
      <c r="H2464" s="495" t="str">
        <f t="shared" si="80"/>
        <v/>
      </c>
      <c r="I2464" s="512" t="str">
        <f t="shared" si="81"/>
        <v/>
      </c>
      <c r="J2464" s="428"/>
    </row>
    <row r="2465" spans="1:10" ht="24.75" customHeight="1">
      <c r="A2465" s="428"/>
      <c r="B2465" s="428"/>
      <c r="C2465" s="428"/>
      <c r="D2465" s="495"/>
      <c r="E2465" s="495"/>
      <c r="F2465" s="428"/>
      <c r="G2465" s="495"/>
      <c r="H2465" s="495" t="str">
        <f t="shared" si="80"/>
        <v/>
      </c>
      <c r="I2465" s="512" t="str">
        <f t="shared" si="81"/>
        <v/>
      </c>
      <c r="J2465" s="428"/>
    </row>
    <row r="2466" spans="1:10" ht="24.75" customHeight="1">
      <c r="A2466" s="428"/>
      <c r="B2466" s="428"/>
      <c r="C2466" s="428"/>
      <c r="D2466" s="495"/>
      <c r="E2466" s="495"/>
      <c r="F2466" s="428"/>
      <c r="G2466" s="495"/>
      <c r="H2466" s="495" t="str">
        <f t="shared" si="80"/>
        <v/>
      </c>
      <c r="I2466" s="512" t="str">
        <f t="shared" si="81"/>
        <v/>
      </c>
      <c r="J2466" s="428"/>
    </row>
    <row r="2467" spans="1:10" ht="24.75" customHeight="1">
      <c r="A2467" s="428"/>
      <c r="B2467" s="428"/>
      <c r="C2467" s="428"/>
      <c r="D2467" s="495"/>
      <c r="E2467" s="495"/>
      <c r="F2467" s="428"/>
      <c r="G2467" s="495"/>
      <c r="H2467" s="495" t="str">
        <f t="shared" si="80"/>
        <v/>
      </c>
      <c r="I2467" s="512" t="str">
        <f t="shared" si="81"/>
        <v/>
      </c>
      <c r="J2467" s="428"/>
    </row>
    <row r="2468" spans="1:10" ht="24.75" customHeight="1">
      <c r="A2468" s="428"/>
      <c r="B2468" s="428"/>
      <c r="C2468" s="428"/>
      <c r="D2468" s="495"/>
      <c r="E2468" s="495"/>
      <c r="F2468" s="428"/>
      <c r="G2468" s="495"/>
      <c r="H2468" s="495" t="str">
        <f t="shared" si="80"/>
        <v/>
      </c>
      <c r="I2468" s="512" t="str">
        <f t="shared" si="81"/>
        <v/>
      </c>
      <c r="J2468" s="428"/>
    </row>
    <row r="2469" spans="1:10" ht="24.75" customHeight="1">
      <c r="A2469" s="428"/>
      <c r="B2469" s="428"/>
      <c r="C2469" s="428"/>
      <c r="D2469" s="495"/>
      <c r="E2469" s="495"/>
      <c r="F2469" s="428"/>
      <c r="G2469" s="495"/>
      <c r="H2469" s="495" t="str">
        <f t="shared" si="80"/>
        <v/>
      </c>
      <c r="I2469" s="512" t="str">
        <f t="shared" si="81"/>
        <v/>
      </c>
      <c r="J2469" s="428"/>
    </row>
    <row r="2470" spans="1:10" ht="24.75" customHeight="1">
      <c r="A2470" s="428"/>
      <c r="B2470" s="428"/>
      <c r="C2470" s="428"/>
      <c r="D2470" s="495"/>
      <c r="E2470" s="495"/>
      <c r="F2470" s="428"/>
      <c r="G2470" s="495"/>
      <c r="H2470" s="495" t="str">
        <f t="shared" si="80"/>
        <v/>
      </c>
      <c r="I2470" s="512" t="str">
        <f t="shared" si="81"/>
        <v/>
      </c>
      <c r="J2470" s="428"/>
    </row>
    <row r="2471" spans="1:10" ht="24.75" customHeight="1">
      <c r="A2471" s="428"/>
      <c r="B2471" s="428"/>
      <c r="C2471" s="428"/>
      <c r="D2471" s="495"/>
      <c r="E2471" s="495"/>
      <c r="F2471" s="428"/>
      <c r="G2471" s="495"/>
      <c r="H2471" s="495" t="str">
        <f t="shared" si="80"/>
        <v/>
      </c>
      <c r="I2471" s="512" t="str">
        <f t="shared" si="81"/>
        <v/>
      </c>
      <c r="J2471" s="428"/>
    </row>
    <row r="2472" spans="1:10" ht="24.75" customHeight="1">
      <c r="A2472" s="428"/>
      <c r="B2472" s="428"/>
      <c r="C2472" s="428"/>
      <c r="D2472" s="495"/>
      <c r="E2472" s="495"/>
      <c r="F2472" s="428"/>
      <c r="G2472" s="495"/>
      <c r="H2472" s="495" t="str">
        <f t="shared" si="80"/>
        <v/>
      </c>
      <c r="I2472" s="512" t="str">
        <f t="shared" si="81"/>
        <v/>
      </c>
      <c r="J2472" s="428"/>
    </row>
    <row r="2473" spans="1:10" ht="24.75" customHeight="1">
      <c r="A2473" s="428"/>
      <c r="B2473" s="428"/>
      <c r="C2473" s="428"/>
      <c r="D2473" s="495"/>
      <c r="E2473" s="495"/>
      <c r="F2473" s="428"/>
      <c r="G2473" s="495"/>
      <c r="H2473" s="495" t="str">
        <f t="shared" si="80"/>
        <v/>
      </c>
      <c r="I2473" s="512" t="str">
        <f t="shared" si="81"/>
        <v/>
      </c>
      <c r="J2473" s="428"/>
    </row>
    <row r="2474" spans="1:10" ht="24.75" customHeight="1">
      <c r="A2474" s="428"/>
      <c r="B2474" s="428"/>
      <c r="C2474" s="428"/>
      <c r="D2474" s="495"/>
      <c r="E2474" s="495"/>
      <c r="F2474" s="428"/>
      <c r="G2474" s="495"/>
      <c r="H2474" s="495" t="str">
        <f t="shared" si="80"/>
        <v/>
      </c>
      <c r="I2474" s="512" t="str">
        <f t="shared" si="81"/>
        <v/>
      </c>
      <c r="J2474" s="428"/>
    </row>
    <row r="2475" spans="1:10" ht="24.75" customHeight="1">
      <c r="A2475" s="428"/>
      <c r="B2475" s="428"/>
      <c r="C2475" s="428"/>
      <c r="D2475" s="495"/>
      <c r="E2475" s="495"/>
      <c r="F2475" s="428"/>
      <c r="G2475" s="495"/>
      <c r="H2475" s="495" t="str">
        <f t="shared" si="80"/>
        <v/>
      </c>
      <c r="I2475" s="512" t="str">
        <f t="shared" si="81"/>
        <v/>
      </c>
      <c r="J2475" s="428"/>
    </row>
    <row r="2476" spans="1:10" ht="24.75" customHeight="1">
      <c r="A2476" s="428"/>
      <c r="B2476" s="428"/>
      <c r="C2476" s="428"/>
      <c r="D2476" s="495"/>
      <c r="E2476" s="495"/>
      <c r="F2476" s="428"/>
      <c r="G2476" s="495"/>
      <c r="H2476" s="495" t="str">
        <f t="shared" si="80"/>
        <v/>
      </c>
      <c r="I2476" s="512" t="str">
        <f t="shared" si="81"/>
        <v/>
      </c>
      <c r="J2476" s="428"/>
    </row>
    <row r="2477" spans="1:10" ht="24.75" customHeight="1">
      <c r="A2477" s="428"/>
      <c r="B2477" s="428"/>
      <c r="C2477" s="428"/>
      <c r="D2477" s="495"/>
      <c r="E2477" s="495"/>
      <c r="F2477" s="428"/>
      <c r="G2477" s="495"/>
      <c r="H2477" s="495" t="str">
        <f t="shared" si="80"/>
        <v/>
      </c>
      <c r="I2477" s="512" t="str">
        <f t="shared" si="81"/>
        <v/>
      </c>
      <c r="J2477" s="428"/>
    </row>
    <row r="2478" spans="1:10" ht="24.75" customHeight="1">
      <c r="A2478" s="428"/>
      <c r="B2478" s="428"/>
      <c r="C2478" s="428"/>
      <c r="D2478" s="495"/>
      <c r="E2478" s="495"/>
      <c r="F2478" s="428"/>
      <c r="G2478" s="495"/>
      <c r="H2478" s="495" t="str">
        <f t="shared" si="80"/>
        <v/>
      </c>
      <c r="I2478" s="512" t="str">
        <f t="shared" si="81"/>
        <v/>
      </c>
      <c r="J2478" s="428"/>
    </row>
    <row r="2479" spans="1:10" ht="24.75" customHeight="1">
      <c r="A2479" s="428"/>
      <c r="B2479" s="428"/>
      <c r="C2479" s="428"/>
      <c r="D2479" s="495"/>
      <c r="E2479" s="495"/>
      <c r="F2479" s="428"/>
      <c r="G2479" s="495"/>
      <c r="H2479" s="495" t="str">
        <f t="shared" si="80"/>
        <v/>
      </c>
      <c r="I2479" s="512" t="str">
        <f t="shared" si="81"/>
        <v/>
      </c>
      <c r="J2479" s="428"/>
    </row>
    <row r="2480" spans="1:10" ht="24.75" customHeight="1">
      <c r="A2480" s="428"/>
      <c r="B2480" s="428"/>
      <c r="C2480" s="428"/>
      <c r="D2480" s="495"/>
      <c r="E2480" s="495"/>
      <c r="F2480" s="428"/>
      <c r="G2480" s="495"/>
      <c r="H2480" s="495" t="str">
        <f t="shared" si="80"/>
        <v/>
      </c>
      <c r="I2480" s="512" t="str">
        <f t="shared" si="81"/>
        <v/>
      </c>
      <c r="J2480" s="428"/>
    </row>
    <row r="2481" spans="1:10" ht="24.75" customHeight="1">
      <c r="A2481" s="428"/>
      <c r="B2481" s="428"/>
      <c r="C2481" s="428"/>
      <c r="D2481" s="495"/>
      <c r="E2481" s="495"/>
      <c r="F2481" s="428"/>
      <c r="G2481" s="495"/>
      <c r="H2481" s="495" t="str">
        <f t="shared" si="80"/>
        <v/>
      </c>
      <c r="I2481" s="512" t="str">
        <f t="shared" si="81"/>
        <v/>
      </c>
      <c r="J2481" s="428"/>
    </row>
    <row r="2482" spans="1:10" ht="24.75" customHeight="1">
      <c r="A2482" s="428"/>
      <c r="B2482" s="428"/>
      <c r="C2482" s="428"/>
      <c r="D2482" s="495"/>
      <c r="E2482" s="495"/>
      <c r="F2482" s="428"/>
      <c r="G2482" s="495"/>
      <c r="H2482" s="495" t="str">
        <f t="shared" si="80"/>
        <v/>
      </c>
      <c r="I2482" s="512" t="str">
        <f t="shared" si="81"/>
        <v/>
      </c>
      <c r="J2482" s="428"/>
    </row>
    <row r="2483" spans="1:10" ht="24.75" customHeight="1">
      <c r="A2483" s="428"/>
      <c r="B2483" s="428"/>
      <c r="C2483" s="428"/>
      <c r="D2483" s="495"/>
      <c r="E2483" s="495"/>
      <c r="F2483" s="428"/>
      <c r="G2483" s="495"/>
      <c r="H2483" s="495" t="str">
        <f t="shared" si="80"/>
        <v/>
      </c>
      <c r="I2483" s="512" t="str">
        <f t="shared" si="81"/>
        <v/>
      </c>
      <c r="J2483" s="428"/>
    </row>
    <row r="2484" spans="1:10" ht="24.75" customHeight="1">
      <c r="A2484" s="428"/>
      <c r="B2484" s="428"/>
      <c r="C2484" s="428"/>
      <c r="D2484" s="495"/>
      <c r="E2484" s="495"/>
      <c r="F2484" s="428"/>
      <c r="G2484" s="495"/>
      <c r="H2484" s="495" t="str">
        <f t="shared" si="80"/>
        <v/>
      </c>
      <c r="I2484" s="512" t="str">
        <f t="shared" si="81"/>
        <v/>
      </c>
      <c r="J2484" s="428"/>
    </row>
    <row r="2485" spans="1:10" ht="24.75" customHeight="1">
      <c r="A2485" s="428"/>
      <c r="B2485" s="428"/>
      <c r="C2485" s="428"/>
      <c r="D2485" s="495"/>
      <c r="E2485" s="495"/>
      <c r="F2485" s="428"/>
      <c r="G2485" s="495"/>
      <c r="H2485" s="495" t="str">
        <f t="shared" si="80"/>
        <v/>
      </c>
      <c r="I2485" s="512" t="str">
        <f t="shared" si="81"/>
        <v/>
      </c>
      <c r="J2485" s="428"/>
    </row>
    <row r="2486" spans="1:10" ht="24.75" customHeight="1">
      <c r="A2486" s="428"/>
      <c r="B2486" s="428"/>
      <c r="C2486" s="428"/>
      <c r="D2486" s="495"/>
      <c r="E2486" s="495"/>
      <c r="F2486" s="428"/>
      <c r="G2486" s="495"/>
      <c r="H2486" s="495" t="str">
        <f t="shared" si="80"/>
        <v/>
      </c>
      <c r="I2486" s="512" t="str">
        <f t="shared" si="81"/>
        <v/>
      </c>
      <c r="J2486" s="428"/>
    </row>
    <row r="2487" spans="1:10" ht="24.75" customHeight="1">
      <c r="A2487" s="428"/>
      <c r="B2487" s="428"/>
      <c r="C2487" s="428"/>
      <c r="D2487" s="495"/>
      <c r="E2487" s="495"/>
      <c r="F2487" s="428"/>
      <c r="G2487" s="495"/>
      <c r="H2487" s="495" t="str">
        <f t="shared" si="80"/>
        <v/>
      </c>
      <c r="I2487" s="512" t="str">
        <f t="shared" si="81"/>
        <v/>
      </c>
      <c r="J2487" s="428"/>
    </row>
    <row r="2488" spans="1:10" ht="24.75" customHeight="1">
      <c r="A2488" s="428"/>
      <c r="B2488" s="428"/>
      <c r="C2488" s="428"/>
      <c r="D2488" s="495"/>
      <c r="E2488" s="495"/>
      <c r="F2488" s="428"/>
      <c r="G2488" s="495"/>
      <c r="H2488" s="495" t="str">
        <f t="shared" si="80"/>
        <v/>
      </c>
      <c r="I2488" s="512" t="str">
        <f t="shared" si="81"/>
        <v/>
      </c>
      <c r="J2488" s="428"/>
    </row>
    <row r="2489" spans="1:10" ht="24.75" customHeight="1">
      <c r="A2489" s="428"/>
      <c r="B2489" s="428"/>
      <c r="C2489" s="428"/>
      <c r="D2489" s="495"/>
      <c r="E2489" s="495"/>
      <c r="F2489" s="428"/>
      <c r="G2489" s="495"/>
      <c r="H2489" s="495" t="str">
        <f t="shared" si="80"/>
        <v/>
      </c>
      <c r="I2489" s="512" t="str">
        <f t="shared" si="81"/>
        <v/>
      </c>
      <c r="J2489" s="428"/>
    </row>
    <row r="2490" spans="1:10" ht="24.75" customHeight="1">
      <c r="A2490" s="428"/>
      <c r="B2490" s="428"/>
      <c r="C2490" s="428"/>
      <c r="D2490" s="495"/>
      <c r="E2490" s="495"/>
      <c r="F2490" s="428"/>
      <c r="G2490" s="495"/>
      <c r="H2490" s="495" t="str">
        <f t="shared" si="80"/>
        <v/>
      </c>
      <c r="I2490" s="512" t="str">
        <f t="shared" si="81"/>
        <v/>
      </c>
      <c r="J2490" s="428"/>
    </row>
    <row r="2491" spans="1:10" ht="24.75" customHeight="1">
      <c r="A2491" s="428"/>
      <c r="B2491" s="428"/>
      <c r="C2491" s="428"/>
      <c r="D2491" s="495"/>
      <c r="E2491" s="495"/>
      <c r="F2491" s="428"/>
      <c r="G2491" s="495"/>
      <c r="H2491" s="495" t="str">
        <f t="shared" si="80"/>
        <v/>
      </c>
      <c r="I2491" s="512" t="str">
        <f t="shared" si="81"/>
        <v/>
      </c>
      <c r="J2491" s="428"/>
    </row>
    <row r="2492" spans="1:10" ht="24.75" customHeight="1">
      <c r="A2492" s="428"/>
      <c r="B2492" s="428"/>
      <c r="C2492" s="428"/>
      <c r="D2492" s="495"/>
      <c r="E2492" s="495"/>
      <c r="F2492" s="428"/>
      <c r="G2492" s="495"/>
      <c r="H2492" s="495" t="str">
        <f t="shared" si="80"/>
        <v/>
      </c>
      <c r="I2492" s="512" t="str">
        <f t="shared" si="81"/>
        <v/>
      </c>
      <c r="J2492" s="428"/>
    </row>
    <row r="2493" spans="1:10" ht="24.75" customHeight="1">
      <c r="A2493" s="428"/>
      <c r="B2493" s="428"/>
      <c r="C2493" s="428"/>
      <c r="D2493" s="495"/>
      <c r="E2493" s="495"/>
      <c r="F2493" s="428"/>
      <c r="G2493" s="495"/>
      <c r="H2493" s="495" t="str">
        <f t="shared" si="80"/>
        <v/>
      </c>
      <c r="I2493" s="512" t="str">
        <f t="shared" si="81"/>
        <v/>
      </c>
      <c r="J2493" s="428"/>
    </row>
    <row r="2494" spans="1:10" ht="24.75" customHeight="1">
      <c r="A2494" s="428"/>
      <c r="B2494" s="428"/>
      <c r="C2494" s="428"/>
      <c r="D2494" s="495"/>
      <c r="E2494" s="495"/>
      <c r="F2494" s="428"/>
      <c r="G2494" s="495"/>
      <c r="H2494" s="495" t="str">
        <f t="shared" si="80"/>
        <v/>
      </c>
      <c r="I2494" s="512" t="str">
        <f t="shared" si="81"/>
        <v/>
      </c>
      <c r="J2494" s="428"/>
    </row>
    <row r="2495" spans="1:10" ht="24.75" customHeight="1">
      <c r="A2495" s="428"/>
      <c r="B2495" s="428"/>
      <c r="C2495" s="428"/>
      <c r="D2495" s="495"/>
      <c r="E2495" s="495"/>
      <c r="F2495" s="428"/>
      <c r="G2495" s="495"/>
      <c r="H2495" s="495" t="str">
        <f t="shared" si="80"/>
        <v/>
      </c>
      <c r="I2495" s="512" t="str">
        <f t="shared" si="81"/>
        <v/>
      </c>
      <c r="J2495" s="428"/>
    </row>
    <row r="2496" spans="1:10" ht="24.75" customHeight="1">
      <c r="A2496" s="428"/>
      <c r="B2496" s="428"/>
      <c r="C2496" s="428"/>
      <c r="D2496" s="495"/>
      <c r="E2496" s="495"/>
      <c r="F2496" s="428"/>
      <c r="G2496" s="495"/>
      <c r="H2496" s="495" t="str">
        <f t="shared" si="80"/>
        <v/>
      </c>
      <c r="I2496" s="512" t="str">
        <f t="shared" si="81"/>
        <v/>
      </c>
      <c r="J2496" s="428"/>
    </row>
    <row r="2497" spans="1:10" ht="24.75" customHeight="1">
      <c r="A2497" s="428"/>
      <c r="B2497" s="428"/>
      <c r="C2497" s="428"/>
      <c r="D2497" s="495"/>
      <c r="E2497" s="495"/>
      <c r="F2497" s="428"/>
      <c r="G2497" s="495"/>
      <c r="H2497" s="495" t="str">
        <f t="shared" si="80"/>
        <v/>
      </c>
      <c r="I2497" s="512" t="str">
        <f t="shared" si="81"/>
        <v/>
      </c>
      <c r="J2497" s="428"/>
    </row>
    <row r="2498" spans="1:10" ht="24.75" customHeight="1">
      <c r="A2498" s="428"/>
      <c r="B2498" s="428"/>
      <c r="C2498" s="428"/>
      <c r="D2498" s="495"/>
      <c r="E2498" s="495"/>
      <c r="F2498" s="428"/>
      <c r="G2498" s="495"/>
      <c r="H2498" s="495" t="str">
        <f t="shared" si="80"/>
        <v/>
      </c>
      <c r="I2498" s="512" t="str">
        <f t="shared" si="81"/>
        <v/>
      </c>
      <c r="J2498" s="428"/>
    </row>
    <row r="2499" spans="1:10" ht="24.75" customHeight="1">
      <c r="A2499" s="428"/>
      <c r="B2499" s="428"/>
      <c r="C2499" s="428"/>
      <c r="D2499" s="495"/>
      <c r="E2499" s="495"/>
      <c r="F2499" s="428"/>
      <c r="G2499" s="495"/>
      <c r="H2499" s="495" t="str">
        <f t="shared" si="80"/>
        <v/>
      </c>
      <c r="I2499" s="512" t="str">
        <f t="shared" si="81"/>
        <v/>
      </c>
      <c r="J2499" s="428"/>
    </row>
    <row r="2500" spans="1:10" ht="24.75" customHeight="1">
      <c r="A2500" s="428"/>
      <c r="B2500" s="428"/>
      <c r="C2500" s="428"/>
      <c r="D2500" s="495"/>
      <c r="E2500" s="495"/>
      <c r="F2500" s="428"/>
      <c r="G2500" s="495"/>
      <c r="H2500" s="495" t="str">
        <f t="shared" si="80"/>
        <v/>
      </c>
      <c r="I2500" s="512" t="str">
        <f t="shared" si="81"/>
        <v/>
      </c>
      <c r="J2500" s="428"/>
    </row>
    <row r="2501" spans="1:10" ht="24.75" customHeight="1">
      <c r="A2501" s="428"/>
      <c r="B2501" s="428"/>
      <c r="C2501" s="428"/>
      <c r="D2501" s="495"/>
      <c r="E2501" s="495"/>
      <c r="F2501" s="428"/>
      <c r="G2501" s="495"/>
      <c r="H2501" s="495" t="str">
        <f t="shared" si="80"/>
        <v/>
      </c>
      <c r="I2501" s="512" t="str">
        <f t="shared" si="81"/>
        <v/>
      </c>
      <c r="J2501" s="428"/>
    </row>
    <row r="2502" spans="1:10" ht="24.75" customHeight="1">
      <c r="A2502" s="428"/>
      <c r="B2502" s="428"/>
      <c r="C2502" s="428"/>
      <c r="D2502" s="495"/>
      <c r="E2502" s="495"/>
      <c r="F2502" s="428"/>
      <c r="G2502" s="495"/>
      <c r="H2502" s="495" t="str">
        <f t="shared" si="80"/>
        <v/>
      </c>
      <c r="I2502" s="512" t="str">
        <f t="shared" si="81"/>
        <v/>
      </c>
      <c r="J2502" s="428"/>
    </row>
    <row r="2503" spans="1:10" ht="24.75" customHeight="1">
      <c r="A2503" s="428"/>
      <c r="B2503" s="428"/>
      <c r="C2503" s="428"/>
      <c r="D2503" s="495"/>
      <c r="E2503" s="495"/>
      <c r="F2503" s="428"/>
      <c r="G2503" s="495"/>
      <c r="H2503" s="495" t="str">
        <f t="shared" si="80"/>
        <v/>
      </c>
      <c r="I2503" s="512" t="str">
        <f t="shared" si="81"/>
        <v/>
      </c>
      <c r="J2503" s="428"/>
    </row>
    <row r="2504" spans="1:10" ht="24.75" customHeight="1">
      <c r="A2504" s="428"/>
      <c r="B2504" s="428"/>
      <c r="C2504" s="428"/>
      <c r="D2504" s="495"/>
      <c r="E2504" s="495"/>
      <c r="F2504" s="428"/>
      <c r="G2504" s="495"/>
      <c r="H2504" s="495" t="str">
        <f t="shared" si="80"/>
        <v/>
      </c>
      <c r="I2504" s="512" t="str">
        <f t="shared" si="81"/>
        <v/>
      </c>
      <c r="J2504" s="428"/>
    </row>
    <row r="2505" spans="1:10" ht="24.75" customHeight="1">
      <c r="A2505" s="428"/>
      <c r="B2505" s="428"/>
      <c r="C2505" s="428"/>
      <c r="D2505" s="495"/>
      <c r="E2505" s="495"/>
      <c r="F2505" s="428"/>
      <c r="G2505" s="495"/>
      <c r="H2505" s="495" t="str">
        <f t="shared" si="80"/>
        <v/>
      </c>
      <c r="I2505" s="512" t="str">
        <f t="shared" si="81"/>
        <v/>
      </c>
      <c r="J2505" s="428"/>
    </row>
    <row r="2506" spans="1:10" ht="24.75" customHeight="1">
      <c r="A2506" s="428"/>
      <c r="B2506" s="428"/>
      <c r="C2506" s="428"/>
      <c r="D2506" s="495"/>
      <c r="E2506" s="495"/>
      <c r="F2506" s="428"/>
      <c r="G2506" s="495"/>
      <c r="H2506" s="495" t="str">
        <f t="shared" si="80"/>
        <v/>
      </c>
      <c r="I2506" s="512" t="str">
        <f t="shared" si="81"/>
        <v/>
      </c>
      <c r="J2506" s="428"/>
    </row>
    <row r="2507" spans="1:10" ht="24.75" customHeight="1">
      <c r="A2507" s="428"/>
      <c r="B2507" s="428"/>
      <c r="C2507" s="428"/>
      <c r="D2507" s="495"/>
      <c r="E2507" s="495"/>
      <c r="F2507" s="428"/>
      <c r="G2507" s="495"/>
      <c r="H2507" s="495" t="str">
        <f t="shared" si="80"/>
        <v/>
      </c>
      <c r="I2507" s="512" t="str">
        <f t="shared" si="81"/>
        <v/>
      </c>
      <c r="J2507" s="428"/>
    </row>
    <row r="2508" spans="1:10" ht="24.75" customHeight="1">
      <c r="A2508" s="428"/>
      <c r="B2508" s="428"/>
      <c r="C2508" s="428"/>
      <c r="D2508" s="495"/>
      <c r="E2508" s="495"/>
      <c r="F2508" s="428"/>
      <c r="G2508" s="495"/>
      <c r="H2508" s="495" t="str">
        <f t="shared" si="80"/>
        <v/>
      </c>
      <c r="I2508" s="512" t="str">
        <f t="shared" si="81"/>
        <v/>
      </c>
      <c r="J2508" s="428"/>
    </row>
    <row r="2509" spans="1:10" ht="24.75" customHeight="1">
      <c r="A2509" s="428"/>
      <c r="B2509" s="428"/>
      <c r="C2509" s="428"/>
      <c r="D2509" s="495"/>
      <c r="E2509" s="495"/>
      <c r="F2509" s="428"/>
      <c r="G2509" s="495"/>
      <c r="H2509" s="495" t="str">
        <f t="shared" si="80"/>
        <v/>
      </c>
      <c r="I2509" s="512" t="str">
        <f t="shared" si="81"/>
        <v/>
      </c>
      <c r="J2509" s="428"/>
    </row>
    <row r="2510" spans="1:10" ht="24.75" customHeight="1">
      <c r="A2510" s="428"/>
      <c r="B2510" s="428"/>
      <c r="C2510" s="428"/>
      <c r="D2510" s="495"/>
      <c r="E2510" s="495"/>
      <c r="F2510" s="428"/>
      <c r="G2510" s="495"/>
      <c r="H2510" s="495" t="str">
        <f t="shared" si="80"/>
        <v/>
      </c>
      <c r="I2510" s="512" t="str">
        <f t="shared" si="81"/>
        <v/>
      </c>
      <c r="J2510" s="428"/>
    </row>
    <row r="2511" spans="1:10" ht="24.75" customHeight="1">
      <c r="A2511" s="428"/>
      <c r="B2511" s="428"/>
      <c r="C2511" s="428"/>
      <c r="D2511" s="495"/>
      <c r="E2511" s="495"/>
      <c r="F2511" s="428"/>
      <c r="G2511" s="495"/>
      <c r="H2511" s="495" t="str">
        <f t="shared" si="80"/>
        <v/>
      </c>
      <c r="I2511" s="512" t="str">
        <f t="shared" si="81"/>
        <v/>
      </c>
      <c r="J2511" s="428"/>
    </row>
    <row r="2512" spans="1:10" ht="24.75" customHeight="1">
      <c r="A2512" s="428"/>
      <c r="B2512" s="428"/>
      <c r="C2512" s="428"/>
      <c r="D2512" s="495"/>
      <c r="E2512" s="495"/>
      <c r="F2512" s="428"/>
      <c r="G2512" s="495"/>
      <c r="H2512" s="495" t="str">
        <f t="shared" si="80"/>
        <v/>
      </c>
      <c r="I2512" s="512" t="str">
        <f t="shared" si="81"/>
        <v/>
      </c>
      <c r="J2512" s="428"/>
    </row>
    <row r="2513" spans="1:10" ht="24.75" customHeight="1">
      <c r="A2513" s="428"/>
      <c r="B2513" s="428"/>
      <c r="C2513" s="428"/>
      <c r="D2513" s="495"/>
      <c r="E2513" s="495"/>
      <c r="F2513" s="428"/>
      <c r="G2513" s="495"/>
      <c r="H2513" s="495" t="str">
        <f t="shared" si="80"/>
        <v/>
      </c>
      <c r="I2513" s="512" t="str">
        <f t="shared" si="81"/>
        <v/>
      </c>
      <c r="J2513" s="428"/>
    </row>
    <row r="2514" spans="1:10" ht="24.75" customHeight="1">
      <c r="A2514" s="428"/>
      <c r="B2514" s="428"/>
      <c r="C2514" s="428"/>
      <c r="D2514" s="495"/>
      <c r="E2514" s="495"/>
      <c r="F2514" s="428"/>
      <c r="G2514" s="495"/>
      <c r="H2514" s="495" t="str">
        <f t="shared" si="80"/>
        <v/>
      </c>
      <c r="I2514" s="512" t="str">
        <f t="shared" si="81"/>
        <v/>
      </c>
      <c r="J2514" s="428"/>
    </row>
    <row r="2515" spans="1:10" ht="24.75" customHeight="1">
      <c r="A2515" s="428"/>
      <c r="B2515" s="428"/>
      <c r="C2515" s="428"/>
      <c r="D2515" s="495"/>
      <c r="E2515" s="495"/>
      <c r="F2515" s="428"/>
      <c r="G2515" s="495"/>
      <c r="H2515" s="495" t="str">
        <f t="shared" si="80"/>
        <v/>
      </c>
      <c r="I2515" s="512" t="str">
        <f t="shared" si="81"/>
        <v/>
      </c>
      <c r="J2515" s="428"/>
    </row>
    <row r="2516" spans="1:10" ht="24.75" customHeight="1">
      <c r="A2516" s="428"/>
      <c r="B2516" s="428"/>
      <c r="C2516" s="428"/>
      <c r="D2516" s="495"/>
      <c r="E2516" s="495"/>
      <c r="F2516" s="428"/>
      <c r="G2516" s="495"/>
      <c r="H2516" s="495" t="str">
        <f t="shared" si="80"/>
        <v/>
      </c>
      <c r="I2516" s="512" t="str">
        <f t="shared" si="81"/>
        <v/>
      </c>
      <c r="J2516" s="428"/>
    </row>
    <row r="2517" spans="1:10" ht="24.75" customHeight="1">
      <c r="A2517" s="428"/>
      <c r="B2517" s="428"/>
      <c r="C2517" s="428"/>
      <c r="D2517" s="495"/>
      <c r="E2517" s="495"/>
      <c r="F2517" s="428"/>
      <c r="G2517" s="495"/>
      <c r="H2517" s="495" t="str">
        <f t="shared" si="80"/>
        <v/>
      </c>
      <c r="I2517" s="512" t="str">
        <f t="shared" si="81"/>
        <v/>
      </c>
      <c r="J2517" s="428"/>
    </row>
    <row r="2518" spans="1:10" ht="24.75" customHeight="1">
      <c r="A2518" s="428"/>
      <c r="B2518" s="428"/>
      <c r="C2518" s="428"/>
      <c r="D2518" s="495"/>
      <c r="E2518" s="495"/>
      <c r="F2518" s="428"/>
      <c r="G2518" s="495"/>
      <c r="H2518" s="495" t="str">
        <f t="shared" si="80"/>
        <v/>
      </c>
      <c r="I2518" s="512" t="str">
        <f t="shared" si="81"/>
        <v/>
      </c>
      <c r="J2518" s="428"/>
    </row>
    <row r="2519" spans="1:10" ht="24.75" customHeight="1">
      <c r="A2519" s="428"/>
      <c r="B2519" s="428"/>
      <c r="C2519" s="428"/>
      <c r="D2519" s="495"/>
      <c r="E2519" s="495"/>
      <c r="F2519" s="428"/>
      <c r="G2519" s="495"/>
      <c r="H2519" s="495" t="str">
        <f t="shared" si="80"/>
        <v/>
      </c>
      <c r="I2519" s="512" t="str">
        <f t="shared" si="81"/>
        <v/>
      </c>
      <c r="J2519" s="428"/>
    </row>
    <row r="2520" spans="1:10" ht="24.75" customHeight="1">
      <c r="A2520" s="428"/>
      <c r="B2520" s="428"/>
      <c r="C2520" s="428"/>
      <c r="D2520" s="495"/>
      <c r="E2520" s="495"/>
      <c r="F2520" s="428"/>
      <c r="G2520" s="495"/>
      <c r="H2520" s="495" t="str">
        <f t="shared" si="80"/>
        <v/>
      </c>
      <c r="I2520" s="512" t="str">
        <f t="shared" si="81"/>
        <v/>
      </c>
      <c r="J2520" s="428"/>
    </row>
    <row r="2521" spans="1:10" ht="24.75" customHeight="1">
      <c r="A2521" s="428"/>
      <c r="B2521" s="428"/>
      <c r="C2521" s="428"/>
      <c r="D2521" s="495"/>
      <c r="E2521" s="495"/>
      <c r="F2521" s="428"/>
      <c r="G2521" s="495"/>
      <c r="H2521" s="495" t="str">
        <f t="shared" si="80"/>
        <v/>
      </c>
      <c r="I2521" s="512" t="str">
        <f t="shared" si="81"/>
        <v/>
      </c>
      <c r="J2521" s="428"/>
    </row>
    <row r="2522" spans="1:10" ht="24.75" customHeight="1">
      <c r="A2522" s="428"/>
      <c r="B2522" s="428"/>
      <c r="C2522" s="428"/>
      <c r="D2522" s="495"/>
      <c r="E2522" s="495"/>
      <c r="F2522" s="428"/>
      <c r="G2522" s="495"/>
      <c r="H2522" s="495" t="str">
        <f t="shared" si="80"/>
        <v/>
      </c>
      <c r="I2522" s="512" t="str">
        <f t="shared" si="81"/>
        <v/>
      </c>
      <c r="J2522" s="428"/>
    </row>
    <row r="2523" spans="1:10" ht="24.75" customHeight="1">
      <c r="A2523" s="428"/>
      <c r="B2523" s="428"/>
      <c r="C2523" s="428"/>
      <c r="D2523" s="495"/>
      <c r="E2523" s="495"/>
      <c r="F2523" s="428"/>
      <c r="G2523" s="495"/>
      <c r="H2523" s="495" t="str">
        <f t="shared" si="80"/>
        <v/>
      </c>
      <c r="I2523" s="512" t="str">
        <f t="shared" si="81"/>
        <v/>
      </c>
      <c r="J2523" s="428"/>
    </row>
    <row r="2524" spans="1:10" ht="24.75" customHeight="1">
      <c r="A2524" s="428"/>
      <c r="B2524" s="428"/>
      <c r="C2524" s="428"/>
      <c r="D2524" s="495"/>
      <c r="E2524" s="495"/>
      <c r="F2524" s="428"/>
      <c r="G2524" s="495"/>
      <c r="H2524" s="495" t="str">
        <f t="shared" si="80"/>
        <v/>
      </c>
      <c r="I2524" s="512" t="str">
        <f t="shared" si="81"/>
        <v/>
      </c>
      <c r="J2524" s="428"/>
    </row>
    <row r="2525" spans="1:10" ht="24.75" customHeight="1">
      <c r="A2525" s="428"/>
      <c r="B2525" s="428"/>
      <c r="C2525" s="428"/>
      <c r="D2525" s="495"/>
      <c r="E2525" s="495"/>
      <c r="F2525" s="428"/>
      <c r="G2525" s="495"/>
      <c r="H2525" s="495" t="str">
        <f t="shared" si="80"/>
        <v/>
      </c>
      <c r="I2525" s="512" t="str">
        <f t="shared" si="81"/>
        <v/>
      </c>
      <c r="J2525" s="428"/>
    </row>
    <row r="2526" spans="1:10" ht="24.75" customHeight="1">
      <c r="A2526" s="428"/>
      <c r="B2526" s="428"/>
      <c r="C2526" s="428"/>
      <c r="D2526" s="495"/>
      <c r="E2526" s="495"/>
      <c r="F2526" s="428"/>
      <c r="G2526" s="495"/>
      <c r="H2526" s="495" t="str">
        <f t="shared" ref="H2526:H2589" si="82">IF(E2526="","",E2526*G2526)</f>
        <v/>
      </c>
      <c r="I2526" s="512" t="str">
        <f t="shared" ref="I2526:I2589" si="83">IF(D2526="","",H2526/D2526)</f>
        <v/>
      </c>
      <c r="J2526" s="428"/>
    </row>
    <row r="2527" spans="1:10" ht="24.75" customHeight="1">
      <c r="A2527" s="428"/>
      <c r="B2527" s="428"/>
      <c r="C2527" s="428"/>
      <c r="D2527" s="495"/>
      <c r="E2527" s="495"/>
      <c r="F2527" s="428"/>
      <c r="G2527" s="495"/>
      <c r="H2527" s="495" t="str">
        <f t="shared" si="82"/>
        <v/>
      </c>
      <c r="I2527" s="512" t="str">
        <f t="shared" si="83"/>
        <v/>
      </c>
      <c r="J2527" s="428"/>
    </row>
    <row r="2528" spans="1:10" ht="24.75" customHeight="1">
      <c r="A2528" s="428"/>
      <c r="B2528" s="428"/>
      <c r="C2528" s="428"/>
      <c r="D2528" s="495"/>
      <c r="E2528" s="495"/>
      <c r="F2528" s="428"/>
      <c r="G2528" s="495"/>
      <c r="H2528" s="495" t="str">
        <f t="shared" si="82"/>
        <v/>
      </c>
      <c r="I2528" s="512" t="str">
        <f t="shared" si="83"/>
        <v/>
      </c>
      <c r="J2528" s="428"/>
    </row>
    <row r="2529" spans="1:10" ht="24.75" customHeight="1">
      <c r="A2529" s="428"/>
      <c r="B2529" s="428"/>
      <c r="C2529" s="428"/>
      <c r="D2529" s="495"/>
      <c r="E2529" s="495"/>
      <c r="F2529" s="428"/>
      <c r="G2529" s="495"/>
      <c r="H2529" s="495" t="str">
        <f t="shared" si="82"/>
        <v/>
      </c>
      <c r="I2529" s="512" t="str">
        <f t="shared" si="83"/>
        <v/>
      </c>
      <c r="J2529" s="428"/>
    </row>
    <row r="2530" spans="1:10" ht="24.75" customHeight="1">
      <c r="A2530" s="428"/>
      <c r="B2530" s="428"/>
      <c r="C2530" s="428"/>
      <c r="D2530" s="495"/>
      <c r="E2530" s="495"/>
      <c r="F2530" s="428"/>
      <c r="G2530" s="495"/>
      <c r="H2530" s="495" t="str">
        <f t="shared" si="82"/>
        <v/>
      </c>
      <c r="I2530" s="512" t="str">
        <f t="shared" si="83"/>
        <v/>
      </c>
      <c r="J2530" s="428"/>
    </row>
    <row r="2531" spans="1:10" ht="24.75" customHeight="1">
      <c r="A2531" s="428"/>
      <c r="B2531" s="428"/>
      <c r="C2531" s="428"/>
      <c r="D2531" s="495"/>
      <c r="E2531" s="495"/>
      <c r="F2531" s="428"/>
      <c r="G2531" s="495"/>
      <c r="H2531" s="495" t="str">
        <f t="shared" si="82"/>
        <v/>
      </c>
      <c r="I2531" s="512" t="str">
        <f t="shared" si="83"/>
        <v/>
      </c>
      <c r="J2531" s="428"/>
    </row>
    <row r="2532" spans="1:10" ht="24.75" customHeight="1">
      <c r="A2532" s="428"/>
      <c r="B2532" s="428"/>
      <c r="C2532" s="428"/>
      <c r="D2532" s="495"/>
      <c r="E2532" s="495"/>
      <c r="F2532" s="428"/>
      <c r="G2532" s="495"/>
      <c r="H2532" s="495" t="str">
        <f t="shared" si="82"/>
        <v/>
      </c>
      <c r="I2532" s="512" t="str">
        <f t="shared" si="83"/>
        <v/>
      </c>
      <c r="J2532" s="428"/>
    </row>
    <row r="2533" spans="1:10" ht="24.75" customHeight="1">
      <c r="A2533" s="428"/>
      <c r="B2533" s="428"/>
      <c r="C2533" s="428"/>
      <c r="D2533" s="495"/>
      <c r="E2533" s="495"/>
      <c r="F2533" s="428"/>
      <c r="G2533" s="495"/>
      <c r="H2533" s="495" t="str">
        <f t="shared" si="82"/>
        <v/>
      </c>
      <c r="I2533" s="512" t="str">
        <f t="shared" si="83"/>
        <v/>
      </c>
      <c r="J2533" s="428"/>
    </row>
    <row r="2534" spans="1:10" ht="24.75" customHeight="1">
      <c r="A2534" s="428"/>
      <c r="B2534" s="428"/>
      <c r="C2534" s="428"/>
      <c r="D2534" s="495"/>
      <c r="E2534" s="495"/>
      <c r="F2534" s="428"/>
      <c r="G2534" s="495"/>
      <c r="H2534" s="495" t="str">
        <f t="shared" si="82"/>
        <v/>
      </c>
      <c r="I2534" s="512" t="str">
        <f t="shared" si="83"/>
        <v/>
      </c>
      <c r="J2534" s="428"/>
    </row>
    <row r="2535" spans="1:10" ht="24.75" customHeight="1">
      <c r="A2535" s="428"/>
      <c r="B2535" s="428"/>
      <c r="C2535" s="428"/>
      <c r="D2535" s="495"/>
      <c r="E2535" s="495"/>
      <c r="F2535" s="428"/>
      <c r="G2535" s="495"/>
      <c r="H2535" s="495" t="str">
        <f t="shared" si="82"/>
        <v/>
      </c>
      <c r="I2535" s="512" t="str">
        <f t="shared" si="83"/>
        <v/>
      </c>
      <c r="J2535" s="428"/>
    </row>
    <row r="2536" spans="1:10" ht="24.75" customHeight="1">
      <c r="A2536" s="428"/>
      <c r="B2536" s="428"/>
      <c r="C2536" s="428"/>
      <c r="D2536" s="495"/>
      <c r="E2536" s="495"/>
      <c r="F2536" s="428"/>
      <c r="G2536" s="495"/>
      <c r="H2536" s="495" t="str">
        <f t="shared" si="82"/>
        <v/>
      </c>
      <c r="I2536" s="512" t="str">
        <f t="shared" si="83"/>
        <v/>
      </c>
      <c r="J2536" s="428"/>
    </row>
    <row r="2537" spans="1:10" ht="24.75" customHeight="1">
      <c r="A2537" s="428"/>
      <c r="B2537" s="428"/>
      <c r="C2537" s="428"/>
      <c r="D2537" s="495"/>
      <c r="E2537" s="495"/>
      <c r="F2537" s="428"/>
      <c r="G2537" s="495"/>
      <c r="H2537" s="495" t="str">
        <f t="shared" si="82"/>
        <v/>
      </c>
      <c r="I2537" s="512" t="str">
        <f t="shared" si="83"/>
        <v/>
      </c>
      <c r="J2537" s="428"/>
    </row>
    <row r="2538" spans="1:10" ht="24.75" customHeight="1">
      <c r="A2538" s="428"/>
      <c r="B2538" s="428"/>
      <c r="C2538" s="428"/>
      <c r="D2538" s="495"/>
      <c r="E2538" s="495"/>
      <c r="F2538" s="428"/>
      <c r="G2538" s="495"/>
      <c r="H2538" s="495" t="str">
        <f t="shared" si="82"/>
        <v/>
      </c>
      <c r="I2538" s="512" t="str">
        <f t="shared" si="83"/>
        <v/>
      </c>
      <c r="J2538" s="428"/>
    </row>
    <row r="2539" spans="1:10" ht="24.75" customHeight="1">
      <c r="A2539" s="428"/>
      <c r="B2539" s="428"/>
      <c r="C2539" s="428"/>
      <c r="D2539" s="495"/>
      <c r="E2539" s="495"/>
      <c r="F2539" s="428"/>
      <c r="G2539" s="495"/>
      <c r="H2539" s="495" t="str">
        <f t="shared" si="82"/>
        <v/>
      </c>
      <c r="I2539" s="512" t="str">
        <f t="shared" si="83"/>
        <v/>
      </c>
      <c r="J2539" s="428"/>
    </row>
    <row r="2540" spans="1:10" ht="24.75" customHeight="1">
      <c r="A2540" s="428"/>
      <c r="B2540" s="428"/>
      <c r="C2540" s="428"/>
      <c r="D2540" s="495"/>
      <c r="E2540" s="495"/>
      <c r="F2540" s="428"/>
      <c r="G2540" s="495"/>
      <c r="H2540" s="495" t="str">
        <f t="shared" si="82"/>
        <v/>
      </c>
      <c r="I2540" s="512" t="str">
        <f t="shared" si="83"/>
        <v/>
      </c>
      <c r="J2540" s="428"/>
    </row>
    <row r="2541" spans="1:10" ht="24.75" customHeight="1">
      <c r="A2541" s="428"/>
      <c r="B2541" s="428"/>
      <c r="C2541" s="428"/>
      <c r="D2541" s="495"/>
      <c r="E2541" s="495"/>
      <c r="F2541" s="428"/>
      <c r="G2541" s="495"/>
      <c r="H2541" s="495" t="str">
        <f t="shared" si="82"/>
        <v/>
      </c>
      <c r="I2541" s="512" t="str">
        <f t="shared" si="83"/>
        <v/>
      </c>
      <c r="J2541" s="428"/>
    </row>
    <row r="2542" spans="1:10" ht="24.75" customHeight="1">
      <c r="A2542" s="428"/>
      <c r="B2542" s="428"/>
      <c r="C2542" s="428"/>
      <c r="D2542" s="495"/>
      <c r="E2542" s="495"/>
      <c r="F2542" s="428"/>
      <c r="G2542" s="495"/>
      <c r="H2542" s="495" t="str">
        <f t="shared" si="82"/>
        <v/>
      </c>
      <c r="I2542" s="512" t="str">
        <f t="shared" si="83"/>
        <v/>
      </c>
      <c r="J2542" s="428"/>
    </row>
    <row r="2543" spans="1:10" ht="24.75" customHeight="1">
      <c r="A2543" s="428"/>
      <c r="B2543" s="428"/>
      <c r="C2543" s="428"/>
      <c r="D2543" s="495"/>
      <c r="E2543" s="495"/>
      <c r="F2543" s="428"/>
      <c r="G2543" s="495"/>
      <c r="H2543" s="495" t="str">
        <f t="shared" si="82"/>
        <v/>
      </c>
      <c r="I2543" s="512" t="str">
        <f t="shared" si="83"/>
        <v/>
      </c>
      <c r="J2543" s="428"/>
    </row>
    <row r="2544" spans="1:10" ht="24.75" customHeight="1">
      <c r="A2544" s="428"/>
      <c r="B2544" s="428"/>
      <c r="C2544" s="428"/>
      <c r="D2544" s="495"/>
      <c r="E2544" s="495"/>
      <c r="F2544" s="428"/>
      <c r="G2544" s="495"/>
      <c r="H2544" s="495" t="str">
        <f t="shared" si="82"/>
        <v/>
      </c>
      <c r="I2544" s="512" t="str">
        <f t="shared" si="83"/>
        <v/>
      </c>
      <c r="J2544" s="428"/>
    </row>
    <row r="2545" spans="1:10" ht="24.75" customHeight="1">
      <c r="A2545" s="428"/>
      <c r="B2545" s="428"/>
      <c r="C2545" s="428"/>
      <c r="D2545" s="495"/>
      <c r="E2545" s="495"/>
      <c r="F2545" s="428"/>
      <c r="G2545" s="495"/>
      <c r="H2545" s="495" t="str">
        <f t="shared" si="82"/>
        <v/>
      </c>
      <c r="I2545" s="512" t="str">
        <f t="shared" si="83"/>
        <v/>
      </c>
      <c r="J2545" s="428"/>
    </row>
    <row r="2546" spans="1:10" ht="24.75" customHeight="1">
      <c r="A2546" s="428"/>
      <c r="B2546" s="428"/>
      <c r="C2546" s="428"/>
      <c r="D2546" s="495"/>
      <c r="E2546" s="495"/>
      <c r="F2546" s="428"/>
      <c r="G2546" s="495"/>
      <c r="H2546" s="495" t="str">
        <f t="shared" si="82"/>
        <v/>
      </c>
      <c r="I2546" s="512" t="str">
        <f t="shared" si="83"/>
        <v/>
      </c>
      <c r="J2546" s="428"/>
    </row>
    <row r="2547" spans="1:10" ht="24.75" customHeight="1">
      <c r="A2547" s="428"/>
      <c r="B2547" s="428"/>
      <c r="C2547" s="428"/>
      <c r="D2547" s="495"/>
      <c r="E2547" s="495"/>
      <c r="F2547" s="428"/>
      <c r="G2547" s="495"/>
      <c r="H2547" s="495" t="str">
        <f t="shared" si="82"/>
        <v/>
      </c>
      <c r="I2547" s="512" t="str">
        <f t="shared" si="83"/>
        <v/>
      </c>
      <c r="J2547" s="428"/>
    </row>
    <row r="2548" spans="1:10" ht="24.75" customHeight="1">
      <c r="A2548" s="428"/>
      <c r="B2548" s="428"/>
      <c r="C2548" s="428"/>
      <c r="D2548" s="495"/>
      <c r="E2548" s="495"/>
      <c r="F2548" s="428"/>
      <c r="G2548" s="495"/>
      <c r="H2548" s="495" t="str">
        <f t="shared" si="82"/>
        <v/>
      </c>
      <c r="I2548" s="512" t="str">
        <f t="shared" si="83"/>
        <v/>
      </c>
      <c r="J2548" s="428"/>
    </row>
    <row r="2549" spans="1:10" ht="24.75" customHeight="1">
      <c r="A2549" s="428"/>
      <c r="B2549" s="428"/>
      <c r="C2549" s="428"/>
      <c r="D2549" s="495"/>
      <c r="E2549" s="495"/>
      <c r="F2549" s="428"/>
      <c r="G2549" s="495"/>
      <c r="H2549" s="495" t="str">
        <f t="shared" si="82"/>
        <v/>
      </c>
      <c r="I2549" s="512" t="str">
        <f t="shared" si="83"/>
        <v/>
      </c>
      <c r="J2549" s="428"/>
    </row>
    <row r="2550" spans="1:10" ht="24.75" customHeight="1">
      <c r="A2550" s="428"/>
      <c r="B2550" s="428"/>
      <c r="C2550" s="428"/>
      <c r="D2550" s="495"/>
      <c r="E2550" s="495"/>
      <c r="F2550" s="428"/>
      <c r="G2550" s="495"/>
      <c r="H2550" s="495" t="str">
        <f t="shared" si="82"/>
        <v/>
      </c>
      <c r="I2550" s="512" t="str">
        <f t="shared" si="83"/>
        <v/>
      </c>
      <c r="J2550" s="428"/>
    </row>
    <row r="2551" spans="1:10" ht="24.75" customHeight="1">
      <c r="A2551" s="428"/>
      <c r="B2551" s="428"/>
      <c r="C2551" s="428"/>
      <c r="D2551" s="495"/>
      <c r="E2551" s="495"/>
      <c r="F2551" s="428"/>
      <c r="G2551" s="495"/>
      <c r="H2551" s="495" t="str">
        <f t="shared" si="82"/>
        <v/>
      </c>
      <c r="I2551" s="512" t="str">
        <f t="shared" si="83"/>
        <v/>
      </c>
      <c r="J2551" s="428"/>
    </row>
    <row r="2552" spans="1:10" ht="24.75" customHeight="1">
      <c r="A2552" s="428"/>
      <c r="B2552" s="428"/>
      <c r="C2552" s="428"/>
      <c r="D2552" s="495"/>
      <c r="E2552" s="495"/>
      <c r="F2552" s="428"/>
      <c r="G2552" s="495"/>
      <c r="H2552" s="495" t="str">
        <f t="shared" si="82"/>
        <v/>
      </c>
      <c r="I2552" s="512" t="str">
        <f t="shared" si="83"/>
        <v/>
      </c>
      <c r="J2552" s="428"/>
    </row>
    <row r="2553" spans="1:10" ht="24.75" customHeight="1">
      <c r="A2553" s="428"/>
      <c r="B2553" s="428"/>
      <c r="C2553" s="428"/>
      <c r="D2553" s="495"/>
      <c r="E2553" s="495"/>
      <c r="F2553" s="428"/>
      <c r="G2553" s="495"/>
      <c r="H2553" s="495" t="str">
        <f t="shared" si="82"/>
        <v/>
      </c>
      <c r="I2553" s="512" t="str">
        <f t="shared" si="83"/>
        <v/>
      </c>
      <c r="J2553" s="428"/>
    </row>
    <row r="2554" spans="1:10" ht="24.75" customHeight="1">
      <c r="A2554" s="428"/>
      <c r="B2554" s="428"/>
      <c r="C2554" s="428"/>
      <c r="D2554" s="495"/>
      <c r="E2554" s="495"/>
      <c r="F2554" s="428"/>
      <c r="G2554" s="495"/>
      <c r="H2554" s="495" t="str">
        <f t="shared" si="82"/>
        <v/>
      </c>
      <c r="I2554" s="512" t="str">
        <f t="shared" si="83"/>
        <v/>
      </c>
      <c r="J2554" s="428"/>
    </row>
    <row r="2555" spans="1:10" ht="24.75" customHeight="1">
      <c r="A2555" s="428"/>
      <c r="B2555" s="428"/>
      <c r="C2555" s="428"/>
      <c r="D2555" s="495"/>
      <c r="E2555" s="495"/>
      <c r="F2555" s="428"/>
      <c r="G2555" s="495"/>
      <c r="H2555" s="495" t="str">
        <f t="shared" si="82"/>
        <v/>
      </c>
      <c r="I2555" s="512" t="str">
        <f t="shared" si="83"/>
        <v/>
      </c>
      <c r="J2555" s="428"/>
    </row>
    <row r="2556" spans="1:10" ht="24.75" customHeight="1">
      <c r="A2556" s="428"/>
      <c r="B2556" s="428"/>
      <c r="C2556" s="428"/>
      <c r="D2556" s="495"/>
      <c r="E2556" s="495"/>
      <c r="F2556" s="428"/>
      <c r="G2556" s="495"/>
      <c r="H2556" s="495" t="str">
        <f t="shared" si="82"/>
        <v/>
      </c>
      <c r="I2556" s="512" t="str">
        <f t="shared" si="83"/>
        <v/>
      </c>
      <c r="J2556" s="428"/>
    </row>
    <row r="2557" spans="1:10" ht="24.75" customHeight="1">
      <c r="A2557" s="428"/>
      <c r="B2557" s="428"/>
      <c r="C2557" s="428"/>
      <c r="D2557" s="495"/>
      <c r="E2557" s="495"/>
      <c r="F2557" s="428"/>
      <c r="G2557" s="495"/>
      <c r="H2557" s="495" t="str">
        <f t="shared" si="82"/>
        <v/>
      </c>
      <c r="I2557" s="512" t="str">
        <f t="shared" si="83"/>
        <v/>
      </c>
      <c r="J2557" s="428"/>
    </row>
    <row r="2558" spans="1:10" ht="24.75" customHeight="1">
      <c r="A2558" s="428"/>
      <c r="B2558" s="428"/>
      <c r="C2558" s="428"/>
      <c r="D2558" s="495"/>
      <c r="E2558" s="495"/>
      <c r="F2558" s="428"/>
      <c r="G2558" s="495"/>
      <c r="H2558" s="495" t="str">
        <f t="shared" si="82"/>
        <v/>
      </c>
      <c r="I2558" s="512" t="str">
        <f t="shared" si="83"/>
        <v/>
      </c>
      <c r="J2558" s="428"/>
    </row>
    <row r="2559" spans="1:10" ht="24.75" customHeight="1">
      <c r="A2559" s="428"/>
      <c r="B2559" s="428"/>
      <c r="C2559" s="428"/>
      <c r="D2559" s="495"/>
      <c r="E2559" s="495"/>
      <c r="F2559" s="428"/>
      <c r="G2559" s="495"/>
      <c r="H2559" s="495" t="str">
        <f t="shared" si="82"/>
        <v/>
      </c>
      <c r="I2559" s="512" t="str">
        <f t="shared" si="83"/>
        <v/>
      </c>
      <c r="J2559" s="428"/>
    </row>
    <row r="2560" spans="1:10" ht="24.75" customHeight="1">
      <c r="A2560" s="428"/>
      <c r="B2560" s="428"/>
      <c r="C2560" s="428"/>
      <c r="D2560" s="495"/>
      <c r="E2560" s="495"/>
      <c r="F2560" s="428"/>
      <c r="G2560" s="495"/>
      <c r="H2560" s="495" t="str">
        <f t="shared" si="82"/>
        <v/>
      </c>
      <c r="I2560" s="512" t="str">
        <f t="shared" si="83"/>
        <v/>
      </c>
      <c r="J2560" s="428"/>
    </row>
    <row r="2561" spans="1:10" ht="24.75" customHeight="1">
      <c r="A2561" s="428"/>
      <c r="B2561" s="428"/>
      <c r="C2561" s="428"/>
      <c r="D2561" s="495"/>
      <c r="E2561" s="495"/>
      <c r="F2561" s="428"/>
      <c r="G2561" s="495"/>
      <c r="H2561" s="495" t="str">
        <f t="shared" si="82"/>
        <v/>
      </c>
      <c r="I2561" s="512" t="str">
        <f t="shared" si="83"/>
        <v/>
      </c>
      <c r="J2561" s="428"/>
    </row>
    <row r="2562" spans="1:10" ht="24.75" customHeight="1">
      <c r="A2562" s="428"/>
      <c r="B2562" s="428"/>
      <c r="C2562" s="428"/>
      <c r="D2562" s="495"/>
      <c r="E2562" s="495"/>
      <c r="F2562" s="428"/>
      <c r="G2562" s="495"/>
      <c r="H2562" s="495" t="str">
        <f t="shared" si="82"/>
        <v/>
      </c>
      <c r="I2562" s="512" t="str">
        <f t="shared" si="83"/>
        <v/>
      </c>
      <c r="J2562" s="428"/>
    </row>
    <row r="2563" spans="1:10" ht="24.75" customHeight="1">
      <c r="A2563" s="428"/>
      <c r="B2563" s="428"/>
      <c r="C2563" s="428"/>
      <c r="D2563" s="495"/>
      <c r="E2563" s="495"/>
      <c r="F2563" s="428"/>
      <c r="G2563" s="495"/>
      <c r="H2563" s="495" t="str">
        <f t="shared" si="82"/>
        <v/>
      </c>
      <c r="I2563" s="512" t="str">
        <f t="shared" si="83"/>
        <v/>
      </c>
      <c r="J2563" s="428"/>
    </row>
    <row r="2564" spans="1:10" ht="24.75" customHeight="1">
      <c r="A2564" s="428"/>
      <c r="B2564" s="428"/>
      <c r="C2564" s="428"/>
      <c r="D2564" s="495"/>
      <c r="E2564" s="495"/>
      <c r="F2564" s="428"/>
      <c r="G2564" s="495"/>
      <c r="H2564" s="495" t="str">
        <f t="shared" si="82"/>
        <v/>
      </c>
      <c r="I2564" s="512" t="str">
        <f t="shared" si="83"/>
        <v/>
      </c>
      <c r="J2564" s="428"/>
    </row>
    <row r="2565" spans="1:10" ht="24.75" customHeight="1">
      <c r="A2565" s="428"/>
      <c r="B2565" s="428"/>
      <c r="C2565" s="428"/>
      <c r="D2565" s="495"/>
      <c r="E2565" s="495"/>
      <c r="F2565" s="428"/>
      <c r="G2565" s="495"/>
      <c r="H2565" s="495" t="str">
        <f t="shared" si="82"/>
        <v/>
      </c>
      <c r="I2565" s="512" t="str">
        <f t="shared" si="83"/>
        <v/>
      </c>
      <c r="J2565" s="428"/>
    </row>
    <row r="2566" spans="1:10" ht="24.75" customHeight="1">
      <c r="A2566" s="428"/>
      <c r="B2566" s="428"/>
      <c r="C2566" s="428"/>
      <c r="D2566" s="495"/>
      <c r="E2566" s="495"/>
      <c r="F2566" s="428"/>
      <c r="G2566" s="495"/>
      <c r="H2566" s="495" t="str">
        <f t="shared" si="82"/>
        <v/>
      </c>
      <c r="I2566" s="512" t="str">
        <f t="shared" si="83"/>
        <v/>
      </c>
      <c r="J2566" s="428"/>
    </row>
    <row r="2567" spans="1:10" ht="24.75" customHeight="1">
      <c r="A2567" s="428"/>
      <c r="B2567" s="428"/>
      <c r="C2567" s="428"/>
      <c r="D2567" s="495"/>
      <c r="E2567" s="495"/>
      <c r="F2567" s="428"/>
      <c r="G2567" s="495"/>
      <c r="H2567" s="495" t="str">
        <f t="shared" si="82"/>
        <v/>
      </c>
      <c r="I2567" s="512" t="str">
        <f t="shared" si="83"/>
        <v/>
      </c>
      <c r="J2567" s="428"/>
    </row>
    <row r="2568" spans="1:10" ht="24.75" customHeight="1">
      <c r="A2568" s="428"/>
      <c r="B2568" s="428"/>
      <c r="C2568" s="428"/>
      <c r="D2568" s="495"/>
      <c r="E2568" s="495"/>
      <c r="F2568" s="428"/>
      <c r="G2568" s="495"/>
      <c r="H2568" s="495" t="str">
        <f t="shared" si="82"/>
        <v/>
      </c>
      <c r="I2568" s="512" t="str">
        <f t="shared" si="83"/>
        <v/>
      </c>
      <c r="J2568" s="428"/>
    </row>
    <row r="2569" spans="1:10" ht="24.75" customHeight="1">
      <c r="A2569" s="428"/>
      <c r="B2569" s="428"/>
      <c r="C2569" s="428"/>
      <c r="D2569" s="495"/>
      <c r="E2569" s="495"/>
      <c r="F2569" s="428"/>
      <c r="G2569" s="495"/>
      <c r="H2569" s="495" t="str">
        <f t="shared" si="82"/>
        <v/>
      </c>
      <c r="I2569" s="512" t="str">
        <f t="shared" si="83"/>
        <v/>
      </c>
      <c r="J2569" s="428"/>
    </row>
    <row r="2570" spans="1:10" ht="24.75" customHeight="1">
      <c r="A2570" s="428"/>
      <c r="B2570" s="428"/>
      <c r="C2570" s="428"/>
      <c r="D2570" s="495"/>
      <c r="E2570" s="495"/>
      <c r="F2570" s="428"/>
      <c r="G2570" s="495"/>
      <c r="H2570" s="495" t="str">
        <f t="shared" si="82"/>
        <v/>
      </c>
      <c r="I2570" s="512" t="str">
        <f t="shared" si="83"/>
        <v/>
      </c>
      <c r="J2570" s="428"/>
    </row>
    <row r="2571" spans="1:10" ht="24.75" customHeight="1">
      <c r="A2571" s="428"/>
      <c r="B2571" s="428"/>
      <c r="C2571" s="428"/>
      <c r="D2571" s="495"/>
      <c r="E2571" s="495"/>
      <c r="F2571" s="428"/>
      <c r="G2571" s="495"/>
      <c r="H2571" s="495" t="str">
        <f t="shared" si="82"/>
        <v/>
      </c>
      <c r="I2571" s="512" t="str">
        <f t="shared" si="83"/>
        <v/>
      </c>
      <c r="J2571" s="428"/>
    </row>
    <row r="2572" spans="1:10" ht="24.75" customHeight="1">
      <c r="A2572" s="428"/>
      <c r="B2572" s="428"/>
      <c r="C2572" s="428"/>
      <c r="D2572" s="495"/>
      <c r="E2572" s="495"/>
      <c r="F2572" s="428"/>
      <c r="G2572" s="495"/>
      <c r="H2572" s="495" t="str">
        <f t="shared" si="82"/>
        <v/>
      </c>
      <c r="I2572" s="512" t="str">
        <f t="shared" si="83"/>
        <v/>
      </c>
      <c r="J2572" s="428"/>
    </row>
    <row r="2573" spans="1:10" ht="24.75" customHeight="1">
      <c r="A2573" s="428"/>
      <c r="B2573" s="428"/>
      <c r="C2573" s="428"/>
      <c r="D2573" s="495"/>
      <c r="E2573" s="495"/>
      <c r="F2573" s="428"/>
      <c r="G2573" s="495"/>
      <c r="H2573" s="495" t="str">
        <f t="shared" si="82"/>
        <v/>
      </c>
      <c r="I2573" s="512" t="str">
        <f t="shared" si="83"/>
        <v/>
      </c>
      <c r="J2573" s="428"/>
    </row>
    <row r="2574" spans="1:10" ht="24.75" customHeight="1">
      <c r="A2574" s="428"/>
      <c r="B2574" s="428"/>
      <c r="C2574" s="428"/>
      <c r="D2574" s="495"/>
      <c r="E2574" s="495"/>
      <c r="F2574" s="428"/>
      <c r="G2574" s="495"/>
      <c r="H2574" s="495" t="str">
        <f t="shared" si="82"/>
        <v/>
      </c>
      <c r="I2574" s="512" t="str">
        <f t="shared" si="83"/>
        <v/>
      </c>
      <c r="J2574" s="428"/>
    </row>
    <row r="2575" spans="1:10" ht="24.75" customHeight="1">
      <c r="A2575" s="428"/>
      <c r="B2575" s="428"/>
      <c r="C2575" s="428"/>
      <c r="D2575" s="495"/>
      <c r="E2575" s="495"/>
      <c r="F2575" s="428"/>
      <c r="G2575" s="495"/>
      <c r="H2575" s="495" t="str">
        <f t="shared" si="82"/>
        <v/>
      </c>
      <c r="I2575" s="512" t="str">
        <f t="shared" si="83"/>
        <v/>
      </c>
      <c r="J2575" s="428"/>
    </row>
    <row r="2576" spans="1:10" ht="24.75" customHeight="1">
      <c r="A2576" s="428"/>
      <c r="B2576" s="428"/>
      <c r="C2576" s="428"/>
      <c r="D2576" s="495"/>
      <c r="E2576" s="495"/>
      <c r="F2576" s="428"/>
      <c r="G2576" s="495"/>
      <c r="H2576" s="495" t="str">
        <f t="shared" si="82"/>
        <v/>
      </c>
      <c r="I2576" s="512" t="str">
        <f t="shared" si="83"/>
        <v/>
      </c>
      <c r="J2576" s="428"/>
    </row>
    <row r="2577" spans="1:10" ht="24.75" customHeight="1">
      <c r="A2577" s="428"/>
      <c r="B2577" s="428"/>
      <c r="C2577" s="428"/>
      <c r="D2577" s="495"/>
      <c r="E2577" s="495"/>
      <c r="F2577" s="428"/>
      <c r="G2577" s="495"/>
      <c r="H2577" s="495" t="str">
        <f t="shared" si="82"/>
        <v/>
      </c>
      <c r="I2577" s="512" t="str">
        <f t="shared" si="83"/>
        <v/>
      </c>
      <c r="J2577" s="428"/>
    </row>
    <row r="2578" spans="1:10" ht="24.75" customHeight="1">
      <c r="A2578" s="428"/>
      <c r="B2578" s="428"/>
      <c r="C2578" s="428"/>
      <c r="D2578" s="495"/>
      <c r="E2578" s="495"/>
      <c r="F2578" s="428"/>
      <c r="G2578" s="495"/>
      <c r="H2578" s="495" t="str">
        <f t="shared" si="82"/>
        <v/>
      </c>
      <c r="I2578" s="512" t="str">
        <f t="shared" si="83"/>
        <v/>
      </c>
      <c r="J2578" s="428"/>
    </row>
    <row r="2579" spans="1:10" ht="24.75" customHeight="1">
      <c r="A2579" s="428"/>
      <c r="B2579" s="428"/>
      <c r="C2579" s="428"/>
      <c r="D2579" s="495"/>
      <c r="E2579" s="495"/>
      <c r="F2579" s="428"/>
      <c r="G2579" s="495"/>
      <c r="H2579" s="495" t="str">
        <f t="shared" si="82"/>
        <v/>
      </c>
      <c r="I2579" s="512" t="str">
        <f t="shared" si="83"/>
        <v/>
      </c>
      <c r="J2579" s="428"/>
    </row>
    <row r="2580" spans="1:10" ht="24.75" customHeight="1">
      <c r="A2580" s="428"/>
      <c r="B2580" s="428"/>
      <c r="C2580" s="428"/>
      <c r="D2580" s="495"/>
      <c r="E2580" s="495"/>
      <c r="F2580" s="428"/>
      <c r="G2580" s="495"/>
      <c r="H2580" s="495" t="str">
        <f t="shared" si="82"/>
        <v/>
      </c>
      <c r="I2580" s="512" t="str">
        <f t="shared" si="83"/>
        <v/>
      </c>
      <c r="J2580" s="428"/>
    </row>
    <row r="2581" spans="1:10" ht="24.75" customHeight="1">
      <c r="A2581" s="428"/>
      <c r="B2581" s="428"/>
      <c r="C2581" s="428"/>
      <c r="D2581" s="495"/>
      <c r="E2581" s="495"/>
      <c r="F2581" s="428"/>
      <c r="G2581" s="495"/>
      <c r="H2581" s="495" t="str">
        <f t="shared" si="82"/>
        <v/>
      </c>
      <c r="I2581" s="512" t="str">
        <f t="shared" si="83"/>
        <v/>
      </c>
      <c r="J2581" s="428"/>
    </row>
    <row r="2582" spans="1:10" ht="24.75" customHeight="1">
      <c r="A2582" s="428"/>
      <c r="B2582" s="428"/>
      <c r="C2582" s="428"/>
      <c r="D2582" s="495"/>
      <c r="E2582" s="495"/>
      <c r="F2582" s="428"/>
      <c r="G2582" s="495"/>
      <c r="H2582" s="495" t="str">
        <f t="shared" si="82"/>
        <v/>
      </c>
      <c r="I2582" s="512" t="str">
        <f t="shared" si="83"/>
        <v/>
      </c>
      <c r="J2582" s="428"/>
    </row>
    <row r="2583" spans="1:10" ht="24.75" customHeight="1">
      <c r="A2583" s="428"/>
      <c r="B2583" s="428"/>
      <c r="C2583" s="428"/>
      <c r="D2583" s="495"/>
      <c r="E2583" s="495"/>
      <c r="F2583" s="428"/>
      <c r="G2583" s="495"/>
      <c r="H2583" s="495" t="str">
        <f t="shared" si="82"/>
        <v/>
      </c>
      <c r="I2583" s="512" t="str">
        <f t="shared" si="83"/>
        <v/>
      </c>
      <c r="J2583" s="428"/>
    </row>
    <row r="2584" spans="1:10" ht="24.75" customHeight="1">
      <c r="A2584" s="428"/>
      <c r="B2584" s="428"/>
      <c r="C2584" s="428"/>
      <c r="D2584" s="495"/>
      <c r="E2584" s="495"/>
      <c r="F2584" s="428"/>
      <c r="G2584" s="495"/>
      <c r="H2584" s="495" t="str">
        <f t="shared" si="82"/>
        <v/>
      </c>
      <c r="I2584" s="512" t="str">
        <f t="shared" si="83"/>
        <v/>
      </c>
      <c r="J2584" s="428"/>
    </row>
    <row r="2585" spans="1:10" ht="24.75" customHeight="1">
      <c r="A2585" s="428"/>
      <c r="B2585" s="428"/>
      <c r="C2585" s="428"/>
      <c r="D2585" s="495"/>
      <c r="E2585" s="495"/>
      <c r="F2585" s="428"/>
      <c r="G2585" s="495"/>
      <c r="H2585" s="495" t="str">
        <f t="shared" si="82"/>
        <v/>
      </c>
      <c r="I2585" s="512" t="str">
        <f t="shared" si="83"/>
        <v/>
      </c>
      <c r="J2585" s="428"/>
    </row>
    <row r="2586" spans="1:10" ht="24.75" customHeight="1">
      <c r="A2586" s="428"/>
      <c r="B2586" s="428"/>
      <c r="C2586" s="428"/>
      <c r="D2586" s="495"/>
      <c r="E2586" s="495"/>
      <c r="F2586" s="428"/>
      <c r="G2586" s="495"/>
      <c r="H2586" s="495" t="str">
        <f t="shared" si="82"/>
        <v/>
      </c>
      <c r="I2586" s="512" t="str">
        <f t="shared" si="83"/>
        <v/>
      </c>
      <c r="J2586" s="428"/>
    </row>
    <row r="2587" spans="1:10" ht="24.75" customHeight="1">
      <c r="A2587" s="428"/>
      <c r="B2587" s="428"/>
      <c r="C2587" s="428"/>
      <c r="D2587" s="495"/>
      <c r="E2587" s="495"/>
      <c r="F2587" s="428"/>
      <c r="G2587" s="495"/>
      <c r="H2587" s="495" t="str">
        <f t="shared" si="82"/>
        <v/>
      </c>
      <c r="I2587" s="512" t="str">
        <f t="shared" si="83"/>
        <v/>
      </c>
      <c r="J2587" s="428"/>
    </row>
    <row r="2588" spans="1:10" ht="24.75" customHeight="1">
      <c r="A2588" s="428"/>
      <c r="B2588" s="428"/>
      <c r="C2588" s="428"/>
      <c r="D2588" s="495"/>
      <c r="E2588" s="495"/>
      <c r="F2588" s="428"/>
      <c r="G2588" s="495"/>
      <c r="H2588" s="495" t="str">
        <f t="shared" si="82"/>
        <v/>
      </c>
      <c r="I2588" s="512" t="str">
        <f t="shared" si="83"/>
        <v/>
      </c>
      <c r="J2588" s="428"/>
    </row>
    <row r="2589" spans="1:10" ht="24.75" customHeight="1">
      <c r="A2589" s="428"/>
      <c r="B2589" s="428"/>
      <c r="C2589" s="428"/>
      <c r="D2589" s="495"/>
      <c r="E2589" s="495"/>
      <c r="F2589" s="428"/>
      <c r="G2589" s="495"/>
      <c r="H2589" s="495" t="str">
        <f t="shared" si="82"/>
        <v/>
      </c>
      <c r="I2589" s="512" t="str">
        <f t="shared" si="83"/>
        <v/>
      </c>
      <c r="J2589" s="428"/>
    </row>
    <row r="2590" spans="1:10" ht="24.75" customHeight="1">
      <c r="A2590" s="428"/>
      <c r="B2590" s="428"/>
      <c r="C2590" s="428"/>
      <c r="D2590" s="495"/>
      <c r="E2590" s="495"/>
      <c r="F2590" s="428"/>
      <c r="G2590" s="495"/>
      <c r="H2590" s="495" t="str">
        <f t="shared" ref="H2590:H2653" si="84">IF(E2590="","",E2590*G2590)</f>
        <v/>
      </c>
      <c r="I2590" s="512" t="str">
        <f t="shared" ref="I2590:I2653" si="85">IF(D2590="","",H2590/D2590)</f>
        <v/>
      </c>
      <c r="J2590" s="428"/>
    </row>
    <row r="2591" spans="1:10" ht="24.75" customHeight="1">
      <c r="A2591" s="428"/>
      <c r="B2591" s="428"/>
      <c r="C2591" s="428"/>
      <c r="D2591" s="495"/>
      <c r="E2591" s="495"/>
      <c r="F2591" s="428"/>
      <c r="G2591" s="495"/>
      <c r="H2591" s="495" t="str">
        <f t="shared" si="84"/>
        <v/>
      </c>
      <c r="I2591" s="512" t="str">
        <f t="shared" si="85"/>
        <v/>
      </c>
      <c r="J2591" s="428"/>
    </row>
    <row r="2592" spans="1:10" ht="24.75" customHeight="1">
      <c r="A2592" s="428"/>
      <c r="B2592" s="428"/>
      <c r="C2592" s="428"/>
      <c r="D2592" s="495"/>
      <c r="E2592" s="495"/>
      <c r="F2592" s="428"/>
      <c r="G2592" s="495"/>
      <c r="H2592" s="495" t="str">
        <f t="shared" si="84"/>
        <v/>
      </c>
      <c r="I2592" s="512" t="str">
        <f t="shared" si="85"/>
        <v/>
      </c>
      <c r="J2592" s="428"/>
    </row>
    <row r="2593" spans="1:10" ht="24.75" customHeight="1">
      <c r="A2593" s="428"/>
      <c r="B2593" s="428"/>
      <c r="C2593" s="428"/>
      <c r="D2593" s="495"/>
      <c r="E2593" s="495"/>
      <c r="F2593" s="428"/>
      <c r="G2593" s="495"/>
      <c r="H2593" s="495" t="str">
        <f t="shared" si="84"/>
        <v/>
      </c>
      <c r="I2593" s="512" t="str">
        <f t="shared" si="85"/>
        <v/>
      </c>
      <c r="J2593" s="428"/>
    </row>
    <row r="2594" spans="1:10" ht="24.75" customHeight="1">
      <c r="A2594" s="428"/>
      <c r="B2594" s="428"/>
      <c r="C2594" s="428"/>
      <c r="D2594" s="495"/>
      <c r="E2594" s="495"/>
      <c r="F2594" s="428"/>
      <c r="G2594" s="495"/>
      <c r="H2594" s="495" t="str">
        <f t="shared" si="84"/>
        <v/>
      </c>
      <c r="I2594" s="512" t="str">
        <f t="shared" si="85"/>
        <v/>
      </c>
      <c r="J2594" s="428"/>
    </row>
    <row r="2595" spans="1:10" ht="24.75" customHeight="1">
      <c r="A2595" s="428"/>
      <c r="B2595" s="428"/>
      <c r="C2595" s="428"/>
      <c r="D2595" s="495"/>
      <c r="E2595" s="495"/>
      <c r="F2595" s="428"/>
      <c r="G2595" s="495"/>
      <c r="H2595" s="495" t="str">
        <f t="shared" si="84"/>
        <v/>
      </c>
      <c r="I2595" s="512" t="str">
        <f t="shared" si="85"/>
        <v/>
      </c>
      <c r="J2595" s="428"/>
    </row>
    <row r="2596" spans="1:10" ht="24.75" customHeight="1">
      <c r="A2596" s="428"/>
      <c r="B2596" s="428"/>
      <c r="C2596" s="428"/>
      <c r="D2596" s="495"/>
      <c r="E2596" s="495"/>
      <c r="F2596" s="428"/>
      <c r="G2596" s="495"/>
      <c r="H2596" s="495" t="str">
        <f t="shared" si="84"/>
        <v/>
      </c>
      <c r="I2596" s="512" t="str">
        <f t="shared" si="85"/>
        <v/>
      </c>
      <c r="J2596" s="428"/>
    </row>
    <row r="2597" spans="1:10" ht="24.75" customHeight="1">
      <c r="A2597" s="428"/>
      <c r="B2597" s="428"/>
      <c r="C2597" s="428"/>
      <c r="D2597" s="495"/>
      <c r="E2597" s="495"/>
      <c r="F2597" s="428"/>
      <c r="G2597" s="495"/>
      <c r="H2597" s="495" t="str">
        <f t="shared" si="84"/>
        <v/>
      </c>
      <c r="I2597" s="512" t="str">
        <f t="shared" si="85"/>
        <v/>
      </c>
      <c r="J2597" s="428"/>
    </row>
    <row r="2598" spans="1:10" ht="24.75" customHeight="1">
      <c r="A2598" s="428"/>
      <c r="B2598" s="428"/>
      <c r="C2598" s="428"/>
      <c r="D2598" s="495"/>
      <c r="E2598" s="495"/>
      <c r="F2598" s="428"/>
      <c r="G2598" s="495"/>
      <c r="H2598" s="495" t="str">
        <f t="shared" si="84"/>
        <v/>
      </c>
      <c r="I2598" s="512" t="str">
        <f t="shared" si="85"/>
        <v/>
      </c>
      <c r="J2598" s="428"/>
    </row>
    <row r="2599" spans="1:10" ht="24.75" customHeight="1">
      <c r="A2599" s="428"/>
      <c r="B2599" s="428"/>
      <c r="C2599" s="428"/>
      <c r="D2599" s="495"/>
      <c r="E2599" s="495"/>
      <c r="F2599" s="428"/>
      <c r="G2599" s="495"/>
      <c r="H2599" s="495" t="str">
        <f t="shared" si="84"/>
        <v/>
      </c>
      <c r="I2599" s="512" t="str">
        <f t="shared" si="85"/>
        <v/>
      </c>
      <c r="J2599" s="428"/>
    </row>
    <row r="2600" spans="1:10" ht="24.75" customHeight="1">
      <c r="A2600" s="428"/>
      <c r="B2600" s="428"/>
      <c r="C2600" s="428"/>
      <c r="D2600" s="495"/>
      <c r="E2600" s="495"/>
      <c r="F2600" s="428"/>
      <c r="G2600" s="495"/>
      <c r="H2600" s="495" t="str">
        <f t="shared" si="84"/>
        <v/>
      </c>
      <c r="I2600" s="512" t="str">
        <f t="shared" si="85"/>
        <v/>
      </c>
      <c r="J2600" s="428"/>
    </row>
    <row r="2601" spans="1:10" ht="24.75" customHeight="1">
      <c r="A2601" s="428"/>
      <c r="B2601" s="428"/>
      <c r="C2601" s="428"/>
      <c r="D2601" s="495"/>
      <c r="E2601" s="495"/>
      <c r="F2601" s="428"/>
      <c r="G2601" s="495"/>
      <c r="H2601" s="495" t="str">
        <f t="shared" si="84"/>
        <v/>
      </c>
      <c r="I2601" s="512" t="str">
        <f t="shared" si="85"/>
        <v/>
      </c>
      <c r="J2601" s="428"/>
    </row>
    <row r="2602" spans="1:10" ht="24.75" customHeight="1">
      <c r="A2602" s="428"/>
      <c r="B2602" s="428"/>
      <c r="C2602" s="428"/>
      <c r="D2602" s="495"/>
      <c r="E2602" s="495"/>
      <c r="F2602" s="428"/>
      <c r="G2602" s="495"/>
      <c r="H2602" s="495" t="str">
        <f t="shared" si="84"/>
        <v/>
      </c>
      <c r="I2602" s="512" t="str">
        <f t="shared" si="85"/>
        <v/>
      </c>
      <c r="J2602" s="428"/>
    </row>
    <row r="2603" spans="1:10" ht="24.75" customHeight="1">
      <c r="A2603" s="428"/>
      <c r="B2603" s="428"/>
      <c r="C2603" s="428"/>
      <c r="D2603" s="495"/>
      <c r="E2603" s="495"/>
      <c r="F2603" s="428"/>
      <c r="G2603" s="495"/>
      <c r="H2603" s="495" t="str">
        <f t="shared" si="84"/>
        <v/>
      </c>
      <c r="I2603" s="512" t="str">
        <f t="shared" si="85"/>
        <v/>
      </c>
      <c r="J2603" s="428"/>
    </row>
    <row r="2604" spans="1:10" ht="24.75" customHeight="1">
      <c r="A2604" s="428"/>
      <c r="B2604" s="428"/>
      <c r="C2604" s="428"/>
      <c r="D2604" s="495"/>
      <c r="E2604" s="495"/>
      <c r="F2604" s="428"/>
      <c r="G2604" s="495"/>
      <c r="H2604" s="495" t="str">
        <f t="shared" si="84"/>
        <v/>
      </c>
      <c r="I2604" s="512" t="str">
        <f t="shared" si="85"/>
        <v/>
      </c>
      <c r="J2604" s="428"/>
    </row>
    <row r="2605" spans="1:10" ht="24.75" customHeight="1">
      <c r="A2605" s="428"/>
      <c r="B2605" s="428"/>
      <c r="C2605" s="428"/>
      <c r="D2605" s="495"/>
      <c r="E2605" s="495"/>
      <c r="F2605" s="428"/>
      <c r="G2605" s="495"/>
      <c r="H2605" s="495" t="str">
        <f t="shared" si="84"/>
        <v/>
      </c>
      <c r="I2605" s="512" t="str">
        <f t="shared" si="85"/>
        <v/>
      </c>
      <c r="J2605" s="428"/>
    </row>
    <row r="2606" spans="1:10" ht="24.75" customHeight="1">
      <c r="A2606" s="428"/>
      <c r="B2606" s="428"/>
      <c r="C2606" s="428"/>
      <c r="D2606" s="495"/>
      <c r="E2606" s="495"/>
      <c r="F2606" s="428"/>
      <c r="G2606" s="495"/>
      <c r="H2606" s="495" t="str">
        <f t="shared" si="84"/>
        <v/>
      </c>
      <c r="I2606" s="512" t="str">
        <f t="shared" si="85"/>
        <v/>
      </c>
      <c r="J2606" s="428"/>
    </row>
    <row r="2607" spans="1:10" ht="24.75" customHeight="1">
      <c r="A2607" s="428"/>
      <c r="B2607" s="428"/>
      <c r="C2607" s="428"/>
      <c r="D2607" s="495"/>
      <c r="E2607" s="495"/>
      <c r="F2607" s="428"/>
      <c r="G2607" s="495"/>
      <c r="H2607" s="495" t="str">
        <f t="shared" si="84"/>
        <v/>
      </c>
      <c r="I2607" s="512" t="str">
        <f t="shared" si="85"/>
        <v/>
      </c>
      <c r="J2607" s="428"/>
    </row>
    <row r="2608" spans="1:10" ht="24.75" customHeight="1">
      <c r="A2608" s="428"/>
      <c r="B2608" s="428"/>
      <c r="C2608" s="428"/>
      <c r="D2608" s="495"/>
      <c r="E2608" s="495"/>
      <c r="F2608" s="428"/>
      <c r="G2608" s="495"/>
      <c r="H2608" s="495" t="str">
        <f t="shared" si="84"/>
        <v/>
      </c>
      <c r="I2608" s="512" t="str">
        <f t="shared" si="85"/>
        <v/>
      </c>
      <c r="J2608" s="428"/>
    </row>
    <row r="2609" spans="1:10" ht="24.75" customHeight="1">
      <c r="A2609" s="428"/>
      <c r="B2609" s="428"/>
      <c r="C2609" s="428"/>
      <c r="D2609" s="495"/>
      <c r="E2609" s="495"/>
      <c r="F2609" s="428"/>
      <c r="G2609" s="495"/>
      <c r="H2609" s="495" t="str">
        <f t="shared" si="84"/>
        <v/>
      </c>
      <c r="I2609" s="512" t="str">
        <f t="shared" si="85"/>
        <v/>
      </c>
      <c r="J2609" s="428"/>
    </row>
    <row r="2610" spans="1:10" ht="24.75" customHeight="1">
      <c r="A2610" s="428"/>
      <c r="B2610" s="428"/>
      <c r="C2610" s="428"/>
      <c r="D2610" s="495"/>
      <c r="E2610" s="495"/>
      <c r="F2610" s="428"/>
      <c r="G2610" s="495"/>
      <c r="H2610" s="495" t="str">
        <f t="shared" si="84"/>
        <v/>
      </c>
      <c r="I2610" s="512" t="str">
        <f t="shared" si="85"/>
        <v/>
      </c>
      <c r="J2610" s="428"/>
    </row>
    <row r="2611" spans="1:10" ht="24.75" customHeight="1">
      <c r="A2611" s="428"/>
      <c r="B2611" s="428"/>
      <c r="C2611" s="428"/>
      <c r="D2611" s="495"/>
      <c r="E2611" s="495"/>
      <c r="F2611" s="428"/>
      <c r="G2611" s="495"/>
      <c r="H2611" s="495" t="str">
        <f t="shared" si="84"/>
        <v/>
      </c>
      <c r="I2611" s="512" t="str">
        <f t="shared" si="85"/>
        <v/>
      </c>
      <c r="J2611" s="428"/>
    </row>
    <row r="2612" spans="1:10" ht="24.75" customHeight="1">
      <c r="A2612" s="428"/>
      <c r="B2612" s="428"/>
      <c r="C2612" s="428"/>
      <c r="D2612" s="495"/>
      <c r="E2612" s="495"/>
      <c r="F2612" s="428"/>
      <c r="G2612" s="495"/>
      <c r="H2612" s="495" t="str">
        <f t="shared" si="84"/>
        <v/>
      </c>
      <c r="I2612" s="512" t="str">
        <f t="shared" si="85"/>
        <v/>
      </c>
      <c r="J2612" s="428"/>
    </row>
    <row r="2613" spans="1:10" ht="24.75" customHeight="1">
      <c r="A2613" s="428"/>
      <c r="B2613" s="428"/>
      <c r="C2613" s="428"/>
      <c r="D2613" s="495"/>
      <c r="E2613" s="495"/>
      <c r="F2613" s="428"/>
      <c r="G2613" s="495"/>
      <c r="H2613" s="495" t="str">
        <f t="shared" si="84"/>
        <v/>
      </c>
      <c r="I2613" s="512" t="str">
        <f t="shared" si="85"/>
        <v/>
      </c>
      <c r="J2613" s="428"/>
    </row>
    <row r="2614" spans="1:10" ht="24.75" customHeight="1">
      <c r="A2614" s="428"/>
      <c r="B2614" s="428"/>
      <c r="C2614" s="428"/>
      <c r="D2614" s="495"/>
      <c r="E2614" s="495"/>
      <c r="F2614" s="428"/>
      <c r="G2614" s="495"/>
      <c r="H2614" s="495" t="str">
        <f t="shared" si="84"/>
        <v/>
      </c>
      <c r="I2614" s="512" t="str">
        <f t="shared" si="85"/>
        <v/>
      </c>
      <c r="J2614" s="428"/>
    </row>
    <row r="2615" spans="1:10" ht="24.75" customHeight="1">
      <c r="A2615" s="428"/>
      <c r="B2615" s="428"/>
      <c r="C2615" s="428"/>
      <c r="D2615" s="495"/>
      <c r="E2615" s="495"/>
      <c r="F2615" s="428"/>
      <c r="G2615" s="495"/>
      <c r="H2615" s="495" t="str">
        <f t="shared" si="84"/>
        <v/>
      </c>
      <c r="I2615" s="512" t="str">
        <f t="shared" si="85"/>
        <v/>
      </c>
      <c r="J2615" s="428"/>
    </row>
    <row r="2616" spans="1:10" ht="24.75" customHeight="1">
      <c r="A2616" s="428"/>
      <c r="B2616" s="428"/>
      <c r="C2616" s="428"/>
      <c r="D2616" s="495"/>
      <c r="E2616" s="495"/>
      <c r="F2616" s="428"/>
      <c r="G2616" s="495"/>
      <c r="H2616" s="495" t="str">
        <f t="shared" si="84"/>
        <v/>
      </c>
      <c r="I2616" s="512" t="str">
        <f t="shared" si="85"/>
        <v/>
      </c>
      <c r="J2616" s="428"/>
    </row>
    <row r="2617" spans="1:10" ht="24.75" customHeight="1">
      <c r="A2617" s="428"/>
      <c r="B2617" s="428"/>
      <c r="C2617" s="428"/>
      <c r="D2617" s="495"/>
      <c r="E2617" s="495"/>
      <c r="F2617" s="428"/>
      <c r="G2617" s="495"/>
      <c r="H2617" s="495" t="str">
        <f t="shared" si="84"/>
        <v/>
      </c>
      <c r="I2617" s="512" t="str">
        <f t="shared" si="85"/>
        <v/>
      </c>
      <c r="J2617" s="428"/>
    </row>
    <row r="2618" spans="1:10" ht="24.75" customHeight="1">
      <c r="A2618" s="428"/>
      <c r="B2618" s="428"/>
      <c r="C2618" s="428"/>
      <c r="D2618" s="495"/>
      <c r="E2618" s="495"/>
      <c r="F2618" s="428"/>
      <c r="G2618" s="495"/>
      <c r="H2618" s="495" t="str">
        <f t="shared" si="84"/>
        <v/>
      </c>
      <c r="I2618" s="512" t="str">
        <f t="shared" si="85"/>
        <v/>
      </c>
      <c r="J2618" s="428"/>
    </row>
    <row r="2619" spans="1:10" ht="24.75" customHeight="1">
      <c r="A2619" s="428"/>
      <c r="B2619" s="428"/>
      <c r="C2619" s="428"/>
      <c r="D2619" s="495"/>
      <c r="E2619" s="495"/>
      <c r="F2619" s="428"/>
      <c r="G2619" s="495"/>
      <c r="H2619" s="495" t="str">
        <f t="shared" si="84"/>
        <v/>
      </c>
      <c r="I2619" s="512" t="str">
        <f t="shared" si="85"/>
        <v/>
      </c>
      <c r="J2619" s="428"/>
    </row>
    <row r="2620" spans="1:10" ht="24.75" customHeight="1">
      <c r="A2620" s="428"/>
      <c r="B2620" s="428"/>
      <c r="C2620" s="428"/>
      <c r="D2620" s="495"/>
      <c r="E2620" s="495"/>
      <c r="F2620" s="428"/>
      <c r="G2620" s="495"/>
      <c r="H2620" s="495" t="str">
        <f t="shared" si="84"/>
        <v/>
      </c>
      <c r="I2620" s="512" t="str">
        <f t="shared" si="85"/>
        <v/>
      </c>
      <c r="J2620" s="428"/>
    </row>
    <row r="2621" spans="1:10" ht="24.75" customHeight="1">
      <c r="A2621" s="428"/>
      <c r="B2621" s="428"/>
      <c r="C2621" s="428"/>
      <c r="D2621" s="495"/>
      <c r="E2621" s="495"/>
      <c r="F2621" s="428"/>
      <c r="G2621" s="495"/>
      <c r="H2621" s="495" t="str">
        <f t="shared" si="84"/>
        <v/>
      </c>
      <c r="I2621" s="512" t="str">
        <f t="shared" si="85"/>
        <v/>
      </c>
      <c r="J2621" s="428"/>
    </row>
    <row r="2622" spans="1:10" ht="24.75" customHeight="1">
      <c r="A2622" s="428"/>
      <c r="B2622" s="428"/>
      <c r="C2622" s="428"/>
      <c r="D2622" s="495"/>
      <c r="E2622" s="495"/>
      <c r="F2622" s="428"/>
      <c r="G2622" s="495"/>
      <c r="H2622" s="495" t="str">
        <f t="shared" si="84"/>
        <v/>
      </c>
      <c r="I2622" s="512" t="str">
        <f t="shared" si="85"/>
        <v/>
      </c>
      <c r="J2622" s="428"/>
    </row>
    <row r="2623" spans="1:10" ht="24.75" customHeight="1">
      <c r="A2623" s="428"/>
      <c r="B2623" s="428"/>
      <c r="C2623" s="428"/>
      <c r="D2623" s="495"/>
      <c r="E2623" s="495"/>
      <c r="F2623" s="428"/>
      <c r="G2623" s="495"/>
      <c r="H2623" s="495" t="str">
        <f t="shared" si="84"/>
        <v/>
      </c>
      <c r="I2623" s="512" t="str">
        <f t="shared" si="85"/>
        <v/>
      </c>
      <c r="J2623" s="428"/>
    </row>
    <row r="2624" spans="1:10" ht="24.75" customHeight="1">
      <c r="A2624" s="428"/>
      <c r="B2624" s="428"/>
      <c r="C2624" s="428"/>
      <c r="D2624" s="495"/>
      <c r="E2624" s="495"/>
      <c r="F2624" s="428"/>
      <c r="G2624" s="495"/>
      <c r="H2624" s="495" t="str">
        <f t="shared" si="84"/>
        <v/>
      </c>
      <c r="I2624" s="512" t="str">
        <f t="shared" si="85"/>
        <v/>
      </c>
      <c r="J2624" s="428"/>
    </row>
    <row r="2625" spans="1:10" ht="24.75" customHeight="1">
      <c r="A2625" s="428"/>
      <c r="B2625" s="428"/>
      <c r="C2625" s="428"/>
      <c r="D2625" s="495"/>
      <c r="E2625" s="495"/>
      <c r="F2625" s="428"/>
      <c r="G2625" s="495"/>
      <c r="H2625" s="495" t="str">
        <f t="shared" si="84"/>
        <v/>
      </c>
      <c r="I2625" s="512" t="str">
        <f t="shared" si="85"/>
        <v/>
      </c>
      <c r="J2625" s="428"/>
    </row>
    <row r="2626" spans="1:10" ht="24.75" customHeight="1">
      <c r="A2626" s="428"/>
      <c r="B2626" s="428"/>
      <c r="C2626" s="428"/>
      <c r="D2626" s="495"/>
      <c r="E2626" s="495"/>
      <c r="F2626" s="428"/>
      <c r="G2626" s="495"/>
      <c r="H2626" s="495" t="str">
        <f t="shared" si="84"/>
        <v/>
      </c>
      <c r="I2626" s="512" t="str">
        <f t="shared" si="85"/>
        <v/>
      </c>
      <c r="J2626" s="428"/>
    </row>
    <row r="2627" spans="1:10" ht="24.75" customHeight="1">
      <c r="A2627" s="428"/>
      <c r="B2627" s="428"/>
      <c r="C2627" s="428"/>
      <c r="D2627" s="495"/>
      <c r="E2627" s="495"/>
      <c r="F2627" s="428"/>
      <c r="G2627" s="495"/>
      <c r="H2627" s="495" t="str">
        <f t="shared" si="84"/>
        <v/>
      </c>
      <c r="I2627" s="512" t="str">
        <f t="shared" si="85"/>
        <v/>
      </c>
      <c r="J2627" s="428"/>
    </row>
    <row r="2628" spans="1:10" ht="24.75" customHeight="1">
      <c r="A2628" s="428"/>
      <c r="B2628" s="428"/>
      <c r="C2628" s="428"/>
      <c r="D2628" s="495"/>
      <c r="E2628" s="495"/>
      <c r="F2628" s="428"/>
      <c r="G2628" s="495"/>
      <c r="H2628" s="495" t="str">
        <f t="shared" si="84"/>
        <v/>
      </c>
      <c r="I2628" s="512" t="str">
        <f t="shared" si="85"/>
        <v/>
      </c>
      <c r="J2628" s="428"/>
    </row>
    <row r="2629" spans="1:10" ht="24.75" customHeight="1">
      <c r="A2629" s="428"/>
      <c r="B2629" s="428"/>
      <c r="C2629" s="428"/>
      <c r="D2629" s="495"/>
      <c r="E2629" s="495"/>
      <c r="F2629" s="428"/>
      <c r="G2629" s="495"/>
      <c r="H2629" s="495" t="str">
        <f t="shared" si="84"/>
        <v/>
      </c>
      <c r="I2629" s="512" t="str">
        <f t="shared" si="85"/>
        <v/>
      </c>
      <c r="J2629" s="428"/>
    </row>
    <row r="2630" spans="1:10" ht="24.75" customHeight="1">
      <c r="A2630" s="428"/>
      <c r="B2630" s="428"/>
      <c r="C2630" s="428"/>
      <c r="D2630" s="495"/>
      <c r="E2630" s="495"/>
      <c r="F2630" s="428"/>
      <c r="G2630" s="495"/>
      <c r="H2630" s="495" t="str">
        <f t="shared" si="84"/>
        <v/>
      </c>
      <c r="I2630" s="512" t="str">
        <f t="shared" si="85"/>
        <v/>
      </c>
      <c r="J2630" s="428"/>
    </row>
    <row r="2631" spans="1:10" ht="24.75" customHeight="1">
      <c r="A2631" s="428"/>
      <c r="B2631" s="428"/>
      <c r="C2631" s="428"/>
      <c r="D2631" s="495"/>
      <c r="E2631" s="495"/>
      <c r="F2631" s="428"/>
      <c r="G2631" s="495"/>
      <c r="H2631" s="495" t="str">
        <f t="shared" si="84"/>
        <v/>
      </c>
      <c r="I2631" s="512" t="str">
        <f t="shared" si="85"/>
        <v/>
      </c>
      <c r="J2631" s="428"/>
    </row>
    <row r="2632" spans="1:10" ht="24.75" customHeight="1">
      <c r="A2632" s="428"/>
      <c r="B2632" s="428"/>
      <c r="C2632" s="428"/>
      <c r="D2632" s="495"/>
      <c r="E2632" s="495"/>
      <c r="F2632" s="428"/>
      <c r="G2632" s="495"/>
      <c r="H2632" s="495" t="str">
        <f t="shared" si="84"/>
        <v/>
      </c>
      <c r="I2632" s="512" t="str">
        <f t="shared" si="85"/>
        <v/>
      </c>
      <c r="J2632" s="428"/>
    </row>
    <row r="2633" spans="1:10" ht="24.75" customHeight="1">
      <c r="A2633" s="428"/>
      <c r="B2633" s="428"/>
      <c r="C2633" s="428"/>
      <c r="D2633" s="495"/>
      <c r="E2633" s="495"/>
      <c r="F2633" s="428"/>
      <c r="G2633" s="495"/>
      <c r="H2633" s="495" t="str">
        <f t="shared" si="84"/>
        <v/>
      </c>
      <c r="I2633" s="512" t="str">
        <f t="shared" si="85"/>
        <v/>
      </c>
      <c r="J2633" s="428"/>
    </row>
    <row r="2634" spans="1:10" ht="24.75" customHeight="1">
      <c r="A2634" s="428"/>
      <c r="B2634" s="428"/>
      <c r="C2634" s="428"/>
      <c r="D2634" s="495"/>
      <c r="E2634" s="495"/>
      <c r="F2634" s="428"/>
      <c r="G2634" s="495"/>
      <c r="H2634" s="495" t="str">
        <f t="shared" si="84"/>
        <v/>
      </c>
      <c r="I2634" s="512" t="str">
        <f t="shared" si="85"/>
        <v/>
      </c>
      <c r="J2634" s="428"/>
    </row>
    <row r="2635" spans="1:10" ht="24.75" customHeight="1">
      <c r="A2635" s="428"/>
      <c r="B2635" s="428"/>
      <c r="C2635" s="428"/>
      <c r="D2635" s="495"/>
      <c r="E2635" s="495"/>
      <c r="F2635" s="428"/>
      <c r="G2635" s="495"/>
      <c r="H2635" s="495" t="str">
        <f t="shared" si="84"/>
        <v/>
      </c>
      <c r="I2635" s="512" t="str">
        <f t="shared" si="85"/>
        <v/>
      </c>
      <c r="J2635" s="428"/>
    </row>
    <row r="2636" spans="1:10" ht="24.75" customHeight="1">
      <c r="A2636" s="428"/>
      <c r="B2636" s="428"/>
      <c r="C2636" s="428"/>
      <c r="D2636" s="495"/>
      <c r="E2636" s="495"/>
      <c r="F2636" s="428"/>
      <c r="G2636" s="495"/>
      <c r="H2636" s="495" t="str">
        <f t="shared" si="84"/>
        <v/>
      </c>
      <c r="I2636" s="512" t="str">
        <f t="shared" si="85"/>
        <v/>
      </c>
      <c r="J2636" s="428"/>
    </row>
    <row r="2637" spans="1:10" ht="24.75" customHeight="1">
      <c r="A2637" s="428"/>
      <c r="B2637" s="428"/>
      <c r="C2637" s="428"/>
      <c r="D2637" s="495"/>
      <c r="E2637" s="495"/>
      <c r="F2637" s="428"/>
      <c r="G2637" s="495"/>
      <c r="H2637" s="495" t="str">
        <f t="shared" si="84"/>
        <v/>
      </c>
      <c r="I2637" s="512" t="str">
        <f t="shared" si="85"/>
        <v/>
      </c>
      <c r="J2637" s="428"/>
    </row>
    <row r="2638" spans="1:10" ht="24.75" customHeight="1">
      <c r="A2638" s="428"/>
      <c r="B2638" s="428"/>
      <c r="C2638" s="428"/>
      <c r="D2638" s="495"/>
      <c r="E2638" s="495"/>
      <c r="F2638" s="428"/>
      <c r="G2638" s="495"/>
      <c r="H2638" s="495" t="str">
        <f t="shared" si="84"/>
        <v/>
      </c>
      <c r="I2638" s="512" t="str">
        <f t="shared" si="85"/>
        <v/>
      </c>
      <c r="J2638" s="428"/>
    </row>
    <row r="2639" spans="1:10" ht="24.75" customHeight="1">
      <c r="A2639" s="428"/>
      <c r="B2639" s="428"/>
      <c r="C2639" s="428"/>
      <c r="D2639" s="495"/>
      <c r="E2639" s="495"/>
      <c r="F2639" s="428"/>
      <c r="G2639" s="495"/>
      <c r="H2639" s="495" t="str">
        <f t="shared" si="84"/>
        <v/>
      </c>
      <c r="I2639" s="512" t="str">
        <f t="shared" si="85"/>
        <v/>
      </c>
      <c r="J2639" s="428"/>
    </row>
    <row r="2640" spans="1:10" ht="24.75" customHeight="1">
      <c r="A2640" s="428"/>
      <c r="B2640" s="428"/>
      <c r="C2640" s="428"/>
      <c r="D2640" s="495"/>
      <c r="E2640" s="495"/>
      <c r="F2640" s="428"/>
      <c r="G2640" s="495"/>
      <c r="H2640" s="495" t="str">
        <f t="shared" si="84"/>
        <v/>
      </c>
      <c r="I2640" s="512" t="str">
        <f t="shared" si="85"/>
        <v/>
      </c>
      <c r="J2640" s="428"/>
    </row>
    <row r="2641" spans="1:10" ht="24.75" customHeight="1">
      <c r="A2641" s="428"/>
      <c r="B2641" s="428"/>
      <c r="C2641" s="428"/>
      <c r="D2641" s="495"/>
      <c r="E2641" s="495"/>
      <c r="F2641" s="428"/>
      <c r="G2641" s="495"/>
      <c r="H2641" s="495" t="str">
        <f t="shared" si="84"/>
        <v/>
      </c>
      <c r="I2641" s="512" t="str">
        <f t="shared" si="85"/>
        <v/>
      </c>
      <c r="J2641" s="428"/>
    </row>
    <row r="2642" spans="1:10" ht="24.75" customHeight="1">
      <c r="A2642" s="428"/>
      <c r="B2642" s="428"/>
      <c r="C2642" s="428"/>
      <c r="D2642" s="495"/>
      <c r="E2642" s="495"/>
      <c r="F2642" s="428"/>
      <c r="G2642" s="495"/>
      <c r="H2642" s="495" t="str">
        <f t="shared" si="84"/>
        <v/>
      </c>
      <c r="I2642" s="512" t="str">
        <f t="shared" si="85"/>
        <v/>
      </c>
      <c r="J2642" s="428"/>
    </row>
    <row r="2643" spans="1:10" ht="24.75" customHeight="1">
      <c r="A2643" s="428"/>
      <c r="B2643" s="428"/>
      <c r="C2643" s="428"/>
      <c r="D2643" s="495"/>
      <c r="E2643" s="495"/>
      <c r="F2643" s="428"/>
      <c r="G2643" s="495"/>
      <c r="H2643" s="495" t="str">
        <f t="shared" si="84"/>
        <v/>
      </c>
      <c r="I2643" s="512" t="str">
        <f t="shared" si="85"/>
        <v/>
      </c>
      <c r="J2643" s="428"/>
    </row>
    <row r="2644" spans="1:10" ht="24.75" customHeight="1">
      <c r="A2644" s="428"/>
      <c r="B2644" s="428"/>
      <c r="C2644" s="428"/>
      <c r="D2644" s="495"/>
      <c r="E2644" s="495"/>
      <c r="F2644" s="428"/>
      <c r="G2644" s="495"/>
      <c r="H2644" s="495" t="str">
        <f t="shared" si="84"/>
        <v/>
      </c>
      <c r="I2644" s="512" t="str">
        <f t="shared" si="85"/>
        <v/>
      </c>
      <c r="J2644" s="428"/>
    </row>
    <row r="2645" spans="1:10" ht="24.75" customHeight="1">
      <c r="A2645" s="428"/>
      <c r="B2645" s="428"/>
      <c r="C2645" s="428"/>
      <c r="D2645" s="495"/>
      <c r="E2645" s="495"/>
      <c r="F2645" s="428"/>
      <c r="G2645" s="495"/>
      <c r="H2645" s="495" t="str">
        <f t="shared" si="84"/>
        <v/>
      </c>
      <c r="I2645" s="512" t="str">
        <f t="shared" si="85"/>
        <v/>
      </c>
      <c r="J2645" s="428"/>
    </row>
    <row r="2646" spans="1:10" ht="24.75" customHeight="1">
      <c r="A2646" s="428"/>
      <c r="B2646" s="428"/>
      <c r="C2646" s="428"/>
      <c r="D2646" s="495"/>
      <c r="E2646" s="495"/>
      <c r="F2646" s="428"/>
      <c r="G2646" s="495"/>
      <c r="H2646" s="495" t="str">
        <f t="shared" si="84"/>
        <v/>
      </c>
      <c r="I2646" s="512" t="str">
        <f t="shared" si="85"/>
        <v/>
      </c>
      <c r="J2646" s="428"/>
    </row>
    <row r="2647" spans="1:10" ht="24.75" customHeight="1">
      <c r="A2647" s="428"/>
      <c r="B2647" s="428"/>
      <c r="C2647" s="428"/>
      <c r="D2647" s="495"/>
      <c r="E2647" s="495"/>
      <c r="F2647" s="428"/>
      <c r="G2647" s="495"/>
      <c r="H2647" s="495" t="str">
        <f t="shared" si="84"/>
        <v/>
      </c>
      <c r="I2647" s="512" t="str">
        <f t="shared" si="85"/>
        <v/>
      </c>
      <c r="J2647" s="428"/>
    </row>
    <row r="2648" spans="1:10" ht="24.75" customHeight="1">
      <c r="A2648" s="428"/>
      <c r="B2648" s="428"/>
      <c r="C2648" s="428"/>
      <c r="D2648" s="495"/>
      <c r="E2648" s="495"/>
      <c r="F2648" s="428"/>
      <c r="G2648" s="495"/>
      <c r="H2648" s="495" t="str">
        <f t="shared" si="84"/>
        <v/>
      </c>
      <c r="I2648" s="512" t="str">
        <f t="shared" si="85"/>
        <v/>
      </c>
      <c r="J2648" s="428"/>
    </row>
    <row r="2649" spans="1:10" ht="24.75" customHeight="1">
      <c r="A2649" s="428"/>
      <c r="B2649" s="428"/>
      <c r="C2649" s="428"/>
      <c r="D2649" s="495"/>
      <c r="E2649" s="495"/>
      <c r="F2649" s="428"/>
      <c r="G2649" s="495"/>
      <c r="H2649" s="495" t="str">
        <f t="shared" si="84"/>
        <v/>
      </c>
      <c r="I2649" s="512" t="str">
        <f t="shared" si="85"/>
        <v/>
      </c>
      <c r="J2649" s="428"/>
    </row>
    <row r="2650" spans="1:10" ht="24.75" customHeight="1">
      <c r="A2650" s="428"/>
      <c r="B2650" s="428"/>
      <c r="C2650" s="428"/>
      <c r="D2650" s="495"/>
      <c r="E2650" s="495"/>
      <c r="F2650" s="428"/>
      <c r="G2650" s="495"/>
      <c r="H2650" s="495" t="str">
        <f t="shared" si="84"/>
        <v/>
      </c>
      <c r="I2650" s="512" t="str">
        <f t="shared" si="85"/>
        <v/>
      </c>
      <c r="J2650" s="428"/>
    </row>
    <row r="2651" spans="1:10" ht="24.75" customHeight="1">
      <c r="A2651" s="428"/>
      <c r="B2651" s="428"/>
      <c r="C2651" s="428"/>
      <c r="D2651" s="495"/>
      <c r="E2651" s="495"/>
      <c r="F2651" s="428"/>
      <c r="G2651" s="495"/>
      <c r="H2651" s="495" t="str">
        <f t="shared" si="84"/>
        <v/>
      </c>
      <c r="I2651" s="512" t="str">
        <f t="shared" si="85"/>
        <v/>
      </c>
      <c r="J2651" s="428"/>
    </row>
    <row r="2652" spans="1:10" ht="24.75" customHeight="1">
      <c r="A2652" s="428"/>
      <c r="B2652" s="428"/>
      <c r="C2652" s="428"/>
      <c r="D2652" s="495"/>
      <c r="E2652" s="495"/>
      <c r="F2652" s="428"/>
      <c r="G2652" s="495"/>
      <c r="H2652" s="495" t="str">
        <f t="shared" si="84"/>
        <v/>
      </c>
      <c r="I2652" s="512" t="str">
        <f t="shared" si="85"/>
        <v/>
      </c>
      <c r="J2652" s="428"/>
    </row>
    <row r="2653" spans="1:10" ht="24.75" customHeight="1">
      <c r="A2653" s="428"/>
      <c r="B2653" s="428"/>
      <c r="C2653" s="428"/>
      <c r="D2653" s="495"/>
      <c r="E2653" s="495"/>
      <c r="F2653" s="428"/>
      <c r="G2653" s="495"/>
      <c r="H2653" s="495" t="str">
        <f t="shared" si="84"/>
        <v/>
      </c>
      <c r="I2653" s="512" t="str">
        <f t="shared" si="85"/>
        <v/>
      </c>
      <c r="J2653" s="428"/>
    </row>
    <row r="2654" spans="1:10" ht="24.75" customHeight="1">
      <c r="A2654" s="428"/>
      <c r="B2654" s="428"/>
      <c r="C2654" s="428"/>
      <c r="D2654" s="495"/>
      <c r="E2654" s="495"/>
      <c r="F2654" s="428"/>
      <c r="G2654" s="495"/>
      <c r="H2654" s="495" t="str">
        <f t="shared" ref="H2654:H2717" si="86">IF(E2654="","",E2654*G2654)</f>
        <v/>
      </c>
      <c r="I2654" s="512" t="str">
        <f t="shared" ref="I2654:I2717" si="87">IF(D2654="","",H2654/D2654)</f>
        <v/>
      </c>
      <c r="J2654" s="428"/>
    </row>
    <row r="2655" spans="1:10" ht="24.75" customHeight="1">
      <c r="A2655" s="428"/>
      <c r="B2655" s="428"/>
      <c r="C2655" s="428"/>
      <c r="D2655" s="495"/>
      <c r="E2655" s="495"/>
      <c r="F2655" s="428"/>
      <c r="G2655" s="495"/>
      <c r="H2655" s="495" t="str">
        <f t="shared" si="86"/>
        <v/>
      </c>
      <c r="I2655" s="512" t="str">
        <f t="shared" si="87"/>
        <v/>
      </c>
      <c r="J2655" s="428"/>
    </row>
    <row r="2656" spans="1:10" ht="24.75" customHeight="1">
      <c r="A2656" s="428"/>
      <c r="B2656" s="428"/>
      <c r="C2656" s="428"/>
      <c r="D2656" s="495"/>
      <c r="E2656" s="495"/>
      <c r="F2656" s="428"/>
      <c r="G2656" s="495"/>
      <c r="H2656" s="495" t="str">
        <f t="shared" si="86"/>
        <v/>
      </c>
      <c r="I2656" s="512" t="str">
        <f t="shared" si="87"/>
        <v/>
      </c>
      <c r="J2656" s="428"/>
    </row>
    <row r="2657" spans="1:10" ht="24.75" customHeight="1">
      <c r="A2657" s="428"/>
      <c r="B2657" s="428"/>
      <c r="C2657" s="428"/>
      <c r="D2657" s="495"/>
      <c r="E2657" s="495"/>
      <c r="F2657" s="428"/>
      <c r="G2657" s="495"/>
      <c r="H2657" s="495" t="str">
        <f t="shared" si="86"/>
        <v/>
      </c>
      <c r="I2657" s="512" t="str">
        <f t="shared" si="87"/>
        <v/>
      </c>
      <c r="J2657" s="428"/>
    </row>
    <row r="2658" spans="1:10" ht="24.75" customHeight="1">
      <c r="A2658" s="428"/>
      <c r="B2658" s="428"/>
      <c r="C2658" s="428"/>
      <c r="D2658" s="495"/>
      <c r="E2658" s="495"/>
      <c r="F2658" s="428"/>
      <c r="G2658" s="495"/>
      <c r="H2658" s="495" t="str">
        <f t="shared" si="86"/>
        <v/>
      </c>
      <c r="I2658" s="512" t="str">
        <f t="shared" si="87"/>
        <v/>
      </c>
      <c r="J2658" s="428"/>
    </row>
    <row r="2659" spans="1:10" ht="24.75" customHeight="1">
      <c r="A2659" s="428"/>
      <c r="B2659" s="428"/>
      <c r="C2659" s="428"/>
      <c r="D2659" s="495"/>
      <c r="E2659" s="495"/>
      <c r="F2659" s="428"/>
      <c r="G2659" s="495"/>
      <c r="H2659" s="495" t="str">
        <f t="shared" si="86"/>
        <v/>
      </c>
      <c r="I2659" s="512" t="str">
        <f t="shared" si="87"/>
        <v/>
      </c>
      <c r="J2659" s="428"/>
    </row>
    <row r="2660" spans="1:10" ht="24.75" customHeight="1">
      <c r="A2660" s="428"/>
      <c r="B2660" s="428"/>
      <c r="C2660" s="428"/>
      <c r="D2660" s="495"/>
      <c r="E2660" s="495"/>
      <c r="F2660" s="428"/>
      <c r="G2660" s="495"/>
      <c r="H2660" s="495" t="str">
        <f t="shared" si="86"/>
        <v/>
      </c>
      <c r="I2660" s="512" t="str">
        <f t="shared" si="87"/>
        <v/>
      </c>
      <c r="J2660" s="428"/>
    </row>
    <row r="2661" spans="1:10" ht="24.75" customHeight="1">
      <c r="A2661" s="428"/>
      <c r="B2661" s="428"/>
      <c r="C2661" s="428"/>
      <c r="D2661" s="495"/>
      <c r="E2661" s="495"/>
      <c r="F2661" s="428"/>
      <c r="G2661" s="495"/>
      <c r="H2661" s="495" t="str">
        <f t="shared" si="86"/>
        <v/>
      </c>
      <c r="I2661" s="512" t="str">
        <f t="shared" si="87"/>
        <v/>
      </c>
      <c r="J2661" s="428"/>
    </row>
    <row r="2662" spans="1:10" ht="24.75" customHeight="1">
      <c r="A2662" s="428"/>
      <c r="B2662" s="428"/>
      <c r="C2662" s="428"/>
      <c r="D2662" s="495"/>
      <c r="E2662" s="495"/>
      <c r="F2662" s="428"/>
      <c r="G2662" s="495"/>
      <c r="H2662" s="495" t="str">
        <f t="shared" si="86"/>
        <v/>
      </c>
      <c r="I2662" s="512" t="str">
        <f t="shared" si="87"/>
        <v/>
      </c>
      <c r="J2662" s="428"/>
    </row>
    <row r="2663" spans="1:10" ht="24.75" customHeight="1">
      <c r="A2663" s="428"/>
      <c r="B2663" s="428"/>
      <c r="C2663" s="428"/>
      <c r="D2663" s="495"/>
      <c r="E2663" s="495"/>
      <c r="F2663" s="428"/>
      <c r="G2663" s="495"/>
      <c r="H2663" s="495" t="str">
        <f t="shared" si="86"/>
        <v/>
      </c>
      <c r="I2663" s="512" t="str">
        <f t="shared" si="87"/>
        <v/>
      </c>
      <c r="J2663" s="428"/>
    </row>
    <row r="2664" spans="1:10" ht="24.75" customHeight="1">
      <c r="A2664" s="428"/>
      <c r="B2664" s="428"/>
      <c r="C2664" s="428"/>
      <c r="D2664" s="495"/>
      <c r="E2664" s="495"/>
      <c r="F2664" s="428"/>
      <c r="G2664" s="495"/>
      <c r="H2664" s="495" t="str">
        <f t="shared" si="86"/>
        <v/>
      </c>
      <c r="I2664" s="512" t="str">
        <f t="shared" si="87"/>
        <v/>
      </c>
      <c r="J2664" s="428"/>
    </row>
    <row r="2665" spans="1:10" ht="24.75" customHeight="1">
      <c r="A2665" s="428"/>
      <c r="B2665" s="428"/>
      <c r="C2665" s="428"/>
      <c r="D2665" s="495"/>
      <c r="E2665" s="495"/>
      <c r="F2665" s="428"/>
      <c r="G2665" s="495"/>
      <c r="H2665" s="495" t="str">
        <f t="shared" si="86"/>
        <v/>
      </c>
      <c r="I2665" s="512" t="str">
        <f t="shared" si="87"/>
        <v/>
      </c>
      <c r="J2665" s="428"/>
    </row>
    <row r="2666" spans="1:10" ht="24.75" customHeight="1">
      <c r="A2666" s="428"/>
      <c r="B2666" s="428"/>
      <c r="C2666" s="428"/>
      <c r="D2666" s="495"/>
      <c r="E2666" s="495"/>
      <c r="F2666" s="428"/>
      <c r="G2666" s="495"/>
      <c r="H2666" s="495" t="str">
        <f t="shared" si="86"/>
        <v/>
      </c>
      <c r="I2666" s="512" t="str">
        <f t="shared" si="87"/>
        <v/>
      </c>
      <c r="J2666" s="428"/>
    </row>
    <row r="2667" spans="1:10" ht="24.75" customHeight="1">
      <c r="A2667" s="428"/>
      <c r="B2667" s="428"/>
      <c r="C2667" s="428"/>
      <c r="D2667" s="495"/>
      <c r="E2667" s="495"/>
      <c r="F2667" s="428"/>
      <c r="G2667" s="495"/>
      <c r="H2667" s="495" t="str">
        <f t="shared" si="86"/>
        <v/>
      </c>
      <c r="I2667" s="512" t="str">
        <f t="shared" si="87"/>
        <v/>
      </c>
      <c r="J2667" s="428"/>
    </row>
    <row r="2668" spans="1:10" ht="24.75" customHeight="1">
      <c r="A2668" s="428"/>
      <c r="B2668" s="428"/>
      <c r="C2668" s="428"/>
      <c r="D2668" s="495"/>
      <c r="E2668" s="495"/>
      <c r="F2668" s="428"/>
      <c r="G2668" s="495"/>
      <c r="H2668" s="495" t="str">
        <f t="shared" si="86"/>
        <v/>
      </c>
      <c r="I2668" s="512" t="str">
        <f t="shared" si="87"/>
        <v/>
      </c>
      <c r="J2668" s="428"/>
    </row>
    <row r="2669" spans="1:10" ht="24.75" customHeight="1">
      <c r="A2669" s="428"/>
      <c r="B2669" s="428"/>
      <c r="C2669" s="428"/>
      <c r="D2669" s="495"/>
      <c r="E2669" s="495"/>
      <c r="F2669" s="428"/>
      <c r="G2669" s="495"/>
      <c r="H2669" s="495" t="str">
        <f t="shared" si="86"/>
        <v/>
      </c>
      <c r="I2669" s="512" t="str">
        <f t="shared" si="87"/>
        <v/>
      </c>
      <c r="J2669" s="428"/>
    </row>
    <row r="2670" spans="1:10" ht="24.75" customHeight="1">
      <c r="A2670" s="428"/>
      <c r="B2670" s="428"/>
      <c r="C2670" s="428"/>
      <c r="D2670" s="495"/>
      <c r="E2670" s="495"/>
      <c r="F2670" s="428"/>
      <c r="G2670" s="495"/>
      <c r="H2670" s="495" t="str">
        <f t="shared" si="86"/>
        <v/>
      </c>
      <c r="I2670" s="512" t="str">
        <f t="shared" si="87"/>
        <v/>
      </c>
      <c r="J2670" s="428"/>
    </row>
    <row r="2671" spans="1:10" ht="24.75" customHeight="1">
      <c r="A2671" s="428"/>
      <c r="B2671" s="428"/>
      <c r="C2671" s="428"/>
      <c r="D2671" s="495"/>
      <c r="E2671" s="495"/>
      <c r="F2671" s="428"/>
      <c r="G2671" s="495"/>
      <c r="H2671" s="495" t="str">
        <f t="shared" si="86"/>
        <v/>
      </c>
      <c r="I2671" s="512" t="str">
        <f t="shared" si="87"/>
        <v/>
      </c>
      <c r="J2671" s="428"/>
    </row>
    <row r="2672" spans="1:10" ht="24.75" customHeight="1">
      <c r="A2672" s="428"/>
      <c r="B2672" s="428"/>
      <c r="C2672" s="428"/>
      <c r="D2672" s="495"/>
      <c r="E2672" s="495"/>
      <c r="F2672" s="428"/>
      <c r="G2672" s="495"/>
      <c r="H2672" s="495" t="str">
        <f t="shared" si="86"/>
        <v/>
      </c>
      <c r="I2672" s="512" t="str">
        <f t="shared" si="87"/>
        <v/>
      </c>
      <c r="J2672" s="428"/>
    </row>
    <row r="2673" spans="1:10" ht="24.75" customHeight="1">
      <c r="A2673" s="428"/>
      <c r="B2673" s="428"/>
      <c r="C2673" s="428"/>
      <c r="D2673" s="495"/>
      <c r="E2673" s="495"/>
      <c r="F2673" s="428"/>
      <c r="G2673" s="495"/>
      <c r="H2673" s="495" t="str">
        <f t="shared" si="86"/>
        <v/>
      </c>
      <c r="I2673" s="512" t="str">
        <f t="shared" si="87"/>
        <v/>
      </c>
      <c r="J2673" s="428"/>
    </row>
    <row r="2674" spans="1:10" ht="24.75" customHeight="1">
      <c r="A2674" s="428"/>
      <c r="B2674" s="428"/>
      <c r="C2674" s="428"/>
      <c r="D2674" s="495"/>
      <c r="E2674" s="495"/>
      <c r="F2674" s="428"/>
      <c r="G2674" s="495"/>
      <c r="H2674" s="495" t="str">
        <f t="shared" si="86"/>
        <v/>
      </c>
      <c r="I2674" s="512" t="str">
        <f t="shared" si="87"/>
        <v/>
      </c>
      <c r="J2674" s="428"/>
    </row>
    <row r="2675" spans="1:10" ht="24.75" customHeight="1">
      <c r="A2675" s="428"/>
      <c r="B2675" s="428"/>
      <c r="C2675" s="428"/>
      <c r="D2675" s="495"/>
      <c r="E2675" s="495"/>
      <c r="F2675" s="428"/>
      <c r="G2675" s="495"/>
      <c r="H2675" s="495" t="str">
        <f t="shared" si="86"/>
        <v/>
      </c>
      <c r="I2675" s="512" t="str">
        <f t="shared" si="87"/>
        <v/>
      </c>
      <c r="J2675" s="428"/>
    </row>
    <row r="2676" spans="1:10" ht="24.75" customHeight="1">
      <c r="A2676" s="428"/>
      <c r="B2676" s="428"/>
      <c r="C2676" s="428"/>
      <c r="D2676" s="495"/>
      <c r="E2676" s="495"/>
      <c r="F2676" s="428"/>
      <c r="G2676" s="495"/>
      <c r="H2676" s="495" t="str">
        <f t="shared" si="86"/>
        <v/>
      </c>
      <c r="I2676" s="512" t="str">
        <f t="shared" si="87"/>
        <v/>
      </c>
      <c r="J2676" s="428"/>
    </row>
    <row r="2677" spans="1:10" ht="24.75" customHeight="1">
      <c r="A2677" s="428"/>
      <c r="B2677" s="428"/>
      <c r="C2677" s="428"/>
      <c r="D2677" s="495"/>
      <c r="E2677" s="495"/>
      <c r="F2677" s="428"/>
      <c r="G2677" s="495"/>
      <c r="H2677" s="495" t="str">
        <f t="shared" si="86"/>
        <v/>
      </c>
      <c r="I2677" s="512" t="str">
        <f t="shared" si="87"/>
        <v/>
      </c>
      <c r="J2677" s="428"/>
    </row>
    <row r="2678" spans="1:10" ht="24.75" customHeight="1">
      <c r="A2678" s="428"/>
      <c r="B2678" s="428"/>
      <c r="C2678" s="428"/>
      <c r="D2678" s="495"/>
      <c r="E2678" s="495"/>
      <c r="F2678" s="428"/>
      <c r="G2678" s="495"/>
      <c r="H2678" s="495" t="str">
        <f t="shared" si="86"/>
        <v/>
      </c>
      <c r="I2678" s="512" t="str">
        <f t="shared" si="87"/>
        <v/>
      </c>
      <c r="J2678" s="428"/>
    </row>
    <row r="2679" spans="1:10" ht="24.75" customHeight="1">
      <c r="A2679" s="428"/>
      <c r="B2679" s="428"/>
      <c r="C2679" s="428"/>
      <c r="D2679" s="495"/>
      <c r="E2679" s="495"/>
      <c r="F2679" s="428"/>
      <c r="G2679" s="495"/>
      <c r="H2679" s="495" t="str">
        <f t="shared" si="86"/>
        <v/>
      </c>
      <c r="I2679" s="512" t="str">
        <f t="shared" si="87"/>
        <v/>
      </c>
      <c r="J2679" s="428"/>
    </row>
    <row r="2680" spans="1:10" ht="24.75" customHeight="1">
      <c r="A2680" s="428"/>
      <c r="B2680" s="428"/>
      <c r="C2680" s="428"/>
      <c r="D2680" s="495"/>
      <c r="E2680" s="495"/>
      <c r="F2680" s="428"/>
      <c r="G2680" s="495"/>
      <c r="H2680" s="495" t="str">
        <f t="shared" si="86"/>
        <v/>
      </c>
      <c r="I2680" s="512" t="str">
        <f t="shared" si="87"/>
        <v/>
      </c>
      <c r="J2680" s="428"/>
    </row>
    <row r="2681" spans="1:10" ht="24.75" customHeight="1">
      <c r="A2681" s="428"/>
      <c r="B2681" s="428"/>
      <c r="C2681" s="428"/>
      <c r="D2681" s="495"/>
      <c r="E2681" s="495"/>
      <c r="F2681" s="428"/>
      <c r="G2681" s="495"/>
      <c r="H2681" s="495" t="str">
        <f t="shared" si="86"/>
        <v/>
      </c>
      <c r="I2681" s="512" t="str">
        <f t="shared" si="87"/>
        <v/>
      </c>
      <c r="J2681" s="428"/>
    </row>
    <row r="2682" spans="1:10" ht="24.75" customHeight="1">
      <c r="A2682" s="428"/>
      <c r="B2682" s="428"/>
      <c r="C2682" s="428"/>
      <c r="D2682" s="495"/>
      <c r="E2682" s="495"/>
      <c r="F2682" s="428"/>
      <c r="G2682" s="495"/>
      <c r="H2682" s="495" t="str">
        <f t="shared" si="86"/>
        <v/>
      </c>
      <c r="I2682" s="512" t="str">
        <f t="shared" si="87"/>
        <v/>
      </c>
      <c r="J2682" s="428"/>
    </row>
    <row r="2683" spans="1:10" ht="24.75" customHeight="1">
      <c r="A2683" s="428"/>
      <c r="B2683" s="428"/>
      <c r="C2683" s="428"/>
      <c r="D2683" s="495"/>
      <c r="E2683" s="495"/>
      <c r="F2683" s="428"/>
      <c r="G2683" s="495"/>
      <c r="H2683" s="495" t="str">
        <f t="shared" si="86"/>
        <v/>
      </c>
      <c r="I2683" s="512" t="str">
        <f t="shared" si="87"/>
        <v/>
      </c>
      <c r="J2683" s="428"/>
    </row>
    <row r="2684" spans="1:10" ht="24.75" customHeight="1">
      <c r="A2684" s="428"/>
      <c r="B2684" s="428"/>
      <c r="C2684" s="428"/>
      <c r="D2684" s="495"/>
      <c r="E2684" s="495"/>
      <c r="F2684" s="428"/>
      <c r="G2684" s="495"/>
      <c r="H2684" s="495" t="str">
        <f t="shared" si="86"/>
        <v/>
      </c>
      <c r="I2684" s="512" t="str">
        <f t="shared" si="87"/>
        <v/>
      </c>
      <c r="J2684" s="428"/>
    </row>
    <row r="2685" spans="1:10" ht="24.75" customHeight="1">
      <c r="A2685" s="428"/>
      <c r="B2685" s="428"/>
      <c r="C2685" s="428"/>
      <c r="D2685" s="495"/>
      <c r="E2685" s="495"/>
      <c r="F2685" s="428"/>
      <c r="G2685" s="495"/>
      <c r="H2685" s="495" t="str">
        <f t="shared" si="86"/>
        <v/>
      </c>
      <c r="I2685" s="512" t="str">
        <f t="shared" si="87"/>
        <v/>
      </c>
      <c r="J2685" s="428"/>
    </row>
    <row r="2686" spans="1:10" ht="24.75" customHeight="1">
      <c r="A2686" s="428"/>
      <c r="B2686" s="428"/>
      <c r="C2686" s="428"/>
      <c r="D2686" s="495"/>
      <c r="E2686" s="495"/>
      <c r="F2686" s="428"/>
      <c r="G2686" s="495"/>
      <c r="H2686" s="495" t="str">
        <f t="shared" si="86"/>
        <v/>
      </c>
      <c r="I2686" s="512" t="str">
        <f t="shared" si="87"/>
        <v/>
      </c>
      <c r="J2686" s="428"/>
    </row>
    <row r="2687" spans="1:10" ht="24.75" customHeight="1">
      <c r="A2687" s="428"/>
      <c r="B2687" s="428"/>
      <c r="C2687" s="428"/>
      <c r="D2687" s="495"/>
      <c r="E2687" s="495"/>
      <c r="F2687" s="428"/>
      <c r="G2687" s="495"/>
      <c r="H2687" s="495" t="str">
        <f t="shared" si="86"/>
        <v/>
      </c>
      <c r="I2687" s="512" t="str">
        <f t="shared" si="87"/>
        <v/>
      </c>
      <c r="J2687" s="428"/>
    </row>
    <row r="2688" spans="1:10" ht="24.75" customHeight="1">
      <c r="A2688" s="428"/>
      <c r="B2688" s="428"/>
      <c r="C2688" s="428"/>
      <c r="D2688" s="495"/>
      <c r="E2688" s="495"/>
      <c r="F2688" s="428"/>
      <c r="G2688" s="495"/>
      <c r="H2688" s="495" t="str">
        <f t="shared" si="86"/>
        <v/>
      </c>
      <c r="I2688" s="512" t="str">
        <f t="shared" si="87"/>
        <v/>
      </c>
      <c r="J2688" s="428"/>
    </row>
    <row r="2689" spans="1:10" ht="24.75" customHeight="1">
      <c r="A2689" s="428"/>
      <c r="B2689" s="428"/>
      <c r="C2689" s="428"/>
      <c r="D2689" s="495"/>
      <c r="E2689" s="495"/>
      <c r="F2689" s="428"/>
      <c r="G2689" s="495"/>
      <c r="H2689" s="495" t="str">
        <f t="shared" si="86"/>
        <v/>
      </c>
      <c r="I2689" s="512" t="str">
        <f t="shared" si="87"/>
        <v/>
      </c>
      <c r="J2689" s="428"/>
    </row>
    <row r="2690" spans="1:10" ht="24.75" customHeight="1">
      <c r="A2690" s="428"/>
      <c r="B2690" s="428"/>
      <c r="C2690" s="428"/>
      <c r="D2690" s="495"/>
      <c r="E2690" s="495"/>
      <c r="F2690" s="428"/>
      <c r="G2690" s="495"/>
      <c r="H2690" s="495" t="str">
        <f t="shared" si="86"/>
        <v/>
      </c>
      <c r="I2690" s="512" t="str">
        <f t="shared" si="87"/>
        <v/>
      </c>
      <c r="J2690" s="428"/>
    </row>
    <row r="2691" spans="1:10" ht="24.75" customHeight="1">
      <c r="A2691" s="428"/>
      <c r="B2691" s="428"/>
      <c r="C2691" s="428"/>
      <c r="D2691" s="495"/>
      <c r="E2691" s="495"/>
      <c r="F2691" s="428"/>
      <c r="G2691" s="495"/>
      <c r="H2691" s="495" t="str">
        <f t="shared" si="86"/>
        <v/>
      </c>
      <c r="I2691" s="512" t="str">
        <f t="shared" si="87"/>
        <v/>
      </c>
      <c r="J2691" s="428"/>
    </row>
    <row r="2692" spans="1:10" ht="24.75" customHeight="1">
      <c r="A2692" s="428"/>
      <c r="B2692" s="428"/>
      <c r="C2692" s="428"/>
      <c r="D2692" s="495"/>
      <c r="E2692" s="495"/>
      <c r="F2692" s="428"/>
      <c r="G2692" s="495"/>
      <c r="H2692" s="495" t="str">
        <f t="shared" si="86"/>
        <v/>
      </c>
      <c r="I2692" s="512" t="str">
        <f t="shared" si="87"/>
        <v/>
      </c>
      <c r="J2692" s="428"/>
    </row>
    <row r="2693" spans="1:10" ht="24.75" customHeight="1">
      <c r="A2693" s="428"/>
      <c r="B2693" s="428"/>
      <c r="C2693" s="428"/>
      <c r="D2693" s="495"/>
      <c r="E2693" s="495"/>
      <c r="F2693" s="428"/>
      <c r="G2693" s="495"/>
      <c r="H2693" s="495" t="str">
        <f t="shared" si="86"/>
        <v/>
      </c>
      <c r="I2693" s="512" t="str">
        <f t="shared" si="87"/>
        <v/>
      </c>
      <c r="J2693" s="428"/>
    </row>
    <row r="2694" spans="1:10" ht="24.75" customHeight="1">
      <c r="A2694" s="428"/>
      <c r="B2694" s="428"/>
      <c r="C2694" s="428"/>
      <c r="D2694" s="495"/>
      <c r="E2694" s="495"/>
      <c r="F2694" s="428"/>
      <c r="G2694" s="495"/>
      <c r="H2694" s="495" t="str">
        <f t="shared" si="86"/>
        <v/>
      </c>
      <c r="I2694" s="512" t="str">
        <f t="shared" si="87"/>
        <v/>
      </c>
      <c r="J2694" s="428"/>
    </row>
    <row r="2695" spans="1:10" ht="24.75" customHeight="1">
      <c r="A2695" s="428"/>
      <c r="B2695" s="428"/>
      <c r="C2695" s="428"/>
      <c r="D2695" s="495"/>
      <c r="E2695" s="495"/>
      <c r="F2695" s="428"/>
      <c r="G2695" s="495"/>
      <c r="H2695" s="495" t="str">
        <f t="shared" si="86"/>
        <v/>
      </c>
      <c r="I2695" s="512" t="str">
        <f t="shared" si="87"/>
        <v/>
      </c>
      <c r="J2695" s="428"/>
    </row>
    <row r="2696" spans="1:10" ht="24.75" customHeight="1">
      <c r="A2696" s="428"/>
      <c r="B2696" s="428"/>
      <c r="C2696" s="428"/>
      <c r="D2696" s="495"/>
      <c r="E2696" s="495"/>
      <c r="F2696" s="428"/>
      <c r="G2696" s="495"/>
      <c r="H2696" s="495" t="str">
        <f t="shared" si="86"/>
        <v/>
      </c>
      <c r="I2696" s="512" t="str">
        <f t="shared" si="87"/>
        <v/>
      </c>
      <c r="J2696" s="428"/>
    </row>
    <row r="2697" spans="1:10" ht="24.75" customHeight="1">
      <c r="A2697" s="428"/>
      <c r="B2697" s="428"/>
      <c r="C2697" s="428"/>
      <c r="D2697" s="495"/>
      <c r="E2697" s="495"/>
      <c r="F2697" s="428"/>
      <c r="G2697" s="495"/>
      <c r="H2697" s="495" t="str">
        <f t="shared" si="86"/>
        <v/>
      </c>
      <c r="I2697" s="512" t="str">
        <f t="shared" si="87"/>
        <v/>
      </c>
      <c r="J2697" s="428"/>
    </row>
    <row r="2698" spans="1:10" ht="24.75" customHeight="1">
      <c r="A2698" s="428"/>
      <c r="B2698" s="428"/>
      <c r="C2698" s="428"/>
      <c r="D2698" s="495"/>
      <c r="E2698" s="495"/>
      <c r="F2698" s="428"/>
      <c r="G2698" s="495"/>
      <c r="H2698" s="495" t="str">
        <f t="shared" si="86"/>
        <v/>
      </c>
      <c r="I2698" s="512" t="str">
        <f t="shared" si="87"/>
        <v/>
      </c>
      <c r="J2698" s="428"/>
    </row>
    <row r="2699" spans="1:10" ht="24.75" customHeight="1">
      <c r="A2699" s="428"/>
      <c r="B2699" s="428"/>
      <c r="C2699" s="428"/>
      <c r="D2699" s="495"/>
      <c r="E2699" s="495"/>
      <c r="F2699" s="428"/>
      <c r="G2699" s="495"/>
      <c r="H2699" s="495" t="str">
        <f t="shared" si="86"/>
        <v/>
      </c>
      <c r="I2699" s="512" t="str">
        <f t="shared" si="87"/>
        <v/>
      </c>
      <c r="J2699" s="428"/>
    </row>
    <row r="2700" spans="1:10" ht="24.75" customHeight="1">
      <c r="A2700" s="428"/>
      <c r="B2700" s="428"/>
      <c r="C2700" s="428"/>
      <c r="D2700" s="495"/>
      <c r="E2700" s="495"/>
      <c r="F2700" s="428"/>
      <c r="G2700" s="495"/>
      <c r="H2700" s="495" t="str">
        <f t="shared" si="86"/>
        <v/>
      </c>
      <c r="I2700" s="512" t="str">
        <f t="shared" si="87"/>
        <v/>
      </c>
      <c r="J2700" s="428"/>
    </row>
    <row r="2701" spans="1:10" ht="24.75" customHeight="1">
      <c r="A2701" s="428"/>
      <c r="B2701" s="428"/>
      <c r="C2701" s="428"/>
      <c r="D2701" s="495"/>
      <c r="E2701" s="495"/>
      <c r="F2701" s="428"/>
      <c r="G2701" s="495"/>
      <c r="H2701" s="495" t="str">
        <f t="shared" si="86"/>
        <v/>
      </c>
      <c r="I2701" s="512" t="str">
        <f t="shared" si="87"/>
        <v/>
      </c>
      <c r="J2701" s="428"/>
    </row>
    <row r="2702" spans="1:10" ht="24.75" customHeight="1">
      <c r="A2702" s="428"/>
      <c r="B2702" s="428"/>
      <c r="C2702" s="428"/>
      <c r="D2702" s="495"/>
      <c r="E2702" s="495"/>
      <c r="F2702" s="428"/>
      <c r="G2702" s="495"/>
      <c r="H2702" s="495" t="str">
        <f t="shared" si="86"/>
        <v/>
      </c>
      <c r="I2702" s="512" t="str">
        <f t="shared" si="87"/>
        <v/>
      </c>
      <c r="J2702" s="428"/>
    </row>
    <row r="2703" spans="1:10" ht="24.75" customHeight="1">
      <c r="A2703" s="428"/>
      <c r="B2703" s="428"/>
      <c r="C2703" s="428"/>
      <c r="D2703" s="495"/>
      <c r="E2703" s="495"/>
      <c r="F2703" s="428"/>
      <c r="G2703" s="495"/>
      <c r="H2703" s="495" t="str">
        <f t="shared" si="86"/>
        <v/>
      </c>
      <c r="I2703" s="512" t="str">
        <f t="shared" si="87"/>
        <v/>
      </c>
      <c r="J2703" s="428"/>
    </row>
    <row r="2704" spans="1:10" ht="24.75" customHeight="1">
      <c r="A2704" s="428"/>
      <c r="B2704" s="428"/>
      <c r="C2704" s="428"/>
      <c r="D2704" s="495"/>
      <c r="E2704" s="495"/>
      <c r="F2704" s="428"/>
      <c r="G2704" s="495"/>
      <c r="H2704" s="495" t="str">
        <f t="shared" si="86"/>
        <v/>
      </c>
      <c r="I2704" s="512" t="str">
        <f t="shared" si="87"/>
        <v/>
      </c>
      <c r="J2704" s="428"/>
    </row>
    <row r="2705" spans="1:10" ht="24.75" customHeight="1">
      <c r="A2705" s="428"/>
      <c r="B2705" s="428"/>
      <c r="C2705" s="428"/>
      <c r="D2705" s="495"/>
      <c r="E2705" s="495"/>
      <c r="F2705" s="428"/>
      <c r="G2705" s="495"/>
      <c r="H2705" s="495" t="str">
        <f t="shared" si="86"/>
        <v/>
      </c>
      <c r="I2705" s="512" t="str">
        <f t="shared" si="87"/>
        <v/>
      </c>
      <c r="J2705" s="428"/>
    </row>
    <row r="2706" spans="1:10" ht="24.75" customHeight="1">
      <c r="A2706" s="428"/>
      <c r="B2706" s="428"/>
      <c r="C2706" s="428"/>
      <c r="D2706" s="495"/>
      <c r="E2706" s="495"/>
      <c r="F2706" s="428"/>
      <c r="G2706" s="495"/>
      <c r="H2706" s="495" t="str">
        <f t="shared" si="86"/>
        <v/>
      </c>
      <c r="I2706" s="512" t="str">
        <f t="shared" si="87"/>
        <v/>
      </c>
      <c r="J2706" s="428"/>
    </row>
    <row r="2707" spans="1:10" ht="24.75" customHeight="1">
      <c r="A2707" s="428"/>
      <c r="B2707" s="428"/>
      <c r="C2707" s="428"/>
      <c r="D2707" s="495"/>
      <c r="E2707" s="495"/>
      <c r="F2707" s="428"/>
      <c r="G2707" s="495"/>
      <c r="H2707" s="495" t="str">
        <f t="shared" si="86"/>
        <v/>
      </c>
      <c r="I2707" s="512" t="str">
        <f t="shared" si="87"/>
        <v/>
      </c>
      <c r="J2707" s="428"/>
    </row>
    <row r="2708" spans="1:10" ht="24.75" customHeight="1">
      <c r="A2708" s="428"/>
      <c r="B2708" s="428"/>
      <c r="C2708" s="428"/>
      <c r="D2708" s="495"/>
      <c r="E2708" s="495"/>
      <c r="F2708" s="428"/>
      <c r="G2708" s="495"/>
      <c r="H2708" s="495" t="str">
        <f t="shared" si="86"/>
        <v/>
      </c>
      <c r="I2708" s="512" t="str">
        <f t="shared" si="87"/>
        <v/>
      </c>
      <c r="J2708" s="428"/>
    </row>
    <row r="2709" spans="1:10" ht="24.75" customHeight="1">
      <c r="A2709" s="428"/>
      <c r="B2709" s="428"/>
      <c r="C2709" s="428"/>
      <c r="D2709" s="495"/>
      <c r="E2709" s="495"/>
      <c r="F2709" s="428"/>
      <c r="G2709" s="495"/>
      <c r="H2709" s="495" t="str">
        <f t="shared" si="86"/>
        <v/>
      </c>
      <c r="I2709" s="512" t="str">
        <f t="shared" si="87"/>
        <v/>
      </c>
      <c r="J2709" s="428"/>
    </row>
    <row r="2710" spans="1:10" ht="24.75" customHeight="1">
      <c r="A2710" s="428"/>
      <c r="B2710" s="428"/>
      <c r="C2710" s="428"/>
      <c r="D2710" s="495"/>
      <c r="E2710" s="495"/>
      <c r="F2710" s="428"/>
      <c r="G2710" s="495"/>
      <c r="H2710" s="495" t="str">
        <f t="shared" si="86"/>
        <v/>
      </c>
      <c r="I2710" s="512" t="str">
        <f t="shared" si="87"/>
        <v/>
      </c>
      <c r="J2710" s="428"/>
    </row>
    <row r="2711" spans="1:10" ht="24.75" customHeight="1">
      <c r="A2711" s="428"/>
      <c r="B2711" s="428"/>
      <c r="C2711" s="428"/>
      <c r="D2711" s="495"/>
      <c r="E2711" s="495"/>
      <c r="F2711" s="428"/>
      <c r="G2711" s="495"/>
      <c r="H2711" s="495" t="str">
        <f t="shared" si="86"/>
        <v/>
      </c>
      <c r="I2711" s="512" t="str">
        <f t="shared" si="87"/>
        <v/>
      </c>
      <c r="J2711" s="428"/>
    </row>
    <row r="2712" spans="1:10" ht="24.75" customHeight="1">
      <c r="A2712" s="428"/>
      <c r="B2712" s="428"/>
      <c r="C2712" s="428"/>
      <c r="D2712" s="495"/>
      <c r="E2712" s="495"/>
      <c r="F2712" s="428"/>
      <c r="G2712" s="495"/>
      <c r="H2712" s="495" t="str">
        <f t="shared" si="86"/>
        <v/>
      </c>
      <c r="I2712" s="512" t="str">
        <f t="shared" si="87"/>
        <v/>
      </c>
      <c r="J2712" s="428"/>
    </row>
    <row r="2713" spans="1:10" ht="24.75" customHeight="1">
      <c r="A2713" s="428"/>
      <c r="B2713" s="428"/>
      <c r="C2713" s="428"/>
      <c r="D2713" s="495"/>
      <c r="E2713" s="495"/>
      <c r="F2713" s="428"/>
      <c r="G2713" s="495"/>
      <c r="H2713" s="495" t="str">
        <f t="shared" si="86"/>
        <v/>
      </c>
      <c r="I2713" s="512" t="str">
        <f t="shared" si="87"/>
        <v/>
      </c>
      <c r="J2713" s="428"/>
    </row>
    <row r="2714" spans="1:10" ht="24.75" customHeight="1">
      <c r="A2714" s="428"/>
      <c r="B2714" s="428"/>
      <c r="C2714" s="428"/>
      <c r="D2714" s="495"/>
      <c r="E2714" s="495"/>
      <c r="F2714" s="428"/>
      <c r="G2714" s="495"/>
      <c r="H2714" s="495" t="str">
        <f t="shared" si="86"/>
        <v/>
      </c>
      <c r="I2714" s="512" t="str">
        <f t="shared" si="87"/>
        <v/>
      </c>
      <c r="J2714" s="428"/>
    </row>
    <row r="2715" spans="1:10" ht="24.75" customHeight="1">
      <c r="A2715" s="428"/>
      <c r="B2715" s="428"/>
      <c r="C2715" s="428"/>
      <c r="D2715" s="495"/>
      <c r="E2715" s="495"/>
      <c r="F2715" s="428"/>
      <c r="G2715" s="495"/>
      <c r="H2715" s="495" t="str">
        <f t="shared" si="86"/>
        <v/>
      </c>
      <c r="I2715" s="512" t="str">
        <f t="shared" si="87"/>
        <v/>
      </c>
      <c r="J2715" s="428"/>
    </row>
    <row r="2716" spans="1:10" ht="24.75" customHeight="1">
      <c r="A2716" s="428"/>
      <c r="B2716" s="428"/>
      <c r="C2716" s="428"/>
      <c r="D2716" s="495"/>
      <c r="E2716" s="495"/>
      <c r="F2716" s="428"/>
      <c r="G2716" s="495"/>
      <c r="H2716" s="495" t="str">
        <f t="shared" si="86"/>
        <v/>
      </c>
      <c r="I2716" s="512" t="str">
        <f t="shared" si="87"/>
        <v/>
      </c>
      <c r="J2716" s="428"/>
    </row>
    <row r="2717" spans="1:10" ht="24.75" customHeight="1">
      <c r="A2717" s="428"/>
      <c r="B2717" s="428"/>
      <c r="C2717" s="428"/>
      <c r="D2717" s="495"/>
      <c r="E2717" s="495"/>
      <c r="F2717" s="428"/>
      <c r="G2717" s="495"/>
      <c r="H2717" s="495" t="str">
        <f t="shared" si="86"/>
        <v/>
      </c>
      <c r="I2717" s="512" t="str">
        <f t="shared" si="87"/>
        <v/>
      </c>
      <c r="J2717" s="428"/>
    </row>
    <row r="2718" spans="1:10" ht="24.75" customHeight="1">
      <c r="A2718" s="428"/>
      <c r="B2718" s="428"/>
      <c r="C2718" s="428"/>
      <c r="D2718" s="495"/>
      <c r="E2718" s="495"/>
      <c r="F2718" s="428"/>
      <c r="G2718" s="495"/>
      <c r="H2718" s="495" t="str">
        <f t="shared" ref="H2718:H2781" si="88">IF(E2718="","",E2718*G2718)</f>
        <v/>
      </c>
      <c r="I2718" s="512" t="str">
        <f t="shared" ref="I2718:I2781" si="89">IF(D2718="","",H2718/D2718)</f>
        <v/>
      </c>
      <c r="J2718" s="428"/>
    </row>
    <row r="2719" spans="1:10" ht="24.75" customHeight="1">
      <c r="A2719" s="428"/>
      <c r="B2719" s="428"/>
      <c r="C2719" s="428"/>
      <c r="D2719" s="495"/>
      <c r="E2719" s="495"/>
      <c r="F2719" s="428"/>
      <c r="G2719" s="495"/>
      <c r="H2719" s="495" t="str">
        <f t="shared" si="88"/>
        <v/>
      </c>
      <c r="I2719" s="512" t="str">
        <f t="shared" si="89"/>
        <v/>
      </c>
      <c r="J2719" s="428"/>
    </row>
    <row r="2720" spans="1:10" ht="24.75" customHeight="1">
      <c r="A2720" s="428"/>
      <c r="B2720" s="428"/>
      <c r="C2720" s="428"/>
      <c r="D2720" s="495"/>
      <c r="E2720" s="495"/>
      <c r="F2720" s="428"/>
      <c r="G2720" s="495"/>
      <c r="H2720" s="495" t="str">
        <f t="shared" si="88"/>
        <v/>
      </c>
      <c r="I2720" s="512" t="str">
        <f t="shared" si="89"/>
        <v/>
      </c>
      <c r="J2720" s="428"/>
    </row>
    <row r="2721" spans="1:10" ht="24.75" customHeight="1">
      <c r="A2721" s="428"/>
      <c r="B2721" s="428"/>
      <c r="C2721" s="428"/>
      <c r="D2721" s="495"/>
      <c r="E2721" s="495"/>
      <c r="F2721" s="428"/>
      <c r="G2721" s="495"/>
      <c r="H2721" s="495" t="str">
        <f t="shared" si="88"/>
        <v/>
      </c>
      <c r="I2721" s="512" t="str">
        <f t="shared" si="89"/>
        <v/>
      </c>
      <c r="J2721" s="428"/>
    </row>
    <row r="2722" spans="1:10" ht="24.75" customHeight="1">
      <c r="A2722" s="428"/>
      <c r="B2722" s="428"/>
      <c r="C2722" s="428"/>
      <c r="D2722" s="495"/>
      <c r="E2722" s="495"/>
      <c r="F2722" s="428"/>
      <c r="G2722" s="495"/>
      <c r="H2722" s="495" t="str">
        <f t="shared" si="88"/>
        <v/>
      </c>
      <c r="I2722" s="512" t="str">
        <f t="shared" si="89"/>
        <v/>
      </c>
      <c r="J2722" s="428"/>
    </row>
    <row r="2723" spans="1:10" ht="24.75" customHeight="1">
      <c r="A2723" s="428"/>
      <c r="B2723" s="428"/>
      <c r="C2723" s="428"/>
      <c r="D2723" s="495"/>
      <c r="E2723" s="495"/>
      <c r="F2723" s="428"/>
      <c r="G2723" s="495"/>
      <c r="H2723" s="495" t="str">
        <f t="shared" si="88"/>
        <v/>
      </c>
      <c r="I2723" s="512" t="str">
        <f t="shared" si="89"/>
        <v/>
      </c>
      <c r="J2723" s="428"/>
    </row>
    <row r="2724" spans="1:10" ht="24.75" customHeight="1">
      <c r="A2724" s="428"/>
      <c r="B2724" s="428"/>
      <c r="C2724" s="428"/>
      <c r="D2724" s="495"/>
      <c r="E2724" s="495"/>
      <c r="F2724" s="428"/>
      <c r="G2724" s="495"/>
      <c r="H2724" s="495" t="str">
        <f t="shared" si="88"/>
        <v/>
      </c>
      <c r="I2724" s="512" t="str">
        <f t="shared" si="89"/>
        <v/>
      </c>
      <c r="J2724" s="428"/>
    </row>
    <row r="2725" spans="1:10" ht="24.75" customHeight="1">
      <c r="A2725" s="428"/>
      <c r="B2725" s="428"/>
      <c r="C2725" s="428"/>
      <c r="D2725" s="495"/>
      <c r="E2725" s="495"/>
      <c r="F2725" s="428"/>
      <c r="G2725" s="495"/>
      <c r="H2725" s="495" t="str">
        <f t="shared" si="88"/>
        <v/>
      </c>
      <c r="I2725" s="512" t="str">
        <f t="shared" si="89"/>
        <v/>
      </c>
      <c r="J2725" s="428"/>
    </row>
    <row r="2726" spans="1:10" ht="24.75" customHeight="1">
      <c r="A2726" s="428"/>
      <c r="B2726" s="428"/>
      <c r="C2726" s="428"/>
      <c r="D2726" s="495"/>
      <c r="E2726" s="495"/>
      <c r="F2726" s="428"/>
      <c r="G2726" s="495"/>
      <c r="H2726" s="495" t="str">
        <f t="shared" si="88"/>
        <v/>
      </c>
      <c r="I2726" s="512" t="str">
        <f t="shared" si="89"/>
        <v/>
      </c>
      <c r="J2726" s="428"/>
    </row>
    <row r="2727" spans="1:10" ht="24.75" customHeight="1">
      <c r="A2727" s="428"/>
      <c r="B2727" s="428"/>
      <c r="C2727" s="428"/>
      <c r="D2727" s="495"/>
      <c r="E2727" s="495"/>
      <c r="F2727" s="428"/>
      <c r="G2727" s="495"/>
      <c r="H2727" s="495" t="str">
        <f t="shared" si="88"/>
        <v/>
      </c>
      <c r="I2727" s="512" t="str">
        <f t="shared" si="89"/>
        <v/>
      </c>
      <c r="J2727" s="428"/>
    </row>
    <row r="2728" spans="1:10" ht="24.75" customHeight="1">
      <c r="A2728" s="428"/>
      <c r="B2728" s="428"/>
      <c r="C2728" s="428"/>
      <c r="D2728" s="495"/>
      <c r="E2728" s="495"/>
      <c r="F2728" s="428"/>
      <c r="G2728" s="495"/>
      <c r="H2728" s="495" t="str">
        <f t="shared" si="88"/>
        <v/>
      </c>
      <c r="I2728" s="512" t="str">
        <f t="shared" si="89"/>
        <v/>
      </c>
      <c r="J2728" s="428"/>
    </row>
    <row r="2729" spans="1:10" ht="24.75" customHeight="1">
      <c r="A2729" s="428"/>
      <c r="B2729" s="428"/>
      <c r="C2729" s="428"/>
      <c r="D2729" s="495"/>
      <c r="E2729" s="495"/>
      <c r="F2729" s="428"/>
      <c r="G2729" s="495"/>
      <c r="H2729" s="495" t="str">
        <f t="shared" si="88"/>
        <v/>
      </c>
      <c r="I2729" s="512" t="str">
        <f t="shared" si="89"/>
        <v/>
      </c>
      <c r="J2729" s="428"/>
    </row>
    <row r="2730" spans="1:10" ht="24.75" customHeight="1">
      <c r="A2730" s="428"/>
      <c r="B2730" s="428"/>
      <c r="C2730" s="428"/>
      <c r="D2730" s="495"/>
      <c r="E2730" s="495"/>
      <c r="F2730" s="428"/>
      <c r="G2730" s="495"/>
      <c r="H2730" s="495" t="str">
        <f t="shared" si="88"/>
        <v/>
      </c>
      <c r="I2730" s="512" t="str">
        <f t="shared" si="89"/>
        <v/>
      </c>
      <c r="J2730" s="428"/>
    </row>
    <row r="2731" spans="1:10" ht="24.75" customHeight="1">
      <c r="A2731" s="428"/>
      <c r="B2731" s="428"/>
      <c r="C2731" s="428"/>
      <c r="D2731" s="495"/>
      <c r="E2731" s="495"/>
      <c r="F2731" s="428"/>
      <c r="G2731" s="495"/>
      <c r="H2731" s="495" t="str">
        <f t="shared" si="88"/>
        <v/>
      </c>
      <c r="I2731" s="512" t="str">
        <f t="shared" si="89"/>
        <v/>
      </c>
      <c r="J2731" s="428"/>
    </row>
    <row r="2732" spans="1:10" ht="24.75" customHeight="1">
      <c r="A2732" s="428"/>
      <c r="B2732" s="428"/>
      <c r="C2732" s="428"/>
      <c r="D2732" s="495"/>
      <c r="E2732" s="495"/>
      <c r="F2732" s="428"/>
      <c r="G2732" s="495"/>
      <c r="H2732" s="495" t="str">
        <f t="shared" si="88"/>
        <v/>
      </c>
      <c r="I2732" s="512" t="str">
        <f t="shared" si="89"/>
        <v/>
      </c>
      <c r="J2732" s="428"/>
    </row>
    <row r="2733" spans="1:10" ht="24.75" customHeight="1">
      <c r="A2733" s="428"/>
      <c r="B2733" s="428"/>
      <c r="C2733" s="428"/>
      <c r="D2733" s="495"/>
      <c r="E2733" s="495"/>
      <c r="F2733" s="428"/>
      <c r="G2733" s="495"/>
      <c r="H2733" s="495" t="str">
        <f t="shared" si="88"/>
        <v/>
      </c>
      <c r="I2733" s="512" t="str">
        <f t="shared" si="89"/>
        <v/>
      </c>
      <c r="J2733" s="428"/>
    </row>
    <row r="2734" spans="1:10" ht="24.75" customHeight="1">
      <c r="A2734" s="428"/>
      <c r="B2734" s="428"/>
      <c r="C2734" s="428"/>
      <c r="D2734" s="495"/>
      <c r="E2734" s="495"/>
      <c r="F2734" s="428"/>
      <c r="G2734" s="495"/>
      <c r="H2734" s="495" t="str">
        <f t="shared" si="88"/>
        <v/>
      </c>
      <c r="I2734" s="512" t="str">
        <f t="shared" si="89"/>
        <v/>
      </c>
      <c r="J2734" s="428"/>
    </row>
    <row r="2735" spans="1:10" ht="24.75" customHeight="1">
      <c r="A2735" s="428"/>
      <c r="B2735" s="428"/>
      <c r="C2735" s="428"/>
      <c r="D2735" s="495"/>
      <c r="E2735" s="495"/>
      <c r="F2735" s="428"/>
      <c r="G2735" s="495"/>
      <c r="H2735" s="495" t="str">
        <f t="shared" si="88"/>
        <v/>
      </c>
      <c r="I2735" s="512" t="str">
        <f t="shared" si="89"/>
        <v/>
      </c>
      <c r="J2735" s="428"/>
    </row>
    <row r="2736" spans="1:10" ht="24.75" customHeight="1">
      <c r="A2736" s="428"/>
      <c r="B2736" s="428"/>
      <c r="C2736" s="428"/>
      <c r="D2736" s="495"/>
      <c r="E2736" s="495"/>
      <c r="F2736" s="428"/>
      <c r="G2736" s="495"/>
      <c r="H2736" s="495" t="str">
        <f t="shared" si="88"/>
        <v/>
      </c>
      <c r="I2736" s="512" t="str">
        <f t="shared" si="89"/>
        <v/>
      </c>
      <c r="J2736" s="428"/>
    </row>
    <row r="2737" spans="1:10" ht="24.75" customHeight="1">
      <c r="A2737" s="428"/>
      <c r="B2737" s="428"/>
      <c r="C2737" s="428"/>
      <c r="D2737" s="495"/>
      <c r="E2737" s="495"/>
      <c r="F2737" s="428"/>
      <c r="G2737" s="495"/>
      <c r="H2737" s="495" t="str">
        <f t="shared" si="88"/>
        <v/>
      </c>
      <c r="I2737" s="512" t="str">
        <f t="shared" si="89"/>
        <v/>
      </c>
      <c r="J2737" s="428"/>
    </row>
    <row r="2738" spans="1:10" ht="24.75" customHeight="1">
      <c r="A2738" s="428"/>
      <c r="B2738" s="428"/>
      <c r="C2738" s="428"/>
      <c r="D2738" s="495"/>
      <c r="E2738" s="495"/>
      <c r="F2738" s="428"/>
      <c r="G2738" s="495"/>
      <c r="H2738" s="495" t="str">
        <f t="shared" si="88"/>
        <v/>
      </c>
      <c r="I2738" s="512" t="str">
        <f t="shared" si="89"/>
        <v/>
      </c>
      <c r="J2738" s="428"/>
    </row>
    <row r="2739" spans="1:10" ht="24.75" customHeight="1">
      <c r="A2739" s="428"/>
      <c r="B2739" s="428"/>
      <c r="C2739" s="428"/>
      <c r="D2739" s="495"/>
      <c r="E2739" s="495"/>
      <c r="F2739" s="428"/>
      <c r="G2739" s="495"/>
      <c r="H2739" s="495" t="str">
        <f t="shared" si="88"/>
        <v/>
      </c>
      <c r="I2739" s="512" t="str">
        <f t="shared" si="89"/>
        <v/>
      </c>
      <c r="J2739" s="428"/>
    </row>
    <row r="2740" spans="1:10" ht="24.75" customHeight="1">
      <c r="A2740" s="428"/>
      <c r="B2740" s="428"/>
      <c r="C2740" s="428"/>
      <c r="D2740" s="495"/>
      <c r="E2740" s="495"/>
      <c r="F2740" s="428"/>
      <c r="G2740" s="495"/>
      <c r="H2740" s="495" t="str">
        <f t="shared" si="88"/>
        <v/>
      </c>
      <c r="I2740" s="512" t="str">
        <f t="shared" si="89"/>
        <v/>
      </c>
      <c r="J2740" s="428"/>
    </row>
    <row r="2741" spans="1:10" ht="24.75" customHeight="1">
      <c r="A2741" s="428"/>
      <c r="B2741" s="428"/>
      <c r="C2741" s="428"/>
      <c r="D2741" s="495"/>
      <c r="E2741" s="495"/>
      <c r="F2741" s="428"/>
      <c r="G2741" s="495"/>
      <c r="H2741" s="495" t="str">
        <f t="shared" si="88"/>
        <v/>
      </c>
      <c r="I2741" s="512" t="str">
        <f t="shared" si="89"/>
        <v/>
      </c>
      <c r="J2741" s="428"/>
    </row>
    <row r="2742" spans="1:10" ht="24.75" customHeight="1">
      <c r="A2742" s="428"/>
      <c r="B2742" s="428"/>
      <c r="C2742" s="428"/>
      <c r="D2742" s="495"/>
      <c r="E2742" s="495"/>
      <c r="F2742" s="428"/>
      <c r="G2742" s="495"/>
      <c r="H2742" s="495" t="str">
        <f t="shared" si="88"/>
        <v/>
      </c>
      <c r="I2742" s="512" t="str">
        <f t="shared" si="89"/>
        <v/>
      </c>
      <c r="J2742" s="428"/>
    </row>
    <row r="2743" spans="1:10" ht="24.75" customHeight="1">
      <c r="A2743" s="428"/>
      <c r="B2743" s="428"/>
      <c r="C2743" s="428"/>
      <c r="D2743" s="495"/>
      <c r="E2743" s="495"/>
      <c r="F2743" s="428"/>
      <c r="G2743" s="495"/>
      <c r="H2743" s="495" t="str">
        <f t="shared" si="88"/>
        <v/>
      </c>
      <c r="I2743" s="512" t="str">
        <f t="shared" si="89"/>
        <v/>
      </c>
      <c r="J2743" s="428"/>
    </row>
    <row r="2744" spans="1:10" ht="24.75" customHeight="1">
      <c r="A2744" s="428"/>
      <c r="B2744" s="428"/>
      <c r="C2744" s="428"/>
      <c r="D2744" s="495"/>
      <c r="E2744" s="495"/>
      <c r="F2744" s="428"/>
      <c r="G2744" s="495"/>
      <c r="H2744" s="495" t="str">
        <f t="shared" si="88"/>
        <v/>
      </c>
      <c r="I2744" s="512" t="str">
        <f t="shared" si="89"/>
        <v/>
      </c>
      <c r="J2744" s="428"/>
    </row>
    <row r="2745" spans="1:10" ht="24.75" customHeight="1">
      <c r="A2745" s="428"/>
      <c r="B2745" s="428"/>
      <c r="C2745" s="428"/>
      <c r="D2745" s="495"/>
      <c r="E2745" s="495"/>
      <c r="F2745" s="428"/>
      <c r="G2745" s="495"/>
      <c r="H2745" s="495" t="str">
        <f t="shared" si="88"/>
        <v/>
      </c>
      <c r="I2745" s="512" t="str">
        <f t="shared" si="89"/>
        <v/>
      </c>
      <c r="J2745" s="428"/>
    </row>
    <row r="2746" spans="1:10" ht="24.75" customHeight="1">
      <c r="A2746" s="428"/>
      <c r="B2746" s="428"/>
      <c r="C2746" s="428"/>
      <c r="D2746" s="495"/>
      <c r="E2746" s="495"/>
      <c r="F2746" s="428"/>
      <c r="G2746" s="495"/>
      <c r="H2746" s="495" t="str">
        <f t="shared" si="88"/>
        <v/>
      </c>
      <c r="I2746" s="512" t="str">
        <f t="shared" si="89"/>
        <v/>
      </c>
      <c r="J2746" s="428"/>
    </row>
    <row r="2747" spans="1:10" ht="24.75" customHeight="1">
      <c r="A2747" s="428"/>
      <c r="B2747" s="428"/>
      <c r="C2747" s="428"/>
      <c r="D2747" s="495"/>
      <c r="E2747" s="495"/>
      <c r="F2747" s="428"/>
      <c r="G2747" s="495"/>
      <c r="H2747" s="495" t="str">
        <f t="shared" si="88"/>
        <v/>
      </c>
      <c r="I2747" s="512" t="str">
        <f t="shared" si="89"/>
        <v/>
      </c>
      <c r="J2747" s="428"/>
    </row>
    <row r="2748" spans="1:10" ht="24.75" customHeight="1">
      <c r="A2748" s="428"/>
      <c r="B2748" s="428"/>
      <c r="C2748" s="428"/>
      <c r="D2748" s="495"/>
      <c r="E2748" s="495"/>
      <c r="F2748" s="428"/>
      <c r="G2748" s="495"/>
      <c r="H2748" s="495" t="str">
        <f t="shared" si="88"/>
        <v/>
      </c>
      <c r="I2748" s="512" t="str">
        <f t="shared" si="89"/>
        <v/>
      </c>
      <c r="J2748" s="428"/>
    </row>
    <row r="2749" spans="1:10" ht="24.75" customHeight="1">
      <c r="A2749" s="428"/>
      <c r="B2749" s="428"/>
      <c r="C2749" s="428"/>
      <c r="D2749" s="495"/>
      <c r="E2749" s="495"/>
      <c r="F2749" s="428"/>
      <c r="G2749" s="495"/>
      <c r="H2749" s="495" t="str">
        <f t="shared" si="88"/>
        <v/>
      </c>
      <c r="I2749" s="512" t="str">
        <f t="shared" si="89"/>
        <v/>
      </c>
      <c r="J2749" s="428"/>
    </row>
    <row r="2750" spans="1:10" ht="24.75" customHeight="1">
      <c r="A2750" s="428"/>
      <c r="B2750" s="428"/>
      <c r="C2750" s="428"/>
      <c r="D2750" s="495"/>
      <c r="E2750" s="495"/>
      <c r="F2750" s="428"/>
      <c r="G2750" s="495"/>
      <c r="H2750" s="495" t="str">
        <f t="shared" si="88"/>
        <v/>
      </c>
      <c r="I2750" s="512" t="str">
        <f t="shared" si="89"/>
        <v/>
      </c>
      <c r="J2750" s="428"/>
    </row>
    <row r="2751" spans="1:10" ht="24.75" customHeight="1">
      <c r="A2751" s="428"/>
      <c r="B2751" s="428"/>
      <c r="C2751" s="428"/>
      <c r="D2751" s="495"/>
      <c r="E2751" s="495"/>
      <c r="F2751" s="428"/>
      <c r="G2751" s="495"/>
      <c r="H2751" s="495" t="str">
        <f t="shared" si="88"/>
        <v/>
      </c>
      <c r="I2751" s="512" t="str">
        <f t="shared" si="89"/>
        <v/>
      </c>
      <c r="J2751" s="428"/>
    </row>
    <row r="2752" spans="1:10" ht="24.75" customHeight="1">
      <c r="A2752" s="428"/>
      <c r="B2752" s="428"/>
      <c r="C2752" s="428"/>
      <c r="D2752" s="495"/>
      <c r="E2752" s="495"/>
      <c r="F2752" s="428"/>
      <c r="G2752" s="495"/>
      <c r="H2752" s="495" t="str">
        <f t="shared" si="88"/>
        <v/>
      </c>
      <c r="I2752" s="512" t="str">
        <f t="shared" si="89"/>
        <v/>
      </c>
      <c r="J2752" s="428"/>
    </row>
    <row r="2753" spans="1:10" ht="24.75" customHeight="1">
      <c r="A2753" s="428"/>
      <c r="B2753" s="428"/>
      <c r="C2753" s="428"/>
      <c r="D2753" s="495"/>
      <c r="E2753" s="495"/>
      <c r="F2753" s="428"/>
      <c r="G2753" s="495"/>
      <c r="H2753" s="495" t="str">
        <f t="shared" si="88"/>
        <v/>
      </c>
      <c r="I2753" s="512" t="str">
        <f t="shared" si="89"/>
        <v/>
      </c>
      <c r="J2753" s="428"/>
    </row>
    <row r="2754" spans="1:10" ht="24.75" customHeight="1">
      <c r="A2754" s="428"/>
      <c r="B2754" s="428"/>
      <c r="C2754" s="428"/>
      <c r="D2754" s="495"/>
      <c r="E2754" s="495"/>
      <c r="F2754" s="428"/>
      <c r="G2754" s="495"/>
      <c r="H2754" s="495" t="str">
        <f t="shared" si="88"/>
        <v/>
      </c>
      <c r="I2754" s="512" t="str">
        <f t="shared" si="89"/>
        <v/>
      </c>
      <c r="J2754" s="428"/>
    </row>
    <row r="2755" spans="1:10" ht="24.75" customHeight="1">
      <c r="A2755" s="428"/>
      <c r="B2755" s="428"/>
      <c r="C2755" s="428"/>
      <c r="D2755" s="495"/>
      <c r="E2755" s="495"/>
      <c r="F2755" s="428"/>
      <c r="G2755" s="495"/>
      <c r="H2755" s="495" t="str">
        <f t="shared" si="88"/>
        <v/>
      </c>
      <c r="I2755" s="512" t="str">
        <f t="shared" si="89"/>
        <v/>
      </c>
      <c r="J2755" s="428"/>
    </row>
    <row r="2756" spans="1:10" ht="24.75" customHeight="1">
      <c r="A2756" s="428"/>
      <c r="B2756" s="428"/>
      <c r="C2756" s="428"/>
      <c r="D2756" s="495"/>
      <c r="E2756" s="495"/>
      <c r="F2756" s="428"/>
      <c r="G2756" s="495"/>
      <c r="H2756" s="495" t="str">
        <f t="shared" si="88"/>
        <v/>
      </c>
      <c r="I2756" s="512" t="str">
        <f t="shared" si="89"/>
        <v/>
      </c>
      <c r="J2756" s="428"/>
    </row>
    <row r="2757" spans="1:10" ht="24.75" customHeight="1">
      <c r="A2757" s="428"/>
      <c r="B2757" s="428"/>
      <c r="C2757" s="428"/>
      <c r="D2757" s="495"/>
      <c r="E2757" s="495"/>
      <c r="F2757" s="428"/>
      <c r="G2757" s="495"/>
      <c r="H2757" s="495" t="str">
        <f t="shared" si="88"/>
        <v/>
      </c>
      <c r="I2757" s="512" t="str">
        <f t="shared" si="89"/>
        <v/>
      </c>
      <c r="J2757" s="428"/>
    </row>
    <row r="2758" spans="1:10" ht="24.75" customHeight="1">
      <c r="A2758" s="428"/>
      <c r="B2758" s="428"/>
      <c r="C2758" s="428"/>
      <c r="D2758" s="495"/>
      <c r="E2758" s="495"/>
      <c r="F2758" s="428"/>
      <c r="G2758" s="495"/>
      <c r="H2758" s="495" t="str">
        <f t="shared" si="88"/>
        <v/>
      </c>
      <c r="I2758" s="512" t="str">
        <f t="shared" si="89"/>
        <v/>
      </c>
      <c r="J2758" s="428"/>
    </row>
    <row r="2759" spans="1:10" ht="24.75" customHeight="1">
      <c r="A2759" s="428"/>
      <c r="B2759" s="428"/>
      <c r="C2759" s="428"/>
      <c r="D2759" s="495"/>
      <c r="E2759" s="495"/>
      <c r="F2759" s="428"/>
      <c r="G2759" s="495"/>
      <c r="H2759" s="495" t="str">
        <f t="shared" si="88"/>
        <v/>
      </c>
      <c r="I2759" s="512" t="str">
        <f t="shared" si="89"/>
        <v/>
      </c>
      <c r="J2759" s="428"/>
    </row>
    <row r="2760" spans="1:10" ht="24.75" customHeight="1">
      <c r="A2760" s="428"/>
      <c r="B2760" s="428"/>
      <c r="C2760" s="428"/>
      <c r="D2760" s="495"/>
      <c r="E2760" s="495"/>
      <c r="F2760" s="428"/>
      <c r="G2760" s="495"/>
      <c r="H2760" s="495" t="str">
        <f t="shared" si="88"/>
        <v/>
      </c>
      <c r="I2760" s="512" t="str">
        <f t="shared" si="89"/>
        <v/>
      </c>
      <c r="J2760" s="428"/>
    </row>
    <row r="2761" spans="1:10" ht="24.75" customHeight="1">
      <c r="A2761" s="428"/>
      <c r="B2761" s="428"/>
      <c r="C2761" s="428"/>
      <c r="D2761" s="495"/>
      <c r="E2761" s="495"/>
      <c r="F2761" s="428"/>
      <c r="G2761" s="495"/>
      <c r="H2761" s="495" t="str">
        <f t="shared" si="88"/>
        <v/>
      </c>
      <c r="I2761" s="512" t="str">
        <f t="shared" si="89"/>
        <v/>
      </c>
      <c r="J2761" s="428"/>
    </row>
    <row r="2762" spans="1:10" ht="24.75" customHeight="1">
      <c r="A2762" s="428"/>
      <c r="B2762" s="428"/>
      <c r="C2762" s="428"/>
      <c r="D2762" s="495"/>
      <c r="E2762" s="495"/>
      <c r="F2762" s="428"/>
      <c r="G2762" s="495"/>
      <c r="H2762" s="495" t="str">
        <f t="shared" si="88"/>
        <v/>
      </c>
      <c r="I2762" s="512" t="str">
        <f t="shared" si="89"/>
        <v/>
      </c>
      <c r="J2762" s="428"/>
    </row>
    <row r="2763" spans="1:10" ht="24.75" customHeight="1">
      <c r="A2763" s="428"/>
      <c r="B2763" s="428"/>
      <c r="C2763" s="428"/>
      <c r="D2763" s="495"/>
      <c r="E2763" s="495"/>
      <c r="F2763" s="428"/>
      <c r="G2763" s="495"/>
      <c r="H2763" s="495" t="str">
        <f t="shared" si="88"/>
        <v/>
      </c>
      <c r="I2763" s="512" t="str">
        <f t="shared" si="89"/>
        <v/>
      </c>
      <c r="J2763" s="428"/>
    </row>
    <row r="2764" spans="1:10" ht="24.75" customHeight="1">
      <c r="A2764" s="428"/>
      <c r="B2764" s="428"/>
      <c r="C2764" s="428"/>
      <c r="D2764" s="495"/>
      <c r="E2764" s="495"/>
      <c r="F2764" s="428"/>
      <c r="G2764" s="495"/>
      <c r="H2764" s="495" t="str">
        <f t="shared" si="88"/>
        <v/>
      </c>
      <c r="I2764" s="512" t="str">
        <f t="shared" si="89"/>
        <v/>
      </c>
      <c r="J2764" s="428"/>
    </row>
    <row r="2765" spans="1:10" ht="24.75" customHeight="1">
      <c r="A2765" s="428"/>
      <c r="B2765" s="428"/>
      <c r="C2765" s="428"/>
      <c r="D2765" s="495"/>
      <c r="E2765" s="495"/>
      <c r="F2765" s="428"/>
      <c r="G2765" s="495"/>
      <c r="H2765" s="495" t="str">
        <f t="shared" si="88"/>
        <v/>
      </c>
      <c r="I2765" s="512" t="str">
        <f t="shared" si="89"/>
        <v/>
      </c>
      <c r="J2765" s="428"/>
    </row>
    <row r="2766" spans="1:10" ht="24.75" customHeight="1">
      <c r="A2766" s="428"/>
      <c r="B2766" s="428"/>
      <c r="C2766" s="428"/>
      <c r="D2766" s="495"/>
      <c r="E2766" s="495"/>
      <c r="F2766" s="428"/>
      <c r="G2766" s="495"/>
      <c r="H2766" s="495" t="str">
        <f t="shared" si="88"/>
        <v/>
      </c>
      <c r="I2766" s="512" t="str">
        <f t="shared" si="89"/>
        <v/>
      </c>
      <c r="J2766" s="428"/>
    </row>
    <row r="2767" spans="1:10" ht="24.75" customHeight="1">
      <c r="A2767" s="428"/>
      <c r="B2767" s="428"/>
      <c r="C2767" s="428"/>
      <c r="D2767" s="495"/>
      <c r="E2767" s="495"/>
      <c r="F2767" s="428"/>
      <c r="G2767" s="495"/>
      <c r="H2767" s="495" t="str">
        <f t="shared" si="88"/>
        <v/>
      </c>
      <c r="I2767" s="512" t="str">
        <f t="shared" si="89"/>
        <v/>
      </c>
      <c r="J2767" s="428"/>
    </row>
    <row r="2768" spans="1:10" ht="24.75" customHeight="1">
      <c r="A2768" s="428"/>
      <c r="B2768" s="428"/>
      <c r="C2768" s="428"/>
      <c r="D2768" s="495"/>
      <c r="E2768" s="495"/>
      <c r="F2768" s="428"/>
      <c r="G2768" s="495"/>
      <c r="H2768" s="495" t="str">
        <f t="shared" si="88"/>
        <v/>
      </c>
      <c r="I2768" s="512" t="str">
        <f t="shared" si="89"/>
        <v/>
      </c>
      <c r="J2768" s="428"/>
    </row>
    <row r="2769" spans="1:10" ht="24.75" customHeight="1">
      <c r="A2769" s="428"/>
      <c r="B2769" s="428"/>
      <c r="C2769" s="428"/>
      <c r="D2769" s="495"/>
      <c r="E2769" s="495"/>
      <c r="F2769" s="428"/>
      <c r="G2769" s="495"/>
      <c r="H2769" s="495" t="str">
        <f t="shared" si="88"/>
        <v/>
      </c>
      <c r="I2769" s="512" t="str">
        <f t="shared" si="89"/>
        <v/>
      </c>
      <c r="J2769" s="428"/>
    </row>
    <row r="2770" spans="1:10" ht="24.75" customHeight="1">
      <c r="A2770" s="428"/>
      <c r="B2770" s="428"/>
      <c r="C2770" s="428"/>
      <c r="D2770" s="495"/>
      <c r="E2770" s="495"/>
      <c r="F2770" s="428"/>
      <c r="G2770" s="495"/>
      <c r="H2770" s="495" t="str">
        <f t="shared" si="88"/>
        <v/>
      </c>
      <c r="I2770" s="512" t="str">
        <f t="shared" si="89"/>
        <v/>
      </c>
      <c r="J2770" s="428"/>
    </row>
    <row r="2771" spans="1:10" ht="24.75" customHeight="1">
      <c r="A2771" s="428"/>
      <c r="B2771" s="428"/>
      <c r="C2771" s="428"/>
      <c r="D2771" s="495"/>
      <c r="E2771" s="495"/>
      <c r="F2771" s="428"/>
      <c r="G2771" s="495"/>
      <c r="H2771" s="495" t="str">
        <f t="shared" si="88"/>
        <v/>
      </c>
      <c r="I2771" s="512" t="str">
        <f t="shared" si="89"/>
        <v/>
      </c>
      <c r="J2771" s="428"/>
    </row>
    <row r="2772" spans="1:10" ht="24.75" customHeight="1">
      <c r="A2772" s="428"/>
      <c r="B2772" s="428"/>
      <c r="C2772" s="428"/>
      <c r="D2772" s="495"/>
      <c r="E2772" s="495"/>
      <c r="F2772" s="428"/>
      <c r="G2772" s="495"/>
      <c r="H2772" s="495" t="str">
        <f t="shared" si="88"/>
        <v/>
      </c>
      <c r="I2772" s="512" t="str">
        <f t="shared" si="89"/>
        <v/>
      </c>
      <c r="J2772" s="428"/>
    </row>
    <row r="2773" spans="1:10" ht="24.75" customHeight="1">
      <c r="A2773" s="428"/>
      <c r="B2773" s="428"/>
      <c r="C2773" s="428"/>
      <c r="D2773" s="495"/>
      <c r="E2773" s="495"/>
      <c r="F2773" s="428"/>
      <c r="G2773" s="495"/>
      <c r="H2773" s="495" t="str">
        <f t="shared" si="88"/>
        <v/>
      </c>
      <c r="I2773" s="512" t="str">
        <f t="shared" si="89"/>
        <v/>
      </c>
      <c r="J2773" s="428"/>
    </row>
    <row r="2774" spans="1:10" ht="24.75" customHeight="1">
      <c r="A2774" s="428"/>
      <c r="B2774" s="428"/>
      <c r="C2774" s="428"/>
      <c r="D2774" s="495"/>
      <c r="E2774" s="495"/>
      <c r="F2774" s="428"/>
      <c r="G2774" s="495"/>
      <c r="H2774" s="495" t="str">
        <f t="shared" si="88"/>
        <v/>
      </c>
      <c r="I2774" s="512" t="str">
        <f t="shared" si="89"/>
        <v/>
      </c>
      <c r="J2774" s="428"/>
    </row>
    <row r="2775" spans="1:10" ht="24.75" customHeight="1">
      <c r="A2775" s="428"/>
      <c r="B2775" s="428"/>
      <c r="C2775" s="428"/>
      <c r="D2775" s="495"/>
      <c r="E2775" s="495"/>
      <c r="F2775" s="428"/>
      <c r="G2775" s="495"/>
      <c r="H2775" s="495" t="str">
        <f t="shared" si="88"/>
        <v/>
      </c>
      <c r="I2775" s="512" t="str">
        <f t="shared" si="89"/>
        <v/>
      </c>
      <c r="J2775" s="428"/>
    </row>
    <row r="2776" spans="1:10" ht="24.75" customHeight="1">
      <c r="A2776" s="428"/>
      <c r="B2776" s="428"/>
      <c r="C2776" s="428"/>
      <c r="D2776" s="495"/>
      <c r="E2776" s="495"/>
      <c r="F2776" s="428"/>
      <c r="G2776" s="495"/>
      <c r="H2776" s="495" t="str">
        <f t="shared" si="88"/>
        <v/>
      </c>
      <c r="I2776" s="512" t="str">
        <f t="shared" si="89"/>
        <v/>
      </c>
      <c r="J2776" s="428"/>
    </row>
    <row r="2777" spans="1:10" ht="24.75" customHeight="1">
      <c r="A2777" s="428"/>
      <c r="B2777" s="428"/>
      <c r="C2777" s="428"/>
      <c r="D2777" s="495"/>
      <c r="E2777" s="495"/>
      <c r="F2777" s="428"/>
      <c r="G2777" s="495"/>
      <c r="H2777" s="495" t="str">
        <f t="shared" si="88"/>
        <v/>
      </c>
      <c r="I2777" s="512" t="str">
        <f t="shared" si="89"/>
        <v/>
      </c>
      <c r="J2777" s="428"/>
    </row>
    <row r="2778" spans="1:10" ht="24.75" customHeight="1">
      <c r="A2778" s="428"/>
      <c r="B2778" s="428"/>
      <c r="C2778" s="428"/>
      <c r="D2778" s="495"/>
      <c r="E2778" s="495"/>
      <c r="F2778" s="428"/>
      <c r="G2778" s="495"/>
      <c r="H2778" s="495" t="str">
        <f t="shared" si="88"/>
        <v/>
      </c>
      <c r="I2778" s="512" t="str">
        <f t="shared" si="89"/>
        <v/>
      </c>
      <c r="J2778" s="428"/>
    </row>
    <row r="2779" spans="1:10" ht="24.75" customHeight="1">
      <c r="A2779" s="428"/>
      <c r="B2779" s="428"/>
      <c r="C2779" s="428"/>
      <c r="D2779" s="495"/>
      <c r="E2779" s="495"/>
      <c r="F2779" s="428"/>
      <c r="G2779" s="495"/>
      <c r="H2779" s="495" t="str">
        <f t="shared" si="88"/>
        <v/>
      </c>
      <c r="I2779" s="512" t="str">
        <f t="shared" si="89"/>
        <v/>
      </c>
      <c r="J2779" s="428"/>
    </row>
    <row r="2780" spans="1:10" ht="24.75" customHeight="1">
      <c r="A2780" s="428"/>
      <c r="B2780" s="428"/>
      <c r="C2780" s="428"/>
      <c r="D2780" s="495"/>
      <c r="E2780" s="495"/>
      <c r="F2780" s="428"/>
      <c r="G2780" s="495"/>
      <c r="H2780" s="495" t="str">
        <f t="shared" si="88"/>
        <v/>
      </c>
      <c r="I2780" s="512" t="str">
        <f t="shared" si="89"/>
        <v/>
      </c>
      <c r="J2780" s="428"/>
    </row>
    <row r="2781" spans="1:10" ht="24.75" customHeight="1">
      <c r="A2781" s="428"/>
      <c r="B2781" s="428"/>
      <c r="C2781" s="428"/>
      <c r="D2781" s="495"/>
      <c r="E2781" s="495"/>
      <c r="F2781" s="428"/>
      <c r="G2781" s="495"/>
      <c r="H2781" s="495" t="str">
        <f t="shared" si="88"/>
        <v/>
      </c>
      <c r="I2781" s="512" t="str">
        <f t="shared" si="89"/>
        <v/>
      </c>
      <c r="J2781" s="428"/>
    </row>
    <row r="2782" spans="1:10" ht="24.75" customHeight="1">
      <c r="A2782" s="428"/>
      <c r="B2782" s="428"/>
      <c r="C2782" s="428"/>
      <c r="D2782" s="495"/>
      <c r="E2782" s="495"/>
      <c r="F2782" s="428"/>
      <c r="G2782" s="495"/>
      <c r="H2782" s="495" t="str">
        <f t="shared" ref="H2782:H2845" si="90">IF(E2782="","",E2782*G2782)</f>
        <v/>
      </c>
      <c r="I2782" s="512" t="str">
        <f t="shared" ref="I2782:I2845" si="91">IF(D2782="","",H2782/D2782)</f>
        <v/>
      </c>
      <c r="J2782" s="428"/>
    </row>
    <row r="2783" spans="1:10" ht="24.75" customHeight="1">
      <c r="A2783" s="428"/>
      <c r="B2783" s="428"/>
      <c r="C2783" s="428"/>
      <c r="D2783" s="495"/>
      <c r="E2783" s="495"/>
      <c r="F2783" s="428"/>
      <c r="G2783" s="495"/>
      <c r="H2783" s="495" t="str">
        <f t="shared" si="90"/>
        <v/>
      </c>
      <c r="I2783" s="512" t="str">
        <f t="shared" si="91"/>
        <v/>
      </c>
      <c r="J2783" s="428"/>
    </row>
    <row r="2784" spans="1:10" ht="24.75" customHeight="1">
      <c r="A2784" s="428"/>
      <c r="B2784" s="428"/>
      <c r="C2784" s="428"/>
      <c r="D2784" s="495"/>
      <c r="E2784" s="495"/>
      <c r="F2784" s="428"/>
      <c r="G2784" s="495"/>
      <c r="H2784" s="495" t="str">
        <f t="shared" si="90"/>
        <v/>
      </c>
      <c r="I2784" s="512" t="str">
        <f t="shared" si="91"/>
        <v/>
      </c>
      <c r="J2784" s="428"/>
    </row>
    <row r="2785" spans="1:10" ht="24.75" customHeight="1">
      <c r="A2785" s="428"/>
      <c r="B2785" s="428"/>
      <c r="C2785" s="428"/>
      <c r="D2785" s="495"/>
      <c r="E2785" s="495"/>
      <c r="F2785" s="428"/>
      <c r="G2785" s="495"/>
      <c r="H2785" s="495" t="str">
        <f t="shared" si="90"/>
        <v/>
      </c>
      <c r="I2785" s="512" t="str">
        <f t="shared" si="91"/>
        <v/>
      </c>
      <c r="J2785" s="428"/>
    </row>
    <row r="2786" spans="1:10" ht="24.75" customHeight="1">
      <c r="A2786" s="428"/>
      <c r="B2786" s="428"/>
      <c r="C2786" s="428"/>
      <c r="D2786" s="495"/>
      <c r="E2786" s="495"/>
      <c r="F2786" s="428"/>
      <c r="G2786" s="495"/>
      <c r="H2786" s="495" t="str">
        <f t="shared" si="90"/>
        <v/>
      </c>
      <c r="I2786" s="512" t="str">
        <f t="shared" si="91"/>
        <v/>
      </c>
      <c r="J2786" s="428"/>
    </row>
    <row r="2787" spans="1:10" ht="24.75" customHeight="1">
      <c r="A2787" s="428"/>
      <c r="B2787" s="428"/>
      <c r="C2787" s="428"/>
      <c r="D2787" s="495"/>
      <c r="E2787" s="495"/>
      <c r="F2787" s="428"/>
      <c r="G2787" s="495"/>
      <c r="H2787" s="495" t="str">
        <f t="shared" si="90"/>
        <v/>
      </c>
      <c r="I2787" s="512" t="str">
        <f t="shared" si="91"/>
        <v/>
      </c>
      <c r="J2787" s="428"/>
    </row>
    <row r="2788" spans="1:10" ht="24.75" customHeight="1">
      <c r="A2788" s="428"/>
      <c r="B2788" s="428"/>
      <c r="C2788" s="428"/>
      <c r="D2788" s="495"/>
      <c r="E2788" s="495"/>
      <c r="F2788" s="428"/>
      <c r="G2788" s="495"/>
      <c r="H2788" s="495" t="str">
        <f t="shared" si="90"/>
        <v/>
      </c>
      <c r="I2788" s="512" t="str">
        <f t="shared" si="91"/>
        <v/>
      </c>
      <c r="J2788" s="428"/>
    </row>
    <row r="2789" spans="1:10" ht="24.75" customHeight="1">
      <c r="A2789" s="428"/>
      <c r="B2789" s="428"/>
      <c r="C2789" s="428"/>
      <c r="D2789" s="495"/>
      <c r="E2789" s="495"/>
      <c r="F2789" s="428"/>
      <c r="G2789" s="495"/>
      <c r="H2789" s="495" t="str">
        <f t="shared" si="90"/>
        <v/>
      </c>
      <c r="I2789" s="512" t="str">
        <f t="shared" si="91"/>
        <v/>
      </c>
      <c r="J2789" s="428"/>
    </row>
    <row r="2790" spans="1:10" ht="24.75" customHeight="1">
      <c r="A2790" s="428"/>
      <c r="B2790" s="428"/>
      <c r="C2790" s="428"/>
      <c r="D2790" s="495"/>
      <c r="E2790" s="495"/>
      <c r="F2790" s="428"/>
      <c r="G2790" s="495"/>
      <c r="H2790" s="495" t="str">
        <f t="shared" si="90"/>
        <v/>
      </c>
      <c r="I2790" s="512" t="str">
        <f t="shared" si="91"/>
        <v/>
      </c>
      <c r="J2790" s="428"/>
    </row>
    <row r="2791" spans="1:10" ht="24.75" customHeight="1">
      <c r="A2791" s="428"/>
      <c r="B2791" s="428"/>
      <c r="C2791" s="428"/>
      <c r="D2791" s="495"/>
      <c r="E2791" s="495"/>
      <c r="F2791" s="428"/>
      <c r="G2791" s="495"/>
      <c r="H2791" s="495" t="str">
        <f t="shared" si="90"/>
        <v/>
      </c>
      <c r="I2791" s="512" t="str">
        <f t="shared" si="91"/>
        <v/>
      </c>
      <c r="J2791" s="428"/>
    </row>
    <row r="2792" spans="1:10" ht="24.75" customHeight="1">
      <c r="A2792" s="428"/>
      <c r="B2792" s="428"/>
      <c r="C2792" s="428"/>
      <c r="D2792" s="495"/>
      <c r="E2792" s="495"/>
      <c r="F2792" s="428"/>
      <c r="G2792" s="495"/>
      <c r="H2792" s="495" t="str">
        <f t="shared" si="90"/>
        <v/>
      </c>
      <c r="I2792" s="512" t="str">
        <f t="shared" si="91"/>
        <v/>
      </c>
      <c r="J2792" s="428"/>
    </row>
    <row r="2793" spans="1:10" ht="24.75" customHeight="1">
      <c r="A2793" s="428"/>
      <c r="B2793" s="428"/>
      <c r="C2793" s="428"/>
      <c r="D2793" s="495"/>
      <c r="E2793" s="495"/>
      <c r="F2793" s="428"/>
      <c r="G2793" s="495"/>
      <c r="H2793" s="495" t="str">
        <f t="shared" si="90"/>
        <v/>
      </c>
      <c r="I2793" s="512" t="str">
        <f t="shared" si="91"/>
        <v/>
      </c>
      <c r="J2793" s="428"/>
    </row>
    <row r="2794" spans="1:10" ht="24.75" customHeight="1">
      <c r="A2794" s="428"/>
      <c r="B2794" s="428"/>
      <c r="C2794" s="428"/>
      <c r="D2794" s="495"/>
      <c r="E2794" s="495"/>
      <c r="F2794" s="428"/>
      <c r="G2794" s="495"/>
      <c r="H2794" s="495" t="str">
        <f t="shared" si="90"/>
        <v/>
      </c>
      <c r="I2794" s="512" t="str">
        <f t="shared" si="91"/>
        <v/>
      </c>
      <c r="J2794" s="428"/>
    </row>
    <row r="2795" spans="1:10" ht="24.75" customHeight="1">
      <c r="A2795" s="428"/>
      <c r="B2795" s="428"/>
      <c r="C2795" s="428"/>
      <c r="D2795" s="495"/>
      <c r="E2795" s="495"/>
      <c r="F2795" s="428"/>
      <c r="G2795" s="495"/>
      <c r="H2795" s="495" t="str">
        <f t="shared" si="90"/>
        <v/>
      </c>
      <c r="I2795" s="512" t="str">
        <f t="shared" si="91"/>
        <v/>
      </c>
      <c r="J2795" s="428"/>
    </row>
    <row r="2796" spans="1:10" ht="24.75" customHeight="1">
      <c r="A2796" s="428"/>
      <c r="B2796" s="428"/>
      <c r="C2796" s="428"/>
      <c r="D2796" s="495"/>
      <c r="E2796" s="495"/>
      <c r="F2796" s="428"/>
      <c r="G2796" s="495"/>
      <c r="H2796" s="495" t="str">
        <f t="shared" si="90"/>
        <v/>
      </c>
      <c r="I2796" s="512" t="str">
        <f t="shared" si="91"/>
        <v/>
      </c>
      <c r="J2796" s="428"/>
    </row>
    <row r="2797" spans="1:10" ht="24.75" customHeight="1">
      <c r="A2797" s="428"/>
      <c r="B2797" s="428"/>
      <c r="C2797" s="428"/>
      <c r="D2797" s="495"/>
      <c r="E2797" s="495"/>
      <c r="F2797" s="428"/>
      <c r="G2797" s="495"/>
      <c r="H2797" s="495" t="str">
        <f t="shared" si="90"/>
        <v/>
      </c>
      <c r="I2797" s="512" t="str">
        <f t="shared" si="91"/>
        <v/>
      </c>
      <c r="J2797" s="428"/>
    </row>
    <row r="2798" spans="1:10" ht="24.75" customHeight="1">
      <c r="A2798" s="428"/>
      <c r="B2798" s="428"/>
      <c r="C2798" s="428"/>
      <c r="D2798" s="495"/>
      <c r="E2798" s="495"/>
      <c r="F2798" s="428"/>
      <c r="G2798" s="495"/>
      <c r="H2798" s="495" t="str">
        <f t="shared" si="90"/>
        <v/>
      </c>
      <c r="I2798" s="512" t="str">
        <f t="shared" si="91"/>
        <v/>
      </c>
      <c r="J2798" s="428"/>
    </row>
    <row r="2799" spans="1:10" ht="24.75" customHeight="1">
      <c r="A2799" s="428"/>
      <c r="B2799" s="428"/>
      <c r="C2799" s="428"/>
      <c r="D2799" s="495"/>
      <c r="E2799" s="495"/>
      <c r="F2799" s="428"/>
      <c r="G2799" s="495"/>
      <c r="H2799" s="495" t="str">
        <f t="shared" si="90"/>
        <v/>
      </c>
      <c r="I2799" s="512" t="str">
        <f t="shared" si="91"/>
        <v/>
      </c>
      <c r="J2799" s="428"/>
    </row>
    <row r="2800" spans="1:10" ht="24.75" customHeight="1">
      <c r="A2800" s="428"/>
      <c r="B2800" s="428"/>
      <c r="C2800" s="428"/>
      <c r="D2800" s="495"/>
      <c r="E2800" s="495"/>
      <c r="F2800" s="428"/>
      <c r="G2800" s="495"/>
      <c r="H2800" s="495" t="str">
        <f t="shared" si="90"/>
        <v/>
      </c>
      <c r="I2800" s="512" t="str">
        <f t="shared" si="91"/>
        <v/>
      </c>
      <c r="J2800" s="428"/>
    </row>
    <row r="2801" spans="1:10" ht="24.75" customHeight="1">
      <c r="A2801" s="428"/>
      <c r="B2801" s="428"/>
      <c r="C2801" s="428"/>
      <c r="D2801" s="495"/>
      <c r="E2801" s="495"/>
      <c r="F2801" s="428"/>
      <c r="G2801" s="495"/>
      <c r="H2801" s="495" t="str">
        <f t="shared" si="90"/>
        <v/>
      </c>
      <c r="I2801" s="512" t="str">
        <f t="shared" si="91"/>
        <v/>
      </c>
      <c r="J2801" s="428"/>
    </row>
    <row r="2802" spans="1:10" ht="24.75" customHeight="1">
      <c r="A2802" s="428"/>
      <c r="B2802" s="428"/>
      <c r="C2802" s="428"/>
      <c r="D2802" s="495"/>
      <c r="E2802" s="495"/>
      <c r="F2802" s="428"/>
      <c r="G2802" s="495"/>
      <c r="H2802" s="495" t="str">
        <f t="shared" si="90"/>
        <v/>
      </c>
      <c r="I2802" s="512" t="str">
        <f t="shared" si="91"/>
        <v/>
      </c>
      <c r="J2802" s="428"/>
    </row>
    <row r="2803" spans="1:10" ht="24.75" customHeight="1">
      <c r="A2803" s="428"/>
      <c r="B2803" s="428"/>
      <c r="C2803" s="428"/>
      <c r="D2803" s="495"/>
      <c r="E2803" s="495"/>
      <c r="F2803" s="428"/>
      <c r="G2803" s="495"/>
      <c r="H2803" s="495" t="str">
        <f t="shared" si="90"/>
        <v/>
      </c>
      <c r="I2803" s="512" t="str">
        <f t="shared" si="91"/>
        <v/>
      </c>
      <c r="J2803" s="428"/>
    </row>
    <row r="2804" spans="1:10" ht="24.75" customHeight="1">
      <c r="A2804" s="428"/>
      <c r="B2804" s="428"/>
      <c r="C2804" s="428"/>
      <c r="D2804" s="495"/>
      <c r="E2804" s="495"/>
      <c r="F2804" s="428"/>
      <c r="G2804" s="495"/>
      <c r="H2804" s="495" t="str">
        <f t="shared" si="90"/>
        <v/>
      </c>
      <c r="I2804" s="512" t="str">
        <f t="shared" si="91"/>
        <v/>
      </c>
      <c r="J2804" s="428"/>
    </row>
    <row r="2805" spans="1:10" ht="24.75" customHeight="1">
      <c r="A2805" s="428"/>
      <c r="B2805" s="428"/>
      <c r="C2805" s="428"/>
      <c r="D2805" s="495"/>
      <c r="E2805" s="495"/>
      <c r="F2805" s="428"/>
      <c r="G2805" s="495"/>
      <c r="H2805" s="495" t="str">
        <f t="shared" si="90"/>
        <v/>
      </c>
      <c r="I2805" s="512" t="str">
        <f t="shared" si="91"/>
        <v/>
      </c>
      <c r="J2805" s="428"/>
    </row>
    <row r="2806" spans="1:10" ht="24.75" customHeight="1">
      <c r="A2806" s="428"/>
      <c r="B2806" s="428"/>
      <c r="C2806" s="428"/>
      <c r="D2806" s="495"/>
      <c r="E2806" s="495"/>
      <c r="F2806" s="428"/>
      <c r="G2806" s="495"/>
      <c r="H2806" s="495" t="str">
        <f t="shared" si="90"/>
        <v/>
      </c>
      <c r="I2806" s="512" t="str">
        <f t="shared" si="91"/>
        <v/>
      </c>
      <c r="J2806" s="428"/>
    </row>
    <row r="2807" spans="1:10" ht="24.75" customHeight="1">
      <c r="A2807" s="428"/>
      <c r="B2807" s="428"/>
      <c r="C2807" s="428"/>
      <c r="D2807" s="495"/>
      <c r="E2807" s="495"/>
      <c r="F2807" s="428"/>
      <c r="G2807" s="495"/>
      <c r="H2807" s="495" t="str">
        <f t="shared" si="90"/>
        <v/>
      </c>
      <c r="I2807" s="512" t="str">
        <f t="shared" si="91"/>
        <v/>
      </c>
      <c r="J2807" s="428"/>
    </row>
    <row r="2808" spans="1:10" ht="24.75" customHeight="1">
      <c r="A2808" s="428"/>
      <c r="B2808" s="428"/>
      <c r="C2808" s="428"/>
      <c r="D2808" s="495"/>
      <c r="E2808" s="495"/>
      <c r="F2808" s="428"/>
      <c r="G2808" s="495"/>
      <c r="H2808" s="495" t="str">
        <f t="shared" si="90"/>
        <v/>
      </c>
      <c r="I2808" s="512" t="str">
        <f t="shared" si="91"/>
        <v/>
      </c>
      <c r="J2808" s="428"/>
    </row>
    <row r="2809" spans="1:10" ht="24.75" customHeight="1">
      <c r="A2809" s="428"/>
      <c r="B2809" s="428"/>
      <c r="C2809" s="428"/>
      <c r="D2809" s="495"/>
      <c r="E2809" s="495"/>
      <c r="F2809" s="428"/>
      <c r="G2809" s="495"/>
      <c r="H2809" s="495" t="str">
        <f t="shared" si="90"/>
        <v/>
      </c>
      <c r="I2809" s="512" t="str">
        <f t="shared" si="91"/>
        <v/>
      </c>
      <c r="J2809" s="428"/>
    </row>
    <row r="2810" spans="1:10" ht="24.75" customHeight="1">
      <c r="A2810" s="428"/>
      <c r="B2810" s="428"/>
      <c r="C2810" s="428"/>
      <c r="D2810" s="495"/>
      <c r="E2810" s="495"/>
      <c r="F2810" s="428"/>
      <c r="G2810" s="495"/>
      <c r="H2810" s="495" t="str">
        <f t="shared" si="90"/>
        <v/>
      </c>
      <c r="I2810" s="512" t="str">
        <f t="shared" si="91"/>
        <v/>
      </c>
      <c r="J2810" s="428"/>
    </row>
    <row r="2811" spans="1:10" ht="24.75" customHeight="1">
      <c r="A2811" s="428"/>
      <c r="B2811" s="428"/>
      <c r="C2811" s="428"/>
      <c r="D2811" s="495"/>
      <c r="E2811" s="495"/>
      <c r="F2811" s="428"/>
      <c r="G2811" s="495"/>
      <c r="H2811" s="495" t="str">
        <f t="shared" si="90"/>
        <v/>
      </c>
      <c r="I2811" s="512" t="str">
        <f t="shared" si="91"/>
        <v/>
      </c>
      <c r="J2811" s="428"/>
    </row>
    <row r="2812" spans="1:10" ht="24.75" customHeight="1">
      <c r="A2812" s="428"/>
      <c r="B2812" s="428"/>
      <c r="C2812" s="428"/>
      <c r="D2812" s="495"/>
      <c r="E2812" s="495"/>
      <c r="F2812" s="428"/>
      <c r="G2812" s="495"/>
      <c r="H2812" s="495" t="str">
        <f t="shared" si="90"/>
        <v/>
      </c>
      <c r="I2812" s="512" t="str">
        <f t="shared" si="91"/>
        <v/>
      </c>
      <c r="J2812" s="428"/>
    </row>
    <row r="2813" spans="1:10" ht="24.75" customHeight="1">
      <c r="A2813" s="428"/>
      <c r="B2813" s="428"/>
      <c r="C2813" s="428"/>
      <c r="D2813" s="495"/>
      <c r="E2813" s="495"/>
      <c r="F2813" s="428"/>
      <c r="G2813" s="495"/>
      <c r="H2813" s="495" t="str">
        <f t="shared" si="90"/>
        <v/>
      </c>
      <c r="I2813" s="512" t="str">
        <f t="shared" si="91"/>
        <v/>
      </c>
      <c r="J2813" s="428"/>
    </row>
    <row r="2814" spans="1:10" ht="24.75" customHeight="1">
      <c r="A2814" s="428"/>
      <c r="B2814" s="428"/>
      <c r="C2814" s="428"/>
      <c r="D2814" s="495"/>
      <c r="E2814" s="495"/>
      <c r="F2814" s="428"/>
      <c r="G2814" s="495"/>
      <c r="H2814" s="495" t="str">
        <f t="shared" si="90"/>
        <v/>
      </c>
      <c r="I2814" s="512" t="str">
        <f t="shared" si="91"/>
        <v/>
      </c>
      <c r="J2814" s="428"/>
    </row>
    <row r="2815" spans="1:10" ht="24.75" customHeight="1">
      <c r="A2815" s="428"/>
      <c r="B2815" s="428"/>
      <c r="C2815" s="428"/>
      <c r="D2815" s="495"/>
      <c r="E2815" s="495"/>
      <c r="F2815" s="428"/>
      <c r="G2815" s="495"/>
      <c r="H2815" s="495" t="str">
        <f t="shared" si="90"/>
        <v/>
      </c>
      <c r="I2815" s="512" t="str">
        <f t="shared" si="91"/>
        <v/>
      </c>
      <c r="J2815" s="428"/>
    </row>
    <row r="2816" spans="1:10" ht="24.75" customHeight="1">
      <c r="A2816" s="428"/>
      <c r="B2816" s="428"/>
      <c r="C2816" s="428"/>
      <c r="D2816" s="495"/>
      <c r="E2816" s="495"/>
      <c r="F2816" s="428"/>
      <c r="G2816" s="495"/>
      <c r="H2816" s="495" t="str">
        <f t="shared" si="90"/>
        <v/>
      </c>
      <c r="I2816" s="512" t="str">
        <f t="shared" si="91"/>
        <v/>
      </c>
      <c r="J2816" s="428"/>
    </row>
    <row r="2817" spans="1:10" ht="24.75" customHeight="1">
      <c r="A2817" s="428"/>
      <c r="B2817" s="428"/>
      <c r="C2817" s="428"/>
      <c r="D2817" s="495"/>
      <c r="E2817" s="495"/>
      <c r="F2817" s="428"/>
      <c r="G2817" s="495"/>
      <c r="H2817" s="495" t="str">
        <f t="shared" si="90"/>
        <v/>
      </c>
      <c r="I2817" s="512" t="str">
        <f t="shared" si="91"/>
        <v/>
      </c>
      <c r="J2817" s="428"/>
    </row>
    <row r="2818" spans="1:10" ht="24.75" customHeight="1">
      <c r="A2818" s="428"/>
      <c r="B2818" s="428"/>
      <c r="C2818" s="428"/>
      <c r="D2818" s="495"/>
      <c r="E2818" s="495"/>
      <c r="F2818" s="428"/>
      <c r="G2818" s="495"/>
      <c r="H2818" s="495" t="str">
        <f t="shared" si="90"/>
        <v/>
      </c>
      <c r="I2818" s="512" t="str">
        <f t="shared" si="91"/>
        <v/>
      </c>
      <c r="J2818" s="428"/>
    </row>
    <row r="2819" spans="1:10" ht="24.75" customHeight="1">
      <c r="A2819" s="428"/>
      <c r="B2819" s="428"/>
      <c r="C2819" s="428"/>
      <c r="D2819" s="495"/>
      <c r="E2819" s="495"/>
      <c r="F2819" s="428"/>
      <c r="G2819" s="495"/>
      <c r="H2819" s="495" t="str">
        <f t="shared" si="90"/>
        <v/>
      </c>
      <c r="I2819" s="512" t="str">
        <f t="shared" si="91"/>
        <v/>
      </c>
      <c r="J2819" s="428"/>
    </row>
    <row r="2820" spans="1:10" ht="24.75" customHeight="1">
      <c r="A2820" s="428"/>
      <c r="B2820" s="428"/>
      <c r="C2820" s="428"/>
      <c r="D2820" s="495"/>
      <c r="E2820" s="495"/>
      <c r="F2820" s="428"/>
      <c r="G2820" s="495"/>
      <c r="H2820" s="495" t="str">
        <f t="shared" si="90"/>
        <v/>
      </c>
      <c r="I2820" s="512" t="str">
        <f t="shared" si="91"/>
        <v/>
      </c>
      <c r="J2820" s="428"/>
    </row>
    <row r="2821" spans="1:10" ht="24.75" customHeight="1">
      <c r="A2821" s="428"/>
      <c r="B2821" s="428"/>
      <c r="C2821" s="428"/>
      <c r="D2821" s="495"/>
      <c r="E2821" s="495"/>
      <c r="F2821" s="428"/>
      <c r="G2821" s="495"/>
      <c r="H2821" s="495" t="str">
        <f t="shared" si="90"/>
        <v/>
      </c>
      <c r="I2821" s="512" t="str">
        <f t="shared" si="91"/>
        <v/>
      </c>
      <c r="J2821" s="428"/>
    </row>
    <row r="2822" spans="1:10" ht="24.75" customHeight="1">
      <c r="A2822" s="428"/>
      <c r="B2822" s="428"/>
      <c r="C2822" s="428"/>
      <c r="D2822" s="495"/>
      <c r="E2822" s="495"/>
      <c r="F2822" s="428"/>
      <c r="G2822" s="495"/>
      <c r="H2822" s="495" t="str">
        <f t="shared" si="90"/>
        <v/>
      </c>
      <c r="I2822" s="512" t="str">
        <f t="shared" si="91"/>
        <v/>
      </c>
      <c r="J2822" s="428"/>
    </row>
    <row r="2823" spans="1:10" ht="24.75" customHeight="1">
      <c r="A2823" s="428"/>
      <c r="B2823" s="428"/>
      <c r="C2823" s="428"/>
      <c r="D2823" s="495"/>
      <c r="E2823" s="495"/>
      <c r="F2823" s="428"/>
      <c r="G2823" s="495"/>
      <c r="H2823" s="495" t="str">
        <f t="shared" si="90"/>
        <v/>
      </c>
      <c r="I2823" s="512" t="str">
        <f t="shared" si="91"/>
        <v/>
      </c>
      <c r="J2823" s="428"/>
    </row>
    <row r="2824" spans="1:10" ht="24.75" customHeight="1">
      <c r="A2824" s="428"/>
      <c r="B2824" s="428"/>
      <c r="C2824" s="428"/>
      <c r="D2824" s="495"/>
      <c r="E2824" s="495"/>
      <c r="F2824" s="428"/>
      <c r="G2824" s="495"/>
      <c r="H2824" s="495" t="str">
        <f t="shared" si="90"/>
        <v/>
      </c>
      <c r="I2824" s="512" t="str">
        <f t="shared" si="91"/>
        <v/>
      </c>
      <c r="J2824" s="428"/>
    </row>
    <row r="2825" spans="1:10" ht="24.75" customHeight="1">
      <c r="A2825" s="428"/>
      <c r="B2825" s="428"/>
      <c r="C2825" s="428"/>
      <c r="D2825" s="495"/>
      <c r="E2825" s="495"/>
      <c r="F2825" s="428"/>
      <c r="G2825" s="495"/>
      <c r="H2825" s="495" t="str">
        <f t="shared" si="90"/>
        <v/>
      </c>
      <c r="I2825" s="512" t="str">
        <f t="shared" si="91"/>
        <v/>
      </c>
      <c r="J2825" s="428"/>
    </row>
    <row r="2826" spans="1:10" ht="24.75" customHeight="1">
      <c r="A2826" s="428"/>
      <c r="B2826" s="428"/>
      <c r="C2826" s="428"/>
      <c r="D2826" s="495"/>
      <c r="E2826" s="495"/>
      <c r="F2826" s="428"/>
      <c r="G2826" s="495"/>
      <c r="H2826" s="495" t="str">
        <f t="shared" si="90"/>
        <v/>
      </c>
      <c r="I2826" s="512" t="str">
        <f t="shared" si="91"/>
        <v/>
      </c>
      <c r="J2826" s="428"/>
    </row>
    <row r="2827" spans="1:10" ht="24.75" customHeight="1">
      <c r="A2827" s="428"/>
      <c r="B2827" s="428"/>
      <c r="C2827" s="428"/>
      <c r="D2827" s="495"/>
      <c r="E2827" s="495"/>
      <c r="F2827" s="428"/>
      <c r="G2827" s="495"/>
      <c r="H2827" s="495" t="str">
        <f t="shared" si="90"/>
        <v/>
      </c>
      <c r="I2827" s="512" t="str">
        <f t="shared" si="91"/>
        <v/>
      </c>
      <c r="J2827" s="428"/>
    </row>
    <row r="2828" spans="1:10" ht="24.75" customHeight="1">
      <c r="A2828" s="428"/>
      <c r="B2828" s="428"/>
      <c r="C2828" s="428"/>
      <c r="D2828" s="495"/>
      <c r="E2828" s="495"/>
      <c r="F2828" s="428"/>
      <c r="G2828" s="495"/>
      <c r="H2828" s="495" t="str">
        <f t="shared" si="90"/>
        <v/>
      </c>
      <c r="I2828" s="512" t="str">
        <f t="shared" si="91"/>
        <v/>
      </c>
      <c r="J2828" s="428"/>
    </row>
    <row r="2829" spans="1:10" ht="24.75" customHeight="1">
      <c r="A2829" s="428"/>
      <c r="B2829" s="428"/>
      <c r="C2829" s="428"/>
      <c r="D2829" s="495"/>
      <c r="E2829" s="495"/>
      <c r="F2829" s="428"/>
      <c r="G2829" s="495"/>
      <c r="H2829" s="495" t="str">
        <f t="shared" si="90"/>
        <v/>
      </c>
      <c r="I2829" s="512" t="str">
        <f t="shared" si="91"/>
        <v/>
      </c>
      <c r="J2829" s="428"/>
    </row>
    <row r="2830" spans="1:10" ht="24.75" customHeight="1">
      <c r="A2830" s="428"/>
      <c r="B2830" s="428"/>
      <c r="C2830" s="428"/>
      <c r="D2830" s="495"/>
      <c r="E2830" s="495"/>
      <c r="F2830" s="428"/>
      <c r="G2830" s="495"/>
      <c r="H2830" s="495" t="str">
        <f t="shared" si="90"/>
        <v/>
      </c>
      <c r="I2830" s="512" t="str">
        <f t="shared" si="91"/>
        <v/>
      </c>
      <c r="J2830" s="428"/>
    </row>
    <row r="2831" spans="1:10" ht="24.75" customHeight="1">
      <c r="A2831" s="428"/>
      <c r="B2831" s="428"/>
      <c r="C2831" s="428"/>
      <c r="D2831" s="495"/>
      <c r="E2831" s="495"/>
      <c r="F2831" s="428"/>
      <c r="G2831" s="495"/>
      <c r="H2831" s="495" t="str">
        <f t="shared" si="90"/>
        <v/>
      </c>
      <c r="I2831" s="512" t="str">
        <f t="shared" si="91"/>
        <v/>
      </c>
      <c r="J2831" s="428"/>
    </row>
    <row r="2832" spans="1:10" ht="24.75" customHeight="1">
      <c r="A2832" s="428"/>
      <c r="B2832" s="428"/>
      <c r="C2832" s="428"/>
      <c r="D2832" s="495"/>
      <c r="E2832" s="495"/>
      <c r="F2832" s="428"/>
      <c r="G2832" s="495"/>
      <c r="H2832" s="495" t="str">
        <f t="shared" si="90"/>
        <v/>
      </c>
      <c r="I2832" s="512" t="str">
        <f t="shared" si="91"/>
        <v/>
      </c>
      <c r="J2832" s="428"/>
    </row>
    <row r="2833" spans="1:10" ht="24.75" customHeight="1">
      <c r="A2833" s="428"/>
      <c r="B2833" s="428"/>
      <c r="C2833" s="428"/>
      <c r="D2833" s="495"/>
      <c r="E2833" s="495"/>
      <c r="F2833" s="428"/>
      <c r="G2833" s="495"/>
      <c r="H2833" s="495" t="str">
        <f t="shared" si="90"/>
        <v/>
      </c>
      <c r="I2833" s="512" t="str">
        <f t="shared" si="91"/>
        <v/>
      </c>
      <c r="J2833" s="428"/>
    </row>
    <row r="2834" spans="1:10" ht="24.75" customHeight="1">
      <c r="A2834" s="428"/>
      <c r="B2834" s="428"/>
      <c r="C2834" s="428"/>
      <c r="D2834" s="495"/>
      <c r="E2834" s="495"/>
      <c r="F2834" s="428"/>
      <c r="G2834" s="495"/>
      <c r="H2834" s="495" t="str">
        <f t="shared" si="90"/>
        <v/>
      </c>
      <c r="I2834" s="512" t="str">
        <f t="shared" si="91"/>
        <v/>
      </c>
      <c r="J2834" s="428"/>
    </row>
    <row r="2835" spans="1:10" ht="24.75" customHeight="1">
      <c r="A2835" s="428"/>
      <c r="B2835" s="428"/>
      <c r="C2835" s="428"/>
      <c r="D2835" s="495"/>
      <c r="E2835" s="495"/>
      <c r="F2835" s="428"/>
      <c r="G2835" s="495"/>
      <c r="H2835" s="495" t="str">
        <f t="shared" si="90"/>
        <v/>
      </c>
      <c r="I2835" s="512" t="str">
        <f t="shared" si="91"/>
        <v/>
      </c>
      <c r="J2835" s="428"/>
    </row>
    <row r="2836" spans="1:10" ht="24.75" customHeight="1">
      <c r="A2836" s="428"/>
      <c r="B2836" s="428"/>
      <c r="C2836" s="428"/>
      <c r="D2836" s="495"/>
      <c r="E2836" s="495"/>
      <c r="F2836" s="428"/>
      <c r="G2836" s="495"/>
      <c r="H2836" s="495" t="str">
        <f t="shared" si="90"/>
        <v/>
      </c>
      <c r="I2836" s="512" t="str">
        <f t="shared" si="91"/>
        <v/>
      </c>
      <c r="J2836" s="428"/>
    </row>
    <row r="2837" spans="1:10" ht="24.75" customHeight="1">
      <c r="A2837" s="428"/>
      <c r="B2837" s="428"/>
      <c r="C2837" s="428"/>
      <c r="D2837" s="495"/>
      <c r="E2837" s="495"/>
      <c r="F2837" s="428"/>
      <c r="G2837" s="495"/>
      <c r="H2837" s="495" t="str">
        <f t="shared" si="90"/>
        <v/>
      </c>
      <c r="I2837" s="512" t="str">
        <f t="shared" si="91"/>
        <v/>
      </c>
      <c r="J2837" s="428"/>
    </row>
    <row r="2838" spans="1:10" ht="24.75" customHeight="1">
      <c r="A2838" s="428"/>
      <c r="B2838" s="428"/>
      <c r="C2838" s="428"/>
      <c r="D2838" s="495"/>
      <c r="E2838" s="495"/>
      <c r="F2838" s="428"/>
      <c r="G2838" s="495"/>
      <c r="H2838" s="495" t="str">
        <f t="shared" si="90"/>
        <v/>
      </c>
      <c r="I2838" s="512" t="str">
        <f t="shared" si="91"/>
        <v/>
      </c>
      <c r="J2838" s="428"/>
    </row>
    <row r="2839" spans="1:10" ht="24.75" customHeight="1">
      <c r="A2839" s="428"/>
      <c r="B2839" s="428"/>
      <c r="C2839" s="428"/>
      <c r="D2839" s="495"/>
      <c r="E2839" s="495"/>
      <c r="F2839" s="428"/>
      <c r="G2839" s="495"/>
      <c r="H2839" s="495" t="str">
        <f t="shared" si="90"/>
        <v/>
      </c>
      <c r="I2839" s="512" t="str">
        <f t="shared" si="91"/>
        <v/>
      </c>
      <c r="J2839" s="428"/>
    </row>
    <row r="2840" spans="1:10" ht="24.75" customHeight="1">
      <c r="A2840" s="428"/>
      <c r="B2840" s="428"/>
      <c r="C2840" s="428"/>
      <c r="D2840" s="495"/>
      <c r="E2840" s="495"/>
      <c r="F2840" s="428"/>
      <c r="G2840" s="495"/>
      <c r="H2840" s="495" t="str">
        <f t="shared" si="90"/>
        <v/>
      </c>
      <c r="I2840" s="512" t="str">
        <f t="shared" si="91"/>
        <v/>
      </c>
      <c r="J2840" s="428"/>
    </row>
    <row r="2841" spans="1:10" ht="24.75" customHeight="1">
      <c r="A2841" s="428"/>
      <c r="B2841" s="428"/>
      <c r="C2841" s="428"/>
      <c r="D2841" s="495"/>
      <c r="E2841" s="495"/>
      <c r="F2841" s="428"/>
      <c r="G2841" s="495"/>
      <c r="H2841" s="495" t="str">
        <f t="shared" si="90"/>
        <v/>
      </c>
      <c r="I2841" s="512" t="str">
        <f t="shared" si="91"/>
        <v/>
      </c>
      <c r="J2841" s="428"/>
    </row>
    <row r="2842" spans="1:10" ht="24.75" customHeight="1">
      <c r="A2842" s="428"/>
      <c r="B2842" s="428"/>
      <c r="C2842" s="428"/>
      <c r="D2842" s="495"/>
      <c r="E2842" s="495"/>
      <c r="F2842" s="428"/>
      <c r="G2842" s="495"/>
      <c r="H2842" s="495" t="str">
        <f t="shared" si="90"/>
        <v/>
      </c>
      <c r="I2842" s="512" t="str">
        <f t="shared" si="91"/>
        <v/>
      </c>
      <c r="J2842" s="428"/>
    </row>
    <row r="2843" spans="1:10" ht="24.75" customHeight="1">
      <c r="A2843" s="428"/>
      <c r="B2843" s="428"/>
      <c r="C2843" s="428"/>
      <c r="D2843" s="495"/>
      <c r="E2843" s="495"/>
      <c r="F2843" s="428"/>
      <c r="G2843" s="495"/>
      <c r="H2843" s="495" t="str">
        <f t="shared" si="90"/>
        <v/>
      </c>
      <c r="I2843" s="512" t="str">
        <f t="shared" si="91"/>
        <v/>
      </c>
      <c r="J2843" s="428"/>
    </row>
    <row r="2844" spans="1:10" ht="24.75" customHeight="1">
      <c r="A2844" s="428"/>
      <c r="B2844" s="428"/>
      <c r="C2844" s="428"/>
      <c r="D2844" s="495"/>
      <c r="E2844" s="495"/>
      <c r="F2844" s="428"/>
      <c r="G2844" s="495"/>
      <c r="H2844" s="495" t="str">
        <f t="shared" si="90"/>
        <v/>
      </c>
      <c r="I2844" s="512" t="str">
        <f t="shared" si="91"/>
        <v/>
      </c>
      <c r="J2844" s="428"/>
    </row>
    <row r="2845" spans="1:10" ht="24.75" customHeight="1">
      <c r="A2845" s="428"/>
      <c r="B2845" s="428"/>
      <c r="C2845" s="428"/>
      <c r="D2845" s="495"/>
      <c r="E2845" s="495"/>
      <c r="F2845" s="428"/>
      <c r="G2845" s="495"/>
      <c r="H2845" s="495" t="str">
        <f t="shared" si="90"/>
        <v/>
      </c>
      <c r="I2845" s="512" t="str">
        <f t="shared" si="91"/>
        <v/>
      </c>
      <c r="J2845" s="428"/>
    </row>
    <row r="2846" spans="1:10" ht="24.75" customHeight="1">
      <c r="A2846" s="428"/>
      <c r="B2846" s="428"/>
      <c r="C2846" s="428"/>
      <c r="D2846" s="495"/>
      <c r="E2846" s="495"/>
      <c r="F2846" s="428"/>
      <c r="G2846" s="495"/>
      <c r="H2846" s="495" t="str">
        <f t="shared" ref="H2846:H2909" si="92">IF(E2846="","",E2846*G2846)</f>
        <v/>
      </c>
      <c r="I2846" s="512" t="str">
        <f t="shared" ref="I2846:I2909" si="93">IF(D2846="","",H2846/D2846)</f>
        <v/>
      </c>
      <c r="J2846" s="428"/>
    </row>
    <row r="2847" spans="1:10" ht="24.75" customHeight="1">
      <c r="A2847" s="428"/>
      <c r="B2847" s="428"/>
      <c r="C2847" s="428"/>
      <c r="D2847" s="495"/>
      <c r="E2847" s="495"/>
      <c r="F2847" s="428"/>
      <c r="G2847" s="495"/>
      <c r="H2847" s="495" t="str">
        <f t="shared" si="92"/>
        <v/>
      </c>
      <c r="I2847" s="512" t="str">
        <f t="shared" si="93"/>
        <v/>
      </c>
      <c r="J2847" s="428"/>
    </row>
    <row r="2848" spans="1:10" ht="24.75" customHeight="1">
      <c r="A2848" s="428"/>
      <c r="B2848" s="428"/>
      <c r="C2848" s="428"/>
      <c r="D2848" s="495"/>
      <c r="E2848" s="495"/>
      <c r="F2848" s="428"/>
      <c r="G2848" s="495"/>
      <c r="H2848" s="495" t="str">
        <f t="shared" si="92"/>
        <v/>
      </c>
      <c r="I2848" s="512" t="str">
        <f t="shared" si="93"/>
        <v/>
      </c>
      <c r="J2848" s="428"/>
    </row>
    <row r="2849" spans="1:10" ht="24.75" customHeight="1">
      <c r="A2849" s="428"/>
      <c r="B2849" s="428"/>
      <c r="C2849" s="428"/>
      <c r="D2849" s="495"/>
      <c r="E2849" s="495"/>
      <c r="F2849" s="428"/>
      <c r="G2849" s="495"/>
      <c r="H2849" s="495" t="str">
        <f t="shared" si="92"/>
        <v/>
      </c>
      <c r="I2849" s="512" t="str">
        <f t="shared" si="93"/>
        <v/>
      </c>
      <c r="J2849" s="428"/>
    </row>
    <row r="2850" spans="1:10" ht="24.75" customHeight="1">
      <c r="A2850" s="428"/>
      <c r="B2850" s="428"/>
      <c r="C2850" s="428"/>
      <c r="D2850" s="495"/>
      <c r="E2850" s="495"/>
      <c r="F2850" s="428"/>
      <c r="G2850" s="495"/>
      <c r="H2850" s="495" t="str">
        <f t="shared" si="92"/>
        <v/>
      </c>
      <c r="I2850" s="512" t="str">
        <f t="shared" si="93"/>
        <v/>
      </c>
      <c r="J2850" s="428"/>
    </row>
    <row r="2851" spans="1:10" ht="24.75" customHeight="1">
      <c r="A2851" s="428"/>
      <c r="B2851" s="428"/>
      <c r="C2851" s="428"/>
      <c r="D2851" s="495"/>
      <c r="E2851" s="495"/>
      <c r="F2851" s="428"/>
      <c r="G2851" s="495"/>
      <c r="H2851" s="495" t="str">
        <f t="shared" si="92"/>
        <v/>
      </c>
      <c r="I2851" s="512" t="str">
        <f t="shared" si="93"/>
        <v/>
      </c>
      <c r="J2851" s="428"/>
    </row>
    <row r="2852" spans="1:10" ht="24.75" customHeight="1">
      <c r="A2852" s="428"/>
      <c r="B2852" s="428"/>
      <c r="C2852" s="428"/>
      <c r="D2852" s="495"/>
      <c r="E2852" s="495"/>
      <c r="F2852" s="428"/>
      <c r="G2852" s="495"/>
      <c r="H2852" s="495" t="str">
        <f t="shared" si="92"/>
        <v/>
      </c>
      <c r="I2852" s="512" t="str">
        <f t="shared" si="93"/>
        <v/>
      </c>
      <c r="J2852" s="428"/>
    </row>
    <row r="2853" spans="1:10" ht="24.75" customHeight="1">
      <c r="A2853" s="428"/>
      <c r="B2853" s="428"/>
      <c r="C2853" s="428"/>
      <c r="D2853" s="495"/>
      <c r="E2853" s="495"/>
      <c r="F2853" s="428"/>
      <c r="G2853" s="495"/>
      <c r="H2853" s="495" t="str">
        <f t="shared" si="92"/>
        <v/>
      </c>
      <c r="I2853" s="512" t="str">
        <f t="shared" si="93"/>
        <v/>
      </c>
      <c r="J2853" s="428"/>
    </row>
    <row r="2854" spans="1:10" ht="24.75" customHeight="1">
      <c r="A2854" s="428"/>
      <c r="B2854" s="428"/>
      <c r="C2854" s="428"/>
      <c r="D2854" s="495"/>
      <c r="E2854" s="495"/>
      <c r="F2854" s="428"/>
      <c r="G2854" s="495"/>
      <c r="H2854" s="495" t="str">
        <f t="shared" si="92"/>
        <v/>
      </c>
      <c r="I2854" s="512" t="str">
        <f t="shared" si="93"/>
        <v/>
      </c>
      <c r="J2854" s="428"/>
    </row>
    <row r="2855" spans="1:10" ht="24.75" customHeight="1">
      <c r="A2855" s="428"/>
      <c r="B2855" s="428"/>
      <c r="C2855" s="428"/>
      <c r="D2855" s="495"/>
      <c r="E2855" s="495"/>
      <c r="F2855" s="428"/>
      <c r="G2855" s="495"/>
      <c r="H2855" s="495" t="str">
        <f t="shared" si="92"/>
        <v/>
      </c>
      <c r="I2855" s="512" t="str">
        <f t="shared" si="93"/>
        <v/>
      </c>
      <c r="J2855" s="428"/>
    </row>
    <row r="2856" spans="1:10" ht="24.75" customHeight="1">
      <c r="A2856" s="428"/>
      <c r="B2856" s="428"/>
      <c r="C2856" s="428"/>
      <c r="D2856" s="495"/>
      <c r="E2856" s="495"/>
      <c r="F2856" s="428"/>
      <c r="G2856" s="495"/>
      <c r="H2856" s="495" t="str">
        <f t="shared" si="92"/>
        <v/>
      </c>
      <c r="I2856" s="512" t="str">
        <f t="shared" si="93"/>
        <v/>
      </c>
      <c r="J2856" s="428"/>
    </row>
    <row r="2857" spans="1:10" ht="24.75" customHeight="1">
      <c r="A2857" s="428"/>
      <c r="B2857" s="428"/>
      <c r="C2857" s="428"/>
      <c r="D2857" s="495"/>
      <c r="E2857" s="495"/>
      <c r="F2857" s="428"/>
      <c r="G2857" s="495"/>
      <c r="H2857" s="495" t="str">
        <f t="shared" si="92"/>
        <v/>
      </c>
      <c r="I2857" s="512" t="str">
        <f t="shared" si="93"/>
        <v/>
      </c>
      <c r="J2857" s="428"/>
    </row>
    <row r="2858" spans="1:10" ht="24.75" customHeight="1">
      <c r="A2858" s="428"/>
      <c r="B2858" s="428"/>
      <c r="C2858" s="428"/>
      <c r="D2858" s="495"/>
      <c r="E2858" s="495"/>
      <c r="F2858" s="428"/>
      <c r="G2858" s="495"/>
      <c r="H2858" s="495" t="str">
        <f t="shared" si="92"/>
        <v/>
      </c>
      <c r="I2858" s="512" t="str">
        <f t="shared" si="93"/>
        <v/>
      </c>
      <c r="J2858" s="428"/>
    </row>
    <row r="2859" spans="1:10" ht="24.75" customHeight="1">
      <c r="A2859" s="428"/>
      <c r="B2859" s="428"/>
      <c r="C2859" s="428"/>
      <c r="D2859" s="495"/>
      <c r="E2859" s="495"/>
      <c r="F2859" s="428"/>
      <c r="G2859" s="495"/>
      <c r="H2859" s="495" t="str">
        <f t="shared" si="92"/>
        <v/>
      </c>
      <c r="I2859" s="512" t="str">
        <f t="shared" si="93"/>
        <v/>
      </c>
      <c r="J2859" s="428"/>
    </row>
    <row r="2860" spans="1:10" ht="24.75" customHeight="1">
      <c r="A2860" s="428"/>
      <c r="B2860" s="428"/>
      <c r="C2860" s="428"/>
      <c r="D2860" s="495"/>
      <c r="E2860" s="495"/>
      <c r="F2860" s="428"/>
      <c r="G2860" s="495"/>
      <c r="H2860" s="495" t="str">
        <f t="shared" si="92"/>
        <v/>
      </c>
      <c r="I2860" s="512" t="str">
        <f t="shared" si="93"/>
        <v/>
      </c>
      <c r="J2860" s="428"/>
    </row>
    <row r="2861" spans="1:10" ht="24.75" customHeight="1">
      <c r="A2861" s="428"/>
      <c r="B2861" s="428"/>
      <c r="C2861" s="428"/>
      <c r="D2861" s="495"/>
      <c r="E2861" s="495"/>
      <c r="F2861" s="428"/>
      <c r="G2861" s="495"/>
      <c r="H2861" s="495" t="str">
        <f t="shared" si="92"/>
        <v/>
      </c>
      <c r="I2861" s="512" t="str">
        <f t="shared" si="93"/>
        <v/>
      </c>
      <c r="J2861" s="428"/>
    </row>
    <row r="2862" spans="1:10" ht="24.75" customHeight="1">
      <c r="A2862" s="428"/>
      <c r="B2862" s="428"/>
      <c r="C2862" s="428"/>
      <c r="D2862" s="495"/>
      <c r="E2862" s="495"/>
      <c r="F2862" s="428"/>
      <c r="G2862" s="495"/>
      <c r="H2862" s="495" t="str">
        <f t="shared" si="92"/>
        <v/>
      </c>
      <c r="I2862" s="512" t="str">
        <f t="shared" si="93"/>
        <v/>
      </c>
      <c r="J2862" s="428"/>
    </row>
    <row r="2863" spans="1:10" ht="24.75" customHeight="1">
      <c r="A2863" s="428"/>
      <c r="B2863" s="428"/>
      <c r="C2863" s="428"/>
      <c r="D2863" s="495"/>
      <c r="E2863" s="495"/>
      <c r="F2863" s="428"/>
      <c r="G2863" s="495"/>
      <c r="H2863" s="495" t="str">
        <f t="shared" si="92"/>
        <v/>
      </c>
      <c r="I2863" s="512" t="str">
        <f t="shared" si="93"/>
        <v/>
      </c>
      <c r="J2863" s="428"/>
    </row>
    <row r="2864" spans="1:10" ht="24.75" customHeight="1">
      <c r="A2864" s="428"/>
      <c r="B2864" s="428"/>
      <c r="C2864" s="428"/>
      <c r="D2864" s="495"/>
      <c r="E2864" s="495"/>
      <c r="F2864" s="428"/>
      <c r="G2864" s="495"/>
      <c r="H2864" s="495" t="str">
        <f t="shared" si="92"/>
        <v/>
      </c>
      <c r="I2864" s="512" t="str">
        <f t="shared" si="93"/>
        <v/>
      </c>
      <c r="J2864" s="428"/>
    </row>
    <row r="2865" spans="1:10" ht="24.75" customHeight="1">
      <c r="A2865" s="428"/>
      <c r="B2865" s="428"/>
      <c r="C2865" s="428"/>
      <c r="D2865" s="495"/>
      <c r="E2865" s="495"/>
      <c r="F2865" s="428"/>
      <c r="G2865" s="495"/>
      <c r="H2865" s="495" t="str">
        <f t="shared" si="92"/>
        <v/>
      </c>
      <c r="I2865" s="512" t="str">
        <f t="shared" si="93"/>
        <v/>
      </c>
      <c r="J2865" s="428"/>
    </row>
    <row r="2866" spans="1:10" ht="24.75" customHeight="1">
      <c r="A2866" s="428"/>
      <c r="B2866" s="428"/>
      <c r="C2866" s="428"/>
      <c r="D2866" s="495"/>
      <c r="E2866" s="495"/>
      <c r="F2866" s="428"/>
      <c r="G2866" s="495"/>
      <c r="H2866" s="495" t="str">
        <f t="shared" si="92"/>
        <v/>
      </c>
      <c r="I2866" s="512" t="str">
        <f t="shared" si="93"/>
        <v/>
      </c>
      <c r="J2866" s="428"/>
    </row>
    <row r="2867" spans="1:10" ht="24.75" customHeight="1">
      <c r="A2867" s="428"/>
      <c r="B2867" s="428"/>
      <c r="C2867" s="428"/>
      <c r="D2867" s="495"/>
      <c r="E2867" s="495"/>
      <c r="F2867" s="428"/>
      <c r="G2867" s="495"/>
      <c r="H2867" s="495" t="str">
        <f t="shared" si="92"/>
        <v/>
      </c>
      <c r="I2867" s="512" t="str">
        <f t="shared" si="93"/>
        <v/>
      </c>
      <c r="J2867" s="428"/>
    </row>
    <row r="2868" spans="1:10" ht="24.75" customHeight="1">
      <c r="A2868" s="428"/>
      <c r="B2868" s="428"/>
      <c r="C2868" s="428"/>
      <c r="D2868" s="495"/>
      <c r="E2868" s="495"/>
      <c r="F2868" s="428"/>
      <c r="G2868" s="495"/>
      <c r="H2868" s="495" t="str">
        <f t="shared" si="92"/>
        <v/>
      </c>
      <c r="I2868" s="512" t="str">
        <f t="shared" si="93"/>
        <v/>
      </c>
      <c r="J2868" s="428"/>
    </row>
    <row r="2869" spans="1:10" ht="24.75" customHeight="1">
      <c r="A2869" s="428"/>
      <c r="B2869" s="428"/>
      <c r="C2869" s="428"/>
      <c r="D2869" s="495"/>
      <c r="E2869" s="495"/>
      <c r="F2869" s="428"/>
      <c r="G2869" s="495"/>
      <c r="H2869" s="495" t="str">
        <f t="shared" si="92"/>
        <v/>
      </c>
      <c r="I2869" s="512" t="str">
        <f t="shared" si="93"/>
        <v/>
      </c>
      <c r="J2869" s="428"/>
    </row>
    <row r="2870" spans="1:10" ht="24.75" customHeight="1">
      <c r="A2870" s="428"/>
      <c r="B2870" s="428"/>
      <c r="C2870" s="428"/>
      <c r="D2870" s="495"/>
      <c r="E2870" s="495"/>
      <c r="F2870" s="428"/>
      <c r="G2870" s="495"/>
      <c r="H2870" s="495" t="str">
        <f t="shared" si="92"/>
        <v/>
      </c>
      <c r="I2870" s="512" t="str">
        <f t="shared" si="93"/>
        <v/>
      </c>
      <c r="J2870" s="428"/>
    </row>
    <row r="2871" spans="1:10" ht="24.75" customHeight="1">
      <c r="A2871" s="428"/>
      <c r="B2871" s="428"/>
      <c r="C2871" s="428"/>
      <c r="D2871" s="495"/>
      <c r="E2871" s="495"/>
      <c r="F2871" s="428"/>
      <c r="G2871" s="495"/>
      <c r="H2871" s="495" t="str">
        <f t="shared" si="92"/>
        <v/>
      </c>
      <c r="I2871" s="512" t="str">
        <f t="shared" si="93"/>
        <v/>
      </c>
      <c r="J2871" s="428"/>
    </row>
    <row r="2872" spans="1:10" ht="24.75" customHeight="1">
      <c r="A2872" s="428"/>
      <c r="B2872" s="428"/>
      <c r="C2872" s="428"/>
      <c r="D2872" s="495"/>
      <c r="E2872" s="495"/>
      <c r="F2872" s="428"/>
      <c r="G2872" s="495"/>
      <c r="H2872" s="495" t="str">
        <f t="shared" si="92"/>
        <v/>
      </c>
      <c r="I2872" s="512" t="str">
        <f t="shared" si="93"/>
        <v/>
      </c>
      <c r="J2872" s="428"/>
    </row>
    <row r="2873" spans="1:10" ht="24.75" customHeight="1">
      <c r="A2873" s="428"/>
      <c r="B2873" s="428"/>
      <c r="C2873" s="428"/>
      <c r="D2873" s="495"/>
      <c r="E2873" s="495"/>
      <c r="F2873" s="428"/>
      <c r="G2873" s="495"/>
      <c r="H2873" s="495" t="str">
        <f t="shared" si="92"/>
        <v/>
      </c>
      <c r="I2873" s="512" t="str">
        <f t="shared" si="93"/>
        <v/>
      </c>
      <c r="J2873" s="428"/>
    </row>
    <row r="2874" spans="1:10" ht="24.75" customHeight="1">
      <c r="A2874" s="428"/>
      <c r="B2874" s="428"/>
      <c r="C2874" s="428"/>
      <c r="D2874" s="495"/>
      <c r="E2874" s="495"/>
      <c r="F2874" s="428"/>
      <c r="G2874" s="495"/>
      <c r="H2874" s="495" t="str">
        <f t="shared" si="92"/>
        <v/>
      </c>
      <c r="I2874" s="512" t="str">
        <f t="shared" si="93"/>
        <v/>
      </c>
      <c r="J2874" s="428"/>
    </row>
    <row r="2875" spans="1:10" ht="24.75" customHeight="1">
      <c r="A2875" s="428"/>
      <c r="B2875" s="428"/>
      <c r="C2875" s="428"/>
      <c r="D2875" s="495"/>
      <c r="E2875" s="495"/>
      <c r="F2875" s="428"/>
      <c r="G2875" s="495"/>
      <c r="H2875" s="495" t="str">
        <f t="shared" si="92"/>
        <v/>
      </c>
      <c r="I2875" s="512" t="str">
        <f t="shared" si="93"/>
        <v/>
      </c>
      <c r="J2875" s="428"/>
    </row>
    <row r="2876" spans="1:10" ht="24.75" customHeight="1">
      <c r="A2876" s="428"/>
      <c r="B2876" s="428"/>
      <c r="C2876" s="428"/>
      <c r="D2876" s="495"/>
      <c r="E2876" s="495"/>
      <c r="F2876" s="428"/>
      <c r="G2876" s="495"/>
      <c r="H2876" s="495" t="str">
        <f t="shared" si="92"/>
        <v/>
      </c>
      <c r="I2876" s="512" t="str">
        <f t="shared" si="93"/>
        <v/>
      </c>
      <c r="J2876" s="428"/>
    </row>
    <row r="2877" spans="1:10" ht="24.75" customHeight="1">
      <c r="A2877" s="428"/>
      <c r="B2877" s="428"/>
      <c r="C2877" s="428"/>
      <c r="D2877" s="495"/>
      <c r="E2877" s="495"/>
      <c r="F2877" s="428"/>
      <c r="G2877" s="495"/>
      <c r="H2877" s="495" t="str">
        <f t="shared" si="92"/>
        <v/>
      </c>
      <c r="I2877" s="512" t="str">
        <f t="shared" si="93"/>
        <v/>
      </c>
      <c r="J2877" s="428"/>
    </row>
    <row r="2878" spans="1:10" ht="24.75" customHeight="1">
      <c r="A2878" s="428"/>
      <c r="B2878" s="428"/>
      <c r="C2878" s="428"/>
      <c r="D2878" s="495"/>
      <c r="E2878" s="495"/>
      <c r="F2878" s="428"/>
      <c r="G2878" s="495"/>
      <c r="H2878" s="495" t="str">
        <f t="shared" si="92"/>
        <v/>
      </c>
      <c r="I2878" s="512" t="str">
        <f t="shared" si="93"/>
        <v/>
      </c>
      <c r="J2878" s="428"/>
    </row>
    <row r="2879" spans="1:10" ht="24.75" customHeight="1">
      <c r="A2879" s="428"/>
      <c r="B2879" s="428"/>
      <c r="C2879" s="428"/>
      <c r="D2879" s="495"/>
      <c r="E2879" s="495"/>
      <c r="F2879" s="428"/>
      <c r="G2879" s="495"/>
      <c r="H2879" s="495" t="str">
        <f t="shared" si="92"/>
        <v/>
      </c>
      <c r="I2879" s="512" t="str">
        <f t="shared" si="93"/>
        <v/>
      </c>
      <c r="J2879" s="428"/>
    </row>
    <row r="2880" spans="1:10" ht="24.75" customHeight="1">
      <c r="A2880" s="428"/>
      <c r="B2880" s="428"/>
      <c r="C2880" s="428"/>
      <c r="D2880" s="495"/>
      <c r="E2880" s="495"/>
      <c r="F2880" s="428"/>
      <c r="G2880" s="495"/>
      <c r="H2880" s="495" t="str">
        <f t="shared" si="92"/>
        <v/>
      </c>
      <c r="I2880" s="512" t="str">
        <f t="shared" si="93"/>
        <v/>
      </c>
      <c r="J2880" s="428"/>
    </row>
    <row r="2881" spans="1:10" ht="24.75" customHeight="1">
      <c r="A2881" s="428"/>
      <c r="B2881" s="428"/>
      <c r="C2881" s="428"/>
      <c r="D2881" s="495"/>
      <c r="E2881" s="495"/>
      <c r="F2881" s="428"/>
      <c r="G2881" s="495"/>
      <c r="H2881" s="495" t="str">
        <f t="shared" si="92"/>
        <v/>
      </c>
      <c r="I2881" s="512" t="str">
        <f t="shared" si="93"/>
        <v/>
      </c>
      <c r="J2881" s="428"/>
    </row>
    <row r="2882" spans="1:10" ht="24.75" customHeight="1">
      <c r="A2882" s="428"/>
      <c r="B2882" s="428"/>
      <c r="C2882" s="428"/>
      <c r="D2882" s="495"/>
      <c r="E2882" s="495"/>
      <c r="F2882" s="428"/>
      <c r="G2882" s="495"/>
      <c r="H2882" s="495" t="str">
        <f t="shared" si="92"/>
        <v/>
      </c>
      <c r="I2882" s="512" t="str">
        <f t="shared" si="93"/>
        <v/>
      </c>
      <c r="J2882" s="428"/>
    </row>
    <row r="2883" spans="1:10" ht="24.75" customHeight="1">
      <c r="A2883" s="428"/>
      <c r="B2883" s="428"/>
      <c r="C2883" s="428"/>
      <c r="D2883" s="495"/>
      <c r="E2883" s="495"/>
      <c r="F2883" s="428"/>
      <c r="G2883" s="495"/>
      <c r="H2883" s="495" t="str">
        <f t="shared" si="92"/>
        <v/>
      </c>
      <c r="I2883" s="512" t="str">
        <f t="shared" si="93"/>
        <v/>
      </c>
      <c r="J2883" s="428"/>
    </row>
    <row r="2884" spans="1:10" ht="24.75" customHeight="1">
      <c r="A2884" s="428"/>
      <c r="B2884" s="428"/>
      <c r="C2884" s="428"/>
      <c r="D2884" s="495"/>
      <c r="E2884" s="495"/>
      <c r="F2884" s="428"/>
      <c r="G2884" s="495"/>
      <c r="H2884" s="495" t="str">
        <f t="shared" si="92"/>
        <v/>
      </c>
      <c r="I2884" s="512" t="str">
        <f t="shared" si="93"/>
        <v/>
      </c>
      <c r="J2884" s="428"/>
    </row>
    <row r="2885" spans="1:10" ht="24.75" customHeight="1">
      <c r="A2885" s="428"/>
      <c r="B2885" s="428"/>
      <c r="C2885" s="428"/>
      <c r="D2885" s="495"/>
      <c r="E2885" s="495"/>
      <c r="F2885" s="428"/>
      <c r="G2885" s="495"/>
      <c r="H2885" s="495" t="str">
        <f t="shared" si="92"/>
        <v/>
      </c>
      <c r="I2885" s="512" t="str">
        <f t="shared" si="93"/>
        <v/>
      </c>
      <c r="J2885" s="428"/>
    </row>
    <row r="2886" spans="1:10" ht="24.75" customHeight="1">
      <c r="A2886" s="428"/>
      <c r="B2886" s="428"/>
      <c r="C2886" s="428"/>
      <c r="D2886" s="495"/>
      <c r="E2886" s="495"/>
      <c r="F2886" s="428"/>
      <c r="G2886" s="495"/>
      <c r="H2886" s="495" t="str">
        <f t="shared" si="92"/>
        <v/>
      </c>
      <c r="I2886" s="512" t="str">
        <f t="shared" si="93"/>
        <v/>
      </c>
      <c r="J2886" s="428"/>
    </row>
    <row r="2887" spans="1:10" ht="24.75" customHeight="1">
      <c r="A2887" s="428"/>
      <c r="B2887" s="428"/>
      <c r="C2887" s="428"/>
      <c r="D2887" s="495"/>
      <c r="E2887" s="495"/>
      <c r="F2887" s="428"/>
      <c r="G2887" s="495"/>
      <c r="H2887" s="495" t="str">
        <f t="shared" si="92"/>
        <v/>
      </c>
      <c r="I2887" s="512" t="str">
        <f t="shared" si="93"/>
        <v/>
      </c>
      <c r="J2887" s="428"/>
    </row>
    <row r="2888" spans="1:10" ht="24.75" customHeight="1">
      <c r="A2888" s="428"/>
      <c r="B2888" s="428"/>
      <c r="C2888" s="428"/>
      <c r="D2888" s="495"/>
      <c r="E2888" s="495"/>
      <c r="F2888" s="428"/>
      <c r="G2888" s="495"/>
      <c r="H2888" s="495" t="str">
        <f t="shared" si="92"/>
        <v/>
      </c>
      <c r="I2888" s="512" t="str">
        <f t="shared" si="93"/>
        <v/>
      </c>
      <c r="J2888" s="428"/>
    </row>
    <row r="2889" spans="1:10" ht="24.75" customHeight="1">
      <c r="A2889" s="428"/>
      <c r="B2889" s="428"/>
      <c r="C2889" s="428"/>
      <c r="D2889" s="495"/>
      <c r="E2889" s="495"/>
      <c r="F2889" s="428"/>
      <c r="G2889" s="495"/>
      <c r="H2889" s="495" t="str">
        <f t="shared" si="92"/>
        <v/>
      </c>
      <c r="I2889" s="512" t="str">
        <f t="shared" si="93"/>
        <v/>
      </c>
      <c r="J2889" s="428"/>
    </row>
    <row r="2890" spans="1:10" ht="24.75" customHeight="1">
      <c r="A2890" s="428"/>
      <c r="B2890" s="428"/>
      <c r="C2890" s="428"/>
      <c r="D2890" s="495"/>
      <c r="E2890" s="495"/>
      <c r="F2890" s="428"/>
      <c r="G2890" s="495"/>
      <c r="H2890" s="495" t="str">
        <f t="shared" si="92"/>
        <v/>
      </c>
      <c r="I2890" s="512" t="str">
        <f t="shared" si="93"/>
        <v/>
      </c>
      <c r="J2890" s="428"/>
    </row>
    <row r="2891" spans="1:10" ht="24.75" customHeight="1">
      <c r="A2891" s="428"/>
      <c r="B2891" s="428"/>
      <c r="C2891" s="428"/>
      <c r="D2891" s="495"/>
      <c r="E2891" s="495"/>
      <c r="F2891" s="428"/>
      <c r="G2891" s="495"/>
      <c r="H2891" s="495" t="str">
        <f t="shared" si="92"/>
        <v/>
      </c>
      <c r="I2891" s="512" t="str">
        <f t="shared" si="93"/>
        <v/>
      </c>
      <c r="J2891" s="428"/>
    </row>
    <row r="2892" spans="1:10" ht="24.75" customHeight="1">
      <c r="A2892" s="428"/>
      <c r="B2892" s="428"/>
      <c r="C2892" s="428"/>
      <c r="D2892" s="495"/>
      <c r="E2892" s="495"/>
      <c r="F2892" s="428"/>
      <c r="G2892" s="495"/>
      <c r="H2892" s="495" t="str">
        <f t="shared" si="92"/>
        <v/>
      </c>
      <c r="I2892" s="512" t="str">
        <f t="shared" si="93"/>
        <v/>
      </c>
      <c r="J2892" s="428"/>
    </row>
    <row r="2893" spans="1:10" ht="24.75" customHeight="1">
      <c r="A2893" s="428"/>
      <c r="B2893" s="428"/>
      <c r="C2893" s="428"/>
      <c r="D2893" s="495"/>
      <c r="E2893" s="495"/>
      <c r="F2893" s="428"/>
      <c r="G2893" s="495"/>
      <c r="H2893" s="495" t="str">
        <f t="shared" si="92"/>
        <v/>
      </c>
      <c r="I2893" s="512" t="str">
        <f t="shared" si="93"/>
        <v/>
      </c>
      <c r="J2893" s="428"/>
    </row>
    <row r="2894" spans="1:10" ht="24.75" customHeight="1">
      <c r="A2894" s="428"/>
      <c r="B2894" s="428"/>
      <c r="C2894" s="428"/>
      <c r="D2894" s="495"/>
      <c r="E2894" s="495"/>
      <c r="F2894" s="428"/>
      <c r="G2894" s="495"/>
      <c r="H2894" s="495" t="str">
        <f t="shared" si="92"/>
        <v/>
      </c>
      <c r="I2894" s="512" t="str">
        <f t="shared" si="93"/>
        <v/>
      </c>
      <c r="J2894" s="428"/>
    </row>
    <row r="2895" spans="1:10" ht="24.75" customHeight="1">
      <c r="A2895" s="428"/>
      <c r="B2895" s="428"/>
      <c r="C2895" s="428"/>
      <c r="D2895" s="495"/>
      <c r="E2895" s="495"/>
      <c r="F2895" s="428"/>
      <c r="G2895" s="495"/>
      <c r="H2895" s="495" t="str">
        <f t="shared" si="92"/>
        <v/>
      </c>
      <c r="I2895" s="512" t="str">
        <f t="shared" si="93"/>
        <v/>
      </c>
      <c r="J2895" s="428"/>
    </row>
    <row r="2896" spans="1:10" ht="24.75" customHeight="1">
      <c r="A2896" s="428"/>
      <c r="B2896" s="428"/>
      <c r="C2896" s="428"/>
      <c r="D2896" s="495"/>
      <c r="E2896" s="495"/>
      <c r="F2896" s="428"/>
      <c r="G2896" s="495"/>
      <c r="H2896" s="495" t="str">
        <f t="shared" si="92"/>
        <v/>
      </c>
      <c r="I2896" s="512" t="str">
        <f t="shared" si="93"/>
        <v/>
      </c>
      <c r="J2896" s="428"/>
    </row>
    <row r="2897" spans="1:10" ht="24.75" customHeight="1">
      <c r="A2897" s="428"/>
      <c r="B2897" s="428"/>
      <c r="C2897" s="428"/>
      <c r="D2897" s="495"/>
      <c r="E2897" s="495"/>
      <c r="F2897" s="428"/>
      <c r="G2897" s="495"/>
      <c r="H2897" s="495" t="str">
        <f t="shared" si="92"/>
        <v/>
      </c>
      <c r="I2897" s="512" t="str">
        <f t="shared" si="93"/>
        <v/>
      </c>
      <c r="J2897" s="428"/>
    </row>
    <row r="2898" spans="1:10" ht="24.75" customHeight="1">
      <c r="A2898" s="428"/>
      <c r="B2898" s="428"/>
      <c r="C2898" s="428"/>
      <c r="D2898" s="495"/>
      <c r="E2898" s="495"/>
      <c r="F2898" s="428"/>
      <c r="G2898" s="495"/>
      <c r="H2898" s="495" t="str">
        <f t="shared" si="92"/>
        <v/>
      </c>
      <c r="I2898" s="512" t="str">
        <f t="shared" si="93"/>
        <v/>
      </c>
      <c r="J2898" s="428"/>
    </row>
    <row r="2899" spans="1:10" ht="24.75" customHeight="1">
      <c r="A2899" s="428"/>
      <c r="B2899" s="428"/>
      <c r="C2899" s="428"/>
      <c r="D2899" s="495"/>
      <c r="E2899" s="495"/>
      <c r="F2899" s="428"/>
      <c r="G2899" s="495"/>
      <c r="H2899" s="495" t="str">
        <f t="shared" si="92"/>
        <v/>
      </c>
      <c r="I2899" s="512" t="str">
        <f t="shared" si="93"/>
        <v/>
      </c>
      <c r="J2899" s="428"/>
    </row>
    <row r="2900" spans="1:10" ht="24.75" customHeight="1">
      <c r="A2900" s="428"/>
      <c r="B2900" s="428"/>
      <c r="C2900" s="428"/>
      <c r="D2900" s="495"/>
      <c r="E2900" s="495"/>
      <c r="F2900" s="428"/>
      <c r="G2900" s="495"/>
      <c r="H2900" s="495" t="str">
        <f t="shared" si="92"/>
        <v/>
      </c>
      <c r="I2900" s="512" t="str">
        <f t="shared" si="93"/>
        <v/>
      </c>
      <c r="J2900" s="428"/>
    </row>
    <row r="2901" spans="1:10" ht="24.75" customHeight="1">
      <c r="A2901" s="428"/>
      <c r="B2901" s="428"/>
      <c r="C2901" s="428"/>
      <c r="D2901" s="495"/>
      <c r="E2901" s="495"/>
      <c r="F2901" s="428"/>
      <c r="G2901" s="495"/>
      <c r="H2901" s="495" t="str">
        <f t="shared" si="92"/>
        <v/>
      </c>
      <c r="I2901" s="512" t="str">
        <f t="shared" si="93"/>
        <v/>
      </c>
      <c r="J2901" s="428"/>
    </row>
    <row r="2902" spans="1:10" ht="24.75" customHeight="1">
      <c r="A2902" s="428"/>
      <c r="B2902" s="428"/>
      <c r="C2902" s="428"/>
      <c r="D2902" s="495"/>
      <c r="E2902" s="495"/>
      <c r="F2902" s="428"/>
      <c r="G2902" s="495"/>
      <c r="H2902" s="495" t="str">
        <f t="shared" si="92"/>
        <v/>
      </c>
      <c r="I2902" s="512" t="str">
        <f t="shared" si="93"/>
        <v/>
      </c>
      <c r="J2902" s="428"/>
    </row>
    <row r="2903" spans="1:10" ht="24.75" customHeight="1">
      <c r="A2903" s="428"/>
      <c r="B2903" s="428"/>
      <c r="C2903" s="428"/>
      <c r="D2903" s="495"/>
      <c r="E2903" s="495"/>
      <c r="F2903" s="428"/>
      <c r="G2903" s="495"/>
      <c r="H2903" s="495" t="str">
        <f t="shared" si="92"/>
        <v/>
      </c>
      <c r="I2903" s="512" t="str">
        <f t="shared" si="93"/>
        <v/>
      </c>
      <c r="J2903" s="428"/>
    </row>
    <row r="2904" spans="1:10" ht="24.75" customHeight="1">
      <c r="A2904" s="428"/>
      <c r="B2904" s="428"/>
      <c r="C2904" s="428"/>
      <c r="D2904" s="495"/>
      <c r="E2904" s="495"/>
      <c r="F2904" s="428"/>
      <c r="G2904" s="495"/>
      <c r="H2904" s="495" t="str">
        <f t="shared" si="92"/>
        <v/>
      </c>
      <c r="I2904" s="512" t="str">
        <f t="shared" si="93"/>
        <v/>
      </c>
      <c r="J2904" s="428"/>
    </row>
    <row r="2905" spans="1:10" ht="24.75" customHeight="1">
      <c r="A2905" s="428"/>
      <c r="B2905" s="428"/>
      <c r="C2905" s="428"/>
      <c r="D2905" s="495"/>
      <c r="E2905" s="495"/>
      <c r="F2905" s="428"/>
      <c r="G2905" s="495"/>
      <c r="H2905" s="495" t="str">
        <f t="shared" si="92"/>
        <v/>
      </c>
      <c r="I2905" s="512" t="str">
        <f t="shared" si="93"/>
        <v/>
      </c>
      <c r="J2905" s="428"/>
    </row>
    <row r="2906" spans="1:10" ht="24.75" customHeight="1">
      <c r="A2906" s="428"/>
      <c r="B2906" s="428"/>
      <c r="C2906" s="428"/>
      <c r="D2906" s="495"/>
      <c r="E2906" s="495"/>
      <c r="F2906" s="428"/>
      <c r="G2906" s="495"/>
      <c r="H2906" s="495" t="str">
        <f t="shared" si="92"/>
        <v/>
      </c>
      <c r="I2906" s="512" t="str">
        <f t="shared" si="93"/>
        <v/>
      </c>
      <c r="J2906" s="428"/>
    </row>
    <row r="2907" spans="1:10" ht="24.75" customHeight="1">
      <c r="A2907" s="428"/>
      <c r="B2907" s="428"/>
      <c r="C2907" s="428"/>
      <c r="D2907" s="495"/>
      <c r="E2907" s="495"/>
      <c r="F2907" s="428"/>
      <c r="G2907" s="495"/>
      <c r="H2907" s="495" t="str">
        <f t="shared" si="92"/>
        <v/>
      </c>
      <c r="I2907" s="512" t="str">
        <f t="shared" si="93"/>
        <v/>
      </c>
      <c r="J2907" s="428"/>
    </row>
    <row r="2908" spans="1:10" ht="24.75" customHeight="1">
      <c r="A2908" s="428"/>
      <c r="B2908" s="428"/>
      <c r="C2908" s="428"/>
      <c r="D2908" s="495"/>
      <c r="E2908" s="495"/>
      <c r="F2908" s="428"/>
      <c r="G2908" s="495"/>
      <c r="H2908" s="495" t="str">
        <f t="shared" si="92"/>
        <v/>
      </c>
      <c r="I2908" s="512" t="str">
        <f t="shared" si="93"/>
        <v/>
      </c>
      <c r="J2908" s="428"/>
    </row>
    <row r="2909" spans="1:10" ht="24.75" customHeight="1">
      <c r="A2909" s="428"/>
      <c r="B2909" s="428"/>
      <c r="C2909" s="428"/>
      <c r="D2909" s="495"/>
      <c r="E2909" s="495"/>
      <c r="F2909" s="428"/>
      <c r="G2909" s="495"/>
      <c r="H2909" s="495" t="str">
        <f t="shared" si="92"/>
        <v/>
      </c>
      <c r="I2909" s="512" t="str">
        <f t="shared" si="93"/>
        <v/>
      </c>
      <c r="J2909" s="428"/>
    </row>
    <row r="2910" spans="1:10" ht="24.75" customHeight="1">
      <c r="A2910" s="428"/>
      <c r="B2910" s="428"/>
      <c r="C2910" s="428"/>
      <c r="D2910" s="495"/>
      <c r="E2910" s="495"/>
      <c r="F2910" s="428"/>
      <c r="G2910" s="495"/>
      <c r="H2910" s="495" t="str">
        <f t="shared" ref="H2910:H2973" si="94">IF(E2910="","",E2910*G2910)</f>
        <v/>
      </c>
      <c r="I2910" s="512" t="str">
        <f t="shared" ref="I2910:I2973" si="95">IF(D2910="","",H2910/D2910)</f>
        <v/>
      </c>
      <c r="J2910" s="428"/>
    </row>
    <row r="2911" spans="1:10" ht="24.75" customHeight="1">
      <c r="A2911" s="428"/>
      <c r="B2911" s="428"/>
      <c r="C2911" s="428"/>
      <c r="D2911" s="495"/>
      <c r="E2911" s="495"/>
      <c r="F2911" s="428"/>
      <c r="G2911" s="495"/>
      <c r="H2911" s="495" t="str">
        <f t="shared" si="94"/>
        <v/>
      </c>
      <c r="I2911" s="512" t="str">
        <f t="shared" si="95"/>
        <v/>
      </c>
      <c r="J2911" s="428"/>
    </row>
    <row r="2912" spans="1:10" ht="24.75" customHeight="1">
      <c r="A2912" s="428"/>
      <c r="B2912" s="428"/>
      <c r="C2912" s="428"/>
      <c r="D2912" s="495"/>
      <c r="E2912" s="495"/>
      <c r="F2912" s="428"/>
      <c r="G2912" s="495"/>
      <c r="H2912" s="495" t="str">
        <f t="shared" si="94"/>
        <v/>
      </c>
      <c r="I2912" s="512" t="str">
        <f t="shared" si="95"/>
        <v/>
      </c>
      <c r="J2912" s="428"/>
    </row>
    <row r="2913" spans="1:10" ht="24.75" customHeight="1">
      <c r="A2913" s="428"/>
      <c r="B2913" s="428"/>
      <c r="C2913" s="428"/>
      <c r="D2913" s="495"/>
      <c r="E2913" s="495"/>
      <c r="F2913" s="428"/>
      <c r="G2913" s="495"/>
      <c r="H2913" s="495" t="str">
        <f t="shared" si="94"/>
        <v/>
      </c>
      <c r="I2913" s="512" t="str">
        <f t="shared" si="95"/>
        <v/>
      </c>
      <c r="J2913" s="428"/>
    </row>
    <row r="2914" spans="1:10" ht="24.75" customHeight="1">
      <c r="A2914" s="428"/>
      <c r="B2914" s="428"/>
      <c r="C2914" s="428"/>
      <c r="D2914" s="495"/>
      <c r="E2914" s="495"/>
      <c r="F2914" s="428"/>
      <c r="G2914" s="495"/>
      <c r="H2914" s="495" t="str">
        <f t="shared" si="94"/>
        <v/>
      </c>
      <c r="I2914" s="512" t="str">
        <f t="shared" si="95"/>
        <v/>
      </c>
      <c r="J2914" s="428"/>
    </row>
    <row r="2915" spans="1:10" ht="24.75" customHeight="1">
      <c r="A2915" s="428"/>
      <c r="B2915" s="428"/>
      <c r="C2915" s="428"/>
      <c r="D2915" s="495"/>
      <c r="E2915" s="495"/>
      <c r="F2915" s="428"/>
      <c r="G2915" s="495"/>
      <c r="H2915" s="495" t="str">
        <f t="shared" si="94"/>
        <v/>
      </c>
      <c r="I2915" s="512" t="str">
        <f t="shared" si="95"/>
        <v/>
      </c>
      <c r="J2915" s="428"/>
    </row>
    <row r="2916" spans="1:10" ht="24.75" customHeight="1">
      <c r="A2916" s="428"/>
      <c r="B2916" s="428"/>
      <c r="C2916" s="428"/>
      <c r="D2916" s="495"/>
      <c r="E2916" s="495"/>
      <c r="F2916" s="428"/>
      <c r="G2916" s="495"/>
      <c r="H2916" s="495" t="str">
        <f t="shared" si="94"/>
        <v/>
      </c>
      <c r="I2916" s="512" t="str">
        <f t="shared" si="95"/>
        <v/>
      </c>
      <c r="J2916" s="428"/>
    </row>
    <row r="2917" spans="1:10" ht="24.75" customHeight="1">
      <c r="A2917" s="428"/>
      <c r="B2917" s="428"/>
      <c r="C2917" s="428"/>
      <c r="D2917" s="495"/>
      <c r="E2917" s="495"/>
      <c r="F2917" s="428"/>
      <c r="G2917" s="495"/>
      <c r="H2917" s="495" t="str">
        <f t="shared" si="94"/>
        <v/>
      </c>
      <c r="I2917" s="512" t="str">
        <f t="shared" si="95"/>
        <v/>
      </c>
      <c r="J2917" s="428"/>
    </row>
    <row r="2918" spans="1:10" ht="24.75" customHeight="1">
      <c r="A2918" s="428"/>
      <c r="B2918" s="428"/>
      <c r="C2918" s="428"/>
      <c r="D2918" s="495"/>
      <c r="E2918" s="495"/>
      <c r="F2918" s="428"/>
      <c r="G2918" s="495"/>
      <c r="H2918" s="495" t="str">
        <f t="shared" si="94"/>
        <v/>
      </c>
      <c r="I2918" s="512" t="str">
        <f t="shared" si="95"/>
        <v/>
      </c>
      <c r="J2918" s="428"/>
    </row>
    <row r="2919" spans="1:10" ht="24.75" customHeight="1">
      <c r="A2919" s="428"/>
      <c r="B2919" s="428"/>
      <c r="C2919" s="428"/>
      <c r="D2919" s="495"/>
      <c r="E2919" s="495"/>
      <c r="F2919" s="428"/>
      <c r="G2919" s="495"/>
      <c r="H2919" s="495" t="str">
        <f t="shared" si="94"/>
        <v/>
      </c>
      <c r="I2919" s="512" t="str">
        <f t="shared" si="95"/>
        <v/>
      </c>
      <c r="J2919" s="428"/>
    </row>
    <row r="2920" spans="1:10" ht="24.75" customHeight="1">
      <c r="A2920" s="428"/>
      <c r="B2920" s="428"/>
      <c r="C2920" s="428"/>
      <c r="D2920" s="495"/>
      <c r="E2920" s="495"/>
      <c r="F2920" s="428"/>
      <c r="G2920" s="495"/>
      <c r="H2920" s="495" t="str">
        <f t="shared" si="94"/>
        <v/>
      </c>
      <c r="I2920" s="512" t="str">
        <f t="shared" si="95"/>
        <v/>
      </c>
      <c r="J2920" s="428"/>
    </row>
    <row r="2921" spans="1:10" ht="24.75" customHeight="1">
      <c r="A2921" s="428"/>
      <c r="B2921" s="428"/>
      <c r="C2921" s="428"/>
      <c r="D2921" s="495"/>
      <c r="E2921" s="495"/>
      <c r="F2921" s="428"/>
      <c r="G2921" s="495"/>
      <c r="H2921" s="495" t="str">
        <f t="shared" si="94"/>
        <v/>
      </c>
      <c r="I2921" s="512" t="str">
        <f t="shared" si="95"/>
        <v/>
      </c>
      <c r="J2921" s="428"/>
    </row>
    <row r="2922" spans="1:10" ht="24.75" customHeight="1">
      <c r="A2922" s="428"/>
      <c r="B2922" s="428"/>
      <c r="C2922" s="428"/>
      <c r="D2922" s="495"/>
      <c r="E2922" s="495"/>
      <c r="F2922" s="428"/>
      <c r="G2922" s="495"/>
      <c r="H2922" s="495" t="str">
        <f t="shared" si="94"/>
        <v/>
      </c>
      <c r="I2922" s="512" t="str">
        <f t="shared" si="95"/>
        <v/>
      </c>
      <c r="J2922" s="428"/>
    </row>
    <row r="2923" spans="1:10" ht="24.75" customHeight="1">
      <c r="A2923" s="428"/>
      <c r="B2923" s="428"/>
      <c r="C2923" s="428"/>
      <c r="D2923" s="495"/>
      <c r="E2923" s="495"/>
      <c r="F2923" s="428"/>
      <c r="G2923" s="495"/>
      <c r="H2923" s="495" t="str">
        <f t="shared" si="94"/>
        <v/>
      </c>
      <c r="I2923" s="512" t="str">
        <f t="shared" si="95"/>
        <v/>
      </c>
      <c r="J2923" s="428"/>
    </row>
    <row r="2924" spans="1:10" ht="24.75" customHeight="1">
      <c r="A2924" s="428"/>
      <c r="B2924" s="428"/>
      <c r="C2924" s="428"/>
      <c r="D2924" s="495"/>
      <c r="E2924" s="495"/>
      <c r="F2924" s="428"/>
      <c r="G2924" s="495"/>
      <c r="H2924" s="495" t="str">
        <f t="shared" si="94"/>
        <v/>
      </c>
      <c r="I2924" s="512" t="str">
        <f t="shared" si="95"/>
        <v/>
      </c>
      <c r="J2924" s="428"/>
    </row>
    <row r="2925" spans="1:10" ht="24.75" customHeight="1">
      <c r="A2925" s="428"/>
      <c r="B2925" s="428"/>
      <c r="C2925" s="428"/>
      <c r="D2925" s="495"/>
      <c r="E2925" s="495"/>
      <c r="F2925" s="428"/>
      <c r="G2925" s="495"/>
      <c r="H2925" s="495" t="str">
        <f t="shared" si="94"/>
        <v/>
      </c>
      <c r="I2925" s="512" t="str">
        <f t="shared" si="95"/>
        <v/>
      </c>
      <c r="J2925" s="428"/>
    </row>
    <row r="2926" spans="1:10" ht="24.75" customHeight="1">
      <c r="A2926" s="428"/>
      <c r="B2926" s="428"/>
      <c r="C2926" s="428"/>
      <c r="D2926" s="495"/>
      <c r="E2926" s="495"/>
      <c r="F2926" s="428"/>
      <c r="G2926" s="495"/>
      <c r="H2926" s="495" t="str">
        <f t="shared" si="94"/>
        <v/>
      </c>
      <c r="I2926" s="512" t="str">
        <f t="shared" si="95"/>
        <v/>
      </c>
      <c r="J2926" s="428"/>
    </row>
    <row r="2927" spans="1:10" ht="24.75" customHeight="1">
      <c r="A2927" s="428"/>
      <c r="B2927" s="428"/>
      <c r="C2927" s="428"/>
      <c r="D2927" s="495"/>
      <c r="E2927" s="495"/>
      <c r="F2927" s="428"/>
      <c r="G2927" s="495"/>
      <c r="H2927" s="495" t="str">
        <f t="shared" si="94"/>
        <v/>
      </c>
      <c r="I2927" s="512" t="str">
        <f t="shared" si="95"/>
        <v/>
      </c>
      <c r="J2927" s="428"/>
    </row>
    <row r="2928" spans="1:10" ht="24.75" customHeight="1">
      <c r="A2928" s="428"/>
      <c r="B2928" s="428"/>
      <c r="C2928" s="428"/>
      <c r="D2928" s="495"/>
      <c r="E2928" s="495"/>
      <c r="F2928" s="428"/>
      <c r="G2928" s="495"/>
      <c r="H2928" s="495" t="str">
        <f t="shared" si="94"/>
        <v/>
      </c>
      <c r="I2928" s="512" t="str">
        <f t="shared" si="95"/>
        <v/>
      </c>
      <c r="J2928" s="428"/>
    </row>
    <row r="2929" spans="1:10" ht="24.75" customHeight="1">
      <c r="A2929" s="428"/>
      <c r="B2929" s="428"/>
      <c r="C2929" s="428"/>
      <c r="D2929" s="495"/>
      <c r="E2929" s="495"/>
      <c r="F2929" s="428"/>
      <c r="G2929" s="495"/>
      <c r="H2929" s="495" t="str">
        <f t="shared" si="94"/>
        <v/>
      </c>
      <c r="I2929" s="512" t="str">
        <f t="shared" si="95"/>
        <v/>
      </c>
      <c r="J2929" s="428"/>
    </row>
    <row r="2930" spans="1:10" ht="24.75" customHeight="1">
      <c r="A2930" s="428"/>
      <c r="B2930" s="428"/>
      <c r="C2930" s="428"/>
      <c r="D2930" s="495"/>
      <c r="E2930" s="495"/>
      <c r="F2930" s="428"/>
      <c r="G2930" s="495"/>
      <c r="H2930" s="495" t="str">
        <f t="shared" si="94"/>
        <v/>
      </c>
      <c r="I2930" s="512" t="str">
        <f t="shared" si="95"/>
        <v/>
      </c>
      <c r="J2930" s="428"/>
    </row>
    <row r="2931" spans="1:10" ht="24.75" customHeight="1">
      <c r="A2931" s="428"/>
      <c r="B2931" s="428"/>
      <c r="C2931" s="428"/>
      <c r="D2931" s="495"/>
      <c r="E2931" s="495"/>
      <c r="F2931" s="428"/>
      <c r="G2931" s="495"/>
      <c r="H2931" s="495" t="str">
        <f t="shared" si="94"/>
        <v/>
      </c>
      <c r="I2931" s="512" t="str">
        <f t="shared" si="95"/>
        <v/>
      </c>
      <c r="J2931" s="428"/>
    </row>
    <row r="2932" spans="1:10" ht="24.75" customHeight="1">
      <c r="A2932" s="428"/>
      <c r="B2932" s="428"/>
      <c r="C2932" s="428"/>
      <c r="D2932" s="495"/>
      <c r="E2932" s="495"/>
      <c r="F2932" s="428"/>
      <c r="G2932" s="495"/>
      <c r="H2932" s="495" t="str">
        <f t="shared" si="94"/>
        <v/>
      </c>
      <c r="I2932" s="512" t="str">
        <f t="shared" si="95"/>
        <v/>
      </c>
      <c r="J2932" s="428"/>
    </row>
    <row r="2933" spans="1:10" ht="24.75" customHeight="1">
      <c r="A2933" s="428"/>
      <c r="B2933" s="428"/>
      <c r="C2933" s="428"/>
      <c r="D2933" s="495"/>
      <c r="E2933" s="495"/>
      <c r="F2933" s="428"/>
      <c r="G2933" s="495"/>
      <c r="H2933" s="495" t="str">
        <f t="shared" si="94"/>
        <v/>
      </c>
      <c r="I2933" s="512" t="str">
        <f t="shared" si="95"/>
        <v/>
      </c>
      <c r="J2933" s="428"/>
    </row>
    <row r="2934" spans="1:10" ht="24.75" customHeight="1">
      <c r="A2934" s="428"/>
      <c r="B2934" s="428"/>
      <c r="C2934" s="428"/>
      <c r="D2934" s="495"/>
      <c r="E2934" s="495"/>
      <c r="F2934" s="428"/>
      <c r="G2934" s="495"/>
      <c r="H2934" s="495" t="str">
        <f t="shared" si="94"/>
        <v/>
      </c>
      <c r="I2934" s="512" t="str">
        <f t="shared" si="95"/>
        <v/>
      </c>
      <c r="J2934" s="428"/>
    </row>
    <row r="2935" spans="1:10" ht="24.75" customHeight="1">
      <c r="A2935" s="428"/>
      <c r="B2935" s="428"/>
      <c r="C2935" s="428"/>
      <c r="D2935" s="495"/>
      <c r="E2935" s="495"/>
      <c r="F2935" s="428"/>
      <c r="G2935" s="495"/>
      <c r="H2935" s="495" t="str">
        <f t="shared" si="94"/>
        <v/>
      </c>
      <c r="I2935" s="512" t="str">
        <f t="shared" si="95"/>
        <v/>
      </c>
      <c r="J2935" s="428"/>
    </row>
    <row r="2936" spans="1:10" ht="24.75" customHeight="1">
      <c r="A2936" s="428"/>
      <c r="B2936" s="428"/>
      <c r="C2936" s="428"/>
      <c r="D2936" s="495"/>
      <c r="E2936" s="495"/>
      <c r="F2936" s="428"/>
      <c r="G2936" s="495"/>
      <c r="H2936" s="495" t="str">
        <f t="shared" si="94"/>
        <v/>
      </c>
      <c r="I2936" s="512" t="str">
        <f t="shared" si="95"/>
        <v/>
      </c>
      <c r="J2936" s="428"/>
    </row>
    <row r="2937" spans="1:10" ht="24.75" customHeight="1">
      <c r="A2937" s="428"/>
      <c r="B2937" s="428"/>
      <c r="C2937" s="428"/>
      <c r="D2937" s="495"/>
      <c r="E2937" s="495"/>
      <c r="F2937" s="428"/>
      <c r="G2937" s="495"/>
      <c r="H2937" s="495" t="str">
        <f t="shared" si="94"/>
        <v/>
      </c>
      <c r="I2937" s="512" t="str">
        <f t="shared" si="95"/>
        <v/>
      </c>
      <c r="J2937" s="428"/>
    </row>
    <row r="2938" spans="1:10" ht="24.75" customHeight="1">
      <c r="A2938" s="428"/>
      <c r="B2938" s="428"/>
      <c r="C2938" s="428"/>
      <c r="D2938" s="495"/>
      <c r="E2938" s="495"/>
      <c r="F2938" s="428"/>
      <c r="G2938" s="495"/>
      <c r="H2938" s="495" t="str">
        <f t="shared" si="94"/>
        <v/>
      </c>
      <c r="I2938" s="512" t="str">
        <f t="shared" si="95"/>
        <v/>
      </c>
      <c r="J2938" s="428"/>
    </row>
    <row r="2939" spans="1:10" ht="24.75" customHeight="1">
      <c r="A2939" s="428"/>
      <c r="B2939" s="428"/>
      <c r="C2939" s="428"/>
      <c r="D2939" s="495"/>
      <c r="E2939" s="495"/>
      <c r="F2939" s="428"/>
      <c r="G2939" s="495"/>
      <c r="H2939" s="495" t="str">
        <f t="shared" si="94"/>
        <v/>
      </c>
      <c r="I2939" s="512" t="str">
        <f t="shared" si="95"/>
        <v/>
      </c>
      <c r="J2939" s="428"/>
    </row>
    <row r="2940" spans="1:10" ht="24.75" customHeight="1">
      <c r="A2940" s="428"/>
      <c r="B2940" s="428"/>
      <c r="C2940" s="428"/>
      <c r="D2940" s="495"/>
      <c r="E2940" s="495"/>
      <c r="F2940" s="428"/>
      <c r="G2940" s="495"/>
      <c r="H2940" s="495" t="str">
        <f t="shared" si="94"/>
        <v/>
      </c>
      <c r="I2940" s="512" t="str">
        <f t="shared" si="95"/>
        <v/>
      </c>
      <c r="J2940" s="428"/>
    </row>
    <row r="2941" spans="1:10" ht="24.75" customHeight="1">
      <c r="A2941" s="428"/>
      <c r="B2941" s="428"/>
      <c r="C2941" s="428"/>
      <c r="D2941" s="495"/>
      <c r="E2941" s="495"/>
      <c r="F2941" s="428"/>
      <c r="G2941" s="495"/>
      <c r="H2941" s="495" t="str">
        <f t="shared" si="94"/>
        <v/>
      </c>
      <c r="I2941" s="512" t="str">
        <f t="shared" si="95"/>
        <v/>
      </c>
      <c r="J2941" s="428"/>
    </row>
    <row r="2942" spans="1:10" ht="24.75" customHeight="1">
      <c r="A2942" s="428"/>
      <c r="B2942" s="428"/>
      <c r="C2942" s="428"/>
      <c r="D2942" s="495"/>
      <c r="E2942" s="495"/>
      <c r="F2942" s="428"/>
      <c r="G2942" s="495"/>
      <c r="H2942" s="495" t="str">
        <f t="shared" si="94"/>
        <v/>
      </c>
      <c r="I2942" s="512" t="str">
        <f t="shared" si="95"/>
        <v/>
      </c>
      <c r="J2942" s="428"/>
    </row>
    <row r="2943" spans="1:10" ht="24.75" customHeight="1">
      <c r="A2943" s="428"/>
      <c r="B2943" s="428"/>
      <c r="C2943" s="428"/>
      <c r="D2943" s="495"/>
      <c r="E2943" s="495"/>
      <c r="F2943" s="428"/>
      <c r="G2943" s="495"/>
      <c r="H2943" s="495" t="str">
        <f t="shared" si="94"/>
        <v/>
      </c>
      <c r="I2943" s="512" t="str">
        <f t="shared" si="95"/>
        <v/>
      </c>
      <c r="J2943" s="428"/>
    </row>
    <row r="2944" spans="1:10" ht="24.75" customHeight="1">
      <c r="A2944" s="428"/>
      <c r="B2944" s="428"/>
      <c r="C2944" s="428"/>
      <c r="D2944" s="495"/>
      <c r="E2944" s="495"/>
      <c r="F2944" s="428"/>
      <c r="G2944" s="495"/>
      <c r="H2944" s="495" t="str">
        <f t="shared" si="94"/>
        <v/>
      </c>
      <c r="I2944" s="512" t="str">
        <f t="shared" si="95"/>
        <v/>
      </c>
      <c r="J2944" s="428"/>
    </row>
    <row r="2945" spans="1:10" ht="24.75" customHeight="1">
      <c r="A2945" s="428"/>
      <c r="B2945" s="428"/>
      <c r="C2945" s="428"/>
      <c r="D2945" s="495"/>
      <c r="E2945" s="495"/>
      <c r="F2945" s="428"/>
      <c r="G2945" s="495"/>
      <c r="H2945" s="495" t="str">
        <f t="shared" si="94"/>
        <v/>
      </c>
      <c r="I2945" s="512" t="str">
        <f t="shared" si="95"/>
        <v/>
      </c>
      <c r="J2945" s="428"/>
    </row>
    <row r="2946" spans="1:10" ht="24.75" customHeight="1">
      <c r="A2946" s="428"/>
      <c r="B2946" s="428"/>
      <c r="C2946" s="428"/>
      <c r="D2946" s="495"/>
      <c r="E2946" s="495"/>
      <c r="F2946" s="428"/>
      <c r="G2946" s="495"/>
      <c r="H2946" s="495" t="str">
        <f t="shared" si="94"/>
        <v/>
      </c>
      <c r="I2946" s="512" t="str">
        <f t="shared" si="95"/>
        <v/>
      </c>
      <c r="J2946" s="428"/>
    </row>
    <row r="2947" spans="1:10" ht="24.75" customHeight="1">
      <c r="A2947" s="428"/>
      <c r="B2947" s="428"/>
      <c r="C2947" s="428"/>
      <c r="D2947" s="495"/>
      <c r="E2947" s="495"/>
      <c r="F2947" s="428"/>
      <c r="G2947" s="495"/>
      <c r="H2947" s="495" t="str">
        <f t="shared" si="94"/>
        <v/>
      </c>
      <c r="I2947" s="512" t="str">
        <f t="shared" si="95"/>
        <v/>
      </c>
      <c r="J2947" s="428"/>
    </row>
    <row r="2948" spans="1:10" ht="24.75" customHeight="1">
      <c r="A2948" s="428"/>
      <c r="B2948" s="428"/>
      <c r="C2948" s="428"/>
      <c r="D2948" s="495"/>
      <c r="E2948" s="495"/>
      <c r="F2948" s="428"/>
      <c r="G2948" s="495"/>
      <c r="H2948" s="495" t="str">
        <f t="shared" si="94"/>
        <v/>
      </c>
      <c r="I2948" s="512" t="str">
        <f t="shared" si="95"/>
        <v/>
      </c>
      <c r="J2948" s="428"/>
    </row>
    <row r="2949" spans="1:10" ht="24.75" customHeight="1">
      <c r="A2949" s="428"/>
      <c r="B2949" s="428"/>
      <c r="C2949" s="428"/>
      <c r="D2949" s="495"/>
      <c r="E2949" s="495"/>
      <c r="F2949" s="428"/>
      <c r="G2949" s="495"/>
      <c r="H2949" s="495" t="str">
        <f t="shared" si="94"/>
        <v/>
      </c>
      <c r="I2949" s="512" t="str">
        <f t="shared" si="95"/>
        <v/>
      </c>
      <c r="J2949" s="428"/>
    </row>
    <row r="2950" spans="1:10" ht="24.75" customHeight="1">
      <c r="A2950" s="428"/>
      <c r="B2950" s="428"/>
      <c r="C2950" s="428"/>
      <c r="D2950" s="495"/>
      <c r="E2950" s="495"/>
      <c r="F2950" s="428"/>
      <c r="G2950" s="495"/>
      <c r="H2950" s="495" t="str">
        <f t="shared" si="94"/>
        <v/>
      </c>
      <c r="I2950" s="512" t="str">
        <f t="shared" si="95"/>
        <v/>
      </c>
      <c r="J2950" s="428"/>
    </row>
    <row r="2951" spans="1:10" ht="24.75" customHeight="1">
      <c r="A2951" s="428"/>
      <c r="B2951" s="428"/>
      <c r="C2951" s="428"/>
      <c r="D2951" s="495"/>
      <c r="E2951" s="495"/>
      <c r="F2951" s="428"/>
      <c r="G2951" s="495"/>
      <c r="H2951" s="495" t="str">
        <f t="shared" si="94"/>
        <v/>
      </c>
      <c r="I2951" s="512" t="str">
        <f t="shared" si="95"/>
        <v/>
      </c>
      <c r="J2951" s="428"/>
    </row>
    <row r="2952" spans="1:10" ht="24.75" customHeight="1">
      <c r="A2952" s="428"/>
      <c r="B2952" s="428"/>
      <c r="C2952" s="428"/>
      <c r="D2952" s="495"/>
      <c r="E2952" s="495"/>
      <c r="F2952" s="428"/>
      <c r="G2952" s="495"/>
      <c r="H2952" s="495" t="str">
        <f t="shared" si="94"/>
        <v/>
      </c>
      <c r="I2952" s="512" t="str">
        <f t="shared" si="95"/>
        <v/>
      </c>
      <c r="J2952" s="428"/>
    </row>
    <row r="2953" spans="1:10" ht="24.75" customHeight="1">
      <c r="A2953" s="428"/>
      <c r="B2953" s="428"/>
      <c r="C2953" s="428"/>
      <c r="D2953" s="495"/>
      <c r="E2953" s="495"/>
      <c r="F2953" s="428"/>
      <c r="G2953" s="495"/>
      <c r="H2953" s="495" t="str">
        <f t="shared" si="94"/>
        <v/>
      </c>
      <c r="I2953" s="512" t="str">
        <f t="shared" si="95"/>
        <v/>
      </c>
      <c r="J2953" s="428"/>
    </row>
    <row r="2954" spans="1:10" ht="24.75" customHeight="1">
      <c r="A2954" s="428"/>
      <c r="B2954" s="428"/>
      <c r="C2954" s="428"/>
      <c r="D2954" s="495"/>
      <c r="E2954" s="495"/>
      <c r="F2954" s="428"/>
      <c r="G2954" s="495"/>
      <c r="H2954" s="495" t="str">
        <f t="shared" si="94"/>
        <v/>
      </c>
      <c r="I2954" s="512" t="str">
        <f t="shared" si="95"/>
        <v/>
      </c>
      <c r="J2954" s="428"/>
    </row>
    <row r="2955" spans="1:10" ht="24.75" customHeight="1">
      <c r="A2955" s="428"/>
      <c r="B2955" s="428"/>
      <c r="C2955" s="428"/>
      <c r="D2955" s="495"/>
      <c r="E2955" s="495"/>
      <c r="F2955" s="428"/>
      <c r="G2955" s="495"/>
      <c r="H2955" s="495" t="str">
        <f t="shared" si="94"/>
        <v/>
      </c>
      <c r="I2955" s="512" t="str">
        <f t="shared" si="95"/>
        <v/>
      </c>
      <c r="J2955" s="428"/>
    </row>
    <row r="2956" spans="1:10" ht="24.75" customHeight="1">
      <c r="A2956" s="428"/>
      <c r="B2956" s="428"/>
      <c r="C2956" s="428"/>
      <c r="D2956" s="495"/>
      <c r="E2956" s="495"/>
      <c r="F2956" s="428"/>
      <c r="G2956" s="495"/>
      <c r="H2956" s="495" t="str">
        <f t="shared" si="94"/>
        <v/>
      </c>
      <c r="I2956" s="512" t="str">
        <f t="shared" si="95"/>
        <v/>
      </c>
      <c r="J2956" s="428"/>
    </row>
    <row r="2957" spans="1:10" ht="24.75" customHeight="1">
      <c r="A2957" s="428"/>
      <c r="B2957" s="428"/>
      <c r="C2957" s="428"/>
      <c r="D2957" s="495"/>
      <c r="E2957" s="495"/>
      <c r="F2957" s="428"/>
      <c r="G2957" s="495"/>
      <c r="H2957" s="495" t="str">
        <f t="shared" si="94"/>
        <v/>
      </c>
      <c r="I2957" s="512" t="str">
        <f t="shared" si="95"/>
        <v/>
      </c>
      <c r="J2957" s="428"/>
    </row>
    <row r="2958" spans="1:10" ht="24.75" customHeight="1">
      <c r="A2958" s="428"/>
      <c r="B2958" s="428"/>
      <c r="C2958" s="428"/>
      <c r="D2958" s="495"/>
      <c r="E2958" s="495"/>
      <c r="F2958" s="428"/>
      <c r="G2958" s="495"/>
      <c r="H2958" s="495" t="str">
        <f t="shared" si="94"/>
        <v/>
      </c>
      <c r="I2958" s="512" t="str">
        <f t="shared" si="95"/>
        <v/>
      </c>
      <c r="J2958" s="428"/>
    </row>
    <row r="2959" spans="1:10" ht="24.75" customHeight="1">
      <c r="A2959" s="428"/>
      <c r="B2959" s="428"/>
      <c r="C2959" s="428"/>
      <c r="D2959" s="495"/>
      <c r="E2959" s="495"/>
      <c r="F2959" s="428"/>
      <c r="G2959" s="495"/>
      <c r="H2959" s="495" t="str">
        <f t="shared" si="94"/>
        <v/>
      </c>
      <c r="I2959" s="512" t="str">
        <f t="shared" si="95"/>
        <v/>
      </c>
      <c r="J2959" s="428"/>
    </row>
    <row r="2960" spans="1:10" ht="24.75" customHeight="1">
      <c r="A2960" s="428"/>
      <c r="B2960" s="428"/>
      <c r="C2960" s="428"/>
      <c r="D2960" s="495"/>
      <c r="E2960" s="495"/>
      <c r="F2960" s="428"/>
      <c r="G2960" s="495"/>
      <c r="H2960" s="495" t="str">
        <f t="shared" si="94"/>
        <v/>
      </c>
      <c r="I2960" s="512" t="str">
        <f t="shared" si="95"/>
        <v/>
      </c>
      <c r="J2960" s="428"/>
    </row>
    <row r="2961" spans="1:10" ht="24.75" customHeight="1">
      <c r="A2961" s="428"/>
      <c r="B2961" s="428"/>
      <c r="C2961" s="428"/>
      <c r="D2961" s="495"/>
      <c r="E2961" s="495"/>
      <c r="F2961" s="428"/>
      <c r="G2961" s="495"/>
      <c r="H2961" s="495" t="str">
        <f t="shared" si="94"/>
        <v/>
      </c>
      <c r="I2961" s="512" t="str">
        <f t="shared" si="95"/>
        <v/>
      </c>
      <c r="J2961" s="428"/>
    </row>
    <row r="2962" spans="1:10" ht="24.75" customHeight="1">
      <c r="A2962" s="428"/>
      <c r="B2962" s="428"/>
      <c r="C2962" s="428"/>
      <c r="D2962" s="495"/>
      <c r="E2962" s="495"/>
      <c r="F2962" s="428"/>
      <c r="G2962" s="495"/>
      <c r="H2962" s="495" t="str">
        <f t="shared" si="94"/>
        <v/>
      </c>
      <c r="I2962" s="512" t="str">
        <f t="shared" si="95"/>
        <v/>
      </c>
      <c r="J2962" s="428"/>
    </row>
    <row r="2963" spans="1:10" ht="24.75" customHeight="1">
      <c r="A2963" s="428"/>
      <c r="B2963" s="428"/>
      <c r="C2963" s="428"/>
      <c r="D2963" s="495"/>
      <c r="E2963" s="495"/>
      <c r="F2963" s="428"/>
      <c r="G2963" s="495"/>
      <c r="H2963" s="495" t="str">
        <f t="shared" si="94"/>
        <v/>
      </c>
      <c r="I2963" s="512" t="str">
        <f t="shared" si="95"/>
        <v/>
      </c>
      <c r="J2963" s="428"/>
    </row>
    <row r="2964" spans="1:10" ht="24.75" customHeight="1">
      <c r="A2964" s="428"/>
      <c r="B2964" s="428"/>
      <c r="C2964" s="428"/>
      <c r="D2964" s="495"/>
      <c r="E2964" s="495"/>
      <c r="F2964" s="428"/>
      <c r="G2964" s="495"/>
      <c r="H2964" s="495" t="str">
        <f t="shared" si="94"/>
        <v/>
      </c>
      <c r="I2964" s="512" t="str">
        <f t="shared" si="95"/>
        <v/>
      </c>
      <c r="J2964" s="428"/>
    </row>
    <row r="2965" spans="1:10" ht="24.75" customHeight="1">
      <c r="A2965" s="428"/>
      <c r="B2965" s="428"/>
      <c r="C2965" s="428"/>
      <c r="D2965" s="495"/>
      <c r="E2965" s="495"/>
      <c r="F2965" s="428"/>
      <c r="G2965" s="495"/>
      <c r="H2965" s="495" t="str">
        <f t="shared" si="94"/>
        <v/>
      </c>
      <c r="I2965" s="512" t="str">
        <f t="shared" si="95"/>
        <v/>
      </c>
      <c r="J2965" s="428"/>
    </row>
    <row r="2966" spans="1:10" ht="24.75" customHeight="1">
      <c r="A2966" s="428"/>
      <c r="B2966" s="428"/>
      <c r="C2966" s="428"/>
      <c r="D2966" s="495"/>
      <c r="E2966" s="495"/>
      <c r="F2966" s="428"/>
      <c r="G2966" s="495"/>
      <c r="H2966" s="495" t="str">
        <f t="shared" si="94"/>
        <v/>
      </c>
      <c r="I2966" s="512" t="str">
        <f t="shared" si="95"/>
        <v/>
      </c>
      <c r="J2966" s="428"/>
    </row>
    <row r="2967" spans="1:10" ht="24.75" customHeight="1">
      <c r="A2967" s="428"/>
      <c r="B2967" s="428"/>
      <c r="C2967" s="428"/>
      <c r="D2967" s="495"/>
      <c r="E2967" s="495"/>
      <c r="F2967" s="428"/>
      <c r="G2967" s="495"/>
      <c r="H2967" s="495" t="str">
        <f t="shared" si="94"/>
        <v/>
      </c>
      <c r="I2967" s="512" t="str">
        <f t="shared" si="95"/>
        <v/>
      </c>
      <c r="J2967" s="428"/>
    </row>
    <row r="2968" spans="1:10" ht="24.75" customHeight="1">
      <c r="A2968" s="428"/>
      <c r="B2968" s="428"/>
      <c r="C2968" s="428"/>
      <c r="D2968" s="495"/>
      <c r="E2968" s="495"/>
      <c r="F2968" s="428"/>
      <c r="G2968" s="495"/>
      <c r="H2968" s="495" t="str">
        <f t="shared" si="94"/>
        <v/>
      </c>
      <c r="I2968" s="512" t="str">
        <f t="shared" si="95"/>
        <v/>
      </c>
      <c r="J2968" s="428"/>
    </row>
    <row r="2969" spans="1:10" ht="24.75" customHeight="1">
      <c r="A2969" s="428"/>
      <c r="B2969" s="428"/>
      <c r="C2969" s="428"/>
      <c r="D2969" s="495"/>
      <c r="E2969" s="495"/>
      <c r="F2969" s="428"/>
      <c r="G2969" s="495"/>
      <c r="H2969" s="495" t="str">
        <f t="shared" si="94"/>
        <v/>
      </c>
      <c r="I2969" s="512" t="str">
        <f t="shared" si="95"/>
        <v/>
      </c>
      <c r="J2969" s="428"/>
    </row>
    <row r="2970" spans="1:10" ht="24.75" customHeight="1">
      <c r="A2970" s="428"/>
      <c r="B2970" s="428"/>
      <c r="C2970" s="428"/>
      <c r="D2970" s="495"/>
      <c r="E2970" s="495"/>
      <c r="F2970" s="428"/>
      <c r="G2970" s="495"/>
      <c r="H2970" s="495" t="str">
        <f t="shared" si="94"/>
        <v/>
      </c>
      <c r="I2970" s="512" t="str">
        <f t="shared" si="95"/>
        <v/>
      </c>
      <c r="J2970" s="428"/>
    </row>
    <row r="2971" spans="1:10" ht="24.75" customHeight="1">
      <c r="A2971" s="428"/>
      <c r="B2971" s="428"/>
      <c r="C2971" s="428"/>
      <c r="D2971" s="495"/>
      <c r="E2971" s="495"/>
      <c r="F2971" s="428"/>
      <c r="G2971" s="495"/>
      <c r="H2971" s="495" t="str">
        <f t="shared" si="94"/>
        <v/>
      </c>
      <c r="I2971" s="512" t="str">
        <f t="shared" si="95"/>
        <v/>
      </c>
      <c r="J2971" s="428"/>
    </row>
    <row r="2972" spans="1:10" ht="24.75" customHeight="1">
      <c r="A2972" s="428"/>
      <c r="B2972" s="428"/>
      <c r="C2972" s="428"/>
      <c r="D2972" s="495"/>
      <c r="E2972" s="495"/>
      <c r="F2972" s="428"/>
      <c r="G2972" s="495"/>
      <c r="H2972" s="495" t="str">
        <f t="shared" si="94"/>
        <v/>
      </c>
      <c r="I2972" s="512" t="str">
        <f t="shared" si="95"/>
        <v/>
      </c>
      <c r="J2972" s="428"/>
    </row>
    <row r="2973" spans="1:10" ht="24.75" customHeight="1">
      <c r="A2973" s="428"/>
      <c r="B2973" s="428"/>
      <c r="C2973" s="428"/>
      <c r="D2973" s="495"/>
      <c r="E2973" s="495"/>
      <c r="F2973" s="428"/>
      <c r="G2973" s="495"/>
      <c r="H2973" s="495" t="str">
        <f t="shared" si="94"/>
        <v/>
      </c>
      <c r="I2973" s="512" t="str">
        <f t="shared" si="95"/>
        <v/>
      </c>
      <c r="J2973" s="428"/>
    </row>
    <row r="2974" spans="1:10" ht="24.75" customHeight="1">
      <c r="A2974" s="428"/>
      <c r="B2974" s="428"/>
      <c r="C2974" s="428"/>
      <c r="D2974" s="495"/>
      <c r="E2974" s="495"/>
      <c r="F2974" s="428"/>
      <c r="G2974" s="495"/>
      <c r="H2974" s="495" t="str">
        <f t="shared" ref="H2974:H3037" si="96">IF(E2974="","",E2974*G2974)</f>
        <v/>
      </c>
      <c r="I2974" s="512" t="str">
        <f t="shared" ref="I2974:I3037" si="97">IF(D2974="","",H2974/D2974)</f>
        <v/>
      </c>
      <c r="J2974" s="428"/>
    </row>
    <row r="2975" spans="1:10" ht="24.75" customHeight="1">
      <c r="A2975" s="428"/>
      <c r="B2975" s="428"/>
      <c r="C2975" s="428"/>
      <c r="D2975" s="495"/>
      <c r="E2975" s="495"/>
      <c r="F2975" s="428"/>
      <c r="G2975" s="495"/>
      <c r="H2975" s="495" t="str">
        <f t="shared" si="96"/>
        <v/>
      </c>
      <c r="I2975" s="512" t="str">
        <f t="shared" si="97"/>
        <v/>
      </c>
      <c r="J2975" s="428"/>
    </row>
    <row r="2976" spans="1:10" ht="24.75" customHeight="1">
      <c r="A2976" s="428"/>
      <c r="B2976" s="428"/>
      <c r="C2976" s="428"/>
      <c r="D2976" s="495"/>
      <c r="E2976" s="495"/>
      <c r="F2976" s="428"/>
      <c r="G2976" s="495"/>
      <c r="H2976" s="495" t="str">
        <f t="shared" si="96"/>
        <v/>
      </c>
      <c r="I2976" s="512" t="str">
        <f t="shared" si="97"/>
        <v/>
      </c>
      <c r="J2976" s="428"/>
    </row>
    <row r="2977" spans="1:10" ht="24.75" customHeight="1">
      <c r="A2977" s="428"/>
      <c r="B2977" s="428"/>
      <c r="C2977" s="428"/>
      <c r="D2977" s="495"/>
      <c r="E2977" s="495"/>
      <c r="F2977" s="428"/>
      <c r="G2977" s="495"/>
      <c r="H2977" s="495" t="str">
        <f t="shared" si="96"/>
        <v/>
      </c>
      <c r="I2977" s="512" t="str">
        <f t="shared" si="97"/>
        <v/>
      </c>
      <c r="J2977" s="428"/>
    </row>
    <row r="2978" spans="1:10" ht="24.75" customHeight="1">
      <c r="A2978" s="428"/>
      <c r="B2978" s="428"/>
      <c r="C2978" s="428"/>
      <c r="D2978" s="495"/>
      <c r="E2978" s="495"/>
      <c r="F2978" s="428"/>
      <c r="G2978" s="495"/>
      <c r="H2978" s="495" t="str">
        <f t="shared" si="96"/>
        <v/>
      </c>
      <c r="I2978" s="512" t="str">
        <f t="shared" si="97"/>
        <v/>
      </c>
      <c r="J2978" s="428"/>
    </row>
    <row r="2979" spans="1:10" ht="24.75" customHeight="1">
      <c r="A2979" s="428"/>
      <c r="B2979" s="428"/>
      <c r="C2979" s="428"/>
      <c r="D2979" s="495"/>
      <c r="E2979" s="495"/>
      <c r="F2979" s="428"/>
      <c r="G2979" s="495"/>
      <c r="H2979" s="495" t="str">
        <f t="shared" si="96"/>
        <v/>
      </c>
      <c r="I2979" s="512" t="str">
        <f t="shared" si="97"/>
        <v/>
      </c>
      <c r="J2979" s="428"/>
    </row>
    <row r="2980" spans="1:10" ht="24.75" customHeight="1">
      <c r="A2980" s="428"/>
      <c r="B2980" s="428"/>
      <c r="C2980" s="428"/>
      <c r="D2980" s="495"/>
      <c r="E2980" s="495"/>
      <c r="F2980" s="428"/>
      <c r="G2980" s="495"/>
      <c r="H2980" s="495" t="str">
        <f t="shared" si="96"/>
        <v/>
      </c>
      <c r="I2980" s="512" t="str">
        <f t="shared" si="97"/>
        <v/>
      </c>
      <c r="J2980" s="428"/>
    </row>
    <row r="2981" spans="1:10" ht="24.75" customHeight="1">
      <c r="A2981" s="428"/>
      <c r="B2981" s="428"/>
      <c r="C2981" s="428"/>
      <c r="D2981" s="495"/>
      <c r="E2981" s="495"/>
      <c r="F2981" s="428"/>
      <c r="G2981" s="495"/>
      <c r="H2981" s="495" t="str">
        <f t="shared" si="96"/>
        <v/>
      </c>
      <c r="I2981" s="512" t="str">
        <f t="shared" si="97"/>
        <v/>
      </c>
      <c r="J2981" s="428"/>
    </row>
    <row r="2982" spans="1:10" ht="24.75" customHeight="1">
      <c r="A2982" s="428"/>
      <c r="B2982" s="428"/>
      <c r="C2982" s="428"/>
      <c r="D2982" s="495"/>
      <c r="E2982" s="495"/>
      <c r="F2982" s="428"/>
      <c r="G2982" s="495"/>
      <c r="H2982" s="495" t="str">
        <f t="shared" si="96"/>
        <v/>
      </c>
      <c r="I2982" s="512" t="str">
        <f t="shared" si="97"/>
        <v/>
      </c>
      <c r="J2982" s="428"/>
    </row>
    <row r="2983" spans="1:10" ht="24.75" customHeight="1">
      <c r="A2983" s="428"/>
      <c r="B2983" s="428"/>
      <c r="C2983" s="428"/>
      <c r="D2983" s="495"/>
      <c r="E2983" s="495"/>
      <c r="F2983" s="428"/>
      <c r="G2983" s="495"/>
      <c r="H2983" s="495" t="str">
        <f t="shared" si="96"/>
        <v/>
      </c>
      <c r="I2983" s="512" t="str">
        <f t="shared" si="97"/>
        <v/>
      </c>
      <c r="J2983" s="428"/>
    </row>
    <row r="2984" spans="1:10" ht="24.75" customHeight="1">
      <c r="A2984" s="428"/>
      <c r="B2984" s="428"/>
      <c r="C2984" s="428"/>
      <c r="D2984" s="495"/>
      <c r="E2984" s="495"/>
      <c r="F2984" s="428"/>
      <c r="G2984" s="495"/>
      <c r="H2984" s="495" t="str">
        <f t="shared" si="96"/>
        <v/>
      </c>
      <c r="I2984" s="512" t="str">
        <f t="shared" si="97"/>
        <v/>
      </c>
      <c r="J2984" s="428"/>
    </row>
    <row r="2985" spans="1:10" ht="24.75" customHeight="1">
      <c r="A2985" s="428"/>
      <c r="B2985" s="428"/>
      <c r="C2985" s="428"/>
      <c r="D2985" s="495"/>
      <c r="E2985" s="495"/>
      <c r="F2985" s="428"/>
      <c r="G2985" s="495"/>
      <c r="H2985" s="495" t="str">
        <f t="shared" si="96"/>
        <v/>
      </c>
      <c r="I2985" s="512" t="str">
        <f t="shared" si="97"/>
        <v/>
      </c>
      <c r="J2985" s="428"/>
    </row>
    <row r="2986" spans="1:10" ht="24.75" customHeight="1">
      <c r="A2986" s="428"/>
      <c r="B2986" s="428"/>
      <c r="C2986" s="428"/>
      <c r="D2986" s="495"/>
      <c r="E2986" s="495"/>
      <c r="F2986" s="428"/>
      <c r="G2986" s="495"/>
      <c r="H2986" s="495" t="str">
        <f t="shared" si="96"/>
        <v/>
      </c>
      <c r="I2986" s="512" t="str">
        <f t="shared" si="97"/>
        <v/>
      </c>
      <c r="J2986" s="428"/>
    </row>
    <row r="2987" spans="1:10" ht="24.75" customHeight="1">
      <c r="A2987" s="428"/>
      <c r="B2987" s="428"/>
      <c r="C2987" s="428"/>
      <c r="D2987" s="495"/>
      <c r="E2987" s="495"/>
      <c r="F2987" s="428"/>
      <c r="G2987" s="495"/>
      <c r="H2987" s="495" t="str">
        <f t="shared" si="96"/>
        <v/>
      </c>
      <c r="I2987" s="512" t="str">
        <f t="shared" si="97"/>
        <v/>
      </c>
      <c r="J2987" s="428"/>
    </row>
    <row r="2988" spans="1:10" ht="24.75" customHeight="1">
      <c r="A2988" s="428"/>
      <c r="B2988" s="428"/>
      <c r="C2988" s="428"/>
      <c r="D2988" s="495"/>
      <c r="E2988" s="495"/>
      <c r="F2988" s="428"/>
      <c r="G2988" s="495"/>
      <c r="H2988" s="495" t="str">
        <f t="shared" si="96"/>
        <v/>
      </c>
      <c r="I2988" s="512" t="str">
        <f t="shared" si="97"/>
        <v/>
      </c>
      <c r="J2988" s="428"/>
    </row>
    <row r="2989" spans="1:10" ht="24.75" customHeight="1">
      <c r="A2989" s="428"/>
      <c r="B2989" s="428"/>
      <c r="C2989" s="428"/>
      <c r="D2989" s="495"/>
      <c r="E2989" s="495"/>
      <c r="F2989" s="428"/>
      <c r="G2989" s="495"/>
      <c r="H2989" s="495" t="str">
        <f t="shared" si="96"/>
        <v/>
      </c>
      <c r="I2989" s="512" t="str">
        <f t="shared" si="97"/>
        <v/>
      </c>
      <c r="J2989" s="428"/>
    </row>
    <row r="2990" spans="1:10" ht="24.75" customHeight="1">
      <c r="A2990" s="428"/>
      <c r="B2990" s="428"/>
      <c r="C2990" s="428"/>
      <c r="D2990" s="495"/>
      <c r="E2990" s="495"/>
      <c r="F2990" s="428"/>
      <c r="G2990" s="495"/>
      <c r="H2990" s="495" t="str">
        <f t="shared" si="96"/>
        <v/>
      </c>
      <c r="I2990" s="512" t="str">
        <f t="shared" si="97"/>
        <v/>
      </c>
      <c r="J2990" s="428"/>
    </row>
    <row r="2991" spans="1:10" ht="24.75" customHeight="1">
      <c r="A2991" s="428"/>
      <c r="B2991" s="428"/>
      <c r="C2991" s="428"/>
      <c r="D2991" s="495"/>
      <c r="E2991" s="495"/>
      <c r="F2991" s="428"/>
      <c r="G2991" s="495"/>
      <c r="H2991" s="495" t="str">
        <f t="shared" si="96"/>
        <v/>
      </c>
      <c r="I2991" s="512" t="str">
        <f t="shared" si="97"/>
        <v/>
      </c>
      <c r="J2991" s="428"/>
    </row>
    <row r="2992" spans="1:10" ht="24.75" customHeight="1">
      <c r="A2992" s="428"/>
      <c r="B2992" s="428"/>
      <c r="C2992" s="428"/>
      <c r="D2992" s="495"/>
      <c r="E2992" s="495"/>
      <c r="F2992" s="428"/>
      <c r="G2992" s="495"/>
      <c r="H2992" s="495" t="str">
        <f t="shared" si="96"/>
        <v/>
      </c>
      <c r="I2992" s="512" t="str">
        <f t="shared" si="97"/>
        <v/>
      </c>
      <c r="J2992" s="428"/>
    </row>
    <row r="2993" spans="1:10" ht="24.75" customHeight="1">
      <c r="A2993" s="428"/>
      <c r="B2993" s="428"/>
      <c r="C2993" s="428"/>
      <c r="D2993" s="495"/>
      <c r="E2993" s="495"/>
      <c r="F2993" s="428"/>
      <c r="G2993" s="495"/>
      <c r="H2993" s="495" t="str">
        <f t="shared" si="96"/>
        <v/>
      </c>
      <c r="I2993" s="512" t="str">
        <f t="shared" si="97"/>
        <v/>
      </c>
      <c r="J2993" s="428"/>
    </row>
    <row r="2994" spans="1:10" ht="24.75" customHeight="1">
      <c r="A2994" s="428"/>
      <c r="B2994" s="428"/>
      <c r="C2994" s="428"/>
      <c r="D2994" s="495"/>
      <c r="E2994" s="495"/>
      <c r="F2994" s="428"/>
      <c r="G2994" s="495"/>
      <c r="H2994" s="495" t="str">
        <f t="shared" si="96"/>
        <v/>
      </c>
      <c r="I2994" s="512" t="str">
        <f t="shared" si="97"/>
        <v/>
      </c>
      <c r="J2994" s="428"/>
    </row>
    <row r="2995" spans="1:10" ht="24.75" customHeight="1">
      <c r="A2995" s="428"/>
      <c r="B2995" s="428"/>
      <c r="C2995" s="428"/>
      <c r="D2995" s="495"/>
      <c r="E2995" s="495"/>
      <c r="F2995" s="428"/>
      <c r="G2995" s="495"/>
      <c r="H2995" s="495" t="str">
        <f t="shared" si="96"/>
        <v/>
      </c>
      <c r="I2995" s="512" t="str">
        <f t="shared" si="97"/>
        <v/>
      </c>
      <c r="J2995" s="428"/>
    </row>
    <row r="2996" spans="1:10" ht="24.75" customHeight="1">
      <c r="A2996" s="428"/>
      <c r="B2996" s="428"/>
      <c r="C2996" s="428"/>
      <c r="D2996" s="495"/>
      <c r="E2996" s="495"/>
      <c r="F2996" s="428"/>
      <c r="G2996" s="495"/>
      <c r="H2996" s="495" t="str">
        <f t="shared" si="96"/>
        <v/>
      </c>
      <c r="I2996" s="512" t="str">
        <f t="shared" si="97"/>
        <v/>
      </c>
      <c r="J2996" s="428"/>
    </row>
    <row r="2997" spans="1:10" ht="24.75" customHeight="1">
      <c r="A2997" s="428"/>
      <c r="B2997" s="428"/>
      <c r="C2997" s="428"/>
      <c r="D2997" s="495"/>
      <c r="E2997" s="495"/>
      <c r="F2997" s="428"/>
      <c r="G2997" s="495"/>
      <c r="H2997" s="495" t="str">
        <f t="shared" si="96"/>
        <v/>
      </c>
      <c r="I2997" s="512" t="str">
        <f t="shared" si="97"/>
        <v/>
      </c>
      <c r="J2997" s="428"/>
    </row>
    <row r="2998" spans="1:10" ht="24.75" customHeight="1">
      <c r="A2998" s="428"/>
      <c r="B2998" s="428"/>
      <c r="C2998" s="428"/>
      <c r="D2998" s="495"/>
      <c r="E2998" s="495"/>
      <c r="F2998" s="428"/>
      <c r="G2998" s="495"/>
      <c r="H2998" s="495" t="str">
        <f t="shared" si="96"/>
        <v/>
      </c>
      <c r="I2998" s="512" t="str">
        <f t="shared" si="97"/>
        <v/>
      </c>
      <c r="J2998" s="428"/>
    </row>
    <row r="2999" spans="1:10" ht="24.75" customHeight="1">
      <c r="A2999" s="428"/>
      <c r="B2999" s="428"/>
      <c r="C2999" s="428"/>
      <c r="D2999" s="495"/>
      <c r="E2999" s="495"/>
      <c r="F2999" s="428"/>
      <c r="G2999" s="495"/>
      <c r="H2999" s="495" t="str">
        <f t="shared" si="96"/>
        <v/>
      </c>
      <c r="I2999" s="512" t="str">
        <f t="shared" si="97"/>
        <v/>
      </c>
      <c r="J2999" s="428"/>
    </row>
    <row r="3000" spans="1:10" ht="24.75" customHeight="1">
      <c r="A3000" s="428"/>
      <c r="B3000" s="428"/>
      <c r="C3000" s="428"/>
      <c r="D3000" s="495"/>
      <c r="E3000" s="495"/>
      <c r="F3000" s="428"/>
      <c r="G3000" s="495"/>
      <c r="H3000" s="495" t="str">
        <f t="shared" si="96"/>
        <v/>
      </c>
      <c r="I3000" s="512" t="str">
        <f t="shared" si="97"/>
        <v/>
      </c>
      <c r="J3000" s="428"/>
    </row>
    <row r="3001" spans="1:10" ht="24.75" customHeight="1">
      <c r="A3001" s="428"/>
      <c r="B3001" s="428"/>
      <c r="C3001" s="428"/>
      <c r="D3001" s="495"/>
      <c r="E3001" s="495"/>
      <c r="F3001" s="428"/>
      <c r="G3001" s="495"/>
      <c r="H3001" s="495" t="str">
        <f t="shared" si="96"/>
        <v/>
      </c>
      <c r="I3001" s="512" t="str">
        <f t="shared" si="97"/>
        <v/>
      </c>
      <c r="J3001" s="428"/>
    </row>
    <row r="3002" spans="1:10" ht="24.75" customHeight="1">
      <c r="A3002" s="428"/>
      <c r="B3002" s="428"/>
      <c r="C3002" s="428"/>
      <c r="D3002" s="495"/>
      <c r="E3002" s="495"/>
      <c r="F3002" s="428"/>
      <c r="G3002" s="495"/>
      <c r="H3002" s="495" t="str">
        <f t="shared" si="96"/>
        <v/>
      </c>
      <c r="I3002" s="512" t="str">
        <f t="shared" si="97"/>
        <v/>
      </c>
      <c r="J3002" s="428"/>
    </row>
    <row r="3003" spans="1:10" ht="24.75" customHeight="1">
      <c r="A3003" s="428"/>
      <c r="B3003" s="428"/>
      <c r="C3003" s="428"/>
      <c r="D3003" s="495"/>
      <c r="E3003" s="495"/>
      <c r="F3003" s="428"/>
      <c r="G3003" s="495"/>
      <c r="H3003" s="495" t="str">
        <f t="shared" si="96"/>
        <v/>
      </c>
      <c r="I3003" s="512" t="str">
        <f t="shared" si="97"/>
        <v/>
      </c>
      <c r="J3003" s="428"/>
    </row>
    <row r="3004" spans="1:10" ht="24.75" customHeight="1">
      <c r="A3004" s="428"/>
      <c r="B3004" s="428"/>
      <c r="C3004" s="428"/>
      <c r="D3004" s="495"/>
      <c r="E3004" s="495"/>
      <c r="F3004" s="428"/>
      <c r="G3004" s="495"/>
      <c r="H3004" s="495" t="str">
        <f t="shared" si="96"/>
        <v/>
      </c>
      <c r="I3004" s="512" t="str">
        <f t="shared" si="97"/>
        <v/>
      </c>
      <c r="J3004" s="428"/>
    </row>
    <row r="3005" spans="1:10" ht="24.75" customHeight="1">
      <c r="A3005" s="428"/>
      <c r="B3005" s="428"/>
      <c r="C3005" s="428"/>
      <c r="D3005" s="495"/>
      <c r="E3005" s="495"/>
      <c r="F3005" s="428"/>
      <c r="G3005" s="495"/>
      <c r="H3005" s="495" t="str">
        <f t="shared" si="96"/>
        <v/>
      </c>
      <c r="I3005" s="512" t="str">
        <f t="shared" si="97"/>
        <v/>
      </c>
      <c r="J3005" s="428"/>
    </row>
    <row r="3006" spans="1:10" ht="24.75" customHeight="1">
      <c r="A3006" s="428"/>
      <c r="B3006" s="428"/>
      <c r="C3006" s="428"/>
      <c r="D3006" s="495"/>
      <c r="E3006" s="495"/>
      <c r="F3006" s="428"/>
      <c r="G3006" s="495"/>
      <c r="H3006" s="495" t="str">
        <f t="shared" si="96"/>
        <v/>
      </c>
      <c r="I3006" s="512" t="str">
        <f t="shared" si="97"/>
        <v/>
      </c>
      <c r="J3006" s="428"/>
    </row>
    <row r="3007" spans="1:10" ht="24.75" customHeight="1">
      <c r="A3007" s="428"/>
      <c r="B3007" s="428"/>
      <c r="C3007" s="428"/>
      <c r="D3007" s="495"/>
      <c r="E3007" s="495"/>
      <c r="F3007" s="428"/>
      <c r="G3007" s="495"/>
      <c r="H3007" s="495" t="str">
        <f t="shared" si="96"/>
        <v/>
      </c>
      <c r="I3007" s="512" t="str">
        <f t="shared" si="97"/>
        <v/>
      </c>
      <c r="J3007" s="428"/>
    </row>
    <row r="3008" spans="1:10" ht="24.75" customHeight="1">
      <c r="A3008" s="428"/>
      <c r="B3008" s="428"/>
      <c r="C3008" s="428"/>
      <c r="D3008" s="495"/>
      <c r="E3008" s="495"/>
      <c r="F3008" s="428"/>
      <c r="G3008" s="495"/>
      <c r="H3008" s="495" t="str">
        <f t="shared" si="96"/>
        <v/>
      </c>
      <c r="I3008" s="512" t="str">
        <f t="shared" si="97"/>
        <v/>
      </c>
      <c r="J3008" s="428"/>
    </row>
    <row r="3009" spans="1:10" ht="24.75" customHeight="1">
      <c r="A3009" s="428"/>
      <c r="B3009" s="428"/>
      <c r="C3009" s="428"/>
      <c r="D3009" s="495"/>
      <c r="E3009" s="495"/>
      <c r="F3009" s="428"/>
      <c r="G3009" s="495"/>
      <c r="H3009" s="495" t="str">
        <f t="shared" si="96"/>
        <v/>
      </c>
      <c r="I3009" s="512" t="str">
        <f t="shared" si="97"/>
        <v/>
      </c>
      <c r="J3009" s="428"/>
    </row>
    <row r="3010" spans="1:10" ht="24.75" customHeight="1">
      <c r="A3010" s="428"/>
      <c r="B3010" s="428"/>
      <c r="C3010" s="428"/>
      <c r="D3010" s="495"/>
      <c r="E3010" s="495"/>
      <c r="F3010" s="428"/>
      <c r="G3010" s="495"/>
      <c r="H3010" s="495" t="str">
        <f t="shared" si="96"/>
        <v/>
      </c>
      <c r="I3010" s="512" t="str">
        <f t="shared" si="97"/>
        <v/>
      </c>
      <c r="J3010" s="428"/>
    </row>
    <row r="3011" spans="1:10" ht="24.75" customHeight="1">
      <c r="A3011" s="428"/>
      <c r="B3011" s="428"/>
      <c r="C3011" s="428"/>
      <c r="D3011" s="495"/>
      <c r="E3011" s="495"/>
      <c r="F3011" s="428"/>
      <c r="G3011" s="495"/>
      <c r="H3011" s="495" t="str">
        <f t="shared" si="96"/>
        <v/>
      </c>
      <c r="I3011" s="512" t="str">
        <f t="shared" si="97"/>
        <v/>
      </c>
      <c r="J3011" s="428"/>
    </row>
    <row r="3012" spans="1:10" ht="24.75" customHeight="1">
      <c r="A3012" s="428"/>
      <c r="B3012" s="428"/>
      <c r="C3012" s="428"/>
      <c r="D3012" s="495"/>
      <c r="E3012" s="495"/>
      <c r="F3012" s="428"/>
      <c r="G3012" s="495"/>
      <c r="H3012" s="495" t="str">
        <f t="shared" si="96"/>
        <v/>
      </c>
      <c r="I3012" s="512" t="str">
        <f t="shared" si="97"/>
        <v/>
      </c>
      <c r="J3012" s="428"/>
    </row>
    <row r="3013" spans="1:10" ht="24.75" customHeight="1">
      <c r="A3013" s="428"/>
      <c r="B3013" s="428"/>
      <c r="C3013" s="428"/>
      <c r="D3013" s="495"/>
      <c r="E3013" s="495"/>
      <c r="F3013" s="428"/>
      <c r="G3013" s="495"/>
      <c r="H3013" s="495" t="str">
        <f t="shared" si="96"/>
        <v/>
      </c>
      <c r="I3013" s="512" t="str">
        <f t="shared" si="97"/>
        <v/>
      </c>
      <c r="J3013" s="428"/>
    </row>
    <row r="3014" spans="1:10" ht="24.75" customHeight="1">
      <c r="A3014" s="428"/>
      <c r="B3014" s="428"/>
      <c r="C3014" s="428"/>
      <c r="D3014" s="495"/>
      <c r="E3014" s="495"/>
      <c r="F3014" s="428"/>
      <c r="G3014" s="495"/>
      <c r="H3014" s="495" t="str">
        <f t="shared" si="96"/>
        <v/>
      </c>
      <c r="I3014" s="512" t="str">
        <f t="shared" si="97"/>
        <v/>
      </c>
      <c r="J3014" s="428"/>
    </row>
    <row r="3015" spans="1:10" ht="24.75" customHeight="1">
      <c r="A3015" s="428"/>
      <c r="B3015" s="428"/>
      <c r="C3015" s="428"/>
      <c r="D3015" s="495"/>
      <c r="E3015" s="495"/>
      <c r="F3015" s="428"/>
      <c r="G3015" s="495"/>
      <c r="H3015" s="495" t="str">
        <f t="shared" si="96"/>
        <v/>
      </c>
      <c r="I3015" s="512" t="str">
        <f t="shared" si="97"/>
        <v/>
      </c>
      <c r="J3015" s="428"/>
    </row>
    <row r="3016" spans="1:10" ht="24.75" customHeight="1">
      <c r="A3016" s="428"/>
      <c r="B3016" s="428"/>
      <c r="C3016" s="428"/>
      <c r="D3016" s="495"/>
      <c r="E3016" s="495"/>
      <c r="F3016" s="428"/>
      <c r="G3016" s="495"/>
      <c r="H3016" s="495" t="str">
        <f t="shared" si="96"/>
        <v/>
      </c>
      <c r="I3016" s="512" t="str">
        <f t="shared" si="97"/>
        <v/>
      </c>
      <c r="J3016" s="428"/>
    </row>
    <row r="3017" spans="1:10" ht="24.75" customHeight="1">
      <c r="A3017" s="428"/>
      <c r="B3017" s="428"/>
      <c r="C3017" s="428"/>
      <c r="D3017" s="495"/>
      <c r="E3017" s="495"/>
      <c r="F3017" s="428"/>
      <c r="G3017" s="495"/>
      <c r="H3017" s="495" t="str">
        <f t="shared" si="96"/>
        <v/>
      </c>
      <c r="I3017" s="512" t="str">
        <f t="shared" si="97"/>
        <v/>
      </c>
      <c r="J3017" s="428"/>
    </row>
    <row r="3018" spans="1:10" ht="24.75" customHeight="1">
      <c r="A3018" s="428"/>
      <c r="B3018" s="428"/>
      <c r="C3018" s="428"/>
      <c r="D3018" s="495"/>
      <c r="E3018" s="495"/>
      <c r="F3018" s="428"/>
      <c r="G3018" s="495"/>
      <c r="H3018" s="495" t="str">
        <f t="shared" si="96"/>
        <v/>
      </c>
      <c r="I3018" s="512" t="str">
        <f t="shared" si="97"/>
        <v/>
      </c>
      <c r="J3018" s="428"/>
    </row>
    <row r="3019" spans="1:10" ht="24.75" customHeight="1">
      <c r="A3019" s="428"/>
      <c r="B3019" s="428"/>
      <c r="C3019" s="428"/>
      <c r="D3019" s="495"/>
      <c r="E3019" s="495"/>
      <c r="F3019" s="428"/>
      <c r="G3019" s="495"/>
      <c r="H3019" s="495" t="str">
        <f t="shared" si="96"/>
        <v/>
      </c>
      <c r="I3019" s="512" t="str">
        <f t="shared" si="97"/>
        <v/>
      </c>
      <c r="J3019" s="428"/>
    </row>
    <row r="3020" spans="1:10" ht="24.75" customHeight="1">
      <c r="A3020" s="428"/>
      <c r="B3020" s="428"/>
      <c r="C3020" s="428"/>
      <c r="D3020" s="495"/>
      <c r="E3020" s="495"/>
      <c r="F3020" s="428"/>
      <c r="G3020" s="495"/>
      <c r="H3020" s="495" t="str">
        <f t="shared" si="96"/>
        <v/>
      </c>
      <c r="I3020" s="512" t="str">
        <f t="shared" si="97"/>
        <v/>
      </c>
      <c r="J3020" s="428"/>
    </row>
    <row r="3021" spans="1:10" ht="24.75" customHeight="1">
      <c r="A3021" s="428"/>
      <c r="B3021" s="428"/>
      <c r="C3021" s="428"/>
      <c r="D3021" s="495"/>
      <c r="E3021" s="495"/>
      <c r="F3021" s="428"/>
      <c r="G3021" s="495"/>
      <c r="H3021" s="495" t="str">
        <f t="shared" si="96"/>
        <v/>
      </c>
      <c r="I3021" s="512" t="str">
        <f t="shared" si="97"/>
        <v/>
      </c>
      <c r="J3021" s="428"/>
    </row>
    <row r="3022" spans="1:10" ht="24.75" customHeight="1">
      <c r="A3022" s="428"/>
      <c r="B3022" s="428"/>
      <c r="C3022" s="428"/>
      <c r="D3022" s="495"/>
      <c r="E3022" s="495"/>
      <c r="F3022" s="428"/>
      <c r="G3022" s="495"/>
      <c r="H3022" s="495" t="str">
        <f t="shared" si="96"/>
        <v/>
      </c>
      <c r="I3022" s="512" t="str">
        <f t="shared" si="97"/>
        <v/>
      </c>
      <c r="J3022" s="428"/>
    </row>
    <row r="3023" spans="1:10" ht="24.75" customHeight="1">
      <c r="A3023" s="428"/>
      <c r="B3023" s="428"/>
      <c r="C3023" s="428"/>
      <c r="D3023" s="495"/>
      <c r="E3023" s="495"/>
      <c r="F3023" s="428"/>
      <c r="G3023" s="495"/>
      <c r="H3023" s="495" t="str">
        <f t="shared" si="96"/>
        <v/>
      </c>
      <c r="I3023" s="512" t="str">
        <f t="shared" si="97"/>
        <v/>
      </c>
      <c r="J3023" s="428"/>
    </row>
    <row r="3024" spans="1:10" ht="24.75" customHeight="1">
      <c r="A3024" s="428"/>
      <c r="B3024" s="428"/>
      <c r="C3024" s="428"/>
      <c r="D3024" s="495"/>
      <c r="E3024" s="495"/>
      <c r="F3024" s="428"/>
      <c r="G3024" s="495"/>
      <c r="H3024" s="495" t="str">
        <f t="shared" si="96"/>
        <v/>
      </c>
      <c r="I3024" s="512" t="str">
        <f t="shared" si="97"/>
        <v/>
      </c>
      <c r="J3024" s="428"/>
    </row>
    <row r="3025" spans="1:10" ht="24.75" customHeight="1">
      <c r="A3025" s="428"/>
      <c r="B3025" s="428"/>
      <c r="C3025" s="428"/>
      <c r="D3025" s="495"/>
      <c r="E3025" s="495"/>
      <c r="F3025" s="428"/>
      <c r="G3025" s="495"/>
      <c r="H3025" s="495" t="str">
        <f t="shared" si="96"/>
        <v/>
      </c>
      <c r="I3025" s="512" t="str">
        <f t="shared" si="97"/>
        <v/>
      </c>
      <c r="J3025" s="428"/>
    </row>
    <row r="3026" spans="1:10" ht="24.75" customHeight="1">
      <c r="A3026" s="428"/>
      <c r="B3026" s="428"/>
      <c r="C3026" s="428"/>
      <c r="D3026" s="495"/>
      <c r="E3026" s="495"/>
      <c r="F3026" s="428"/>
      <c r="G3026" s="495"/>
      <c r="H3026" s="495" t="str">
        <f t="shared" si="96"/>
        <v/>
      </c>
      <c r="I3026" s="512" t="str">
        <f t="shared" si="97"/>
        <v/>
      </c>
      <c r="J3026" s="428"/>
    </row>
    <row r="3027" spans="1:10" ht="24.75" customHeight="1">
      <c r="A3027" s="428"/>
      <c r="B3027" s="428"/>
      <c r="C3027" s="428"/>
      <c r="D3027" s="495"/>
      <c r="E3027" s="495"/>
      <c r="F3027" s="428"/>
      <c r="G3027" s="495"/>
      <c r="H3027" s="495" t="str">
        <f t="shared" si="96"/>
        <v/>
      </c>
      <c r="I3027" s="512" t="str">
        <f t="shared" si="97"/>
        <v/>
      </c>
      <c r="J3027" s="428"/>
    </row>
    <row r="3028" spans="1:10" ht="24.75" customHeight="1">
      <c r="A3028" s="428"/>
      <c r="B3028" s="428"/>
      <c r="C3028" s="428"/>
      <c r="D3028" s="495"/>
      <c r="E3028" s="495"/>
      <c r="F3028" s="428"/>
      <c r="G3028" s="495"/>
      <c r="H3028" s="495" t="str">
        <f t="shared" si="96"/>
        <v/>
      </c>
      <c r="I3028" s="512" t="str">
        <f t="shared" si="97"/>
        <v/>
      </c>
      <c r="J3028" s="428"/>
    </row>
    <row r="3029" spans="1:10" ht="24.75" customHeight="1">
      <c r="A3029" s="428"/>
      <c r="B3029" s="428"/>
      <c r="C3029" s="428"/>
      <c r="D3029" s="495"/>
      <c r="E3029" s="495"/>
      <c r="F3029" s="428"/>
      <c r="G3029" s="495"/>
      <c r="H3029" s="495" t="str">
        <f t="shared" si="96"/>
        <v/>
      </c>
      <c r="I3029" s="512" t="str">
        <f t="shared" si="97"/>
        <v/>
      </c>
      <c r="J3029" s="428"/>
    </row>
    <row r="3030" spans="1:10" ht="24.75" customHeight="1">
      <c r="A3030" s="428"/>
      <c r="B3030" s="428"/>
      <c r="C3030" s="428"/>
      <c r="D3030" s="495"/>
      <c r="E3030" s="495"/>
      <c r="F3030" s="428"/>
      <c r="G3030" s="495"/>
      <c r="H3030" s="495" t="str">
        <f t="shared" si="96"/>
        <v/>
      </c>
      <c r="I3030" s="512" t="str">
        <f t="shared" si="97"/>
        <v/>
      </c>
      <c r="J3030" s="428"/>
    </row>
    <row r="3031" spans="1:10" ht="24.75" customHeight="1">
      <c r="A3031" s="428"/>
      <c r="B3031" s="428"/>
      <c r="C3031" s="428"/>
      <c r="D3031" s="495"/>
      <c r="E3031" s="495"/>
      <c r="F3031" s="428"/>
      <c r="G3031" s="495"/>
      <c r="H3031" s="495" t="str">
        <f t="shared" si="96"/>
        <v/>
      </c>
      <c r="I3031" s="512" t="str">
        <f t="shared" si="97"/>
        <v/>
      </c>
      <c r="J3031" s="428"/>
    </row>
    <row r="3032" spans="1:10" ht="24.75" customHeight="1">
      <c r="A3032" s="428"/>
      <c r="B3032" s="428"/>
      <c r="C3032" s="428"/>
      <c r="D3032" s="495"/>
      <c r="E3032" s="495"/>
      <c r="F3032" s="428"/>
      <c r="G3032" s="495"/>
      <c r="H3032" s="495" t="str">
        <f t="shared" si="96"/>
        <v/>
      </c>
      <c r="I3032" s="512" t="str">
        <f t="shared" si="97"/>
        <v/>
      </c>
      <c r="J3032" s="428"/>
    </row>
    <row r="3033" spans="1:10" ht="24.75" customHeight="1">
      <c r="A3033" s="428"/>
      <c r="B3033" s="428"/>
      <c r="C3033" s="428"/>
      <c r="D3033" s="495"/>
      <c r="E3033" s="495"/>
      <c r="F3033" s="428"/>
      <c r="G3033" s="495"/>
      <c r="H3033" s="495" t="str">
        <f t="shared" si="96"/>
        <v/>
      </c>
      <c r="I3033" s="512" t="str">
        <f t="shared" si="97"/>
        <v/>
      </c>
      <c r="J3033" s="428"/>
    </row>
    <row r="3034" spans="1:10" ht="24.75" customHeight="1">
      <c r="A3034" s="428"/>
      <c r="B3034" s="428"/>
      <c r="C3034" s="428"/>
      <c r="D3034" s="495"/>
      <c r="E3034" s="495"/>
      <c r="F3034" s="428"/>
      <c r="G3034" s="495"/>
      <c r="H3034" s="495" t="str">
        <f t="shared" si="96"/>
        <v/>
      </c>
      <c r="I3034" s="512" t="str">
        <f t="shared" si="97"/>
        <v/>
      </c>
      <c r="J3034" s="428"/>
    </row>
    <row r="3035" spans="1:10" ht="24.75" customHeight="1">
      <c r="A3035" s="428"/>
      <c r="B3035" s="428"/>
      <c r="C3035" s="428"/>
      <c r="D3035" s="495"/>
      <c r="E3035" s="495"/>
      <c r="F3035" s="428"/>
      <c r="G3035" s="495"/>
      <c r="H3035" s="495" t="str">
        <f t="shared" si="96"/>
        <v/>
      </c>
      <c r="I3035" s="512" t="str">
        <f t="shared" si="97"/>
        <v/>
      </c>
      <c r="J3035" s="428"/>
    </row>
    <row r="3036" spans="1:10" ht="24.75" customHeight="1">
      <c r="A3036" s="428"/>
      <c r="B3036" s="428"/>
      <c r="C3036" s="428"/>
      <c r="D3036" s="495"/>
      <c r="E3036" s="495"/>
      <c r="F3036" s="428"/>
      <c r="G3036" s="495"/>
      <c r="H3036" s="495" t="str">
        <f t="shared" si="96"/>
        <v/>
      </c>
      <c r="I3036" s="512" t="str">
        <f t="shared" si="97"/>
        <v/>
      </c>
      <c r="J3036" s="428"/>
    </row>
    <row r="3037" spans="1:10" ht="24.75" customHeight="1">
      <c r="A3037" s="428"/>
      <c r="B3037" s="428"/>
      <c r="C3037" s="428"/>
      <c r="D3037" s="495"/>
      <c r="E3037" s="495"/>
      <c r="F3037" s="428"/>
      <c r="G3037" s="495"/>
      <c r="H3037" s="495" t="str">
        <f t="shared" si="96"/>
        <v/>
      </c>
      <c r="I3037" s="512" t="str">
        <f t="shared" si="97"/>
        <v/>
      </c>
      <c r="J3037" s="428"/>
    </row>
    <row r="3038" spans="1:10" ht="24.75" customHeight="1">
      <c r="A3038" s="428"/>
      <c r="B3038" s="428"/>
      <c r="C3038" s="428"/>
      <c r="D3038" s="495"/>
      <c r="E3038" s="495"/>
      <c r="F3038" s="428"/>
      <c r="G3038" s="495"/>
      <c r="H3038" s="495" t="str">
        <f t="shared" ref="H3038:H3101" si="98">IF(E3038="","",E3038*G3038)</f>
        <v/>
      </c>
      <c r="I3038" s="512" t="str">
        <f t="shared" ref="I3038:I3101" si="99">IF(D3038="","",H3038/D3038)</f>
        <v/>
      </c>
      <c r="J3038" s="428"/>
    </row>
    <row r="3039" spans="1:10" ht="24.75" customHeight="1">
      <c r="A3039" s="428"/>
      <c r="B3039" s="428"/>
      <c r="C3039" s="428"/>
      <c r="D3039" s="495"/>
      <c r="E3039" s="495"/>
      <c r="F3039" s="428"/>
      <c r="G3039" s="495"/>
      <c r="H3039" s="495" t="str">
        <f t="shared" si="98"/>
        <v/>
      </c>
      <c r="I3039" s="512" t="str">
        <f t="shared" si="99"/>
        <v/>
      </c>
      <c r="J3039" s="428"/>
    </row>
    <row r="3040" spans="1:10" ht="24.75" customHeight="1">
      <c r="A3040" s="428"/>
      <c r="B3040" s="428"/>
      <c r="C3040" s="428"/>
      <c r="D3040" s="495"/>
      <c r="E3040" s="495"/>
      <c r="F3040" s="428"/>
      <c r="G3040" s="495"/>
      <c r="H3040" s="495" t="str">
        <f t="shared" si="98"/>
        <v/>
      </c>
      <c r="I3040" s="512" t="str">
        <f t="shared" si="99"/>
        <v/>
      </c>
      <c r="J3040" s="428"/>
    </row>
    <row r="3041" spans="1:10" ht="24.75" customHeight="1">
      <c r="A3041" s="428"/>
      <c r="B3041" s="428"/>
      <c r="C3041" s="428"/>
      <c r="D3041" s="495"/>
      <c r="E3041" s="495"/>
      <c r="F3041" s="428"/>
      <c r="G3041" s="495"/>
      <c r="H3041" s="495" t="str">
        <f t="shared" si="98"/>
        <v/>
      </c>
      <c r="I3041" s="512" t="str">
        <f t="shared" si="99"/>
        <v/>
      </c>
      <c r="J3041" s="428"/>
    </row>
    <row r="3042" spans="1:10" ht="24.75" customHeight="1">
      <c r="A3042" s="428"/>
      <c r="B3042" s="428"/>
      <c r="C3042" s="428"/>
      <c r="D3042" s="495"/>
      <c r="E3042" s="495"/>
      <c r="F3042" s="428"/>
      <c r="G3042" s="495"/>
      <c r="H3042" s="495" t="str">
        <f t="shared" si="98"/>
        <v/>
      </c>
      <c r="I3042" s="512" t="str">
        <f t="shared" si="99"/>
        <v/>
      </c>
      <c r="J3042" s="428"/>
    </row>
    <row r="3043" spans="1:10" ht="24.75" customHeight="1">
      <c r="A3043" s="428"/>
      <c r="B3043" s="428"/>
      <c r="C3043" s="428"/>
      <c r="D3043" s="495"/>
      <c r="E3043" s="495"/>
      <c r="F3043" s="428"/>
      <c r="G3043" s="495"/>
      <c r="H3043" s="495" t="str">
        <f t="shared" si="98"/>
        <v/>
      </c>
      <c r="I3043" s="512" t="str">
        <f t="shared" si="99"/>
        <v/>
      </c>
      <c r="J3043" s="428"/>
    </row>
    <row r="3044" spans="1:10" ht="24.75" customHeight="1">
      <c r="A3044" s="428"/>
      <c r="B3044" s="428"/>
      <c r="C3044" s="428"/>
      <c r="D3044" s="495"/>
      <c r="E3044" s="495"/>
      <c r="F3044" s="428"/>
      <c r="G3044" s="495"/>
      <c r="H3044" s="495" t="str">
        <f t="shared" si="98"/>
        <v/>
      </c>
      <c r="I3044" s="512" t="str">
        <f t="shared" si="99"/>
        <v/>
      </c>
      <c r="J3044" s="428"/>
    </row>
    <row r="3045" spans="1:10" ht="24.75" customHeight="1">
      <c r="A3045" s="428"/>
      <c r="B3045" s="428"/>
      <c r="C3045" s="428"/>
      <c r="D3045" s="495"/>
      <c r="E3045" s="495"/>
      <c r="F3045" s="428"/>
      <c r="G3045" s="495"/>
      <c r="H3045" s="495" t="str">
        <f t="shared" si="98"/>
        <v/>
      </c>
      <c r="I3045" s="512" t="str">
        <f t="shared" si="99"/>
        <v/>
      </c>
      <c r="J3045" s="428"/>
    </row>
    <row r="3046" spans="1:10" ht="24.75" customHeight="1">
      <c r="A3046" s="428"/>
      <c r="B3046" s="428"/>
      <c r="C3046" s="428"/>
      <c r="D3046" s="495"/>
      <c r="E3046" s="495"/>
      <c r="F3046" s="428"/>
      <c r="G3046" s="495"/>
      <c r="H3046" s="495" t="str">
        <f t="shared" si="98"/>
        <v/>
      </c>
      <c r="I3046" s="512" t="str">
        <f t="shared" si="99"/>
        <v/>
      </c>
      <c r="J3046" s="428"/>
    </row>
    <row r="3047" spans="1:10" ht="24.75" customHeight="1">
      <c r="A3047" s="428"/>
      <c r="B3047" s="428"/>
      <c r="C3047" s="428"/>
      <c r="D3047" s="495"/>
      <c r="E3047" s="495"/>
      <c r="F3047" s="428"/>
      <c r="G3047" s="495"/>
      <c r="H3047" s="495" t="str">
        <f t="shared" si="98"/>
        <v/>
      </c>
      <c r="I3047" s="512" t="str">
        <f t="shared" si="99"/>
        <v/>
      </c>
      <c r="J3047" s="428"/>
    </row>
    <row r="3048" spans="1:10" ht="24.75" customHeight="1">
      <c r="A3048" s="428"/>
      <c r="B3048" s="428"/>
      <c r="C3048" s="428"/>
      <c r="D3048" s="495"/>
      <c r="E3048" s="495"/>
      <c r="F3048" s="428"/>
      <c r="G3048" s="495"/>
      <c r="H3048" s="495" t="str">
        <f t="shared" si="98"/>
        <v/>
      </c>
      <c r="I3048" s="512" t="str">
        <f t="shared" si="99"/>
        <v/>
      </c>
      <c r="J3048" s="428"/>
    </row>
    <row r="3049" spans="1:10" ht="24.75" customHeight="1">
      <c r="A3049" s="428"/>
      <c r="B3049" s="428"/>
      <c r="C3049" s="428"/>
      <c r="D3049" s="495"/>
      <c r="E3049" s="495"/>
      <c r="F3049" s="428"/>
      <c r="G3049" s="495"/>
      <c r="H3049" s="495" t="str">
        <f t="shared" si="98"/>
        <v/>
      </c>
      <c r="I3049" s="512" t="str">
        <f t="shared" si="99"/>
        <v/>
      </c>
      <c r="J3049" s="428"/>
    </row>
    <row r="3050" spans="1:10" ht="24.75" customHeight="1">
      <c r="A3050" s="428"/>
      <c r="B3050" s="428"/>
      <c r="C3050" s="428"/>
      <c r="D3050" s="495"/>
      <c r="E3050" s="495"/>
      <c r="F3050" s="428"/>
      <c r="G3050" s="495"/>
      <c r="H3050" s="495" t="str">
        <f t="shared" si="98"/>
        <v/>
      </c>
      <c r="I3050" s="512" t="str">
        <f t="shared" si="99"/>
        <v/>
      </c>
      <c r="J3050" s="428"/>
    </row>
    <row r="3051" spans="1:10" ht="24.75" customHeight="1">
      <c r="A3051" s="428"/>
      <c r="B3051" s="428"/>
      <c r="C3051" s="428"/>
      <c r="D3051" s="495"/>
      <c r="E3051" s="495"/>
      <c r="F3051" s="428"/>
      <c r="G3051" s="495"/>
      <c r="H3051" s="495" t="str">
        <f t="shared" si="98"/>
        <v/>
      </c>
      <c r="I3051" s="512" t="str">
        <f t="shared" si="99"/>
        <v/>
      </c>
      <c r="J3051" s="428"/>
    </row>
    <row r="3052" spans="1:10" ht="24.75" customHeight="1">
      <c r="A3052" s="428"/>
      <c r="B3052" s="428"/>
      <c r="C3052" s="428"/>
      <c r="D3052" s="495"/>
      <c r="E3052" s="495"/>
      <c r="F3052" s="428"/>
      <c r="G3052" s="495"/>
      <c r="H3052" s="495" t="str">
        <f t="shared" si="98"/>
        <v/>
      </c>
      <c r="I3052" s="512" t="str">
        <f t="shared" si="99"/>
        <v/>
      </c>
      <c r="J3052" s="428"/>
    </row>
    <row r="3053" spans="1:10" ht="24.75" customHeight="1">
      <c r="A3053" s="428"/>
      <c r="B3053" s="428"/>
      <c r="C3053" s="428"/>
      <c r="D3053" s="495"/>
      <c r="E3053" s="495"/>
      <c r="F3053" s="428"/>
      <c r="G3053" s="495"/>
      <c r="H3053" s="495" t="str">
        <f t="shared" si="98"/>
        <v/>
      </c>
      <c r="I3053" s="512" t="str">
        <f t="shared" si="99"/>
        <v/>
      </c>
      <c r="J3053" s="428"/>
    </row>
    <row r="3054" spans="1:10" ht="24.75" customHeight="1">
      <c r="A3054" s="428"/>
      <c r="B3054" s="428"/>
      <c r="C3054" s="428"/>
      <c r="D3054" s="495"/>
      <c r="E3054" s="495"/>
      <c r="F3054" s="428"/>
      <c r="G3054" s="495"/>
      <c r="H3054" s="495" t="str">
        <f t="shared" si="98"/>
        <v/>
      </c>
      <c r="I3054" s="512" t="str">
        <f t="shared" si="99"/>
        <v/>
      </c>
      <c r="J3054" s="428"/>
    </row>
    <row r="3055" spans="1:10" ht="24.75" customHeight="1">
      <c r="A3055" s="428"/>
      <c r="B3055" s="428"/>
      <c r="C3055" s="428"/>
      <c r="D3055" s="495"/>
      <c r="E3055" s="495"/>
      <c r="F3055" s="428"/>
      <c r="G3055" s="495"/>
      <c r="H3055" s="495" t="str">
        <f t="shared" si="98"/>
        <v/>
      </c>
      <c r="I3055" s="512" t="str">
        <f t="shared" si="99"/>
        <v/>
      </c>
      <c r="J3055" s="428"/>
    </row>
    <row r="3056" spans="1:10" ht="24.75" customHeight="1">
      <c r="A3056" s="428"/>
      <c r="B3056" s="428"/>
      <c r="C3056" s="428"/>
      <c r="D3056" s="495"/>
      <c r="E3056" s="495"/>
      <c r="F3056" s="428"/>
      <c r="G3056" s="495"/>
      <c r="H3056" s="495" t="str">
        <f t="shared" si="98"/>
        <v/>
      </c>
      <c r="I3056" s="512" t="str">
        <f t="shared" si="99"/>
        <v/>
      </c>
      <c r="J3056" s="428"/>
    </row>
    <row r="3057" spans="1:10" ht="24.75" customHeight="1">
      <c r="A3057" s="428"/>
      <c r="B3057" s="428"/>
      <c r="C3057" s="428"/>
      <c r="D3057" s="495"/>
      <c r="E3057" s="495"/>
      <c r="F3057" s="428"/>
      <c r="G3057" s="495"/>
      <c r="H3057" s="495" t="str">
        <f t="shared" si="98"/>
        <v/>
      </c>
      <c r="I3057" s="512" t="str">
        <f t="shared" si="99"/>
        <v/>
      </c>
      <c r="J3057" s="428"/>
    </row>
    <row r="3058" spans="1:10" ht="24.75" customHeight="1">
      <c r="A3058" s="428"/>
      <c r="B3058" s="428"/>
      <c r="C3058" s="428"/>
      <c r="D3058" s="495"/>
      <c r="E3058" s="495"/>
      <c r="F3058" s="428"/>
      <c r="G3058" s="495"/>
      <c r="H3058" s="495" t="str">
        <f t="shared" si="98"/>
        <v/>
      </c>
      <c r="I3058" s="512" t="str">
        <f t="shared" si="99"/>
        <v/>
      </c>
      <c r="J3058" s="428"/>
    </row>
    <row r="3059" spans="1:10" ht="24.75" customHeight="1">
      <c r="A3059" s="428"/>
      <c r="B3059" s="428"/>
      <c r="C3059" s="428"/>
      <c r="D3059" s="495"/>
      <c r="E3059" s="495"/>
      <c r="F3059" s="428"/>
      <c r="G3059" s="495"/>
      <c r="H3059" s="495" t="str">
        <f t="shared" si="98"/>
        <v/>
      </c>
      <c r="I3059" s="512" t="str">
        <f t="shared" si="99"/>
        <v/>
      </c>
      <c r="J3059" s="428"/>
    </row>
    <row r="3060" spans="1:10" ht="24.75" customHeight="1">
      <c r="A3060" s="428"/>
      <c r="B3060" s="428"/>
      <c r="C3060" s="428"/>
      <c r="D3060" s="495"/>
      <c r="E3060" s="495"/>
      <c r="F3060" s="428"/>
      <c r="G3060" s="495"/>
      <c r="H3060" s="495" t="str">
        <f t="shared" si="98"/>
        <v/>
      </c>
      <c r="I3060" s="512" t="str">
        <f t="shared" si="99"/>
        <v/>
      </c>
      <c r="J3060" s="428"/>
    </row>
    <row r="3061" spans="1:10" ht="24.75" customHeight="1">
      <c r="A3061" s="428"/>
      <c r="B3061" s="428"/>
      <c r="C3061" s="428"/>
      <c r="D3061" s="495"/>
      <c r="E3061" s="495"/>
      <c r="F3061" s="428"/>
      <c r="G3061" s="495"/>
      <c r="H3061" s="495" t="str">
        <f t="shared" si="98"/>
        <v/>
      </c>
      <c r="I3061" s="512" t="str">
        <f t="shared" si="99"/>
        <v/>
      </c>
      <c r="J3061" s="428"/>
    </row>
    <row r="3062" spans="1:10" ht="24.75" customHeight="1">
      <c r="A3062" s="428"/>
      <c r="B3062" s="428"/>
      <c r="C3062" s="428"/>
      <c r="D3062" s="495"/>
      <c r="E3062" s="495"/>
      <c r="F3062" s="428"/>
      <c r="G3062" s="495"/>
      <c r="H3062" s="495" t="str">
        <f t="shared" si="98"/>
        <v/>
      </c>
      <c r="I3062" s="512" t="str">
        <f t="shared" si="99"/>
        <v/>
      </c>
      <c r="J3062" s="428"/>
    </row>
    <row r="3063" spans="1:10" ht="24.75" customHeight="1">
      <c r="A3063" s="428"/>
      <c r="B3063" s="428"/>
      <c r="C3063" s="428"/>
      <c r="D3063" s="495"/>
      <c r="E3063" s="495"/>
      <c r="F3063" s="428"/>
      <c r="G3063" s="495"/>
      <c r="H3063" s="495" t="str">
        <f t="shared" si="98"/>
        <v/>
      </c>
      <c r="I3063" s="512" t="str">
        <f t="shared" si="99"/>
        <v/>
      </c>
      <c r="J3063" s="428"/>
    </row>
    <row r="3064" spans="1:10" ht="24.75" customHeight="1">
      <c r="A3064" s="428"/>
      <c r="B3064" s="428"/>
      <c r="C3064" s="428"/>
      <c r="D3064" s="495"/>
      <c r="E3064" s="495"/>
      <c r="F3064" s="428"/>
      <c r="G3064" s="495"/>
      <c r="H3064" s="495" t="str">
        <f t="shared" si="98"/>
        <v/>
      </c>
      <c r="I3064" s="512" t="str">
        <f t="shared" si="99"/>
        <v/>
      </c>
      <c r="J3064" s="428"/>
    </row>
    <row r="3065" spans="1:10" ht="24.75" customHeight="1">
      <c r="A3065" s="428"/>
      <c r="B3065" s="428"/>
      <c r="C3065" s="428"/>
      <c r="D3065" s="495"/>
      <c r="E3065" s="495"/>
      <c r="F3065" s="428"/>
      <c r="G3065" s="495"/>
      <c r="H3065" s="495" t="str">
        <f t="shared" si="98"/>
        <v/>
      </c>
      <c r="I3065" s="512" t="str">
        <f t="shared" si="99"/>
        <v/>
      </c>
      <c r="J3065" s="428"/>
    </row>
    <row r="3066" spans="1:10" ht="24.75" customHeight="1">
      <c r="A3066" s="428"/>
      <c r="B3066" s="428"/>
      <c r="C3066" s="428"/>
      <c r="D3066" s="495"/>
      <c r="E3066" s="495"/>
      <c r="F3066" s="428"/>
      <c r="G3066" s="495"/>
      <c r="H3066" s="495" t="str">
        <f t="shared" si="98"/>
        <v/>
      </c>
      <c r="I3066" s="512" t="str">
        <f t="shared" si="99"/>
        <v/>
      </c>
      <c r="J3066" s="428"/>
    </row>
    <row r="3067" spans="1:10" ht="24.75" customHeight="1">
      <c r="A3067" s="428"/>
      <c r="B3067" s="428"/>
      <c r="C3067" s="428"/>
      <c r="D3067" s="495"/>
      <c r="E3067" s="495"/>
      <c r="F3067" s="428"/>
      <c r="G3067" s="495"/>
      <c r="H3067" s="495" t="str">
        <f t="shared" si="98"/>
        <v/>
      </c>
      <c r="I3067" s="512" t="str">
        <f t="shared" si="99"/>
        <v/>
      </c>
      <c r="J3067" s="428"/>
    </row>
    <row r="3068" spans="1:10" ht="24.75" customHeight="1">
      <c r="A3068" s="428"/>
      <c r="B3068" s="428"/>
      <c r="C3068" s="428"/>
      <c r="D3068" s="495"/>
      <c r="E3068" s="495"/>
      <c r="F3068" s="428"/>
      <c r="G3068" s="495"/>
      <c r="H3068" s="495" t="str">
        <f t="shared" si="98"/>
        <v/>
      </c>
      <c r="I3068" s="512" t="str">
        <f t="shared" si="99"/>
        <v/>
      </c>
      <c r="J3068" s="428"/>
    </row>
    <row r="3069" spans="1:10" ht="24.75" customHeight="1">
      <c r="A3069" s="428"/>
      <c r="B3069" s="428"/>
      <c r="C3069" s="428"/>
      <c r="D3069" s="495"/>
      <c r="E3069" s="495"/>
      <c r="F3069" s="428"/>
      <c r="G3069" s="495"/>
      <c r="H3069" s="495" t="str">
        <f t="shared" si="98"/>
        <v/>
      </c>
      <c r="I3069" s="512" t="str">
        <f t="shared" si="99"/>
        <v/>
      </c>
      <c r="J3069" s="428"/>
    </row>
    <row r="3070" spans="1:10" ht="24.75" customHeight="1">
      <c r="A3070" s="428"/>
      <c r="B3070" s="428"/>
      <c r="C3070" s="428"/>
      <c r="D3070" s="495"/>
      <c r="E3070" s="495"/>
      <c r="F3070" s="428"/>
      <c r="G3070" s="495"/>
      <c r="H3070" s="495" t="str">
        <f t="shared" si="98"/>
        <v/>
      </c>
      <c r="I3070" s="512" t="str">
        <f t="shared" si="99"/>
        <v/>
      </c>
      <c r="J3070" s="428"/>
    </row>
    <row r="3071" spans="1:10" ht="24.75" customHeight="1">
      <c r="A3071" s="428"/>
      <c r="B3071" s="428"/>
      <c r="C3071" s="428"/>
      <c r="D3071" s="495"/>
      <c r="E3071" s="495"/>
      <c r="F3071" s="428"/>
      <c r="G3071" s="495"/>
      <c r="H3071" s="495" t="str">
        <f t="shared" si="98"/>
        <v/>
      </c>
      <c r="I3071" s="512" t="str">
        <f t="shared" si="99"/>
        <v/>
      </c>
      <c r="J3071" s="428"/>
    </row>
    <row r="3072" spans="1:10" ht="24.75" customHeight="1">
      <c r="A3072" s="428"/>
      <c r="B3072" s="428"/>
      <c r="C3072" s="428"/>
      <c r="D3072" s="495"/>
      <c r="E3072" s="495"/>
      <c r="F3072" s="428"/>
      <c r="G3072" s="495"/>
      <c r="H3072" s="495" t="str">
        <f t="shared" si="98"/>
        <v/>
      </c>
      <c r="I3072" s="512" t="str">
        <f t="shared" si="99"/>
        <v/>
      </c>
      <c r="J3072" s="428"/>
    </row>
    <row r="3073" spans="1:10" ht="24.75" customHeight="1">
      <c r="A3073" s="428"/>
      <c r="B3073" s="428"/>
      <c r="C3073" s="428"/>
      <c r="D3073" s="495"/>
      <c r="E3073" s="495"/>
      <c r="F3073" s="428"/>
      <c r="G3073" s="495"/>
      <c r="H3073" s="495" t="str">
        <f t="shared" si="98"/>
        <v/>
      </c>
      <c r="I3073" s="512" t="str">
        <f t="shared" si="99"/>
        <v/>
      </c>
      <c r="J3073" s="428"/>
    </row>
    <row r="3074" spans="1:10" ht="24.75" customHeight="1">
      <c r="A3074" s="428"/>
      <c r="B3074" s="428"/>
      <c r="C3074" s="428"/>
      <c r="D3074" s="495"/>
      <c r="E3074" s="495"/>
      <c r="F3074" s="428"/>
      <c r="G3074" s="495"/>
      <c r="H3074" s="495" t="str">
        <f t="shared" si="98"/>
        <v/>
      </c>
      <c r="I3074" s="512" t="str">
        <f t="shared" si="99"/>
        <v/>
      </c>
      <c r="J3074" s="428"/>
    </row>
    <row r="3075" spans="1:10" ht="24.75" customHeight="1">
      <c r="A3075" s="428"/>
      <c r="B3075" s="428"/>
      <c r="C3075" s="428"/>
      <c r="D3075" s="495"/>
      <c r="E3075" s="495"/>
      <c r="F3075" s="428"/>
      <c r="G3075" s="495"/>
      <c r="H3075" s="495" t="str">
        <f t="shared" si="98"/>
        <v/>
      </c>
      <c r="I3075" s="512" t="str">
        <f t="shared" si="99"/>
        <v/>
      </c>
      <c r="J3075" s="428"/>
    </row>
    <row r="3076" spans="1:10" ht="24.75" customHeight="1">
      <c r="A3076" s="428"/>
      <c r="B3076" s="428"/>
      <c r="C3076" s="428"/>
      <c r="D3076" s="495"/>
      <c r="E3076" s="495"/>
      <c r="F3076" s="428"/>
      <c r="G3076" s="495"/>
      <c r="H3076" s="495" t="str">
        <f t="shared" si="98"/>
        <v/>
      </c>
      <c r="I3076" s="512" t="str">
        <f t="shared" si="99"/>
        <v/>
      </c>
      <c r="J3076" s="428"/>
    </row>
    <row r="3077" spans="1:10" ht="24.75" customHeight="1">
      <c r="A3077" s="428"/>
      <c r="B3077" s="428"/>
      <c r="C3077" s="428"/>
      <c r="D3077" s="495"/>
      <c r="E3077" s="495"/>
      <c r="F3077" s="428"/>
      <c r="G3077" s="495"/>
      <c r="H3077" s="495" t="str">
        <f t="shared" si="98"/>
        <v/>
      </c>
      <c r="I3077" s="512" t="str">
        <f t="shared" si="99"/>
        <v/>
      </c>
      <c r="J3077" s="428"/>
    </row>
    <row r="3078" spans="1:10" ht="24.75" customHeight="1">
      <c r="A3078" s="428"/>
      <c r="B3078" s="428"/>
      <c r="C3078" s="428"/>
      <c r="D3078" s="495"/>
      <c r="E3078" s="495"/>
      <c r="F3078" s="428"/>
      <c r="G3078" s="495"/>
      <c r="H3078" s="495" t="str">
        <f t="shared" si="98"/>
        <v/>
      </c>
      <c r="I3078" s="512" t="str">
        <f t="shared" si="99"/>
        <v/>
      </c>
      <c r="J3078" s="428"/>
    </row>
    <row r="3079" spans="1:10" ht="24.75" customHeight="1">
      <c r="A3079" s="428"/>
      <c r="B3079" s="428"/>
      <c r="C3079" s="428"/>
      <c r="D3079" s="495"/>
      <c r="E3079" s="495"/>
      <c r="F3079" s="428"/>
      <c r="G3079" s="495"/>
      <c r="H3079" s="495" t="str">
        <f t="shared" si="98"/>
        <v/>
      </c>
      <c r="I3079" s="512" t="str">
        <f t="shared" si="99"/>
        <v/>
      </c>
      <c r="J3079" s="428"/>
    </row>
    <row r="3080" spans="1:10" ht="24.75" customHeight="1">
      <c r="A3080" s="428"/>
      <c r="B3080" s="428"/>
      <c r="C3080" s="428"/>
      <c r="D3080" s="495"/>
      <c r="E3080" s="495"/>
      <c r="F3080" s="428"/>
      <c r="G3080" s="495"/>
      <c r="H3080" s="495" t="str">
        <f t="shared" si="98"/>
        <v/>
      </c>
      <c r="I3080" s="512" t="str">
        <f t="shared" si="99"/>
        <v/>
      </c>
      <c r="J3080" s="428"/>
    </row>
    <row r="3081" spans="1:10" ht="24.75" customHeight="1">
      <c r="A3081" s="428"/>
      <c r="B3081" s="428"/>
      <c r="C3081" s="428"/>
      <c r="D3081" s="495"/>
      <c r="E3081" s="495"/>
      <c r="F3081" s="428"/>
      <c r="G3081" s="495"/>
      <c r="H3081" s="495" t="str">
        <f t="shared" si="98"/>
        <v/>
      </c>
      <c r="I3081" s="512" t="str">
        <f t="shared" si="99"/>
        <v/>
      </c>
      <c r="J3081" s="428"/>
    </row>
    <row r="3082" spans="1:10" ht="24.75" customHeight="1">
      <c r="A3082" s="428"/>
      <c r="B3082" s="428"/>
      <c r="C3082" s="428"/>
      <c r="D3082" s="495"/>
      <c r="E3082" s="495"/>
      <c r="F3082" s="428"/>
      <c r="G3082" s="495"/>
      <c r="H3082" s="495" t="str">
        <f t="shared" si="98"/>
        <v/>
      </c>
      <c r="I3082" s="512" t="str">
        <f t="shared" si="99"/>
        <v/>
      </c>
      <c r="J3082" s="428"/>
    </row>
    <row r="3083" spans="1:10" ht="24.75" customHeight="1">
      <c r="A3083" s="428"/>
      <c r="B3083" s="428"/>
      <c r="C3083" s="428"/>
      <c r="D3083" s="495"/>
      <c r="E3083" s="495"/>
      <c r="F3083" s="428"/>
      <c r="G3083" s="495"/>
      <c r="H3083" s="495" t="str">
        <f t="shared" si="98"/>
        <v/>
      </c>
      <c r="I3083" s="512" t="str">
        <f t="shared" si="99"/>
        <v/>
      </c>
      <c r="J3083" s="428"/>
    </row>
    <row r="3084" spans="1:10" ht="24.75" customHeight="1">
      <c r="A3084" s="428"/>
      <c r="B3084" s="428"/>
      <c r="C3084" s="428"/>
      <c r="D3084" s="495"/>
      <c r="E3084" s="495"/>
      <c r="F3084" s="428"/>
      <c r="G3084" s="495"/>
      <c r="H3084" s="495" t="str">
        <f t="shared" si="98"/>
        <v/>
      </c>
      <c r="I3084" s="512" t="str">
        <f t="shared" si="99"/>
        <v/>
      </c>
      <c r="J3084" s="428"/>
    </row>
    <row r="3085" spans="1:10" ht="24.75" customHeight="1">
      <c r="A3085" s="428"/>
      <c r="B3085" s="428"/>
      <c r="C3085" s="428"/>
      <c r="D3085" s="495"/>
      <c r="E3085" s="495"/>
      <c r="F3085" s="428"/>
      <c r="G3085" s="495"/>
      <c r="H3085" s="495" t="str">
        <f t="shared" si="98"/>
        <v/>
      </c>
      <c r="I3085" s="512" t="str">
        <f t="shared" si="99"/>
        <v/>
      </c>
      <c r="J3085" s="428"/>
    </row>
    <row r="3086" spans="1:10" ht="24.75" customHeight="1">
      <c r="A3086" s="428"/>
      <c r="B3086" s="428"/>
      <c r="C3086" s="428"/>
      <c r="D3086" s="495"/>
      <c r="E3086" s="495"/>
      <c r="F3086" s="428"/>
      <c r="G3086" s="495"/>
      <c r="H3086" s="495" t="str">
        <f t="shared" si="98"/>
        <v/>
      </c>
      <c r="I3086" s="512" t="str">
        <f t="shared" si="99"/>
        <v/>
      </c>
      <c r="J3086" s="428"/>
    </row>
    <row r="3087" spans="1:10" ht="24.75" customHeight="1">
      <c r="A3087" s="428"/>
      <c r="B3087" s="428"/>
      <c r="C3087" s="428"/>
      <c r="D3087" s="495"/>
      <c r="E3087" s="495"/>
      <c r="F3087" s="428"/>
      <c r="G3087" s="495"/>
      <c r="H3087" s="495" t="str">
        <f t="shared" si="98"/>
        <v/>
      </c>
      <c r="I3087" s="512" t="str">
        <f t="shared" si="99"/>
        <v/>
      </c>
      <c r="J3087" s="428"/>
    </row>
    <row r="3088" spans="1:10" ht="24.75" customHeight="1">
      <c r="A3088" s="428"/>
      <c r="B3088" s="428"/>
      <c r="C3088" s="428"/>
      <c r="D3088" s="495"/>
      <c r="E3088" s="495"/>
      <c r="F3088" s="428"/>
      <c r="G3088" s="495"/>
      <c r="H3088" s="495" t="str">
        <f t="shared" si="98"/>
        <v/>
      </c>
      <c r="I3088" s="512" t="str">
        <f t="shared" si="99"/>
        <v/>
      </c>
      <c r="J3088" s="428"/>
    </row>
    <row r="3089" spans="1:10" ht="24.75" customHeight="1">
      <c r="A3089" s="428"/>
      <c r="B3089" s="428"/>
      <c r="C3089" s="428"/>
      <c r="D3089" s="495"/>
      <c r="E3089" s="495"/>
      <c r="F3089" s="428"/>
      <c r="G3089" s="495"/>
      <c r="H3089" s="495" t="str">
        <f t="shared" si="98"/>
        <v/>
      </c>
      <c r="I3089" s="512" t="str">
        <f t="shared" si="99"/>
        <v/>
      </c>
      <c r="J3089" s="428"/>
    </row>
    <row r="3090" spans="1:10" ht="24.75" customHeight="1">
      <c r="A3090" s="428"/>
      <c r="B3090" s="428"/>
      <c r="C3090" s="428"/>
      <c r="D3090" s="495"/>
      <c r="E3090" s="495"/>
      <c r="F3090" s="428"/>
      <c r="G3090" s="495"/>
      <c r="H3090" s="495" t="str">
        <f t="shared" si="98"/>
        <v/>
      </c>
      <c r="I3090" s="512" t="str">
        <f t="shared" si="99"/>
        <v/>
      </c>
      <c r="J3090" s="428"/>
    </row>
    <row r="3091" spans="1:10" ht="24.75" customHeight="1">
      <c r="A3091" s="428"/>
      <c r="B3091" s="428"/>
      <c r="C3091" s="428"/>
      <c r="D3091" s="495"/>
      <c r="E3091" s="495"/>
      <c r="F3091" s="428"/>
      <c r="G3091" s="495"/>
      <c r="H3091" s="495" t="str">
        <f t="shared" si="98"/>
        <v/>
      </c>
      <c r="I3091" s="512" t="str">
        <f t="shared" si="99"/>
        <v/>
      </c>
      <c r="J3091" s="428"/>
    </row>
    <row r="3092" spans="1:10" ht="24.75" customHeight="1">
      <c r="A3092" s="428"/>
      <c r="B3092" s="428"/>
      <c r="C3092" s="428"/>
      <c r="D3092" s="495"/>
      <c r="E3092" s="495"/>
      <c r="F3092" s="428"/>
      <c r="G3092" s="495"/>
      <c r="H3092" s="495" t="str">
        <f t="shared" si="98"/>
        <v/>
      </c>
      <c r="I3092" s="512" t="str">
        <f t="shared" si="99"/>
        <v/>
      </c>
      <c r="J3092" s="428"/>
    </row>
    <row r="3093" spans="1:10" ht="24.75" customHeight="1">
      <c r="A3093" s="428"/>
      <c r="B3093" s="428"/>
      <c r="C3093" s="428"/>
      <c r="D3093" s="495"/>
      <c r="E3093" s="495"/>
      <c r="F3093" s="428"/>
      <c r="G3093" s="495"/>
      <c r="H3093" s="495" t="str">
        <f t="shared" si="98"/>
        <v/>
      </c>
      <c r="I3093" s="512" t="str">
        <f t="shared" si="99"/>
        <v/>
      </c>
      <c r="J3093" s="428"/>
    </row>
    <row r="3094" spans="1:10" ht="24.75" customHeight="1">
      <c r="A3094" s="428"/>
      <c r="B3094" s="428"/>
      <c r="C3094" s="428"/>
      <c r="D3094" s="495"/>
      <c r="E3094" s="495"/>
      <c r="F3094" s="428"/>
      <c r="G3094" s="495"/>
      <c r="H3094" s="495" t="str">
        <f t="shared" si="98"/>
        <v/>
      </c>
      <c r="I3094" s="512" t="str">
        <f t="shared" si="99"/>
        <v/>
      </c>
      <c r="J3094" s="428"/>
    </row>
    <row r="3095" spans="1:10" ht="24.75" customHeight="1">
      <c r="A3095" s="428"/>
      <c r="B3095" s="428"/>
      <c r="C3095" s="428"/>
      <c r="D3095" s="495"/>
      <c r="E3095" s="495"/>
      <c r="F3095" s="428"/>
      <c r="G3095" s="495"/>
      <c r="H3095" s="495" t="str">
        <f t="shared" si="98"/>
        <v/>
      </c>
      <c r="I3095" s="512" t="str">
        <f t="shared" si="99"/>
        <v/>
      </c>
      <c r="J3095" s="428"/>
    </row>
    <row r="3096" spans="1:10" ht="24.75" customHeight="1">
      <c r="A3096" s="428"/>
      <c r="B3096" s="428"/>
      <c r="C3096" s="428"/>
      <c r="D3096" s="495"/>
      <c r="E3096" s="495"/>
      <c r="F3096" s="428"/>
      <c r="G3096" s="495"/>
      <c r="H3096" s="495" t="str">
        <f t="shared" si="98"/>
        <v/>
      </c>
      <c r="I3096" s="512" t="str">
        <f t="shared" si="99"/>
        <v/>
      </c>
      <c r="J3096" s="428"/>
    </row>
    <row r="3097" spans="1:10" ht="24.75" customHeight="1">
      <c r="A3097" s="428"/>
      <c r="B3097" s="428"/>
      <c r="C3097" s="428"/>
      <c r="D3097" s="495"/>
      <c r="E3097" s="495"/>
      <c r="F3097" s="428"/>
      <c r="G3097" s="495"/>
      <c r="H3097" s="495" t="str">
        <f t="shared" si="98"/>
        <v/>
      </c>
      <c r="I3097" s="512" t="str">
        <f t="shared" si="99"/>
        <v/>
      </c>
      <c r="J3097" s="428"/>
    </row>
    <row r="3098" spans="1:10" ht="24.75" customHeight="1">
      <c r="A3098" s="428"/>
      <c r="B3098" s="428"/>
      <c r="C3098" s="428"/>
      <c r="D3098" s="495"/>
      <c r="E3098" s="495"/>
      <c r="F3098" s="428"/>
      <c r="G3098" s="495"/>
      <c r="H3098" s="495" t="str">
        <f t="shared" si="98"/>
        <v/>
      </c>
      <c r="I3098" s="512" t="str">
        <f t="shared" si="99"/>
        <v/>
      </c>
      <c r="J3098" s="428"/>
    </row>
    <row r="3099" spans="1:10" ht="24.75" customHeight="1">
      <c r="A3099" s="428"/>
      <c r="B3099" s="428"/>
      <c r="C3099" s="428"/>
      <c r="D3099" s="495"/>
      <c r="E3099" s="495"/>
      <c r="F3099" s="428"/>
      <c r="G3099" s="495"/>
      <c r="H3099" s="495" t="str">
        <f t="shared" si="98"/>
        <v/>
      </c>
      <c r="I3099" s="512" t="str">
        <f t="shared" si="99"/>
        <v/>
      </c>
      <c r="J3099" s="428"/>
    </row>
    <row r="3100" spans="1:10" ht="24.75" customHeight="1">
      <c r="A3100" s="428"/>
      <c r="B3100" s="428"/>
      <c r="C3100" s="428"/>
      <c r="D3100" s="495"/>
      <c r="E3100" s="495"/>
      <c r="F3100" s="428"/>
      <c r="G3100" s="495"/>
      <c r="H3100" s="495" t="str">
        <f t="shared" si="98"/>
        <v/>
      </c>
      <c r="I3100" s="512" t="str">
        <f t="shared" si="99"/>
        <v/>
      </c>
      <c r="J3100" s="428"/>
    </row>
    <row r="3101" spans="1:10" ht="24.75" customHeight="1">
      <c r="A3101" s="428"/>
      <c r="B3101" s="428"/>
      <c r="C3101" s="428"/>
      <c r="D3101" s="495"/>
      <c r="E3101" s="495"/>
      <c r="F3101" s="428"/>
      <c r="G3101" s="495"/>
      <c r="H3101" s="495" t="str">
        <f t="shared" si="98"/>
        <v/>
      </c>
      <c r="I3101" s="512" t="str">
        <f t="shared" si="99"/>
        <v/>
      </c>
      <c r="J3101" s="428"/>
    </row>
    <row r="3102" spans="1:10" ht="24.75" customHeight="1">
      <c r="A3102" s="428"/>
      <c r="B3102" s="428"/>
      <c r="C3102" s="428"/>
      <c r="D3102" s="495"/>
      <c r="E3102" s="495"/>
      <c r="F3102" s="428"/>
      <c r="G3102" s="495"/>
      <c r="H3102" s="495" t="str">
        <f t="shared" ref="H3102:H3165" si="100">IF(E3102="","",E3102*G3102)</f>
        <v/>
      </c>
      <c r="I3102" s="512" t="str">
        <f t="shared" ref="I3102:I3165" si="101">IF(D3102="","",H3102/D3102)</f>
        <v/>
      </c>
      <c r="J3102" s="428"/>
    </row>
    <row r="3103" spans="1:10" ht="24.75" customHeight="1">
      <c r="A3103" s="428"/>
      <c r="B3103" s="428"/>
      <c r="C3103" s="428"/>
      <c r="D3103" s="495"/>
      <c r="E3103" s="495"/>
      <c r="F3103" s="428"/>
      <c r="G3103" s="495"/>
      <c r="H3103" s="495" t="str">
        <f t="shared" si="100"/>
        <v/>
      </c>
      <c r="I3103" s="512" t="str">
        <f t="shared" si="101"/>
        <v/>
      </c>
      <c r="J3103" s="428"/>
    </row>
    <row r="3104" spans="1:10" ht="24.75" customHeight="1">
      <c r="A3104" s="428"/>
      <c r="B3104" s="428"/>
      <c r="C3104" s="428"/>
      <c r="D3104" s="495"/>
      <c r="E3104" s="495"/>
      <c r="F3104" s="428"/>
      <c r="G3104" s="495"/>
      <c r="H3104" s="495" t="str">
        <f t="shared" si="100"/>
        <v/>
      </c>
      <c r="I3104" s="512" t="str">
        <f t="shared" si="101"/>
        <v/>
      </c>
      <c r="J3104" s="428"/>
    </row>
    <row r="3105" spans="1:10" ht="24.75" customHeight="1">
      <c r="A3105" s="428"/>
      <c r="B3105" s="428"/>
      <c r="C3105" s="428"/>
      <c r="D3105" s="495"/>
      <c r="E3105" s="495"/>
      <c r="F3105" s="428"/>
      <c r="G3105" s="495"/>
      <c r="H3105" s="495" t="str">
        <f t="shared" si="100"/>
        <v/>
      </c>
      <c r="I3105" s="512" t="str">
        <f t="shared" si="101"/>
        <v/>
      </c>
      <c r="J3105" s="428"/>
    </row>
    <row r="3106" spans="1:10" ht="24.75" customHeight="1">
      <c r="A3106" s="428"/>
      <c r="B3106" s="428"/>
      <c r="C3106" s="428"/>
      <c r="D3106" s="495"/>
      <c r="E3106" s="495"/>
      <c r="F3106" s="428"/>
      <c r="G3106" s="495"/>
      <c r="H3106" s="495" t="str">
        <f t="shared" si="100"/>
        <v/>
      </c>
      <c r="I3106" s="512" t="str">
        <f t="shared" si="101"/>
        <v/>
      </c>
      <c r="J3106" s="428"/>
    </row>
    <row r="3107" spans="1:10" ht="24.75" customHeight="1">
      <c r="A3107" s="428"/>
      <c r="B3107" s="428"/>
      <c r="C3107" s="428"/>
      <c r="D3107" s="495"/>
      <c r="E3107" s="495"/>
      <c r="F3107" s="428"/>
      <c r="G3107" s="495"/>
      <c r="H3107" s="495" t="str">
        <f t="shared" si="100"/>
        <v/>
      </c>
      <c r="I3107" s="512" t="str">
        <f t="shared" si="101"/>
        <v/>
      </c>
      <c r="J3107" s="428"/>
    </row>
    <row r="3108" spans="1:10" ht="24.75" customHeight="1">
      <c r="A3108" s="428"/>
      <c r="B3108" s="428"/>
      <c r="C3108" s="428"/>
      <c r="D3108" s="495"/>
      <c r="E3108" s="495"/>
      <c r="F3108" s="428"/>
      <c r="G3108" s="495"/>
      <c r="H3108" s="495" t="str">
        <f t="shared" si="100"/>
        <v/>
      </c>
      <c r="I3108" s="512" t="str">
        <f t="shared" si="101"/>
        <v/>
      </c>
      <c r="J3108" s="428"/>
    </row>
    <row r="3109" spans="1:10" ht="24.75" customHeight="1">
      <c r="A3109" s="428"/>
      <c r="B3109" s="428"/>
      <c r="C3109" s="428"/>
      <c r="D3109" s="495"/>
      <c r="E3109" s="495"/>
      <c r="F3109" s="428"/>
      <c r="G3109" s="495"/>
      <c r="H3109" s="495" t="str">
        <f t="shared" si="100"/>
        <v/>
      </c>
      <c r="I3109" s="512" t="str">
        <f t="shared" si="101"/>
        <v/>
      </c>
      <c r="J3109" s="428"/>
    </row>
    <row r="3110" spans="1:10" ht="24.75" customHeight="1">
      <c r="A3110" s="428"/>
      <c r="B3110" s="428"/>
      <c r="C3110" s="428"/>
      <c r="D3110" s="495"/>
      <c r="E3110" s="495"/>
      <c r="F3110" s="428"/>
      <c r="G3110" s="495"/>
      <c r="H3110" s="495" t="str">
        <f t="shared" si="100"/>
        <v/>
      </c>
      <c r="I3110" s="512" t="str">
        <f t="shared" si="101"/>
        <v/>
      </c>
      <c r="J3110" s="428"/>
    </row>
    <row r="3111" spans="1:10" ht="24.75" customHeight="1">
      <c r="A3111" s="428"/>
      <c r="B3111" s="428"/>
      <c r="C3111" s="428"/>
      <c r="D3111" s="495"/>
      <c r="E3111" s="495"/>
      <c r="F3111" s="428"/>
      <c r="G3111" s="495"/>
      <c r="H3111" s="495" t="str">
        <f t="shared" si="100"/>
        <v/>
      </c>
      <c r="I3111" s="512" t="str">
        <f t="shared" si="101"/>
        <v/>
      </c>
      <c r="J3111" s="428"/>
    </row>
    <row r="3112" spans="1:10" ht="24.75" customHeight="1">
      <c r="A3112" s="428"/>
      <c r="B3112" s="428"/>
      <c r="C3112" s="428"/>
      <c r="D3112" s="495"/>
      <c r="E3112" s="495"/>
      <c r="F3112" s="428"/>
      <c r="G3112" s="495"/>
      <c r="H3112" s="495" t="str">
        <f t="shared" si="100"/>
        <v/>
      </c>
      <c r="I3112" s="512" t="str">
        <f t="shared" si="101"/>
        <v/>
      </c>
      <c r="J3112" s="428"/>
    </row>
    <row r="3113" spans="1:10" ht="24.75" customHeight="1">
      <c r="A3113" s="428"/>
      <c r="B3113" s="428"/>
      <c r="C3113" s="428"/>
      <c r="D3113" s="495"/>
      <c r="E3113" s="495"/>
      <c r="F3113" s="428"/>
      <c r="G3113" s="495"/>
      <c r="H3113" s="495" t="str">
        <f t="shared" si="100"/>
        <v/>
      </c>
      <c r="I3113" s="512" t="str">
        <f t="shared" si="101"/>
        <v/>
      </c>
      <c r="J3113" s="428"/>
    </row>
    <row r="3114" spans="1:10" ht="24.75" customHeight="1">
      <c r="A3114" s="428"/>
      <c r="B3114" s="428"/>
      <c r="C3114" s="428"/>
      <c r="D3114" s="495"/>
      <c r="E3114" s="495"/>
      <c r="F3114" s="428"/>
      <c r="G3114" s="495"/>
      <c r="H3114" s="495" t="str">
        <f t="shared" si="100"/>
        <v/>
      </c>
      <c r="I3114" s="512" t="str">
        <f t="shared" si="101"/>
        <v/>
      </c>
      <c r="J3114" s="428"/>
    </row>
    <row r="3115" spans="1:10" ht="24.75" customHeight="1">
      <c r="A3115" s="428"/>
      <c r="B3115" s="428"/>
      <c r="C3115" s="428"/>
      <c r="D3115" s="495"/>
      <c r="E3115" s="495"/>
      <c r="F3115" s="428"/>
      <c r="G3115" s="495"/>
      <c r="H3115" s="495" t="str">
        <f t="shared" si="100"/>
        <v/>
      </c>
      <c r="I3115" s="512" t="str">
        <f t="shared" si="101"/>
        <v/>
      </c>
      <c r="J3115" s="428"/>
    </row>
    <row r="3116" spans="1:10" ht="24.75" customHeight="1">
      <c r="A3116" s="428"/>
      <c r="B3116" s="428"/>
      <c r="C3116" s="428"/>
      <c r="D3116" s="495"/>
      <c r="E3116" s="495"/>
      <c r="F3116" s="428"/>
      <c r="G3116" s="495"/>
      <c r="H3116" s="495" t="str">
        <f t="shared" si="100"/>
        <v/>
      </c>
      <c r="I3116" s="512" t="str">
        <f t="shared" si="101"/>
        <v/>
      </c>
      <c r="J3116" s="428"/>
    </row>
    <row r="3117" spans="1:10" ht="24.75" customHeight="1">
      <c r="A3117" s="428"/>
      <c r="B3117" s="428"/>
      <c r="C3117" s="428"/>
      <c r="D3117" s="495"/>
      <c r="E3117" s="495"/>
      <c r="F3117" s="428"/>
      <c r="G3117" s="495"/>
      <c r="H3117" s="495" t="str">
        <f t="shared" si="100"/>
        <v/>
      </c>
      <c r="I3117" s="512" t="str">
        <f t="shared" si="101"/>
        <v/>
      </c>
      <c r="J3117" s="428"/>
    </row>
    <row r="3118" spans="1:10" ht="24.75" customHeight="1">
      <c r="A3118" s="428"/>
      <c r="B3118" s="428"/>
      <c r="C3118" s="428"/>
      <c r="D3118" s="495"/>
      <c r="E3118" s="495"/>
      <c r="F3118" s="428"/>
      <c r="G3118" s="495"/>
      <c r="H3118" s="495" t="str">
        <f t="shared" si="100"/>
        <v/>
      </c>
      <c r="I3118" s="512" t="str">
        <f t="shared" si="101"/>
        <v/>
      </c>
      <c r="J3118" s="428"/>
    </row>
    <row r="3119" spans="1:10" ht="24.75" customHeight="1">
      <c r="A3119" s="428"/>
      <c r="B3119" s="428"/>
      <c r="C3119" s="428"/>
      <c r="D3119" s="495"/>
      <c r="E3119" s="495"/>
      <c r="F3119" s="428"/>
      <c r="G3119" s="495"/>
      <c r="H3119" s="495" t="str">
        <f t="shared" si="100"/>
        <v/>
      </c>
      <c r="I3119" s="512" t="str">
        <f t="shared" si="101"/>
        <v/>
      </c>
      <c r="J3119" s="428"/>
    </row>
    <row r="3120" spans="1:10" ht="24.75" customHeight="1">
      <c r="A3120" s="428"/>
      <c r="B3120" s="428"/>
      <c r="C3120" s="428"/>
      <c r="D3120" s="495"/>
      <c r="E3120" s="495"/>
      <c r="F3120" s="428"/>
      <c r="G3120" s="495"/>
      <c r="H3120" s="495" t="str">
        <f t="shared" si="100"/>
        <v/>
      </c>
      <c r="I3120" s="512" t="str">
        <f t="shared" si="101"/>
        <v/>
      </c>
      <c r="J3120" s="428"/>
    </row>
    <row r="3121" spans="1:10" ht="24.75" customHeight="1">
      <c r="A3121" s="428"/>
      <c r="B3121" s="428"/>
      <c r="C3121" s="428"/>
      <c r="D3121" s="495"/>
      <c r="E3121" s="495"/>
      <c r="F3121" s="428"/>
      <c r="G3121" s="495"/>
      <c r="H3121" s="495" t="str">
        <f t="shared" si="100"/>
        <v/>
      </c>
      <c r="I3121" s="512" t="str">
        <f t="shared" si="101"/>
        <v/>
      </c>
      <c r="J3121" s="428"/>
    </row>
    <row r="3122" spans="1:10" ht="24.75" customHeight="1">
      <c r="A3122" s="428"/>
      <c r="B3122" s="428"/>
      <c r="C3122" s="428"/>
      <c r="D3122" s="495"/>
      <c r="E3122" s="495"/>
      <c r="F3122" s="428"/>
      <c r="G3122" s="495"/>
      <c r="H3122" s="495" t="str">
        <f t="shared" si="100"/>
        <v/>
      </c>
      <c r="I3122" s="512" t="str">
        <f t="shared" si="101"/>
        <v/>
      </c>
      <c r="J3122" s="428"/>
    </row>
    <row r="3123" spans="1:10" ht="24.75" customHeight="1">
      <c r="A3123" s="428"/>
      <c r="B3123" s="428"/>
      <c r="C3123" s="428"/>
      <c r="D3123" s="495"/>
      <c r="E3123" s="495"/>
      <c r="F3123" s="428"/>
      <c r="G3123" s="495"/>
      <c r="H3123" s="495" t="str">
        <f t="shared" si="100"/>
        <v/>
      </c>
      <c r="I3123" s="512" t="str">
        <f t="shared" si="101"/>
        <v/>
      </c>
      <c r="J3123" s="428"/>
    </row>
    <row r="3124" spans="1:10" ht="24.75" customHeight="1">
      <c r="A3124" s="428"/>
      <c r="B3124" s="428"/>
      <c r="C3124" s="428"/>
      <c r="D3124" s="495"/>
      <c r="E3124" s="495"/>
      <c r="F3124" s="428"/>
      <c r="G3124" s="495"/>
      <c r="H3124" s="495" t="str">
        <f t="shared" si="100"/>
        <v/>
      </c>
      <c r="I3124" s="512" t="str">
        <f t="shared" si="101"/>
        <v/>
      </c>
      <c r="J3124" s="428"/>
    </row>
    <row r="3125" spans="1:10" ht="24.75" customHeight="1">
      <c r="A3125" s="428"/>
      <c r="B3125" s="428"/>
      <c r="C3125" s="428"/>
      <c r="D3125" s="495"/>
      <c r="E3125" s="495"/>
      <c r="F3125" s="428"/>
      <c r="G3125" s="495"/>
      <c r="H3125" s="495" t="str">
        <f t="shared" si="100"/>
        <v/>
      </c>
      <c r="I3125" s="512" t="str">
        <f t="shared" si="101"/>
        <v/>
      </c>
      <c r="J3125" s="428"/>
    </row>
    <row r="3126" spans="1:10" ht="24.75" customHeight="1">
      <c r="A3126" s="428"/>
      <c r="B3126" s="428"/>
      <c r="C3126" s="428"/>
      <c r="D3126" s="495"/>
      <c r="E3126" s="495"/>
      <c r="F3126" s="428"/>
      <c r="G3126" s="495"/>
      <c r="H3126" s="495" t="str">
        <f t="shared" si="100"/>
        <v/>
      </c>
      <c r="I3126" s="512" t="str">
        <f t="shared" si="101"/>
        <v/>
      </c>
      <c r="J3126" s="428"/>
    </row>
    <row r="3127" spans="1:10" ht="24.75" customHeight="1">
      <c r="A3127" s="428"/>
      <c r="B3127" s="428"/>
      <c r="C3127" s="428"/>
      <c r="D3127" s="495"/>
      <c r="E3127" s="495"/>
      <c r="F3127" s="428"/>
      <c r="G3127" s="495"/>
      <c r="H3127" s="495" t="str">
        <f t="shared" si="100"/>
        <v/>
      </c>
      <c r="I3127" s="512" t="str">
        <f t="shared" si="101"/>
        <v/>
      </c>
      <c r="J3127" s="428"/>
    </row>
    <row r="3128" spans="1:10" ht="24.75" customHeight="1">
      <c r="A3128" s="428"/>
      <c r="B3128" s="428"/>
      <c r="C3128" s="428"/>
      <c r="D3128" s="495"/>
      <c r="E3128" s="495"/>
      <c r="F3128" s="428"/>
      <c r="G3128" s="495"/>
      <c r="H3128" s="495" t="str">
        <f t="shared" si="100"/>
        <v/>
      </c>
      <c r="I3128" s="512" t="str">
        <f t="shared" si="101"/>
        <v/>
      </c>
      <c r="J3128" s="428"/>
    </row>
    <row r="3129" spans="1:10" ht="24.75" customHeight="1">
      <c r="A3129" s="428"/>
      <c r="B3129" s="428"/>
      <c r="C3129" s="428"/>
      <c r="D3129" s="495"/>
      <c r="E3129" s="495"/>
      <c r="F3129" s="428"/>
      <c r="G3129" s="495"/>
      <c r="H3129" s="495" t="str">
        <f t="shared" si="100"/>
        <v/>
      </c>
      <c r="I3129" s="512" t="str">
        <f t="shared" si="101"/>
        <v/>
      </c>
      <c r="J3129" s="428"/>
    </row>
    <row r="3130" spans="1:10" ht="24.75" customHeight="1">
      <c r="A3130" s="428"/>
      <c r="B3130" s="428"/>
      <c r="C3130" s="428"/>
      <c r="D3130" s="495"/>
      <c r="E3130" s="495"/>
      <c r="F3130" s="428"/>
      <c r="G3130" s="495"/>
      <c r="H3130" s="495" t="str">
        <f t="shared" si="100"/>
        <v/>
      </c>
      <c r="I3130" s="512" t="str">
        <f t="shared" si="101"/>
        <v/>
      </c>
      <c r="J3130" s="428"/>
    </row>
    <row r="3131" spans="1:10" ht="24.75" customHeight="1">
      <c r="A3131" s="428"/>
      <c r="B3131" s="428"/>
      <c r="C3131" s="428"/>
      <c r="D3131" s="495"/>
      <c r="E3131" s="495"/>
      <c r="F3131" s="428"/>
      <c r="G3131" s="495"/>
      <c r="H3131" s="495" t="str">
        <f t="shared" si="100"/>
        <v/>
      </c>
      <c r="I3131" s="512" t="str">
        <f t="shared" si="101"/>
        <v/>
      </c>
      <c r="J3131" s="428"/>
    </row>
    <row r="3132" spans="1:10" ht="24.75" customHeight="1">
      <c r="A3132" s="428"/>
      <c r="B3132" s="428"/>
      <c r="C3132" s="428"/>
      <c r="D3132" s="495"/>
      <c r="E3132" s="495"/>
      <c r="F3132" s="428"/>
      <c r="G3132" s="495"/>
      <c r="H3132" s="495" t="str">
        <f t="shared" si="100"/>
        <v/>
      </c>
      <c r="I3132" s="512" t="str">
        <f t="shared" si="101"/>
        <v/>
      </c>
      <c r="J3132" s="428"/>
    </row>
    <row r="3133" spans="1:10" ht="24.75" customHeight="1">
      <c r="A3133" s="428"/>
      <c r="B3133" s="428"/>
      <c r="C3133" s="428"/>
      <c r="D3133" s="495"/>
      <c r="E3133" s="495"/>
      <c r="F3133" s="428"/>
      <c r="G3133" s="495"/>
      <c r="H3133" s="495" t="str">
        <f t="shared" si="100"/>
        <v/>
      </c>
      <c r="I3133" s="512" t="str">
        <f t="shared" si="101"/>
        <v/>
      </c>
      <c r="J3133" s="428"/>
    </row>
    <row r="3134" spans="1:10" ht="24.75" customHeight="1">
      <c r="A3134" s="428"/>
      <c r="B3134" s="428"/>
      <c r="C3134" s="428"/>
      <c r="D3134" s="495"/>
      <c r="E3134" s="495"/>
      <c r="F3134" s="428"/>
      <c r="G3134" s="495"/>
      <c r="H3134" s="495" t="str">
        <f t="shared" si="100"/>
        <v/>
      </c>
      <c r="I3134" s="512" t="str">
        <f t="shared" si="101"/>
        <v/>
      </c>
      <c r="J3134" s="428"/>
    </row>
    <row r="3135" spans="1:10" ht="24.75" customHeight="1">
      <c r="A3135" s="428"/>
      <c r="B3135" s="428"/>
      <c r="C3135" s="428"/>
      <c r="D3135" s="495"/>
      <c r="E3135" s="495"/>
      <c r="F3135" s="428"/>
      <c r="G3135" s="495"/>
      <c r="H3135" s="495" t="str">
        <f t="shared" si="100"/>
        <v/>
      </c>
      <c r="I3135" s="512" t="str">
        <f t="shared" si="101"/>
        <v/>
      </c>
      <c r="J3135" s="428"/>
    </row>
    <row r="3136" spans="1:10" ht="24.75" customHeight="1">
      <c r="A3136" s="428"/>
      <c r="B3136" s="428"/>
      <c r="C3136" s="428"/>
      <c r="D3136" s="495"/>
      <c r="E3136" s="495"/>
      <c r="F3136" s="428"/>
      <c r="G3136" s="495"/>
      <c r="H3136" s="495" t="str">
        <f t="shared" si="100"/>
        <v/>
      </c>
      <c r="I3136" s="512" t="str">
        <f t="shared" si="101"/>
        <v/>
      </c>
      <c r="J3136" s="428"/>
    </row>
    <row r="3137" spans="1:10" ht="24.75" customHeight="1">
      <c r="A3137" s="428"/>
      <c r="B3137" s="428"/>
      <c r="C3137" s="428"/>
      <c r="D3137" s="495"/>
      <c r="E3137" s="495"/>
      <c r="F3137" s="428"/>
      <c r="G3137" s="495"/>
      <c r="H3137" s="495" t="str">
        <f t="shared" si="100"/>
        <v/>
      </c>
      <c r="I3137" s="512" t="str">
        <f t="shared" si="101"/>
        <v/>
      </c>
      <c r="J3137" s="428"/>
    </row>
    <row r="3138" spans="1:10" ht="24.75" customHeight="1">
      <c r="A3138" s="428"/>
      <c r="B3138" s="428"/>
      <c r="C3138" s="428"/>
      <c r="D3138" s="495"/>
      <c r="E3138" s="495"/>
      <c r="F3138" s="428"/>
      <c r="G3138" s="495"/>
      <c r="H3138" s="495" t="str">
        <f t="shared" si="100"/>
        <v/>
      </c>
      <c r="I3138" s="512" t="str">
        <f t="shared" si="101"/>
        <v/>
      </c>
      <c r="J3138" s="428"/>
    </row>
    <row r="3139" spans="1:10" ht="24.75" customHeight="1">
      <c r="A3139" s="428"/>
      <c r="B3139" s="428"/>
      <c r="C3139" s="428"/>
      <c r="D3139" s="495"/>
      <c r="E3139" s="495"/>
      <c r="F3139" s="428"/>
      <c r="G3139" s="495"/>
      <c r="H3139" s="495" t="str">
        <f t="shared" si="100"/>
        <v/>
      </c>
      <c r="I3139" s="512" t="str">
        <f t="shared" si="101"/>
        <v/>
      </c>
      <c r="J3139" s="428"/>
    </row>
    <row r="3140" spans="1:10" ht="24.75" customHeight="1">
      <c r="A3140" s="428"/>
      <c r="B3140" s="428"/>
      <c r="C3140" s="428"/>
      <c r="D3140" s="495"/>
      <c r="E3140" s="495"/>
      <c r="F3140" s="428"/>
      <c r="G3140" s="495"/>
      <c r="H3140" s="495" t="str">
        <f t="shared" si="100"/>
        <v/>
      </c>
      <c r="I3140" s="512" t="str">
        <f t="shared" si="101"/>
        <v/>
      </c>
      <c r="J3140" s="428"/>
    </row>
    <row r="3141" spans="1:10" ht="24.75" customHeight="1">
      <c r="A3141" s="428"/>
      <c r="B3141" s="428"/>
      <c r="C3141" s="428"/>
      <c r="D3141" s="495"/>
      <c r="E3141" s="495"/>
      <c r="F3141" s="428"/>
      <c r="G3141" s="495"/>
      <c r="H3141" s="495" t="str">
        <f t="shared" si="100"/>
        <v/>
      </c>
      <c r="I3141" s="512" t="str">
        <f t="shared" si="101"/>
        <v/>
      </c>
      <c r="J3141" s="428"/>
    </row>
    <row r="3142" spans="1:10" ht="24.75" customHeight="1">
      <c r="A3142" s="428"/>
      <c r="B3142" s="428"/>
      <c r="C3142" s="428"/>
      <c r="D3142" s="495"/>
      <c r="E3142" s="495"/>
      <c r="F3142" s="428"/>
      <c r="G3142" s="495"/>
      <c r="H3142" s="495" t="str">
        <f t="shared" si="100"/>
        <v/>
      </c>
      <c r="I3142" s="512" t="str">
        <f t="shared" si="101"/>
        <v/>
      </c>
      <c r="J3142" s="428"/>
    </row>
    <row r="3143" spans="1:10" ht="24.75" customHeight="1">
      <c r="A3143" s="428"/>
      <c r="B3143" s="428"/>
      <c r="C3143" s="428"/>
      <c r="D3143" s="495"/>
      <c r="E3143" s="495"/>
      <c r="F3143" s="428"/>
      <c r="G3143" s="495"/>
      <c r="H3143" s="495" t="str">
        <f t="shared" si="100"/>
        <v/>
      </c>
      <c r="I3143" s="512" t="str">
        <f t="shared" si="101"/>
        <v/>
      </c>
      <c r="J3143" s="428"/>
    </row>
    <row r="3144" spans="1:10" ht="24.75" customHeight="1">
      <c r="A3144" s="428"/>
      <c r="B3144" s="428"/>
      <c r="C3144" s="428"/>
      <c r="D3144" s="495"/>
      <c r="E3144" s="495"/>
      <c r="F3144" s="428"/>
      <c r="G3144" s="495"/>
      <c r="H3144" s="495" t="str">
        <f t="shared" si="100"/>
        <v/>
      </c>
      <c r="I3144" s="512" t="str">
        <f t="shared" si="101"/>
        <v/>
      </c>
      <c r="J3144" s="428"/>
    </row>
    <row r="3145" spans="1:10" ht="24.75" customHeight="1">
      <c r="A3145" s="428"/>
      <c r="B3145" s="428"/>
      <c r="C3145" s="428"/>
      <c r="D3145" s="495"/>
      <c r="E3145" s="495"/>
      <c r="F3145" s="428"/>
      <c r="G3145" s="495"/>
      <c r="H3145" s="495" t="str">
        <f t="shared" si="100"/>
        <v/>
      </c>
      <c r="I3145" s="512" t="str">
        <f t="shared" si="101"/>
        <v/>
      </c>
      <c r="J3145" s="428"/>
    </row>
    <row r="3146" spans="1:10" ht="24.75" customHeight="1">
      <c r="A3146" s="428"/>
      <c r="B3146" s="428"/>
      <c r="C3146" s="428"/>
      <c r="D3146" s="495"/>
      <c r="E3146" s="495"/>
      <c r="F3146" s="428"/>
      <c r="G3146" s="495"/>
      <c r="H3146" s="495" t="str">
        <f t="shared" si="100"/>
        <v/>
      </c>
      <c r="I3146" s="512" t="str">
        <f t="shared" si="101"/>
        <v/>
      </c>
      <c r="J3146" s="428"/>
    </row>
    <row r="3147" spans="1:10" ht="24.75" customHeight="1">
      <c r="A3147" s="428"/>
      <c r="B3147" s="428"/>
      <c r="C3147" s="428"/>
      <c r="D3147" s="495"/>
      <c r="E3147" s="495"/>
      <c r="F3147" s="428"/>
      <c r="G3147" s="495"/>
      <c r="H3147" s="495" t="str">
        <f t="shared" si="100"/>
        <v/>
      </c>
      <c r="I3147" s="512" t="str">
        <f t="shared" si="101"/>
        <v/>
      </c>
      <c r="J3147" s="428"/>
    </row>
    <row r="3148" spans="1:10" ht="24.75" customHeight="1">
      <c r="A3148" s="428"/>
      <c r="B3148" s="428"/>
      <c r="C3148" s="428"/>
      <c r="D3148" s="495"/>
      <c r="E3148" s="495"/>
      <c r="F3148" s="428"/>
      <c r="G3148" s="495"/>
      <c r="H3148" s="495" t="str">
        <f t="shared" si="100"/>
        <v/>
      </c>
      <c r="I3148" s="512" t="str">
        <f t="shared" si="101"/>
        <v/>
      </c>
      <c r="J3148" s="428"/>
    </row>
    <row r="3149" spans="1:10" ht="24.75" customHeight="1">
      <c r="A3149" s="428"/>
      <c r="B3149" s="428"/>
      <c r="C3149" s="428"/>
      <c r="D3149" s="495"/>
      <c r="E3149" s="495"/>
      <c r="F3149" s="428"/>
      <c r="G3149" s="495"/>
      <c r="H3149" s="495" t="str">
        <f t="shared" si="100"/>
        <v/>
      </c>
      <c r="I3149" s="512" t="str">
        <f t="shared" si="101"/>
        <v/>
      </c>
      <c r="J3149" s="428"/>
    </row>
    <row r="3150" spans="1:10" ht="24.75" customHeight="1">
      <c r="A3150" s="428"/>
      <c r="B3150" s="428"/>
      <c r="C3150" s="428"/>
      <c r="D3150" s="495"/>
      <c r="E3150" s="495"/>
      <c r="F3150" s="428"/>
      <c r="G3150" s="495"/>
      <c r="H3150" s="495" t="str">
        <f t="shared" si="100"/>
        <v/>
      </c>
      <c r="I3150" s="512" t="str">
        <f t="shared" si="101"/>
        <v/>
      </c>
      <c r="J3150" s="428"/>
    </row>
    <row r="3151" spans="1:10" ht="24.75" customHeight="1">
      <c r="A3151" s="428"/>
      <c r="B3151" s="428"/>
      <c r="C3151" s="428"/>
      <c r="D3151" s="495"/>
      <c r="E3151" s="495"/>
      <c r="F3151" s="428"/>
      <c r="G3151" s="495"/>
      <c r="H3151" s="495" t="str">
        <f t="shared" si="100"/>
        <v/>
      </c>
      <c r="I3151" s="512" t="str">
        <f t="shared" si="101"/>
        <v/>
      </c>
      <c r="J3151" s="428"/>
    </row>
    <row r="3152" spans="1:10" ht="24.75" customHeight="1">
      <c r="A3152" s="428"/>
      <c r="B3152" s="428"/>
      <c r="C3152" s="428"/>
      <c r="D3152" s="495"/>
      <c r="E3152" s="495"/>
      <c r="F3152" s="428"/>
      <c r="G3152" s="495"/>
      <c r="H3152" s="495" t="str">
        <f t="shared" si="100"/>
        <v/>
      </c>
      <c r="I3152" s="512" t="str">
        <f t="shared" si="101"/>
        <v/>
      </c>
      <c r="J3152" s="428"/>
    </row>
    <row r="3153" spans="1:10" ht="24.75" customHeight="1">
      <c r="A3153" s="428"/>
      <c r="B3153" s="428"/>
      <c r="C3153" s="428"/>
      <c r="D3153" s="495"/>
      <c r="E3153" s="495"/>
      <c r="F3153" s="428"/>
      <c r="G3153" s="495"/>
      <c r="H3153" s="495" t="str">
        <f t="shared" si="100"/>
        <v/>
      </c>
      <c r="I3153" s="512" t="str">
        <f t="shared" si="101"/>
        <v/>
      </c>
      <c r="J3153" s="428"/>
    </row>
    <row r="3154" spans="1:10" ht="24.75" customHeight="1">
      <c r="A3154" s="428"/>
      <c r="B3154" s="428"/>
      <c r="C3154" s="428"/>
      <c r="D3154" s="495"/>
      <c r="E3154" s="495"/>
      <c r="F3154" s="428"/>
      <c r="G3154" s="495"/>
      <c r="H3154" s="495" t="str">
        <f t="shared" si="100"/>
        <v/>
      </c>
      <c r="I3154" s="512" t="str">
        <f t="shared" si="101"/>
        <v/>
      </c>
      <c r="J3154" s="428"/>
    </row>
    <row r="3155" spans="1:10" ht="24.75" customHeight="1">
      <c r="A3155" s="428"/>
      <c r="B3155" s="428"/>
      <c r="C3155" s="428"/>
      <c r="D3155" s="495"/>
      <c r="E3155" s="495"/>
      <c r="F3155" s="428"/>
      <c r="G3155" s="495"/>
      <c r="H3155" s="495" t="str">
        <f t="shared" si="100"/>
        <v/>
      </c>
      <c r="I3155" s="512" t="str">
        <f t="shared" si="101"/>
        <v/>
      </c>
      <c r="J3155" s="428"/>
    </row>
    <row r="3156" spans="1:10" ht="24.75" customHeight="1">
      <c r="A3156" s="428"/>
      <c r="B3156" s="428"/>
      <c r="C3156" s="428"/>
      <c r="D3156" s="495"/>
      <c r="E3156" s="495"/>
      <c r="F3156" s="428"/>
      <c r="G3156" s="495"/>
      <c r="H3156" s="495" t="str">
        <f t="shared" si="100"/>
        <v/>
      </c>
      <c r="I3156" s="512" t="str">
        <f t="shared" si="101"/>
        <v/>
      </c>
      <c r="J3156" s="428"/>
    </row>
    <row r="3157" spans="1:10" ht="24.75" customHeight="1">
      <c r="A3157" s="428"/>
      <c r="B3157" s="428"/>
      <c r="C3157" s="428"/>
      <c r="D3157" s="495"/>
      <c r="E3157" s="495"/>
      <c r="F3157" s="428"/>
      <c r="G3157" s="495"/>
      <c r="H3157" s="495" t="str">
        <f t="shared" si="100"/>
        <v/>
      </c>
      <c r="I3157" s="512" t="str">
        <f t="shared" si="101"/>
        <v/>
      </c>
      <c r="J3157" s="428"/>
    </row>
    <row r="3158" spans="1:10" ht="24.75" customHeight="1">
      <c r="A3158" s="428"/>
      <c r="B3158" s="428"/>
      <c r="C3158" s="428"/>
      <c r="D3158" s="495"/>
      <c r="E3158" s="495"/>
      <c r="F3158" s="428"/>
      <c r="G3158" s="495"/>
      <c r="H3158" s="495" t="str">
        <f t="shared" si="100"/>
        <v/>
      </c>
      <c r="I3158" s="512" t="str">
        <f t="shared" si="101"/>
        <v/>
      </c>
      <c r="J3158" s="428"/>
    </row>
    <row r="3159" spans="1:10" ht="24.75" customHeight="1">
      <c r="A3159" s="428"/>
      <c r="B3159" s="428"/>
      <c r="C3159" s="428"/>
      <c r="D3159" s="495"/>
      <c r="E3159" s="495"/>
      <c r="F3159" s="428"/>
      <c r="G3159" s="495"/>
      <c r="H3159" s="495" t="str">
        <f t="shared" si="100"/>
        <v/>
      </c>
      <c r="I3159" s="512" t="str">
        <f t="shared" si="101"/>
        <v/>
      </c>
      <c r="J3159" s="428"/>
    </row>
    <row r="3160" spans="1:10" ht="24.75" customHeight="1">
      <c r="A3160" s="428"/>
      <c r="B3160" s="428"/>
      <c r="C3160" s="428"/>
      <c r="D3160" s="495"/>
      <c r="E3160" s="495"/>
      <c r="F3160" s="428"/>
      <c r="G3160" s="495"/>
      <c r="H3160" s="495" t="str">
        <f t="shared" si="100"/>
        <v/>
      </c>
      <c r="I3160" s="512" t="str">
        <f t="shared" si="101"/>
        <v/>
      </c>
      <c r="J3160" s="428"/>
    </row>
    <row r="3161" spans="1:10" ht="24.75" customHeight="1">
      <c r="A3161" s="428"/>
      <c r="B3161" s="428"/>
      <c r="C3161" s="428"/>
      <c r="D3161" s="495"/>
      <c r="E3161" s="495"/>
      <c r="F3161" s="428"/>
      <c r="G3161" s="495"/>
      <c r="H3161" s="495" t="str">
        <f t="shared" si="100"/>
        <v/>
      </c>
      <c r="I3161" s="512" t="str">
        <f t="shared" si="101"/>
        <v/>
      </c>
      <c r="J3161" s="428"/>
    </row>
    <row r="3162" spans="1:10" ht="24.75" customHeight="1">
      <c r="A3162" s="428"/>
      <c r="B3162" s="428"/>
      <c r="C3162" s="428"/>
      <c r="D3162" s="495"/>
      <c r="E3162" s="495"/>
      <c r="F3162" s="428"/>
      <c r="G3162" s="495"/>
      <c r="H3162" s="495" t="str">
        <f t="shared" si="100"/>
        <v/>
      </c>
      <c r="I3162" s="512" t="str">
        <f t="shared" si="101"/>
        <v/>
      </c>
      <c r="J3162" s="428"/>
    </row>
    <row r="3163" spans="1:10" ht="24.75" customHeight="1">
      <c r="A3163" s="428"/>
      <c r="B3163" s="428"/>
      <c r="C3163" s="428"/>
      <c r="D3163" s="495"/>
      <c r="E3163" s="495"/>
      <c r="F3163" s="428"/>
      <c r="G3163" s="495"/>
      <c r="H3163" s="495" t="str">
        <f t="shared" si="100"/>
        <v/>
      </c>
      <c r="I3163" s="512" t="str">
        <f t="shared" si="101"/>
        <v/>
      </c>
      <c r="J3163" s="428"/>
    </row>
    <row r="3164" spans="1:10" ht="24.75" customHeight="1">
      <c r="A3164" s="428"/>
      <c r="B3164" s="428"/>
      <c r="C3164" s="428"/>
      <c r="D3164" s="495"/>
      <c r="E3164" s="495"/>
      <c r="F3164" s="428"/>
      <c r="G3164" s="495"/>
      <c r="H3164" s="495" t="str">
        <f t="shared" si="100"/>
        <v/>
      </c>
      <c r="I3164" s="512" t="str">
        <f t="shared" si="101"/>
        <v/>
      </c>
      <c r="J3164" s="428"/>
    </row>
    <row r="3165" spans="1:10" ht="24.75" customHeight="1">
      <c r="A3165" s="428"/>
      <c r="B3165" s="428"/>
      <c r="C3165" s="428"/>
      <c r="D3165" s="495"/>
      <c r="E3165" s="495"/>
      <c r="F3165" s="428"/>
      <c r="G3165" s="495"/>
      <c r="H3165" s="495" t="str">
        <f t="shared" si="100"/>
        <v/>
      </c>
      <c r="I3165" s="512" t="str">
        <f t="shared" si="101"/>
        <v/>
      </c>
      <c r="J3165" s="428"/>
    </row>
    <row r="3166" spans="1:10" ht="24.75" customHeight="1">
      <c r="A3166" s="428"/>
      <c r="B3166" s="428"/>
      <c r="C3166" s="428"/>
      <c r="D3166" s="495"/>
      <c r="E3166" s="495"/>
      <c r="F3166" s="428"/>
      <c r="G3166" s="495"/>
      <c r="H3166" s="495" t="str">
        <f t="shared" ref="H3166:H3229" si="102">IF(E3166="","",E3166*G3166)</f>
        <v/>
      </c>
      <c r="I3166" s="512" t="str">
        <f t="shared" ref="I3166:I3229" si="103">IF(D3166="","",H3166/D3166)</f>
        <v/>
      </c>
      <c r="J3166" s="428"/>
    </row>
    <row r="3167" spans="1:10" ht="24.75" customHeight="1">
      <c r="A3167" s="428"/>
      <c r="B3167" s="428"/>
      <c r="C3167" s="428"/>
      <c r="D3167" s="495"/>
      <c r="E3167" s="495"/>
      <c r="F3167" s="428"/>
      <c r="G3167" s="495"/>
      <c r="H3167" s="495" t="str">
        <f t="shared" si="102"/>
        <v/>
      </c>
      <c r="I3167" s="512" t="str">
        <f t="shared" si="103"/>
        <v/>
      </c>
      <c r="J3167" s="428"/>
    </row>
    <row r="3168" spans="1:10" ht="24.75" customHeight="1">
      <c r="A3168" s="428"/>
      <c r="B3168" s="428"/>
      <c r="C3168" s="428"/>
      <c r="D3168" s="495"/>
      <c r="E3168" s="495"/>
      <c r="F3168" s="428"/>
      <c r="G3168" s="495"/>
      <c r="H3168" s="495" t="str">
        <f t="shared" si="102"/>
        <v/>
      </c>
      <c r="I3168" s="512" t="str">
        <f t="shared" si="103"/>
        <v/>
      </c>
      <c r="J3168" s="428"/>
    </row>
    <row r="3169" spans="1:10" ht="24.75" customHeight="1">
      <c r="A3169" s="428"/>
      <c r="B3169" s="428"/>
      <c r="C3169" s="428"/>
      <c r="D3169" s="495"/>
      <c r="E3169" s="495"/>
      <c r="F3169" s="428"/>
      <c r="G3169" s="495"/>
      <c r="H3169" s="495" t="str">
        <f t="shared" si="102"/>
        <v/>
      </c>
      <c r="I3169" s="512" t="str">
        <f t="shared" si="103"/>
        <v/>
      </c>
      <c r="J3169" s="428"/>
    </row>
    <row r="3170" spans="1:10" ht="24.75" customHeight="1">
      <c r="A3170" s="428"/>
      <c r="B3170" s="428"/>
      <c r="C3170" s="428"/>
      <c r="D3170" s="495"/>
      <c r="E3170" s="495"/>
      <c r="F3170" s="428"/>
      <c r="G3170" s="495"/>
      <c r="H3170" s="495" t="str">
        <f t="shared" si="102"/>
        <v/>
      </c>
      <c r="I3170" s="512" t="str">
        <f t="shared" si="103"/>
        <v/>
      </c>
      <c r="J3170" s="428"/>
    </row>
    <row r="3171" spans="1:10" ht="24.75" customHeight="1">
      <c r="A3171" s="428"/>
      <c r="B3171" s="428"/>
      <c r="C3171" s="428"/>
      <c r="D3171" s="495"/>
      <c r="E3171" s="495"/>
      <c r="F3171" s="428"/>
      <c r="G3171" s="495"/>
      <c r="H3171" s="495" t="str">
        <f t="shared" si="102"/>
        <v/>
      </c>
      <c r="I3171" s="512" t="str">
        <f t="shared" si="103"/>
        <v/>
      </c>
      <c r="J3171" s="428"/>
    </row>
    <row r="3172" spans="1:10" ht="24.75" customHeight="1">
      <c r="A3172" s="428"/>
      <c r="B3172" s="428"/>
      <c r="C3172" s="428"/>
      <c r="D3172" s="495"/>
      <c r="E3172" s="495"/>
      <c r="F3172" s="428"/>
      <c r="G3172" s="495"/>
      <c r="H3172" s="495" t="str">
        <f t="shared" si="102"/>
        <v/>
      </c>
      <c r="I3172" s="512" t="str">
        <f t="shared" si="103"/>
        <v/>
      </c>
      <c r="J3172" s="428"/>
    </row>
    <row r="3173" spans="1:10" ht="24.75" customHeight="1">
      <c r="A3173" s="428"/>
      <c r="B3173" s="428"/>
      <c r="C3173" s="428"/>
      <c r="D3173" s="495"/>
      <c r="E3173" s="495"/>
      <c r="F3173" s="428"/>
      <c r="G3173" s="495"/>
      <c r="H3173" s="495" t="str">
        <f t="shared" si="102"/>
        <v/>
      </c>
      <c r="I3173" s="512" t="str">
        <f t="shared" si="103"/>
        <v/>
      </c>
      <c r="J3173" s="428"/>
    </row>
    <row r="3174" spans="1:10" ht="24.75" customHeight="1">
      <c r="A3174" s="428"/>
      <c r="B3174" s="428"/>
      <c r="C3174" s="428"/>
      <c r="D3174" s="495"/>
      <c r="E3174" s="495"/>
      <c r="F3174" s="428"/>
      <c r="G3174" s="495"/>
      <c r="H3174" s="495" t="str">
        <f t="shared" si="102"/>
        <v/>
      </c>
      <c r="I3174" s="512" t="str">
        <f t="shared" si="103"/>
        <v/>
      </c>
      <c r="J3174" s="428"/>
    </row>
    <row r="3175" spans="1:10" ht="24.75" customHeight="1">
      <c r="A3175" s="428"/>
      <c r="B3175" s="428"/>
      <c r="C3175" s="428"/>
      <c r="D3175" s="495"/>
      <c r="E3175" s="495"/>
      <c r="F3175" s="428"/>
      <c r="G3175" s="495"/>
      <c r="H3175" s="495" t="str">
        <f t="shared" si="102"/>
        <v/>
      </c>
      <c r="I3175" s="512" t="str">
        <f t="shared" si="103"/>
        <v/>
      </c>
      <c r="J3175" s="428"/>
    </row>
    <row r="3176" spans="1:10" ht="24.75" customHeight="1">
      <c r="A3176" s="428"/>
      <c r="B3176" s="428"/>
      <c r="C3176" s="428"/>
      <c r="D3176" s="495"/>
      <c r="E3176" s="495"/>
      <c r="F3176" s="428"/>
      <c r="G3176" s="495"/>
      <c r="H3176" s="495" t="str">
        <f t="shared" si="102"/>
        <v/>
      </c>
      <c r="I3176" s="512" t="str">
        <f t="shared" si="103"/>
        <v/>
      </c>
      <c r="J3176" s="428"/>
    </row>
    <row r="3177" spans="1:10" ht="24.75" customHeight="1">
      <c r="A3177" s="428"/>
      <c r="B3177" s="428"/>
      <c r="C3177" s="428"/>
      <c r="D3177" s="495"/>
      <c r="E3177" s="495"/>
      <c r="F3177" s="428"/>
      <c r="G3177" s="495"/>
      <c r="H3177" s="495" t="str">
        <f t="shared" si="102"/>
        <v/>
      </c>
      <c r="I3177" s="512" t="str">
        <f t="shared" si="103"/>
        <v/>
      </c>
      <c r="J3177" s="428"/>
    </row>
    <row r="3178" spans="1:10" ht="24.75" customHeight="1">
      <c r="A3178" s="428"/>
      <c r="B3178" s="428"/>
      <c r="C3178" s="428"/>
      <c r="D3178" s="495"/>
      <c r="E3178" s="495"/>
      <c r="F3178" s="428"/>
      <c r="G3178" s="495"/>
      <c r="H3178" s="495" t="str">
        <f t="shared" si="102"/>
        <v/>
      </c>
      <c r="I3178" s="512" t="str">
        <f t="shared" si="103"/>
        <v/>
      </c>
      <c r="J3178" s="428"/>
    </row>
    <row r="3179" spans="1:10" ht="24.75" customHeight="1">
      <c r="A3179" s="428"/>
      <c r="B3179" s="428"/>
      <c r="C3179" s="428"/>
      <c r="D3179" s="495"/>
      <c r="E3179" s="495"/>
      <c r="F3179" s="428"/>
      <c r="G3179" s="495"/>
      <c r="H3179" s="495" t="str">
        <f t="shared" si="102"/>
        <v/>
      </c>
      <c r="I3179" s="512" t="str">
        <f t="shared" si="103"/>
        <v/>
      </c>
      <c r="J3179" s="428"/>
    </row>
    <row r="3180" spans="1:10" ht="24.75" customHeight="1">
      <c r="A3180" s="428"/>
      <c r="B3180" s="428"/>
      <c r="C3180" s="428"/>
      <c r="D3180" s="495"/>
      <c r="E3180" s="495"/>
      <c r="F3180" s="428"/>
      <c r="G3180" s="495"/>
      <c r="H3180" s="495" t="str">
        <f t="shared" si="102"/>
        <v/>
      </c>
      <c r="I3180" s="512" t="str">
        <f t="shared" si="103"/>
        <v/>
      </c>
      <c r="J3180" s="428"/>
    </row>
    <row r="3181" spans="1:10" ht="24.75" customHeight="1">
      <c r="A3181" s="428"/>
      <c r="B3181" s="428"/>
      <c r="C3181" s="428"/>
      <c r="D3181" s="495"/>
      <c r="E3181" s="495"/>
      <c r="F3181" s="428"/>
      <c r="G3181" s="495"/>
      <c r="H3181" s="495" t="str">
        <f t="shared" si="102"/>
        <v/>
      </c>
      <c r="I3181" s="512" t="str">
        <f t="shared" si="103"/>
        <v/>
      </c>
      <c r="J3181" s="428"/>
    </row>
    <row r="3182" spans="1:10" ht="24.75" customHeight="1">
      <c r="A3182" s="428"/>
      <c r="B3182" s="428"/>
      <c r="C3182" s="428"/>
      <c r="D3182" s="495"/>
      <c r="E3182" s="495"/>
      <c r="F3182" s="428"/>
      <c r="G3182" s="495"/>
      <c r="H3182" s="495" t="str">
        <f t="shared" si="102"/>
        <v/>
      </c>
      <c r="I3182" s="512" t="str">
        <f t="shared" si="103"/>
        <v/>
      </c>
      <c r="J3182" s="428"/>
    </row>
    <row r="3183" spans="1:10" ht="24.75" customHeight="1">
      <c r="A3183" s="428"/>
      <c r="B3183" s="428"/>
      <c r="C3183" s="428"/>
      <c r="D3183" s="495"/>
      <c r="E3183" s="495"/>
      <c r="F3183" s="428"/>
      <c r="G3183" s="495"/>
      <c r="H3183" s="495" t="str">
        <f t="shared" si="102"/>
        <v/>
      </c>
      <c r="I3183" s="512" t="str">
        <f t="shared" si="103"/>
        <v/>
      </c>
      <c r="J3183" s="428"/>
    </row>
    <row r="3184" spans="1:10" ht="24.75" customHeight="1">
      <c r="A3184" s="428"/>
      <c r="B3184" s="428"/>
      <c r="C3184" s="428"/>
      <c r="D3184" s="495"/>
      <c r="E3184" s="495"/>
      <c r="F3184" s="428"/>
      <c r="G3184" s="495"/>
      <c r="H3184" s="495" t="str">
        <f t="shared" si="102"/>
        <v/>
      </c>
      <c r="I3184" s="512" t="str">
        <f t="shared" si="103"/>
        <v/>
      </c>
      <c r="J3184" s="428"/>
    </row>
    <row r="3185" spans="1:10" ht="24.75" customHeight="1">
      <c r="A3185" s="428"/>
      <c r="B3185" s="428"/>
      <c r="C3185" s="428"/>
      <c r="D3185" s="495"/>
      <c r="E3185" s="495"/>
      <c r="F3185" s="428"/>
      <c r="G3185" s="495"/>
      <c r="H3185" s="495" t="str">
        <f t="shared" si="102"/>
        <v/>
      </c>
      <c r="I3185" s="512" t="str">
        <f t="shared" si="103"/>
        <v/>
      </c>
      <c r="J3185" s="428"/>
    </row>
    <row r="3186" spans="1:10" ht="24.75" customHeight="1">
      <c r="A3186" s="428"/>
      <c r="B3186" s="428"/>
      <c r="C3186" s="428"/>
      <c r="D3186" s="495"/>
      <c r="E3186" s="495"/>
      <c r="F3186" s="428"/>
      <c r="G3186" s="495"/>
      <c r="H3186" s="495" t="str">
        <f t="shared" si="102"/>
        <v/>
      </c>
      <c r="I3186" s="512" t="str">
        <f t="shared" si="103"/>
        <v/>
      </c>
      <c r="J3186" s="428"/>
    </row>
    <row r="3187" spans="1:10" ht="24.75" customHeight="1">
      <c r="A3187" s="428"/>
      <c r="B3187" s="428"/>
      <c r="C3187" s="428"/>
      <c r="D3187" s="495"/>
      <c r="E3187" s="495"/>
      <c r="F3187" s="428"/>
      <c r="G3187" s="495"/>
      <c r="H3187" s="495" t="str">
        <f t="shared" si="102"/>
        <v/>
      </c>
      <c r="I3187" s="512" t="str">
        <f t="shared" si="103"/>
        <v/>
      </c>
      <c r="J3187" s="428"/>
    </row>
    <row r="3188" spans="1:10" ht="24.75" customHeight="1">
      <c r="A3188" s="428"/>
      <c r="B3188" s="428"/>
      <c r="C3188" s="428"/>
      <c r="D3188" s="495"/>
      <c r="E3188" s="495"/>
      <c r="F3188" s="428"/>
      <c r="G3188" s="495"/>
      <c r="H3188" s="495" t="str">
        <f t="shared" si="102"/>
        <v/>
      </c>
      <c r="I3188" s="512" t="str">
        <f t="shared" si="103"/>
        <v/>
      </c>
      <c r="J3188" s="428"/>
    </row>
    <row r="3189" spans="1:10" ht="24.75" customHeight="1">
      <c r="A3189" s="428"/>
      <c r="B3189" s="428"/>
      <c r="C3189" s="428"/>
      <c r="D3189" s="495"/>
      <c r="E3189" s="495"/>
      <c r="F3189" s="428"/>
      <c r="G3189" s="495"/>
      <c r="H3189" s="495" t="str">
        <f t="shared" si="102"/>
        <v/>
      </c>
      <c r="I3189" s="512" t="str">
        <f t="shared" si="103"/>
        <v/>
      </c>
      <c r="J3189" s="428"/>
    </row>
    <row r="3190" spans="1:10" ht="24.75" customHeight="1">
      <c r="A3190" s="428"/>
      <c r="B3190" s="428"/>
      <c r="C3190" s="428"/>
      <c r="D3190" s="495"/>
      <c r="E3190" s="495"/>
      <c r="F3190" s="428"/>
      <c r="G3190" s="495"/>
      <c r="H3190" s="495" t="str">
        <f t="shared" si="102"/>
        <v/>
      </c>
      <c r="I3190" s="512" t="str">
        <f t="shared" si="103"/>
        <v/>
      </c>
      <c r="J3190" s="428"/>
    </row>
    <row r="3191" spans="1:10" ht="24.75" customHeight="1">
      <c r="A3191" s="428"/>
      <c r="B3191" s="428"/>
      <c r="C3191" s="428"/>
      <c r="D3191" s="495"/>
      <c r="E3191" s="495"/>
      <c r="F3191" s="428"/>
      <c r="G3191" s="495"/>
      <c r="H3191" s="495" t="str">
        <f t="shared" si="102"/>
        <v/>
      </c>
      <c r="I3191" s="512" t="str">
        <f t="shared" si="103"/>
        <v/>
      </c>
      <c r="J3191" s="428"/>
    </row>
    <row r="3192" spans="1:10" ht="24.75" customHeight="1">
      <c r="A3192" s="428"/>
      <c r="B3192" s="428"/>
      <c r="C3192" s="428"/>
      <c r="D3192" s="495"/>
      <c r="E3192" s="495"/>
      <c r="F3192" s="428"/>
      <c r="G3192" s="495"/>
      <c r="H3192" s="495" t="str">
        <f t="shared" si="102"/>
        <v/>
      </c>
      <c r="I3192" s="512" t="str">
        <f t="shared" si="103"/>
        <v/>
      </c>
      <c r="J3192" s="428"/>
    </row>
    <row r="3193" spans="1:10" ht="24.75" customHeight="1">
      <c r="A3193" s="428"/>
      <c r="B3193" s="428"/>
      <c r="C3193" s="428"/>
      <c r="D3193" s="495"/>
      <c r="E3193" s="495"/>
      <c r="F3193" s="428"/>
      <c r="G3193" s="495"/>
      <c r="H3193" s="495" t="str">
        <f t="shared" si="102"/>
        <v/>
      </c>
      <c r="I3193" s="512" t="str">
        <f t="shared" si="103"/>
        <v/>
      </c>
      <c r="J3193" s="428"/>
    </row>
    <row r="3194" spans="1:10" ht="24.75" customHeight="1">
      <c r="A3194" s="428"/>
      <c r="B3194" s="428"/>
      <c r="C3194" s="428"/>
      <c r="D3194" s="495"/>
      <c r="E3194" s="495"/>
      <c r="F3194" s="428"/>
      <c r="G3194" s="495"/>
      <c r="H3194" s="495" t="str">
        <f t="shared" si="102"/>
        <v/>
      </c>
      <c r="I3194" s="512" t="str">
        <f t="shared" si="103"/>
        <v/>
      </c>
      <c r="J3194" s="428"/>
    </row>
    <row r="3195" spans="1:10" ht="24.75" customHeight="1">
      <c r="A3195" s="428"/>
      <c r="B3195" s="428"/>
      <c r="C3195" s="428"/>
      <c r="D3195" s="495"/>
      <c r="E3195" s="495"/>
      <c r="F3195" s="428"/>
      <c r="G3195" s="495"/>
      <c r="H3195" s="495" t="str">
        <f t="shared" si="102"/>
        <v/>
      </c>
      <c r="I3195" s="512" t="str">
        <f t="shared" si="103"/>
        <v/>
      </c>
      <c r="J3195" s="428"/>
    </row>
    <row r="3196" spans="1:10" ht="24.75" customHeight="1">
      <c r="A3196" s="428"/>
      <c r="B3196" s="428"/>
      <c r="C3196" s="428"/>
      <c r="D3196" s="495"/>
      <c r="E3196" s="495"/>
      <c r="F3196" s="428"/>
      <c r="G3196" s="495"/>
      <c r="H3196" s="495" t="str">
        <f t="shared" si="102"/>
        <v/>
      </c>
      <c r="I3196" s="512" t="str">
        <f t="shared" si="103"/>
        <v/>
      </c>
      <c r="J3196" s="428"/>
    </row>
    <row r="3197" spans="1:10" ht="24.75" customHeight="1">
      <c r="A3197" s="428"/>
      <c r="B3197" s="428"/>
      <c r="C3197" s="428"/>
      <c r="D3197" s="495"/>
      <c r="E3197" s="495"/>
      <c r="F3197" s="428"/>
      <c r="G3197" s="495"/>
      <c r="H3197" s="495" t="str">
        <f t="shared" si="102"/>
        <v/>
      </c>
      <c r="I3197" s="512" t="str">
        <f t="shared" si="103"/>
        <v/>
      </c>
      <c r="J3197" s="428"/>
    </row>
    <row r="3198" spans="1:10" ht="24.75" customHeight="1">
      <c r="A3198" s="428"/>
      <c r="B3198" s="428"/>
      <c r="C3198" s="428"/>
      <c r="D3198" s="495"/>
      <c r="E3198" s="495"/>
      <c r="F3198" s="428"/>
      <c r="G3198" s="495"/>
      <c r="H3198" s="495" t="str">
        <f t="shared" si="102"/>
        <v/>
      </c>
      <c r="I3198" s="512" t="str">
        <f t="shared" si="103"/>
        <v/>
      </c>
      <c r="J3198" s="428"/>
    </row>
    <row r="3199" spans="1:10" ht="24.75" customHeight="1">
      <c r="A3199" s="428"/>
      <c r="B3199" s="428"/>
      <c r="C3199" s="428"/>
      <c r="D3199" s="495"/>
      <c r="E3199" s="495"/>
      <c r="F3199" s="428"/>
      <c r="G3199" s="495"/>
      <c r="H3199" s="495" t="str">
        <f t="shared" si="102"/>
        <v/>
      </c>
      <c r="I3199" s="512" t="str">
        <f t="shared" si="103"/>
        <v/>
      </c>
      <c r="J3199" s="428"/>
    </row>
    <row r="3200" spans="1:10" ht="24.75" customHeight="1">
      <c r="A3200" s="428"/>
      <c r="B3200" s="428"/>
      <c r="C3200" s="428"/>
      <c r="D3200" s="495"/>
      <c r="E3200" s="495"/>
      <c r="F3200" s="428"/>
      <c r="G3200" s="495"/>
      <c r="H3200" s="495" t="str">
        <f t="shared" si="102"/>
        <v/>
      </c>
      <c r="I3200" s="512" t="str">
        <f t="shared" si="103"/>
        <v/>
      </c>
      <c r="J3200" s="428"/>
    </row>
    <row r="3201" spans="1:10" ht="24.75" customHeight="1">
      <c r="A3201" s="428"/>
      <c r="B3201" s="428"/>
      <c r="C3201" s="428"/>
      <c r="D3201" s="495"/>
      <c r="E3201" s="495"/>
      <c r="F3201" s="428"/>
      <c r="G3201" s="495"/>
      <c r="H3201" s="495" t="str">
        <f t="shared" si="102"/>
        <v/>
      </c>
      <c r="I3201" s="512" t="str">
        <f t="shared" si="103"/>
        <v/>
      </c>
      <c r="J3201" s="428"/>
    </row>
    <row r="3202" spans="1:10" ht="24.75" customHeight="1">
      <c r="A3202" s="428"/>
      <c r="B3202" s="428"/>
      <c r="C3202" s="428"/>
      <c r="D3202" s="495"/>
      <c r="E3202" s="495"/>
      <c r="F3202" s="428"/>
      <c r="G3202" s="495"/>
      <c r="H3202" s="495" t="str">
        <f t="shared" si="102"/>
        <v/>
      </c>
      <c r="I3202" s="512" t="str">
        <f t="shared" si="103"/>
        <v/>
      </c>
      <c r="J3202" s="428"/>
    </row>
    <row r="3203" spans="1:10" ht="24.75" customHeight="1">
      <c r="A3203" s="428"/>
      <c r="B3203" s="428"/>
      <c r="C3203" s="428"/>
      <c r="D3203" s="495"/>
      <c r="E3203" s="495"/>
      <c r="F3203" s="428"/>
      <c r="G3203" s="495"/>
      <c r="H3203" s="495" t="str">
        <f t="shared" si="102"/>
        <v/>
      </c>
      <c r="I3203" s="512" t="str">
        <f t="shared" si="103"/>
        <v/>
      </c>
      <c r="J3203" s="428"/>
    </row>
    <row r="3204" spans="1:10" ht="24.75" customHeight="1">
      <c r="A3204" s="428"/>
      <c r="B3204" s="428"/>
      <c r="C3204" s="428"/>
      <c r="D3204" s="495"/>
      <c r="E3204" s="495"/>
      <c r="F3204" s="428"/>
      <c r="G3204" s="495"/>
      <c r="H3204" s="495" t="str">
        <f t="shared" si="102"/>
        <v/>
      </c>
      <c r="I3204" s="512" t="str">
        <f t="shared" si="103"/>
        <v/>
      </c>
      <c r="J3204" s="428"/>
    </row>
    <row r="3205" spans="1:10" ht="24.75" customHeight="1">
      <c r="A3205" s="428"/>
      <c r="B3205" s="428"/>
      <c r="C3205" s="428"/>
      <c r="D3205" s="495"/>
      <c r="E3205" s="495"/>
      <c r="F3205" s="428"/>
      <c r="G3205" s="495"/>
      <c r="H3205" s="495" t="str">
        <f t="shared" si="102"/>
        <v/>
      </c>
      <c r="I3205" s="512" t="str">
        <f t="shared" si="103"/>
        <v/>
      </c>
      <c r="J3205" s="428"/>
    </row>
    <row r="3206" spans="1:10" ht="24.75" customHeight="1">
      <c r="A3206" s="428"/>
      <c r="B3206" s="428"/>
      <c r="C3206" s="428"/>
      <c r="D3206" s="495"/>
      <c r="E3206" s="495"/>
      <c r="F3206" s="428"/>
      <c r="G3206" s="495"/>
      <c r="H3206" s="495" t="str">
        <f t="shared" si="102"/>
        <v/>
      </c>
      <c r="I3206" s="512" t="str">
        <f t="shared" si="103"/>
        <v/>
      </c>
      <c r="J3206" s="428"/>
    </row>
    <row r="3207" spans="1:10" ht="24.75" customHeight="1">
      <c r="A3207" s="428"/>
      <c r="B3207" s="428"/>
      <c r="C3207" s="428"/>
      <c r="D3207" s="495"/>
      <c r="E3207" s="495"/>
      <c r="F3207" s="428"/>
      <c r="G3207" s="495"/>
      <c r="H3207" s="495" t="str">
        <f t="shared" si="102"/>
        <v/>
      </c>
      <c r="I3207" s="512" t="str">
        <f t="shared" si="103"/>
        <v/>
      </c>
      <c r="J3207" s="428"/>
    </row>
    <row r="3208" spans="1:10" ht="24.75" customHeight="1">
      <c r="A3208" s="428"/>
      <c r="B3208" s="428"/>
      <c r="C3208" s="428"/>
      <c r="D3208" s="495"/>
      <c r="E3208" s="495"/>
      <c r="F3208" s="428"/>
      <c r="G3208" s="495"/>
      <c r="H3208" s="495" t="str">
        <f t="shared" si="102"/>
        <v/>
      </c>
      <c r="I3208" s="512" t="str">
        <f t="shared" si="103"/>
        <v/>
      </c>
      <c r="J3208" s="428"/>
    </row>
    <row r="3209" spans="1:10" ht="24.75" customHeight="1">
      <c r="A3209" s="428"/>
      <c r="B3209" s="428"/>
      <c r="C3209" s="428"/>
      <c r="D3209" s="495"/>
      <c r="E3209" s="495"/>
      <c r="F3209" s="428"/>
      <c r="G3209" s="495"/>
      <c r="H3209" s="495" t="str">
        <f t="shared" si="102"/>
        <v/>
      </c>
      <c r="I3209" s="512" t="str">
        <f t="shared" si="103"/>
        <v/>
      </c>
      <c r="J3209" s="428"/>
    </row>
    <row r="3210" spans="1:10" ht="24.75" customHeight="1">
      <c r="A3210" s="428"/>
      <c r="B3210" s="428"/>
      <c r="C3210" s="428"/>
      <c r="D3210" s="495"/>
      <c r="E3210" s="495"/>
      <c r="F3210" s="428"/>
      <c r="G3210" s="495"/>
      <c r="H3210" s="495" t="str">
        <f t="shared" si="102"/>
        <v/>
      </c>
      <c r="I3210" s="512" t="str">
        <f t="shared" si="103"/>
        <v/>
      </c>
      <c r="J3210" s="428"/>
    </row>
    <row r="3211" spans="1:10" ht="24.75" customHeight="1">
      <c r="A3211" s="428"/>
      <c r="B3211" s="428"/>
      <c r="C3211" s="428"/>
      <c r="D3211" s="495"/>
      <c r="E3211" s="495"/>
      <c r="F3211" s="428"/>
      <c r="G3211" s="495"/>
      <c r="H3211" s="495" t="str">
        <f t="shared" si="102"/>
        <v/>
      </c>
      <c r="I3211" s="512" t="str">
        <f t="shared" si="103"/>
        <v/>
      </c>
      <c r="J3211" s="428"/>
    </row>
    <row r="3212" spans="1:10" ht="24.75" customHeight="1">
      <c r="A3212" s="428"/>
      <c r="B3212" s="428"/>
      <c r="C3212" s="428"/>
      <c r="D3212" s="495"/>
      <c r="E3212" s="495"/>
      <c r="F3212" s="428"/>
      <c r="G3212" s="495"/>
      <c r="H3212" s="495" t="str">
        <f t="shared" si="102"/>
        <v/>
      </c>
      <c r="I3212" s="512" t="str">
        <f t="shared" si="103"/>
        <v/>
      </c>
      <c r="J3212" s="428"/>
    </row>
    <row r="3213" spans="1:10" ht="24.75" customHeight="1">
      <c r="A3213" s="428"/>
      <c r="B3213" s="428"/>
      <c r="C3213" s="428"/>
      <c r="D3213" s="495"/>
      <c r="E3213" s="495"/>
      <c r="F3213" s="428"/>
      <c r="G3213" s="495"/>
      <c r="H3213" s="495" t="str">
        <f t="shared" si="102"/>
        <v/>
      </c>
      <c r="I3213" s="512" t="str">
        <f t="shared" si="103"/>
        <v/>
      </c>
      <c r="J3213" s="428"/>
    </row>
    <row r="3214" spans="1:10" ht="24.75" customHeight="1">
      <c r="A3214" s="428"/>
      <c r="B3214" s="428"/>
      <c r="C3214" s="428"/>
      <c r="D3214" s="495"/>
      <c r="E3214" s="495"/>
      <c r="F3214" s="428"/>
      <c r="G3214" s="495"/>
      <c r="H3214" s="495" t="str">
        <f t="shared" si="102"/>
        <v/>
      </c>
      <c r="I3214" s="512" t="str">
        <f t="shared" si="103"/>
        <v/>
      </c>
      <c r="J3214" s="428"/>
    </row>
    <row r="3215" spans="1:10" ht="24.75" customHeight="1">
      <c r="A3215" s="428"/>
      <c r="B3215" s="428"/>
      <c r="C3215" s="428"/>
      <c r="D3215" s="495"/>
      <c r="E3215" s="495"/>
      <c r="F3215" s="428"/>
      <c r="G3215" s="495"/>
      <c r="H3215" s="495" t="str">
        <f t="shared" si="102"/>
        <v/>
      </c>
      <c r="I3215" s="512" t="str">
        <f t="shared" si="103"/>
        <v/>
      </c>
      <c r="J3215" s="428"/>
    </row>
    <row r="3216" spans="1:10" ht="24.75" customHeight="1">
      <c r="A3216" s="428"/>
      <c r="B3216" s="428"/>
      <c r="C3216" s="428"/>
      <c r="D3216" s="495"/>
      <c r="E3216" s="495"/>
      <c r="F3216" s="428"/>
      <c r="G3216" s="495"/>
      <c r="H3216" s="495" t="str">
        <f t="shared" si="102"/>
        <v/>
      </c>
      <c r="I3216" s="512" t="str">
        <f t="shared" si="103"/>
        <v/>
      </c>
      <c r="J3216" s="428"/>
    </row>
    <row r="3217" spans="1:10" ht="24.75" customHeight="1">
      <c r="A3217" s="428"/>
      <c r="B3217" s="428"/>
      <c r="C3217" s="428"/>
      <c r="D3217" s="495"/>
      <c r="E3217" s="495"/>
      <c r="F3217" s="428"/>
      <c r="G3217" s="495"/>
      <c r="H3217" s="495" t="str">
        <f t="shared" si="102"/>
        <v/>
      </c>
      <c r="I3217" s="512" t="str">
        <f t="shared" si="103"/>
        <v/>
      </c>
      <c r="J3217" s="428"/>
    </row>
    <row r="3218" spans="1:10" ht="24.75" customHeight="1">
      <c r="A3218" s="428"/>
      <c r="B3218" s="428"/>
      <c r="C3218" s="428"/>
      <c r="D3218" s="495"/>
      <c r="E3218" s="495"/>
      <c r="F3218" s="428"/>
      <c r="G3218" s="495"/>
      <c r="H3218" s="495" t="str">
        <f t="shared" si="102"/>
        <v/>
      </c>
      <c r="I3218" s="512" t="str">
        <f t="shared" si="103"/>
        <v/>
      </c>
      <c r="J3218" s="428"/>
    </row>
    <row r="3219" spans="1:10" ht="24.75" customHeight="1">
      <c r="A3219" s="428"/>
      <c r="B3219" s="428"/>
      <c r="C3219" s="428"/>
      <c r="D3219" s="495"/>
      <c r="E3219" s="495"/>
      <c r="F3219" s="428"/>
      <c r="G3219" s="495"/>
      <c r="H3219" s="495" t="str">
        <f t="shared" si="102"/>
        <v/>
      </c>
      <c r="I3219" s="512" t="str">
        <f t="shared" si="103"/>
        <v/>
      </c>
      <c r="J3219" s="428"/>
    </row>
    <row r="3220" spans="1:10" ht="24.75" customHeight="1">
      <c r="A3220" s="428"/>
      <c r="B3220" s="428"/>
      <c r="C3220" s="428"/>
      <c r="D3220" s="495"/>
      <c r="E3220" s="495"/>
      <c r="F3220" s="428"/>
      <c r="G3220" s="495"/>
      <c r="H3220" s="495" t="str">
        <f t="shared" si="102"/>
        <v/>
      </c>
      <c r="I3220" s="512" t="str">
        <f t="shared" si="103"/>
        <v/>
      </c>
      <c r="J3220" s="428"/>
    </row>
    <row r="3221" spans="1:10" ht="24.75" customHeight="1">
      <c r="A3221" s="428"/>
      <c r="B3221" s="428"/>
      <c r="C3221" s="428"/>
      <c r="D3221" s="495"/>
      <c r="E3221" s="495"/>
      <c r="F3221" s="428"/>
      <c r="G3221" s="495"/>
      <c r="H3221" s="495" t="str">
        <f t="shared" si="102"/>
        <v/>
      </c>
      <c r="I3221" s="512" t="str">
        <f t="shared" si="103"/>
        <v/>
      </c>
      <c r="J3221" s="428"/>
    </row>
    <row r="3222" spans="1:10" ht="24.75" customHeight="1">
      <c r="A3222" s="428"/>
      <c r="B3222" s="428"/>
      <c r="C3222" s="428"/>
      <c r="D3222" s="495"/>
      <c r="E3222" s="495"/>
      <c r="F3222" s="428"/>
      <c r="G3222" s="495"/>
      <c r="H3222" s="495" t="str">
        <f t="shared" si="102"/>
        <v/>
      </c>
      <c r="I3222" s="512" t="str">
        <f t="shared" si="103"/>
        <v/>
      </c>
      <c r="J3222" s="428"/>
    </row>
    <row r="3223" spans="1:10" ht="24.75" customHeight="1">
      <c r="A3223" s="428"/>
      <c r="B3223" s="428"/>
      <c r="C3223" s="428"/>
      <c r="D3223" s="495"/>
      <c r="E3223" s="495"/>
      <c r="F3223" s="428"/>
      <c r="G3223" s="495"/>
      <c r="H3223" s="495" t="str">
        <f t="shared" si="102"/>
        <v/>
      </c>
      <c r="I3223" s="512" t="str">
        <f t="shared" si="103"/>
        <v/>
      </c>
      <c r="J3223" s="428"/>
    </row>
    <row r="3224" spans="1:10" ht="24.75" customHeight="1">
      <c r="A3224" s="428"/>
      <c r="B3224" s="428"/>
      <c r="C3224" s="428"/>
      <c r="D3224" s="495"/>
      <c r="E3224" s="495"/>
      <c r="F3224" s="428"/>
      <c r="G3224" s="495"/>
      <c r="H3224" s="495" t="str">
        <f t="shared" si="102"/>
        <v/>
      </c>
      <c r="I3224" s="512" t="str">
        <f t="shared" si="103"/>
        <v/>
      </c>
      <c r="J3224" s="428"/>
    </row>
    <row r="3225" spans="1:10" ht="24.75" customHeight="1">
      <c r="A3225" s="428"/>
      <c r="B3225" s="428"/>
      <c r="C3225" s="428"/>
      <c r="D3225" s="495"/>
      <c r="E3225" s="495"/>
      <c r="F3225" s="428"/>
      <c r="G3225" s="495"/>
      <c r="H3225" s="495" t="str">
        <f t="shared" si="102"/>
        <v/>
      </c>
      <c r="I3225" s="512" t="str">
        <f t="shared" si="103"/>
        <v/>
      </c>
      <c r="J3225" s="428"/>
    </row>
    <row r="3226" spans="1:10" ht="24.75" customHeight="1">
      <c r="A3226" s="428"/>
      <c r="B3226" s="428"/>
      <c r="C3226" s="428"/>
      <c r="D3226" s="495"/>
      <c r="E3226" s="495"/>
      <c r="F3226" s="428"/>
      <c r="G3226" s="495"/>
      <c r="H3226" s="495" t="str">
        <f t="shared" si="102"/>
        <v/>
      </c>
      <c r="I3226" s="512" t="str">
        <f t="shared" si="103"/>
        <v/>
      </c>
      <c r="J3226" s="428"/>
    </row>
    <row r="3227" spans="1:10" ht="24.75" customHeight="1">
      <c r="A3227" s="428"/>
      <c r="B3227" s="428"/>
      <c r="C3227" s="428"/>
      <c r="D3227" s="495"/>
      <c r="E3227" s="495"/>
      <c r="F3227" s="428"/>
      <c r="G3227" s="495"/>
      <c r="H3227" s="495" t="str">
        <f t="shared" si="102"/>
        <v/>
      </c>
      <c r="I3227" s="512" t="str">
        <f t="shared" si="103"/>
        <v/>
      </c>
      <c r="J3227" s="428"/>
    </row>
    <row r="3228" spans="1:10" ht="24.75" customHeight="1">
      <c r="A3228" s="428"/>
      <c r="B3228" s="428"/>
      <c r="C3228" s="428"/>
      <c r="D3228" s="495"/>
      <c r="E3228" s="495"/>
      <c r="F3228" s="428"/>
      <c r="G3228" s="495"/>
      <c r="H3228" s="495" t="str">
        <f t="shared" si="102"/>
        <v/>
      </c>
      <c r="I3228" s="512" t="str">
        <f t="shared" si="103"/>
        <v/>
      </c>
      <c r="J3228" s="428"/>
    </row>
    <row r="3229" spans="1:10" ht="24.75" customHeight="1">
      <c r="A3229" s="428"/>
      <c r="B3229" s="428"/>
      <c r="C3229" s="428"/>
      <c r="D3229" s="495"/>
      <c r="E3229" s="495"/>
      <c r="F3229" s="428"/>
      <c r="G3229" s="495"/>
      <c r="H3229" s="495" t="str">
        <f t="shared" si="102"/>
        <v/>
      </c>
      <c r="I3229" s="512" t="str">
        <f t="shared" si="103"/>
        <v/>
      </c>
      <c r="J3229" s="428"/>
    </row>
    <row r="3230" spans="1:10" ht="24.75" customHeight="1">
      <c r="A3230" s="428"/>
      <c r="B3230" s="428"/>
      <c r="C3230" s="428"/>
      <c r="D3230" s="495"/>
      <c r="E3230" s="495"/>
      <c r="F3230" s="428"/>
      <c r="G3230" s="495"/>
      <c r="H3230" s="495" t="str">
        <f t="shared" ref="H3230:H3293" si="104">IF(E3230="","",E3230*G3230)</f>
        <v/>
      </c>
      <c r="I3230" s="512" t="str">
        <f t="shared" ref="I3230:I3293" si="105">IF(D3230="","",H3230/D3230)</f>
        <v/>
      </c>
      <c r="J3230" s="428"/>
    </row>
    <row r="3231" spans="1:10" ht="24.75" customHeight="1">
      <c r="A3231" s="428"/>
      <c r="B3231" s="428"/>
      <c r="C3231" s="428"/>
      <c r="D3231" s="495"/>
      <c r="E3231" s="495"/>
      <c r="F3231" s="428"/>
      <c r="G3231" s="495"/>
      <c r="H3231" s="495" t="str">
        <f t="shared" si="104"/>
        <v/>
      </c>
      <c r="I3231" s="512" t="str">
        <f t="shared" si="105"/>
        <v/>
      </c>
      <c r="J3231" s="428"/>
    </row>
    <row r="3232" spans="1:10" ht="24.75" customHeight="1">
      <c r="A3232" s="428"/>
      <c r="B3232" s="428"/>
      <c r="C3232" s="428"/>
      <c r="D3232" s="495"/>
      <c r="E3232" s="495"/>
      <c r="F3232" s="428"/>
      <c r="G3232" s="495"/>
      <c r="H3232" s="495" t="str">
        <f t="shared" si="104"/>
        <v/>
      </c>
      <c r="I3232" s="512" t="str">
        <f t="shared" si="105"/>
        <v/>
      </c>
      <c r="J3232" s="428"/>
    </row>
    <row r="3233" spans="1:10" ht="24.75" customHeight="1">
      <c r="A3233" s="428"/>
      <c r="B3233" s="428"/>
      <c r="C3233" s="428"/>
      <c r="D3233" s="495"/>
      <c r="E3233" s="495"/>
      <c r="F3233" s="428"/>
      <c r="G3233" s="495"/>
      <c r="H3233" s="495" t="str">
        <f t="shared" si="104"/>
        <v/>
      </c>
      <c r="I3233" s="512" t="str">
        <f t="shared" si="105"/>
        <v/>
      </c>
      <c r="J3233" s="428"/>
    </row>
    <row r="3234" spans="1:10" ht="24.75" customHeight="1">
      <c r="A3234" s="428"/>
      <c r="B3234" s="428"/>
      <c r="C3234" s="428"/>
      <c r="D3234" s="495"/>
      <c r="E3234" s="495"/>
      <c r="F3234" s="428"/>
      <c r="G3234" s="495"/>
      <c r="H3234" s="495" t="str">
        <f t="shared" si="104"/>
        <v/>
      </c>
      <c r="I3234" s="512" t="str">
        <f t="shared" si="105"/>
        <v/>
      </c>
      <c r="J3234" s="428"/>
    </row>
    <row r="3235" spans="1:10" ht="24.75" customHeight="1">
      <c r="A3235" s="428"/>
      <c r="B3235" s="428"/>
      <c r="C3235" s="428"/>
      <c r="D3235" s="495"/>
      <c r="E3235" s="495"/>
      <c r="F3235" s="428"/>
      <c r="G3235" s="495"/>
      <c r="H3235" s="495" t="str">
        <f t="shared" si="104"/>
        <v/>
      </c>
      <c r="I3235" s="512" t="str">
        <f t="shared" si="105"/>
        <v/>
      </c>
      <c r="J3235" s="428"/>
    </row>
    <row r="3236" spans="1:10" ht="24.75" customHeight="1">
      <c r="A3236" s="428"/>
      <c r="B3236" s="428"/>
      <c r="C3236" s="428"/>
      <c r="D3236" s="495"/>
      <c r="E3236" s="495"/>
      <c r="F3236" s="428"/>
      <c r="G3236" s="495"/>
      <c r="H3236" s="495" t="str">
        <f t="shared" si="104"/>
        <v/>
      </c>
      <c r="I3236" s="512" t="str">
        <f t="shared" si="105"/>
        <v/>
      </c>
      <c r="J3236" s="428"/>
    </row>
    <row r="3237" spans="1:10" ht="24.75" customHeight="1">
      <c r="A3237" s="428"/>
      <c r="B3237" s="428"/>
      <c r="C3237" s="428"/>
      <c r="D3237" s="495"/>
      <c r="E3237" s="495"/>
      <c r="F3237" s="428"/>
      <c r="G3237" s="495"/>
      <c r="H3237" s="495" t="str">
        <f t="shared" si="104"/>
        <v/>
      </c>
      <c r="I3237" s="512" t="str">
        <f t="shared" si="105"/>
        <v/>
      </c>
      <c r="J3237" s="428"/>
    </row>
    <row r="3238" spans="1:10" ht="24.75" customHeight="1">
      <c r="A3238" s="428"/>
      <c r="B3238" s="428"/>
      <c r="C3238" s="428"/>
      <c r="D3238" s="495"/>
      <c r="E3238" s="495"/>
      <c r="F3238" s="428"/>
      <c r="G3238" s="495"/>
      <c r="H3238" s="495" t="str">
        <f t="shared" si="104"/>
        <v/>
      </c>
      <c r="I3238" s="512" t="str">
        <f t="shared" si="105"/>
        <v/>
      </c>
      <c r="J3238" s="428"/>
    </row>
    <row r="3239" spans="1:10" ht="24.75" customHeight="1">
      <c r="A3239" s="428"/>
      <c r="B3239" s="428"/>
      <c r="C3239" s="428"/>
      <c r="D3239" s="495"/>
      <c r="E3239" s="495"/>
      <c r="F3239" s="428"/>
      <c r="G3239" s="495"/>
      <c r="H3239" s="495" t="str">
        <f t="shared" si="104"/>
        <v/>
      </c>
      <c r="I3239" s="512" t="str">
        <f t="shared" si="105"/>
        <v/>
      </c>
      <c r="J3239" s="428"/>
    </row>
    <row r="3240" spans="1:10" ht="24.75" customHeight="1">
      <c r="A3240" s="428"/>
      <c r="B3240" s="428"/>
      <c r="C3240" s="428"/>
      <c r="D3240" s="495"/>
      <c r="E3240" s="495"/>
      <c r="F3240" s="428"/>
      <c r="G3240" s="495"/>
      <c r="H3240" s="495" t="str">
        <f t="shared" si="104"/>
        <v/>
      </c>
      <c r="I3240" s="512" t="str">
        <f t="shared" si="105"/>
        <v/>
      </c>
      <c r="J3240" s="428"/>
    </row>
    <row r="3241" spans="1:10" ht="24.75" customHeight="1">
      <c r="A3241" s="428"/>
      <c r="B3241" s="428"/>
      <c r="C3241" s="428"/>
      <c r="D3241" s="495"/>
      <c r="E3241" s="495"/>
      <c r="F3241" s="428"/>
      <c r="G3241" s="495"/>
      <c r="H3241" s="495" t="str">
        <f t="shared" si="104"/>
        <v/>
      </c>
      <c r="I3241" s="512" t="str">
        <f t="shared" si="105"/>
        <v/>
      </c>
      <c r="J3241" s="428"/>
    </row>
    <row r="3242" spans="1:10" ht="24.75" customHeight="1">
      <c r="A3242" s="428"/>
      <c r="B3242" s="428"/>
      <c r="C3242" s="428"/>
      <c r="D3242" s="495"/>
      <c r="E3242" s="495"/>
      <c r="F3242" s="428"/>
      <c r="G3242" s="495"/>
      <c r="H3242" s="495" t="str">
        <f t="shared" si="104"/>
        <v/>
      </c>
      <c r="I3242" s="512" t="str">
        <f t="shared" si="105"/>
        <v/>
      </c>
      <c r="J3242" s="428"/>
    </row>
    <row r="3243" spans="1:10" ht="24.75" customHeight="1">
      <c r="A3243" s="428"/>
      <c r="B3243" s="428"/>
      <c r="C3243" s="428"/>
      <c r="D3243" s="495"/>
      <c r="E3243" s="495"/>
      <c r="F3243" s="428"/>
      <c r="G3243" s="495"/>
      <c r="H3243" s="495" t="str">
        <f t="shared" si="104"/>
        <v/>
      </c>
      <c r="I3243" s="512" t="str">
        <f t="shared" si="105"/>
        <v/>
      </c>
      <c r="J3243" s="428"/>
    </row>
    <row r="3244" spans="1:10" ht="24.75" customHeight="1">
      <c r="A3244" s="428"/>
      <c r="B3244" s="428"/>
      <c r="C3244" s="428"/>
      <c r="D3244" s="495"/>
      <c r="E3244" s="495"/>
      <c r="F3244" s="428"/>
      <c r="G3244" s="495"/>
      <c r="H3244" s="495" t="str">
        <f t="shared" si="104"/>
        <v/>
      </c>
      <c r="I3244" s="512" t="str">
        <f t="shared" si="105"/>
        <v/>
      </c>
      <c r="J3244" s="428"/>
    </row>
    <row r="3245" spans="1:10" ht="24.75" customHeight="1">
      <c r="A3245" s="428"/>
      <c r="B3245" s="428"/>
      <c r="C3245" s="428"/>
      <c r="D3245" s="495"/>
      <c r="E3245" s="495"/>
      <c r="F3245" s="428"/>
      <c r="G3245" s="495"/>
      <c r="H3245" s="495" t="str">
        <f t="shared" si="104"/>
        <v/>
      </c>
      <c r="I3245" s="512" t="str">
        <f t="shared" si="105"/>
        <v/>
      </c>
      <c r="J3245" s="428"/>
    </row>
    <row r="3246" spans="1:10" ht="24.75" customHeight="1">
      <c r="A3246" s="428"/>
      <c r="B3246" s="428"/>
      <c r="C3246" s="428"/>
      <c r="D3246" s="495"/>
      <c r="E3246" s="495"/>
      <c r="F3246" s="428"/>
      <c r="G3246" s="495"/>
      <c r="H3246" s="495" t="str">
        <f t="shared" si="104"/>
        <v/>
      </c>
      <c r="I3246" s="512" t="str">
        <f t="shared" si="105"/>
        <v/>
      </c>
      <c r="J3246" s="428"/>
    </row>
    <row r="3247" spans="1:10" ht="24.75" customHeight="1">
      <c r="A3247" s="428"/>
      <c r="B3247" s="428"/>
      <c r="C3247" s="428"/>
      <c r="D3247" s="495"/>
      <c r="E3247" s="495"/>
      <c r="F3247" s="428"/>
      <c r="G3247" s="495"/>
      <c r="H3247" s="495" t="str">
        <f t="shared" si="104"/>
        <v/>
      </c>
      <c r="I3247" s="512" t="str">
        <f t="shared" si="105"/>
        <v/>
      </c>
      <c r="J3247" s="428"/>
    </row>
    <row r="3248" spans="1:10" ht="24.75" customHeight="1">
      <c r="A3248" s="428"/>
      <c r="B3248" s="428"/>
      <c r="C3248" s="428"/>
      <c r="D3248" s="495"/>
      <c r="E3248" s="495"/>
      <c r="F3248" s="428"/>
      <c r="G3248" s="495"/>
      <c r="H3248" s="495" t="str">
        <f t="shared" si="104"/>
        <v/>
      </c>
      <c r="I3248" s="512" t="str">
        <f t="shared" si="105"/>
        <v/>
      </c>
      <c r="J3248" s="428"/>
    </row>
    <row r="3249" spans="1:10" ht="24.75" customHeight="1">
      <c r="A3249" s="428"/>
      <c r="B3249" s="428"/>
      <c r="C3249" s="428"/>
      <c r="D3249" s="495"/>
      <c r="E3249" s="495"/>
      <c r="F3249" s="428"/>
      <c r="G3249" s="495"/>
      <c r="H3249" s="495" t="str">
        <f t="shared" si="104"/>
        <v/>
      </c>
      <c r="I3249" s="512" t="str">
        <f t="shared" si="105"/>
        <v/>
      </c>
      <c r="J3249" s="428"/>
    </row>
    <row r="3250" spans="1:10" ht="24.75" customHeight="1">
      <c r="A3250" s="428"/>
      <c r="B3250" s="428"/>
      <c r="C3250" s="428"/>
      <c r="D3250" s="495"/>
      <c r="E3250" s="495"/>
      <c r="F3250" s="428"/>
      <c r="G3250" s="495"/>
      <c r="H3250" s="495" t="str">
        <f t="shared" si="104"/>
        <v/>
      </c>
      <c r="I3250" s="512" t="str">
        <f t="shared" si="105"/>
        <v/>
      </c>
      <c r="J3250" s="428"/>
    </row>
    <row r="3251" spans="1:10" ht="24.75" customHeight="1">
      <c r="A3251" s="428"/>
      <c r="B3251" s="428"/>
      <c r="C3251" s="428"/>
      <c r="D3251" s="495"/>
      <c r="E3251" s="495"/>
      <c r="F3251" s="428"/>
      <c r="G3251" s="495"/>
      <c r="H3251" s="495" t="str">
        <f t="shared" si="104"/>
        <v/>
      </c>
      <c r="I3251" s="512" t="str">
        <f t="shared" si="105"/>
        <v/>
      </c>
      <c r="J3251" s="428"/>
    </row>
    <row r="3252" spans="1:10" ht="24.75" customHeight="1">
      <c r="A3252" s="428"/>
      <c r="B3252" s="428"/>
      <c r="C3252" s="428"/>
      <c r="D3252" s="495"/>
      <c r="E3252" s="495"/>
      <c r="F3252" s="428"/>
      <c r="G3252" s="495"/>
      <c r="H3252" s="495" t="str">
        <f t="shared" si="104"/>
        <v/>
      </c>
      <c r="I3252" s="512" t="str">
        <f t="shared" si="105"/>
        <v/>
      </c>
      <c r="J3252" s="428"/>
    </row>
    <row r="3253" spans="1:10" ht="24.75" customHeight="1">
      <c r="A3253" s="428"/>
      <c r="B3253" s="428"/>
      <c r="C3253" s="428"/>
      <c r="D3253" s="495"/>
      <c r="E3253" s="495"/>
      <c r="F3253" s="428"/>
      <c r="G3253" s="495"/>
      <c r="H3253" s="495" t="str">
        <f t="shared" si="104"/>
        <v/>
      </c>
      <c r="I3253" s="512" t="str">
        <f t="shared" si="105"/>
        <v/>
      </c>
      <c r="J3253" s="428"/>
    </row>
    <row r="3254" spans="1:10" ht="24.75" customHeight="1">
      <c r="A3254" s="428"/>
      <c r="B3254" s="428"/>
      <c r="C3254" s="428"/>
      <c r="D3254" s="495"/>
      <c r="E3254" s="495"/>
      <c r="F3254" s="428"/>
      <c r="G3254" s="495"/>
      <c r="H3254" s="495" t="str">
        <f t="shared" si="104"/>
        <v/>
      </c>
      <c r="I3254" s="512" t="str">
        <f t="shared" si="105"/>
        <v/>
      </c>
      <c r="J3254" s="428"/>
    </row>
    <row r="3255" spans="1:10" ht="24.75" customHeight="1">
      <c r="A3255" s="428"/>
      <c r="B3255" s="428"/>
      <c r="C3255" s="428"/>
      <c r="D3255" s="495"/>
      <c r="E3255" s="495"/>
      <c r="F3255" s="428"/>
      <c r="G3255" s="495"/>
      <c r="H3255" s="495" t="str">
        <f t="shared" si="104"/>
        <v/>
      </c>
      <c r="I3255" s="512" t="str">
        <f t="shared" si="105"/>
        <v/>
      </c>
      <c r="J3255" s="428"/>
    </row>
    <row r="3256" spans="1:10" ht="24.75" customHeight="1">
      <c r="A3256" s="428"/>
      <c r="B3256" s="428"/>
      <c r="C3256" s="428"/>
      <c r="D3256" s="495"/>
      <c r="E3256" s="495"/>
      <c r="F3256" s="428"/>
      <c r="G3256" s="495"/>
      <c r="H3256" s="495" t="str">
        <f t="shared" si="104"/>
        <v/>
      </c>
      <c r="I3256" s="512" t="str">
        <f t="shared" si="105"/>
        <v/>
      </c>
      <c r="J3256" s="428"/>
    </row>
    <row r="3257" spans="1:10" ht="24.75" customHeight="1">
      <c r="A3257" s="428"/>
      <c r="B3257" s="428"/>
      <c r="C3257" s="428"/>
      <c r="D3257" s="495"/>
      <c r="E3257" s="495"/>
      <c r="F3257" s="428"/>
      <c r="G3257" s="495"/>
      <c r="H3257" s="495" t="str">
        <f t="shared" si="104"/>
        <v/>
      </c>
      <c r="I3257" s="512" t="str">
        <f t="shared" si="105"/>
        <v/>
      </c>
      <c r="J3257" s="428"/>
    </row>
    <row r="3258" spans="1:10" ht="24.75" customHeight="1">
      <c r="A3258" s="428"/>
      <c r="B3258" s="428"/>
      <c r="C3258" s="428"/>
      <c r="D3258" s="495"/>
      <c r="E3258" s="495"/>
      <c r="F3258" s="428"/>
      <c r="G3258" s="495"/>
      <c r="H3258" s="495" t="str">
        <f t="shared" si="104"/>
        <v/>
      </c>
      <c r="I3258" s="512" t="str">
        <f t="shared" si="105"/>
        <v/>
      </c>
      <c r="J3258" s="428"/>
    </row>
    <row r="3259" spans="1:10" ht="24.75" customHeight="1">
      <c r="A3259" s="428"/>
      <c r="B3259" s="428"/>
      <c r="C3259" s="428"/>
      <c r="D3259" s="495"/>
      <c r="E3259" s="495"/>
      <c r="F3259" s="428"/>
      <c r="G3259" s="495"/>
      <c r="H3259" s="495" t="str">
        <f t="shared" si="104"/>
        <v/>
      </c>
      <c r="I3259" s="512" t="str">
        <f t="shared" si="105"/>
        <v/>
      </c>
      <c r="J3259" s="428"/>
    </row>
    <row r="3260" spans="1:10" ht="24.75" customHeight="1">
      <c r="A3260" s="428"/>
      <c r="B3260" s="428"/>
      <c r="C3260" s="428"/>
      <c r="D3260" s="495"/>
      <c r="E3260" s="495"/>
      <c r="F3260" s="428"/>
      <c r="G3260" s="495"/>
      <c r="H3260" s="495" t="str">
        <f t="shared" si="104"/>
        <v/>
      </c>
      <c r="I3260" s="512" t="str">
        <f t="shared" si="105"/>
        <v/>
      </c>
      <c r="J3260" s="428"/>
    </row>
    <row r="3261" spans="1:10" ht="24.75" customHeight="1">
      <c r="A3261" s="428"/>
      <c r="B3261" s="428"/>
      <c r="C3261" s="428"/>
      <c r="D3261" s="495"/>
      <c r="E3261" s="495"/>
      <c r="F3261" s="428"/>
      <c r="G3261" s="495"/>
      <c r="H3261" s="495" t="str">
        <f t="shared" si="104"/>
        <v/>
      </c>
      <c r="I3261" s="512" t="str">
        <f t="shared" si="105"/>
        <v/>
      </c>
      <c r="J3261" s="428"/>
    </row>
    <row r="3262" spans="1:10" ht="24.75" customHeight="1">
      <c r="A3262" s="428"/>
      <c r="B3262" s="428"/>
      <c r="C3262" s="428"/>
      <c r="D3262" s="495"/>
      <c r="E3262" s="495"/>
      <c r="F3262" s="428"/>
      <c r="G3262" s="495"/>
      <c r="H3262" s="495" t="str">
        <f t="shared" si="104"/>
        <v/>
      </c>
      <c r="I3262" s="512" t="str">
        <f t="shared" si="105"/>
        <v/>
      </c>
      <c r="J3262" s="428"/>
    </row>
    <row r="3263" spans="1:10" ht="24.75" customHeight="1">
      <c r="A3263" s="428"/>
      <c r="B3263" s="428"/>
      <c r="C3263" s="428"/>
      <c r="D3263" s="495"/>
      <c r="E3263" s="495"/>
      <c r="F3263" s="428"/>
      <c r="G3263" s="495"/>
      <c r="H3263" s="495" t="str">
        <f t="shared" si="104"/>
        <v/>
      </c>
      <c r="I3263" s="512" t="str">
        <f t="shared" si="105"/>
        <v/>
      </c>
      <c r="J3263" s="428"/>
    </row>
    <row r="3264" spans="1:10" ht="24.75" customHeight="1">
      <c r="A3264" s="428"/>
      <c r="B3264" s="428"/>
      <c r="C3264" s="428"/>
      <c r="D3264" s="495"/>
      <c r="E3264" s="495"/>
      <c r="F3264" s="428"/>
      <c r="G3264" s="495"/>
      <c r="H3264" s="495" t="str">
        <f t="shared" si="104"/>
        <v/>
      </c>
      <c r="I3264" s="512" t="str">
        <f t="shared" si="105"/>
        <v/>
      </c>
      <c r="J3264" s="428"/>
    </row>
    <row r="3265" spans="1:10" ht="24.75" customHeight="1">
      <c r="A3265" s="428"/>
      <c r="B3265" s="428"/>
      <c r="C3265" s="428"/>
      <c r="D3265" s="495"/>
      <c r="E3265" s="495"/>
      <c r="F3265" s="428"/>
      <c r="G3265" s="495"/>
      <c r="H3265" s="495" t="str">
        <f t="shared" si="104"/>
        <v/>
      </c>
      <c r="I3265" s="512" t="str">
        <f t="shared" si="105"/>
        <v/>
      </c>
      <c r="J3265" s="428"/>
    </row>
    <row r="3266" spans="1:10" ht="24.75" customHeight="1">
      <c r="A3266" s="428"/>
      <c r="B3266" s="428"/>
      <c r="C3266" s="428"/>
      <c r="D3266" s="495"/>
      <c r="E3266" s="495"/>
      <c r="F3266" s="428"/>
      <c r="G3266" s="495"/>
      <c r="H3266" s="495" t="str">
        <f t="shared" si="104"/>
        <v/>
      </c>
      <c r="I3266" s="512" t="str">
        <f t="shared" si="105"/>
        <v/>
      </c>
      <c r="J3266" s="428"/>
    </row>
    <row r="3267" spans="1:10" ht="24.75" customHeight="1">
      <c r="A3267" s="428"/>
      <c r="B3267" s="428"/>
      <c r="C3267" s="428"/>
      <c r="D3267" s="495"/>
      <c r="E3267" s="495"/>
      <c r="F3267" s="428"/>
      <c r="G3267" s="495"/>
      <c r="H3267" s="495" t="str">
        <f t="shared" si="104"/>
        <v/>
      </c>
      <c r="I3267" s="512" t="str">
        <f t="shared" si="105"/>
        <v/>
      </c>
      <c r="J3267" s="428"/>
    </row>
    <row r="3268" spans="1:10" ht="24.75" customHeight="1">
      <c r="A3268" s="428"/>
      <c r="B3268" s="428"/>
      <c r="C3268" s="428"/>
      <c r="D3268" s="495"/>
      <c r="E3268" s="495"/>
      <c r="F3268" s="428"/>
      <c r="G3268" s="495"/>
      <c r="H3268" s="495" t="str">
        <f t="shared" si="104"/>
        <v/>
      </c>
      <c r="I3268" s="512" t="str">
        <f t="shared" si="105"/>
        <v/>
      </c>
      <c r="J3268" s="428"/>
    </row>
    <row r="3269" spans="1:10" ht="24.75" customHeight="1">
      <c r="A3269" s="428"/>
      <c r="B3269" s="428"/>
      <c r="C3269" s="428"/>
      <c r="D3269" s="495"/>
      <c r="E3269" s="495"/>
      <c r="F3269" s="428"/>
      <c r="G3269" s="495"/>
      <c r="H3269" s="495" t="str">
        <f t="shared" si="104"/>
        <v/>
      </c>
      <c r="I3269" s="512" t="str">
        <f t="shared" si="105"/>
        <v/>
      </c>
      <c r="J3269" s="428"/>
    </row>
    <row r="3270" spans="1:10" ht="24.75" customHeight="1">
      <c r="A3270" s="428"/>
      <c r="B3270" s="428"/>
      <c r="C3270" s="428"/>
      <c r="D3270" s="495"/>
      <c r="E3270" s="495"/>
      <c r="F3270" s="428"/>
      <c r="G3270" s="495"/>
      <c r="H3270" s="495" t="str">
        <f t="shared" si="104"/>
        <v/>
      </c>
      <c r="I3270" s="512" t="str">
        <f t="shared" si="105"/>
        <v/>
      </c>
      <c r="J3270" s="428"/>
    </row>
    <row r="3271" spans="1:10" ht="24.75" customHeight="1">
      <c r="A3271" s="428"/>
      <c r="B3271" s="428"/>
      <c r="C3271" s="428"/>
      <c r="D3271" s="495"/>
      <c r="E3271" s="495"/>
      <c r="F3271" s="428"/>
      <c r="G3271" s="495"/>
      <c r="H3271" s="495" t="str">
        <f t="shared" si="104"/>
        <v/>
      </c>
      <c r="I3271" s="512" t="str">
        <f t="shared" si="105"/>
        <v/>
      </c>
      <c r="J3271" s="428"/>
    </row>
    <row r="3272" spans="1:10" ht="24.75" customHeight="1">
      <c r="A3272" s="428"/>
      <c r="B3272" s="428"/>
      <c r="C3272" s="428"/>
      <c r="D3272" s="495"/>
      <c r="E3272" s="495"/>
      <c r="F3272" s="428"/>
      <c r="G3272" s="495"/>
      <c r="H3272" s="495" t="str">
        <f t="shared" si="104"/>
        <v/>
      </c>
      <c r="I3272" s="512" t="str">
        <f t="shared" si="105"/>
        <v/>
      </c>
      <c r="J3272" s="428"/>
    </row>
    <row r="3273" spans="1:10" ht="24.75" customHeight="1">
      <c r="A3273" s="428"/>
      <c r="B3273" s="428"/>
      <c r="C3273" s="428"/>
      <c r="D3273" s="495"/>
      <c r="E3273" s="495"/>
      <c r="F3273" s="428"/>
      <c r="G3273" s="495"/>
      <c r="H3273" s="495" t="str">
        <f t="shared" si="104"/>
        <v/>
      </c>
      <c r="I3273" s="512" t="str">
        <f t="shared" si="105"/>
        <v/>
      </c>
      <c r="J3273" s="428"/>
    </row>
    <row r="3274" spans="1:10" ht="24.75" customHeight="1">
      <c r="A3274" s="428"/>
      <c r="B3274" s="428"/>
      <c r="C3274" s="428"/>
      <c r="D3274" s="495"/>
      <c r="E3274" s="495"/>
      <c r="F3274" s="428"/>
      <c r="G3274" s="495"/>
      <c r="H3274" s="495" t="str">
        <f t="shared" si="104"/>
        <v/>
      </c>
      <c r="I3274" s="512" t="str">
        <f t="shared" si="105"/>
        <v/>
      </c>
      <c r="J3274" s="428"/>
    </row>
    <row r="3275" spans="1:10" ht="24.75" customHeight="1">
      <c r="A3275" s="428"/>
      <c r="B3275" s="428"/>
      <c r="C3275" s="428"/>
      <c r="D3275" s="495"/>
      <c r="E3275" s="495"/>
      <c r="F3275" s="428"/>
      <c r="G3275" s="495"/>
      <c r="H3275" s="495" t="str">
        <f t="shared" si="104"/>
        <v/>
      </c>
      <c r="I3275" s="512" t="str">
        <f t="shared" si="105"/>
        <v/>
      </c>
      <c r="J3275" s="428"/>
    </row>
    <row r="3276" spans="1:10" ht="24.75" customHeight="1">
      <c r="A3276" s="428"/>
      <c r="B3276" s="428"/>
      <c r="C3276" s="428"/>
      <c r="D3276" s="495"/>
      <c r="E3276" s="495"/>
      <c r="F3276" s="428"/>
      <c r="G3276" s="495"/>
      <c r="H3276" s="495" t="str">
        <f t="shared" si="104"/>
        <v/>
      </c>
      <c r="I3276" s="512" t="str">
        <f t="shared" si="105"/>
        <v/>
      </c>
      <c r="J3276" s="428"/>
    </row>
    <row r="3277" spans="1:10" ht="24.75" customHeight="1">
      <c r="A3277" s="428"/>
      <c r="B3277" s="428"/>
      <c r="C3277" s="428"/>
      <c r="D3277" s="495"/>
      <c r="E3277" s="495"/>
      <c r="F3277" s="428"/>
      <c r="G3277" s="495"/>
      <c r="H3277" s="495" t="str">
        <f t="shared" si="104"/>
        <v/>
      </c>
      <c r="I3277" s="512" t="str">
        <f t="shared" si="105"/>
        <v/>
      </c>
      <c r="J3277" s="428"/>
    </row>
    <row r="3278" spans="1:10" ht="24.75" customHeight="1">
      <c r="A3278" s="428"/>
      <c r="B3278" s="428"/>
      <c r="C3278" s="428"/>
      <c r="D3278" s="495"/>
      <c r="E3278" s="495"/>
      <c r="F3278" s="428"/>
      <c r="G3278" s="495"/>
      <c r="H3278" s="495" t="str">
        <f t="shared" si="104"/>
        <v/>
      </c>
      <c r="I3278" s="512" t="str">
        <f t="shared" si="105"/>
        <v/>
      </c>
      <c r="J3278" s="428"/>
    </row>
    <row r="3279" spans="1:10" ht="24.75" customHeight="1">
      <c r="A3279" s="428"/>
      <c r="B3279" s="428"/>
      <c r="C3279" s="428"/>
      <c r="D3279" s="495"/>
      <c r="E3279" s="495"/>
      <c r="F3279" s="428"/>
      <c r="G3279" s="495"/>
      <c r="H3279" s="495" t="str">
        <f t="shared" si="104"/>
        <v/>
      </c>
      <c r="I3279" s="512" t="str">
        <f t="shared" si="105"/>
        <v/>
      </c>
      <c r="J3279" s="428"/>
    </row>
    <row r="3280" spans="1:10" ht="24.75" customHeight="1">
      <c r="A3280" s="428"/>
      <c r="B3280" s="428"/>
      <c r="C3280" s="428"/>
      <c r="D3280" s="495"/>
      <c r="E3280" s="495"/>
      <c r="F3280" s="428"/>
      <c r="G3280" s="495"/>
      <c r="H3280" s="495" t="str">
        <f t="shared" si="104"/>
        <v/>
      </c>
      <c r="I3280" s="512" t="str">
        <f t="shared" si="105"/>
        <v/>
      </c>
      <c r="J3280" s="428"/>
    </row>
    <row r="3281" spans="1:10" ht="24.75" customHeight="1">
      <c r="A3281" s="428"/>
      <c r="B3281" s="428"/>
      <c r="C3281" s="428"/>
      <c r="D3281" s="495"/>
      <c r="E3281" s="495"/>
      <c r="F3281" s="428"/>
      <c r="G3281" s="495"/>
      <c r="H3281" s="495" t="str">
        <f t="shared" si="104"/>
        <v/>
      </c>
      <c r="I3281" s="512" t="str">
        <f t="shared" si="105"/>
        <v/>
      </c>
      <c r="J3281" s="428"/>
    </row>
    <row r="3282" spans="1:10" ht="24.75" customHeight="1">
      <c r="A3282" s="428"/>
      <c r="B3282" s="428"/>
      <c r="C3282" s="428"/>
      <c r="D3282" s="495"/>
      <c r="E3282" s="495"/>
      <c r="F3282" s="428"/>
      <c r="G3282" s="495"/>
      <c r="H3282" s="495" t="str">
        <f t="shared" si="104"/>
        <v/>
      </c>
      <c r="I3282" s="512" t="str">
        <f t="shared" si="105"/>
        <v/>
      </c>
      <c r="J3282" s="428"/>
    </row>
    <row r="3283" spans="1:10" ht="24.75" customHeight="1">
      <c r="A3283" s="428"/>
      <c r="B3283" s="428"/>
      <c r="C3283" s="428"/>
      <c r="D3283" s="495"/>
      <c r="E3283" s="495"/>
      <c r="F3283" s="428"/>
      <c r="G3283" s="495"/>
      <c r="H3283" s="495" t="str">
        <f t="shared" si="104"/>
        <v/>
      </c>
      <c r="I3283" s="512" t="str">
        <f t="shared" si="105"/>
        <v/>
      </c>
      <c r="J3283" s="428"/>
    </row>
    <row r="3284" spans="1:10" ht="24.75" customHeight="1">
      <c r="A3284" s="428"/>
      <c r="B3284" s="428"/>
      <c r="C3284" s="428"/>
      <c r="D3284" s="495"/>
      <c r="E3284" s="495"/>
      <c r="F3284" s="428"/>
      <c r="G3284" s="495"/>
      <c r="H3284" s="495" t="str">
        <f t="shared" si="104"/>
        <v/>
      </c>
      <c r="I3284" s="512" t="str">
        <f t="shared" si="105"/>
        <v/>
      </c>
      <c r="J3284" s="428"/>
    </row>
    <row r="3285" spans="1:10" ht="24.75" customHeight="1">
      <c r="A3285" s="428"/>
      <c r="B3285" s="428"/>
      <c r="C3285" s="428"/>
      <c r="D3285" s="495"/>
      <c r="E3285" s="495"/>
      <c r="F3285" s="428"/>
      <c r="G3285" s="495"/>
      <c r="H3285" s="495" t="str">
        <f t="shared" si="104"/>
        <v/>
      </c>
      <c r="I3285" s="512" t="str">
        <f t="shared" si="105"/>
        <v/>
      </c>
      <c r="J3285" s="428"/>
    </row>
    <row r="3286" spans="1:10" ht="24.75" customHeight="1">
      <c r="A3286" s="428"/>
      <c r="B3286" s="428"/>
      <c r="C3286" s="428"/>
      <c r="D3286" s="495"/>
      <c r="E3286" s="495"/>
      <c r="F3286" s="428"/>
      <c r="G3286" s="495"/>
      <c r="H3286" s="495" t="str">
        <f t="shared" si="104"/>
        <v/>
      </c>
      <c r="I3286" s="512" t="str">
        <f t="shared" si="105"/>
        <v/>
      </c>
      <c r="J3286" s="428"/>
    </row>
    <row r="3287" spans="1:10" ht="24.75" customHeight="1">
      <c r="A3287" s="428"/>
      <c r="B3287" s="428"/>
      <c r="C3287" s="428"/>
      <c r="D3287" s="495"/>
      <c r="E3287" s="495"/>
      <c r="F3287" s="428"/>
      <c r="G3287" s="495"/>
      <c r="H3287" s="495" t="str">
        <f t="shared" si="104"/>
        <v/>
      </c>
      <c r="I3287" s="512" t="str">
        <f t="shared" si="105"/>
        <v/>
      </c>
      <c r="J3287" s="428"/>
    </row>
    <row r="3288" spans="1:10" ht="24.75" customHeight="1">
      <c r="A3288" s="428"/>
      <c r="B3288" s="428"/>
      <c r="C3288" s="428"/>
      <c r="D3288" s="495"/>
      <c r="E3288" s="495"/>
      <c r="F3288" s="428"/>
      <c r="G3288" s="495"/>
      <c r="H3288" s="495" t="str">
        <f t="shared" si="104"/>
        <v/>
      </c>
      <c r="I3288" s="512" t="str">
        <f t="shared" si="105"/>
        <v/>
      </c>
      <c r="J3288" s="428"/>
    </row>
    <row r="3289" spans="1:10" ht="24.75" customHeight="1">
      <c r="A3289" s="428"/>
      <c r="B3289" s="428"/>
      <c r="C3289" s="428"/>
      <c r="D3289" s="495"/>
      <c r="E3289" s="495"/>
      <c r="F3289" s="428"/>
      <c r="G3289" s="495"/>
      <c r="H3289" s="495" t="str">
        <f t="shared" si="104"/>
        <v/>
      </c>
      <c r="I3289" s="512" t="str">
        <f t="shared" si="105"/>
        <v/>
      </c>
      <c r="J3289" s="428"/>
    </row>
    <row r="3290" spans="1:10" ht="24.75" customHeight="1">
      <c r="A3290" s="428"/>
      <c r="B3290" s="428"/>
      <c r="C3290" s="428"/>
      <c r="D3290" s="495"/>
      <c r="E3290" s="495"/>
      <c r="F3290" s="428"/>
      <c r="G3290" s="495"/>
      <c r="H3290" s="495" t="str">
        <f t="shared" si="104"/>
        <v/>
      </c>
      <c r="I3290" s="512" t="str">
        <f t="shared" si="105"/>
        <v/>
      </c>
      <c r="J3290" s="428"/>
    </row>
    <row r="3291" spans="1:10" ht="24.75" customHeight="1">
      <c r="A3291" s="428"/>
      <c r="B3291" s="428"/>
      <c r="C3291" s="428"/>
      <c r="D3291" s="495"/>
      <c r="E3291" s="495"/>
      <c r="F3291" s="428"/>
      <c r="G3291" s="495"/>
      <c r="H3291" s="495" t="str">
        <f t="shared" si="104"/>
        <v/>
      </c>
      <c r="I3291" s="512" t="str">
        <f t="shared" si="105"/>
        <v/>
      </c>
      <c r="J3291" s="428"/>
    </row>
    <row r="3292" spans="1:10" ht="24.75" customHeight="1">
      <c r="A3292" s="428"/>
      <c r="B3292" s="428"/>
      <c r="C3292" s="428"/>
      <c r="D3292" s="495"/>
      <c r="E3292" s="495"/>
      <c r="F3292" s="428"/>
      <c r="G3292" s="495"/>
      <c r="H3292" s="495" t="str">
        <f t="shared" si="104"/>
        <v/>
      </c>
      <c r="I3292" s="512" t="str">
        <f t="shared" si="105"/>
        <v/>
      </c>
      <c r="J3292" s="428"/>
    </row>
    <row r="3293" spans="1:10" ht="24.75" customHeight="1">
      <c r="A3293" s="428"/>
      <c r="B3293" s="428"/>
      <c r="C3293" s="428"/>
      <c r="D3293" s="495"/>
      <c r="E3293" s="495"/>
      <c r="F3293" s="428"/>
      <c r="G3293" s="495"/>
      <c r="H3293" s="495" t="str">
        <f t="shared" si="104"/>
        <v/>
      </c>
      <c r="I3293" s="512" t="str">
        <f t="shared" si="105"/>
        <v/>
      </c>
      <c r="J3293" s="428"/>
    </row>
    <row r="3294" spans="1:10" ht="24.75" customHeight="1">
      <c r="A3294" s="428"/>
      <c r="B3294" s="428"/>
      <c r="C3294" s="428"/>
      <c r="D3294" s="495"/>
      <c r="E3294" s="495"/>
      <c r="F3294" s="428"/>
      <c r="G3294" s="495"/>
      <c r="H3294" s="495" t="str">
        <f t="shared" ref="H3294:H3357" si="106">IF(E3294="","",E3294*G3294)</f>
        <v/>
      </c>
      <c r="I3294" s="512" t="str">
        <f t="shared" ref="I3294:I3357" si="107">IF(D3294="","",H3294/D3294)</f>
        <v/>
      </c>
      <c r="J3294" s="428"/>
    </row>
    <row r="3295" spans="1:10" ht="24.75" customHeight="1">
      <c r="A3295" s="428"/>
      <c r="B3295" s="428"/>
      <c r="C3295" s="428"/>
      <c r="D3295" s="495"/>
      <c r="E3295" s="495"/>
      <c r="F3295" s="428"/>
      <c r="G3295" s="495"/>
      <c r="H3295" s="495" t="str">
        <f t="shared" si="106"/>
        <v/>
      </c>
      <c r="I3295" s="512" t="str">
        <f t="shared" si="107"/>
        <v/>
      </c>
      <c r="J3295" s="428"/>
    </row>
    <row r="3296" spans="1:10" ht="24.75" customHeight="1">
      <c r="A3296" s="428"/>
      <c r="B3296" s="428"/>
      <c r="C3296" s="428"/>
      <c r="D3296" s="495"/>
      <c r="E3296" s="495"/>
      <c r="F3296" s="428"/>
      <c r="G3296" s="495"/>
      <c r="H3296" s="495" t="str">
        <f t="shared" si="106"/>
        <v/>
      </c>
      <c r="I3296" s="512" t="str">
        <f t="shared" si="107"/>
        <v/>
      </c>
      <c r="J3296" s="428"/>
    </row>
    <row r="3297" spans="1:10" ht="24.75" customHeight="1">
      <c r="A3297" s="428"/>
      <c r="B3297" s="428"/>
      <c r="C3297" s="428"/>
      <c r="D3297" s="495"/>
      <c r="E3297" s="495"/>
      <c r="F3297" s="428"/>
      <c r="G3297" s="495"/>
      <c r="H3297" s="495" t="str">
        <f t="shared" si="106"/>
        <v/>
      </c>
      <c r="I3297" s="512" t="str">
        <f t="shared" si="107"/>
        <v/>
      </c>
      <c r="J3297" s="428"/>
    </row>
    <row r="3298" spans="1:10" ht="24.75" customHeight="1">
      <c r="A3298" s="428"/>
      <c r="B3298" s="428"/>
      <c r="C3298" s="428"/>
      <c r="D3298" s="495"/>
      <c r="E3298" s="495"/>
      <c r="F3298" s="428"/>
      <c r="G3298" s="495"/>
      <c r="H3298" s="495" t="str">
        <f t="shared" si="106"/>
        <v/>
      </c>
      <c r="I3298" s="512" t="str">
        <f t="shared" si="107"/>
        <v/>
      </c>
      <c r="J3298" s="428"/>
    </row>
    <row r="3299" spans="1:10" ht="24.75" customHeight="1">
      <c r="A3299" s="428"/>
      <c r="B3299" s="428"/>
      <c r="C3299" s="428"/>
      <c r="D3299" s="495"/>
      <c r="E3299" s="495"/>
      <c r="F3299" s="428"/>
      <c r="G3299" s="495"/>
      <c r="H3299" s="495" t="str">
        <f t="shared" si="106"/>
        <v/>
      </c>
      <c r="I3299" s="512" t="str">
        <f t="shared" si="107"/>
        <v/>
      </c>
      <c r="J3299" s="428"/>
    </row>
    <row r="3300" spans="1:10" ht="24.75" customHeight="1">
      <c r="A3300" s="428"/>
      <c r="B3300" s="428"/>
      <c r="C3300" s="428"/>
      <c r="D3300" s="495"/>
      <c r="E3300" s="495"/>
      <c r="F3300" s="428"/>
      <c r="G3300" s="495"/>
      <c r="H3300" s="495" t="str">
        <f t="shared" si="106"/>
        <v/>
      </c>
      <c r="I3300" s="512" t="str">
        <f t="shared" si="107"/>
        <v/>
      </c>
      <c r="J3300" s="428"/>
    </row>
    <row r="3301" spans="1:10" ht="24.75" customHeight="1">
      <c r="A3301" s="428"/>
      <c r="B3301" s="428"/>
      <c r="C3301" s="428"/>
      <c r="D3301" s="495"/>
      <c r="E3301" s="495"/>
      <c r="F3301" s="428"/>
      <c r="G3301" s="495"/>
      <c r="H3301" s="495" t="str">
        <f t="shared" si="106"/>
        <v/>
      </c>
      <c r="I3301" s="512" t="str">
        <f t="shared" si="107"/>
        <v/>
      </c>
      <c r="J3301" s="428"/>
    </row>
    <row r="3302" spans="1:10" ht="24.75" customHeight="1">
      <c r="A3302" s="428"/>
      <c r="B3302" s="428"/>
      <c r="C3302" s="428"/>
      <c r="D3302" s="495"/>
      <c r="E3302" s="495"/>
      <c r="F3302" s="428"/>
      <c r="G3302" s="495"/>
      <c r="H3302" s="495" t="str">
        <f t="shared" si="106"/>
        <v/>
      </c>
      <c r="I3302" s="512" t="str">
        <f t="shared" si="107"/>
        <v/>
      </c>
      <c r="J3302" s="428"/>
    </row>
    <row r="3303" spans="1:10" ht="24.75" customHeight="1">
      <c r="A3303" s="428"/>
      <c r="B3303" s="428"/>
      <c r="C3303" s="428"/>
      <c r="D3303" s="495"/>
      <c r="E3303" s="495"/>
      <c r="F3303" s="428"/>
      <c r="G3303" s="495"/>
      <c r="H3303" s="495" t="str">
        <f t="shared" si="106"/>
        <v/>
      </c>
      <c r="I3303" s="512" t="str">
        <f t="shared" si="107"/>
        <v/>
      </c>
      <c r="J3303" s="428"/>
    </row>
    <row r="3304" spans="1:10" ht="24.75" customHeight="1">
      <c r="A3304" s="428"/>
      <c r="B3304" s="428"/>
      <c r="C3304" s="428"/>
      <c r="D3304" s="495"/>
      <c r="E3304" s="495"/>
      <c r="F3304" s="428"/>
      <c r="G3304" s="495"/>
      <c r="H3304" s="495" t="str">
        <f t="shared" si="106"/>
        <v/>
      </c>
      <c r="I3304" s="512" t="str">
        <f t="shared" si="107"/>
        <v/>
      </c>
      <c r="J3304" s="428"/>
    </row>
    <row r="3305" spans="1:10" ht="24.75" customHeight="1">
      <c r="A3305" s="428"/>
      <c r="B3305" s="428"/>
      <c r="C3305" s="428"/>
      <c r="D3305" s="495"/>
      <c r="E3305" s="495"/>
      <c r="F3305" s="428"/>
      <c r="G3305" s="495"/>
      <c r="H3305" s="495" t="str">
        <f t="shared" si="106"/>
        <v/>
      </c>
      <c r="I3305" s="512" t="str">
        <f t="shared" si="107"/>
        <v/>
      </c>
      <c r="J3305" s="428"/>
    </row>
    <row r="3306" spans="1:10" ht="24.75" customHeight="1">
      <c r="A3306" s="428"/>
      <c r="B3306" s="428"/>
      <c r="C3306" s="428"/>
      <c r="D3306" s="495"/>
      <c r="E3306" s="495"/>
      <c r="F3306" s="428"/>
      <c r="G3306" s="495"/>
      <c r="H3306" s="495" t="str">
        <f t="shared" si="106"/>
        <v/>
      </c>
      <c r="I3306" s="512" t="str">
        <f t="shared" si="107"/>
        <v/>
      </c>
      <c r="J3306" s="428"/>
    </row>
    <row r="3307" spans="1:10" ht="24.75" customHeight="1">
      <c r="A3307" s="428"/>
      <c r="B3307" s="428"/>
      <c r="C3307" s="428"/>
      <c r="D3307" s="495"/>
      <c r="E3307" s="495"/>
      <c r="F3307" s="428"/>
      <c r="G3307" s="495"/>
      <c r="H3307" s="495" t="str">
        <f t="shared" si="106"/>
        <v/>
      </c>
      <c r="I3307" s="512" t="str">
        <f t="shared" si="107"/>
        <v/>
      </c>
      <c r="J3307" s="428"/>
    </row>
    <row r="3308" spans="1:10" ht="24.75" customHeight="1">
      <c r="A3308" s="428"/>
      <c r="B3308" s="428"/>
      <c r="C3308" s="428"/>
      <c r="D3308" s="495"/>
      <c r="E3308" s="495"/>
      <c r="F3308" s="428"/>
      <c r="G3308" s="495"/>
      <c r="H3308" s="495" t="str">
        <f t="shared" si="106"/>
        <v/>
      </c>
      <c r="I3308" s="512" t="str">
        <f t="shared" si="107"/>
        <v/>
      </c>
      <c r="J3308" s="428"/>
    </row>
    <row r="3309" spans="1:10" ht="24.75" customHeight="1">
      <c r="A3309" s="428"/>
      <c r="B3309" s="428"/>
      <c r="C3309" s="428"/>
      <c r="D3309" s="495"/>
      <c r="E3309" s="495"/>
      <c r="F3309" s="428"/>
      <c r="G3309" s="495"/>
      <c r="H3309" s="495" t="str">
        <f t="shared" si="106"/>
        <v/>
      </c>
      <c r="I3309" s="512" t="str">
        <f t="shared" si="107"/>
        <v/>
      </c>
      <c r="J3309" s="428"/>
    </row>
    <row r="3310" spans="1:10" ht="24.75" customHeight="1">
      <c r="A3310" s="428"/>
      <c r="B3310" s="428"/>
      <c r="C3310" s="428"/>
      <c r="D3310" s="495"/>
      <c r="E3310" s="495"/>
      <c r="F3310" s="428"/>
      <c r="G3310" s="495"/>
      <c r="H3310" s="495" t="str">
        <f t="shared" si="106"/>
        <v/>
      </c>
      <c r="I3310" s="512" t="str">
        <f t="shared" si="107"/>
        <v/>
      </c>
      <c r="J3310" s="428"/>
    </row>
    <row r="3311" spans="1:10" ht="24.75" customHeight="1">
      <c r="A3311" s="428"/>
      <c r="B3311" s="428"/>
      <c r="C3311" s="428"/>
      <c r="D3311" s="495"/>
      <c r="E3311" s="495"/>
      <c r="F3311" s="428"/>
      <c r="G3311" s="495"/>
      <c r="H3311" s="495" t="str">
        <f t="shared" si="106"/>
        <v/>
      </c>
      <c r="I3311" s="512" t="str">
        <f t="shared" si="107"/>
        <v/>
      </c>
      <c r="J3311" s="428"/>
    </row>
    <row r="3312" spans="1:10" ht="24.75" customHeight="1">
      <c r="A3312" s="428"/>
      <c r="B3312" s="428"/>
      <c r="C3312" s="428"/>
      <c r="D3312" s="495"/>
      <c r="E3312" s="495"/>
      <c r="F3312" s="428"/>
      <c r="G3312" s="495"/>
      <c r="H3312" s="495" t="str">
        <f t="shared" si="106"/>
        <v/>
      </c>
      <c r="I3312" s="512" t="str">
        <f t="shared" si="107"/>
        <v/>
      </c>
      <c r="J3312" s="428"/>
    </row>
    <row r="3313" spans="1:10" ht="24.75" customHeight="1">
      <c r="A3313" s="428"/>
      <c r="B3313" s="428"/>
      <c r="C3313" s="428"/>
      <c r="D3313" s="495"/>
      <c r="E3313" s="495"/>
      <c r="F3313" s="428"/>
      <c r="G3313" s="495"/>
      <c r="H3313" s="495" t="str">
        <f t="shared" si="106"/>
        <v/>
      </c>
      <c r="I3313" s="512" t="str">
        <f t="shared" si="107"/>
        <v/>
      </c>
      <c r="J3313" s="428"/>
    </row>
    <row r="3314" spans="1:10" ht="24.75" customHeight="1">
      <c r="A3314" s="428"/>
      <c r="B3314" s="428"/>
      <c r="C3314" s="428"/>
      <c r="D3314" s="495"/>
      <c r="E3314" s="495"/>
      <c r="F3314" s="428"/>
      <c r="G3314" s="495"/>
      <c r="H3314" s="495" t="str">
        <f t="shared" si="106"/>
        <v/>
      </c>
      <c r="I3314" s="512" t="str">
        <f t="shared" si="107"/>
        <v/>
      </c>
      <c r="J3314" s="428"/>
    </row>
    <row r="3315" spans="1:10" ht="24.75" customHeight="1">
      <c r="A3315" s="428"/>
      <c r="B3315" s="428"/>
      <c r="C3315" s="428"/>
      <c r="D3315" s="495"/>
      <c r="E3315" s="495"/>
      <c r="F3315" s="428"/>
      <c r="G3315" s="495"/>
      <c r="H3315" s="495" t="str">
        <f t="shared" si="106"/>
        <v/>
      </c>
      <c r="I3315" s="512" t="str">
        <f t="shared" si="107"/>
        <v/>
      </c>
      <c r="J3315" s="428"/>
    </row>
    <row r="3316" spans="1:10" ht="24.75" customHeight="1">
      <c r="A3316" s="428"/>
      <c r="B3316" s="428"/>
      <c r="C3316" s="428"/>
      <c r="D3316" s="495"/>
      <c r="E3316" s="495"/>
      <c r="F3316" s="428"/>
      <c r="G3316" s="495"/>
      <c r="H3316" s="495" t="str">
        <f t="shared" si="106"/>
        <v/>
      </c>
      <c r="I3316" s="512" t="str">
        <f t="shared" si="107"/>
        <v/>
      </c>
      <c r="J3316" s="428"/>
    </row>
    <row r="3317" spans="1:10" ht="24.75" customHeight="1">
      <c r="A3317" s="428"/>
      <c r="B3317" s="428"/>
      <c r="C3317" s="428"/>
      <c r="D3317" s="495"/>
      <c r="E3317" s="495"/>
      <c r="F3317" s="428"/>
      <c r="G3317" s="495"/>
      <c r="H3317" s="495" t="str">
        <f t="shared" si="106"/>
        <v/>
      </c>
      <c r="I3317" s="512" t="str">
        <f t="shared" si="107"/>
        <v/>
      </c>
      <c r="J3317" s="428"/>
    </row>
    <row r="3318" spans="1:10" ht="24.75" customHeight="1">
      <c r="A3318" s="428"/>
      <c r="B3318" s="428"/>
      <c r="C3318" s="428"/>
      <c r="D3318" s="495"/>
      <c r="E3318" s="495"/>
      <c r="F3318" s="428"/>
      <c r="G3318" s="495"/>
      <c r="H3318" s="495" t="str">
        <f t="shared" si="106"/>
        <v/>
      </c>
      <c r="I3318" s="512" t="str">
        <f t="shared" si="107"/>
        <v/>
      </c>
      <c r="J3318" s="428"/>
    </row>
    <row r="3319" spans="1:10" ht="24.75" customHeight="1">
      <c r="A3319" s="428"/>
      <c r="B3319" s="428"/>
      <c r="C3319" s="428"/>
      <c r="D3319" s="495"/>
      <c r="E3319" s="495"/>
      <c r="F3319" s="428"/>
      <c r="G3319" s="495"/>
      <c r="H3319" s="495" t="str">
        <f t="shared" si="106"/>
        <v/>
      </c>
      <c r="I3319" s="512" t="str">
        <f t="shared" si="107"/>
        <v/>
      </c>
      <c r="J3319" s="428"/>
    </row>
    <row r="3320" spans="1:10" ht="24.75" customHeight="1">
      <c r="A3320" s="428"/>
      <c r="B3320" s="428"/>
      <c r="C3320" s="428"/>
      <c r="D3320" s="495"/>
      <c r="E3320" s="495"/>
      <c r="F3320" s="428"/>
      <c r="G3320" s="495"/>
      <c r="H3320" s="495" t="str">
        <f t="shared" si="106"/>
        <v/>
      </c>
      <c r="I3320" s="512" t="str">
        <f t="shared" si="107"/>
        <v/>
      </c>
      <c r="J3320" s="428"/>
    </row>
    <row r="3321" spans="1:10" ht="24.75" customHeight="1">
      <c r="A3321" s="428"/>
      <c r="B3321" s="428"/>
      <c r="C3321" s="428"/>
      <c r="D3321" s="495"/>
      <c r="E3321" s="495"/>
      <c r="F3321" s="428"/>
      <c r="G3321" s="495"/>
      <c r="H3321" s="495" t="str">
        <f t="shared" si="106"/>
        <v/>
      </c>
      <c r="I3321" s="512" t="str">
        <f t="shared" si="107"/>
        <v/>
      </c>
      <c r="J3321" s="428"/>
    </row>
    <row r="3322" spans="1:10" ht="24.75" customHeight="1">
      <c r="A3322" s="428"/>
      <c r="B3322" s="428"/>
      <c r="C3322" s="428"/>
      <c r="D3322" s="495"/>
      <c r="E3322" s="495"/>
      <c r="F3322" s="428"/>
      <c r="G3322" s="495"/>
      <c r="H3322" s="495" t="str">
        <f t="shared" si="106"/>
        <v/>
      </c>
      <c r="I3322" s="512" t="str">
        <f t="shared" si="107"/>
        <v/>
      </c>
      <c r="J3322" s="428"/>
    </row>
    <row r="3323" spans="1:10" ht="24.75" customHeight="1">
      <c r="A3323" s="428"/>
      <c r="B3323" s="428"/>
      <c r="C3323" s="428"/>
      <c r="D3323" s="495"/>
      <c r="E3323" s="495"/>
      <c r="F3323" s="428"/>
      <c r="G3323" s="495"/>
      <c r="H3323" s="495" t="str">
        <f t="shared" si="106"/>
        <v/>
      </c>
      <c r="I3323" s="512" t="str">
        <f t="shared" si="107"/>
        <v/>
      </c>
      <c r="J3323" s="428"/>
    </row>
    <row r="3324" spans="1:10" ht="24.75" customHeight="1">
      <c r="A3324" s="428"/>
      <c r="B3324" s="428"/>
      <c r="C3324" s="428"/>
      <c r="D3324" s="495"/>
      <c r="E3324" s="495"/>
      <c r="F3324" s="428"/>
      <c r="G3324" s="495"/>
      <c r="H3324" s="495" t="str">
        <f t="shared" si="106"/>
        <v/>
      </c>
      <c r="I3324" s="512" t="str">
        <f t="shared" si="107"/>
        <v/>
      </c>
      <c r="J3324" s="428"/>
    </row>
    <row r="3325" spans="1:10" ht="24.75" customHeight="1">
      <c r="A3325" s="428"/>
      <c r="B3325" s="428"/>
      <c r="C3325" s="428"/>
      <c r="D3325" s="495"/>
      <c r="E3325" s="495"/>
      <c r="F3325" s="428"/>
      <c r="G3325" s="495"/>
      <c r="H3325" s="495" t="str">
        <f t="shared" si="106"/>
        <v/>
      </c>
      <c r="I3325" s="512" t="str">
        <f t="shared" si="107"/>
        <v/>
      </c>
      <c r="J3325" s="428"/>
    </row>
    <row r="3326" spans="1:10" ht="24.75" customHeight="1">
      <c r="A3326" s="428"/>
      <c r="B3326" s="428"/>
      <c r="C3326" s="428"/>
      <c r="D3326" s="495"/>
      <c r="E3326" s="495"/>
      <c r="F3326" s="428"/>
      <c r="G3326" s="495"/>
      <c r="H3326" s="495" t="str">
        <f t="shared" si="106"/>
        <v/>
      </c>
      <c r="I3326" s="512" t="str">
        <f t="shared" si="107"/>
        <v/>
      </c>
      <c r="J3326" s="428"/>
    </row>
    <row r="3327" spans="1:10" ht="24.75" customHeight="1">
      <c r="A3327" s="428"/>
      <c r="B3327" s="428"/>
      <c r="C3327" s="428"/>
      <c r="D3327" s="495"/>
      <c r="E3327" s="495"/>
      <c r="F3327" s="428"/>
      <c r="G3327" s="495"/>
      <c r="H3327" s="495" t="str">
        <f t="shared" si="106"/>
        <v/>
      </c>
      <c r="I3327" s="512" t="str">
        <f t="shared" si="107"/>
        <v/>
      </c>
      <c r="J3327" s="428"/>
    </row>
    <row r="3328" spans="1:10" ht="24.75" customHeight="1">
      <c r="A3328" s="428"/>
      <c r="B3328" s="428"/>
      <c r="C3328" s="428"/>
      <c r="D3328" s="495"/>
      <c r="E3328" s="495"/>
      <c r="F3328" s="428"/>
      <c r="G3328" s="495"/>
      <c r="H3328" s="495" t="str">
        <f t="shared" si="106"/>
        <v/>
      </c>
      <c r="I3328" s="512" t="str">
        <f t="shared" si="107"/>
        <v/>
      </c>
      <c r="J3328" s="428"/>
    </row>
    <row r="3329" spans="1:10" ht="24.75" customHeight="1">
      <c r="A3329" s="428"/>
      <c r="B3329" s="428"/>
      <c r="C3329" s="428"/>
      <c r="D3329" s="495"/>
      <c r="E3329" s="495"/>
      <c r="F3329" s="428"/>
      <c r="G3329" s="495"/>
      <c r="H3329" s="495" t="str">
        <f t="shared" si="106"/>
        <v/>
      </c>
      <c r="I3329" s="512" t="str">
        <f t="shared" si="107"/>
        <v/>
      </c>
      <c r="J3329" s="428"/>
    </row>
    <row r="3330" spans="1:10" ht="24.75" customHeight="1">
      <c r="A3330" s="428"/>
      <c r="B3330" s="428"/>
      <c r="C3330" s="428"/>
      <c r="D3330" s="495"/>
      <c r="E3330" s="495"/>
      <c r="F3330" s="428"/>
      <c r="G3330" s="495"/>
      <c r="H3330" s="495" t="str">
        <f t="shared" si="106"/>
        <v/>
      </c>
      <c r="I3330" s="512" t="str">
        <f t="shared" si="107"/>
        <v/>
      </c>
      <c r="J3330" s="428"/>
    </row>
    <row r="3331" spans="1:10" ht="24.75" customHeight="1">
      <c r="A3331" s="428"/>
      <c r="B3331" s="428"/>
      <c r="C3331" s="428"/>
      <c r="D3331" s="495"/>
      <c r="E3331" s="495"/>
      <c r="F3331" s="428"/>
      <c r="G3331" s="495"/>
      <c r="H3331" s="495" t="str">
        <f t="shared" si="106"/>
        <v/>
      </c>
      <c r="I3331" s="512" t="str">
        <f t="shared" si="107"/>
        <v/>
      </c>
      <c r="J3331" s="428"/>
    </row>
    <row r="3332" spans="1:10" ht="24.75" customHeight="1">
      <c r="A3332" s="428"/>
      <c r="B3332" s="428"/>
      <c r="C3332" s="428"/>
      <c r="D3332" s="495"/>
      <c r="E3332" s="495"/>
      <c r="F3332" s="428"/>
      <c r="G3332" s="495"/>
      <c r="H3332" s="495" t="str">
        <f t="shared" si="106"/>
        <v/>
      </c>
      <c r="I3332" s="512" t="str">
        <f t="shared" si="107"/>
        <v/>
      </c>
      <c r="J3332" s="428"/>
    </row>
    <row r="3333" spans="1:10" ht="24.75" customHeight="1">
      <c r="A3333" s="428"/>
      <c r="B3333" s="428"/>
      <c r="C3333" s="428"/>
      <c r="D3333" s="495"/>
      <c r="E3333" s="495"/>
      <c r="F3333" s="428"/>
      <c r="G3333" s="495"/>
      <c r="H3333" s="495" t="str">
        <f t="shared" si="106"/>
        <v/>
      </c>
      <c r="I3333" s="512" t="str">
        <f t="shared" si="107"/>
        <v/>
      </c>
      <c r="J3333" s="428"/>
    </row>
    <row r="3334" spans="1:10" ht="24.75" customHeight="1">
      <c r="A3334" s="428"/>
      <c r="B3334" s="428"/>
      <c r="C3334" s="428"/>
      <c r="D3334" s="495"/>
      <c r="E3334" s="495"/>
      <c r="F3334" s="428"/>
      <c r="G3334" s="495"/>
      <c r="H3334" s="495" t="str">
        <f t="shared" si="106"/>
        <v/>
      </c>
      <c r="I3334" s="512" t="str">
        <f t="shared" si="107"/>
        <v/>
      </c>
      <c r="J3334" s="428"/>
    </row>
    <row r="3335" spans="1:10" ht="24.75" customHeight="1">
      <c r="A3335" s="428"/>
      <c r="B3335" s="428"/>
      <c r="C3335" s="428"/>
      <c r="D3335" s="495"/>
      <c r="E3335" s="495"/>
      <c r="F3335" s="428"/>
      <c r="G3335" s="495"/>
      <c r="H3335" s="495" t="str">
        <f t="shared" si="106"/>
        <v/>
      </c>
      <c r="I3335" s="512" t="str">
        <f t="shared" si="107"/>
        <v/>
      </c>
      <c r="J3335" s="428"/>
    </row>
    <row r="3336" spans="1:10" ht="24.75" customHeight="1">
      <c r="A3336" s="428"/>
      <c r="B3336" s="428"/>
      <c r="C3336" s="428"/>
      <c r="D3336" s="495"/>
      <c r="E3336" s="495"/>
      <c r="F3336" s="428"/>
      <c r="G3336" s="495"/>
      <c r="H3336" s="495" t="str">
        <f t="shared" si="106"/>
        <v/>
      </c>
      <c r="I3336" s="512" t="str">
        <f t="shared" si="107"/>
        <v/>
      </c>
      <c r="J3336" s="428"/>
    </row>
    <row r="3337" spans="1:10" ht="24.75" customHeight="1">
      <c r="A3337" s="428"/>
      <c r="B3337" s="428"/>
      <c r="C3337" s="428"/>
      <c r="D3337" s="495"/>
      <c r="E3337" s="495"/>
      <c r="F3337" s="428"/>
      <c r="G3337" s="495"/>
      <c r="H3337" s="495" t="str">
        <f t="shared" si="106"/>
        <v/>
      </c>
      <c r="I3337" s="512" t="str">
        <f t="shared" si="107"/>
        <v/>
      </c>
      <c r="J3337" s="428"/>
    </row>
    <row r="3338" spans="1:10" ht="24.75" customHeight="1">
      <c r="A3338" s="428"/>
      <c r="B3338" s="428"/>
      <c r="C3338" s="428"/>
      <c r="D3338" s="495"/>
      <c r="E3338" s="495"/>
      <c r="F3338" s="428"/>
      <c r="G3338" s="495"/>
      <c r="H3338" s="495" t="str">
        <f t="shared" si="106"/>
        <v/>
      </c>
      <c r="I3338" s="512" t="str">
        <f t="shared" si="107"/>
        <v/>
      </c>
      <c r="J3338" s="428"/>
    </row>
    <row r="3339" spans="1:10" ht="24.75" customHeight="1">
      <c r="A3339" s="428"/>
      <c r="B3339" s="428"/>
      <c r="C3339" s="428"/>
      <c r="D3339" s="495"/>
      <c r="E3339" s="495"/>
      <c r="F3339" s="428"/>
      <c r="G3339" s="495"/>
      <c r="H3339" s="495" t="str">
        <f t="shared" si="106"/>
        <v/>
      </c>
      <c r="I3339" s="512" t="str">
        <f t="shared" si="107"/>
        <v/>
      </c>
      <c r="J3339" s="428"/>
    </row>
    <row r="3340" spans="1:10" ht="24.75" customHeight="1">
      <c r="A3340" s="428"/>
      <c r="B3340" s="428"/>
      <c r="C3340" s="428"/>
      <c r="D3340" s="495"/>
      <c r="E3340" s="495"/>
      <c r="F3340" s="428"/>
      <c r="G3340" s="495"/>
      <c r="H3340" s="495" t="str">
        <f t="shared" si="106"/>
        <v/>
      </c>
      <c r="I3340" s="512" t="str">
        <f t="shared" si="107"/>
        <v/>
      </c>
      <c r="J3340" s="428"/>
    </row>
    <row r="3341" spans="1:10" ht="24.75" customHeight="1">
      <c r="A3341" s="428"/>
      <c r="B3341" s="428"/>
      <c r="C3341" s="428"/>
      <c r="D3341" s="495"/>
      <c r="E3341" s="495"/>
      <c r="F3341" s="428"/>
      <c r="G3341" s="495"/>
      <c r="H3341" s="495" t="str">
        <f t="shared" si="106"/>
        <v/>
      </c>
      <c r="I3341" s="512" t="str">
        <f t="shared" si="107"/>
        <v/>
      </c>
      <c r="J3341" s="428"/>
    </row>
    <row r="3342" spans="1:10" ht="24.75" customHeight="1">
      <c r="A3342" s="428"/>
      <c r="B3342" s="428"/>
      <c r="C3342" s="428"/>
      <c r="D3342" s="495"/>
      <c r="E3342" s="495"/>
      <c r="F3342" s="428"/>
      <c r="G3342" s="495"/>
      <c r="H3342" s="495" t="str">
        <f t="shared" si="106"/>
        <v/>
      </c>
      <c r="I3342" s="512" t="str">
        <f t="shared" si="107"/>
        <v/>
      </c>
      <c r="J3342" s="428"/>
    </row>
    <row r="3343" spans="1:10" ht="24.75" customHeight="1">
      <c r="A3343" s="428"/>
      <c r="B3343" s="428"/>
      <c r="C3343" s="428"/>
      <c r="D3343" s="495"/>
      <c r="E3343" s="495"/>
      <c r="F3343" s="428"/>
      <c r="G3343" s="495"/>
      <c r="H3343" s="495" t="str">
        <f t="shared" si="106"/>
        <v/>
      </c>
      <c r="I3343" s="512" t="str">
        <f t="shared" si="107"/>
        <v/>
      </c>
      <c r="J3343" s="428"/>
    </row>
    <row r="3344" spans="1:10" ht="24.75" customHeight="1">
      <c r="A3344" s="428"/>
      <c r="B3344" s="428"/>
      <c r="C3344" s="428"/>
      <c r="D3344" s="495"/>
      <c r="E3344" s="495"/>
      <c r="F3344" s="428"/>
      <c r="G3344" s="495"/>
      <c r="H3344" s="495" t="str">
        <f t="shared" si="106"/>
        <v/>
      </c>
      <c r="I3344" s="512" t="str">
        <f t="shared" si="107"/>
        <v/>
      </c>
      <c r="J3344" s="428"/>
    </row>
    <row r="3345" spans="1:10" ht="24.75" customHeight="1">
      <c r="A3345" s="428"/>
      <c r="B3345" s="428"/>
      <c r="C3345" s="428"/>
      <c r="D3345" s="495"/>
      <c r="E3345" s="495"/>
      <c r="F3345" s="428"/>
      <c r="G3345" s="495"/>
      <c r="H3345" s="495" t="str">
        <f t="shared" si="106"/>
        <v/>
      </c>
      <c r="I3345" s="512" t="str">
        <f t="shared" si="107"/>
        <v/>
      </c>
      <c r="J3345" s="428"/>
    </row>
    <row r="3346" spans="1:10" ht="24.75" customHeight="1">
      <c r="A3346" s="428"/>
      <c r="B3346" s="428"/>
      <c r="C3346" s="428"/>
      <c r="D3346" s="495"/>
      <c r="E3346" s="495"/>
      <c r="F3346" s="428"/>
      <c r="G3346" s="495"/>
      <c r="H3346" s="495" t="str">
        <f t="shared" si="106"/>
        <v/>
      </c>
      <c r="I3346" s="512" t="str">
        <f t="shared" si="107"/>
        <v/>
      </c>
      <c r="J3346" s="428"/>
    </row>
    <row r="3347" spans="1:10" ht="24.75" customHeight="1">
      <c r="A3347" s="428"/>
      <c r="B3347" s="428"/>
      <c r="C3347" s="428"/>
      <c r="D3347" s="495"/>
      <c r="E3347" s="495"/>
      <c r="F3347" s="428"/>
      <c r="G3347" s="495"/>
      <c r="H3347" s="495" t="str">
        <f t="shared" si="106"/>
        <v/>
      </c>
      <c r="I3347" s="512" t="str">
        <f t="shared" si="107"/>
        <v/>
      </c>
      <c r="J3347" s="428"/>
    </row>
    <row r="3348" spans="1:10" ht="24.75" customHeight="1">
      <c r="A3348" s="428"/>
      <c r="B3348" s="428"/>
      <c r="C3348" s="428"/>
      <c r="D3348" s="495"/>
      <c r="E3348" s="495"/>
      <c r="F3348" s="428"/>
      <c r="G3348" s="495"/>
      <c r="H3348" s="495" t="str">
        <f t="shared" si="106"/>
        <v/>
      </c>
      <c r="I3348" s="512" t="str">
        <f t="shared" si="107"/>
        <v/>
      </c>
      <c r="J3348" s="428"/>
    </row>
    <row r="3349" spans="1:10" ht="24.75" customHeight="1">
      <c r="A3349" s="428"/>
      <c r="B3349" s="428"/>
      <c r="C3349" s="428"/>
      <c r="D3349" s="495"/>
      <c r="E3349" s="495"/>
      <c r="F3349" s="428"/>
      <c r="G3349" s="495"/>
      <c r="H3349" s="495" t="str">
        <f t="shared" si="106"/>
        <v/>
      </c>
      <c r="I3349" s="512" t="str">
        <f t="shared" si="107"/>
        <v/>
      </c>
      <c r="J3349" s="428"/>
    </row>
    <row r="3350" spans="1:10" ht="24.75" customHeight="1">
      <c r="A3350" s="428"/>
      <c r="B3350" s="428"/>
      <c r="C3350" s="428"/>
      <c r="D3350" s="495"/>
      <c r="E3350" s="495"/>
      <c r="F3350" s="428"/>
      <c r="G3350" s="495"/>
      <c r="H3350" s="495" t="str">
        <f t="shared" si="106"/>
        <v/>
      </c>
      <c r="I3350" s="512" t="str">
        <f t="shared" si="107"/>
        <v/>
      </c>
      <c r="J3350" s="428"/>
    </row>
    <row r="3351" spans="1:10" ht="24.75" customHeight="1">
      <c r="A3351" s="428"/>
      <c r="B3351" s="428"/>
      <c r="C3351" s="428"/>
      <c r="D3351" s="495"/>
      <c r="E3351" s="495"/>
      <c r="F3351" s="428"/>
      <c r="G3351" s="495"/>
      <c r="H3351" s="495" t="str">
        <f t="shared" si="106"/>
        <v/>
      </c>
      <c r="I3351" s="512" t="str">
        <f t="shared" si="107"/>
        <v/>
      </c>
      <c r="J3351" s="428"/>
    </row>
    <row r="3352" spans="1:10" ht="24.75" customHeight="1">
      <c r="A3352" s="428"/>
      <c r="B3352" s="428"/>
      <c r="C3352" s="428"/>
      <c r="D3352" s="495"/>
      <c r="E3352" s="495"/>
      <c r="F3352" s="428"/>
      <c r="G3352" s="495"/>
      <c r="H3352" s="495" t="str">
        <f t="shared" si="106"/>
        <v/>
      </c>
      <c r="I3352" s="512" t="str">
        <f t="shared" si="107"/>
        <v/>
      </c>
      <c r="J3352" s="428"/>
    </row>
    <row r="3353" spans="1:10" ht="24.75" customHeight="1">
      <c r="A3353" s="428"/>
      <c r="B3353" s="428"/>
      <c r="C3353" s="428"/>
      <c r="D3353" s="495"/>
      <c r="E3353" s="495"/>
      <c r="F3353" s="428"/>
      <c r="G3353" s="495"/>
      <c r="H3353" s="495" t="str">
        <f t="shared" si="106"/>
        <v/>
      </c>
      <c r="I3353" s="512" t="str">
        <f t="shared" si="107"/>
        <v/>
      </c>
      <c r="J3353" s="428"/>
    </row>
    <row r="3354" spans="1:10" ht="24.75" customHeight="1">
      <c r="A3354" s="428"/>
      <c r="B3354" s="428"/>
      <c r="C3354" s="428"/>
      <c r="D3354" s="495"/>
      <c r="E3354" s="495"/>
      <c r="F3354" s="428"/>
      <c r="G3354" s="495"/>
      <c r="H3354" s="495" t="str">
        <f t="shared" si="106"/>
        <v/>
      </c>
      <c r="I3354" s="512" t="str">
        <f t="shared" si="107"/>
        <v/>
      </c>
      <c r="J3354" s="428"/>
    </row>
    <row r="3355" spans="1:10" ht="24.75" customHeight="1">
      <c r="A3355" s="428"/>
      <c r="B3355" s="428"/>
      <c r="C3355" s="428"/>
      <c r="D3355" s="495"/>
      <c r="E3355" s="495"/>
      <c r="F3355" s="428"/>
      <c r="G3355" s="495"/>
      <c r="H3355" s="495" t="str">
        <f t="shared" si="106"/>
        <v/>
      </c>
      <c r="I3355" s="512" t="str">
        <f t="shared" si="107"/>
        <v/>
      </c>
      <c r="J3355" s="428"/>
    </row>
    <row r="3356" spans="1:10" ht="24.75" customHeight="1">
      <c r="A3356" s="428"/>
      <c r="B3356" s="428"/>
      <c r="C3356" s="428"/>
      <c r="D3356" s="495"/>
      <c r="E3356" s="495"/>
      <c r="F3356" s="428"/>
      <c r="G3356" s="495"/>
      <c r="H3356" s="495" t="str">
        <f t="shared" si="106"/>
        <v/>
      </c>
      <c r="I3356" s="512" t="str">
        <f t="shared" si="107"/>
        <v/>
      </c>
      <c r="J3356" s="428"/>
    </row>
    <row r="3357" spans="1:10" ht="24.75" customHeight="1">
      <c r="A3357" s="428"/>
      <c r="B3357" s="428"/>
      <c r="C3357" s="428"/>
      <c r="D3357" s="495"/>
      <c r="E3357" s="495"/>
      <c r="F3357" s="428"/>
      <c r="G3357" s="495"/>
      <c r="H3357" s="495" t="str">
        <f t="shared" si="106"/>
        <v/>
      </c>
      <c r="I3357" s="512" t="str">
        <f t="shared" si="107"/>
        <v/>
      </c>
      <c r="J3357" s="428"/>
    </row>
    <row r="3358" spans="1:10" ht="24.75" customHeight="1">
      <c r="A3358" s="428"/>
      <c r="B3358" s="428"/>
      <c r="C3358" s="428"/>
      <c r="D3358" s="495"/>
      <c r="E3358" s="495"/>
      <c r="F3358" s="428"/>
      <c r="G3358" s="495"/>
      <c r="H3358" s="495" t="str">
        <f t="shared" ref="H3358:H3421" si="108">IF(E3358="","",E3358*G3358)</f>
        <v/>
      </c>
      <c r="I3358" s="512" t="str">
        <f t="shared" ref="I3358:I3421" si="109">IF(D3358="","",H3358/D3358)</f>
        <v/>
      </c>
      <c r="J3358" s="428"/>
    </row>
    <row r="3359" spans="1:10" ht="24.75" customHeight="1">
      <c r="A3359" s="428"/>
      <c r="B3359" s="428"/>
      <c r="C3359" s="428"/>
      <c r="D3359" s="495"/>
      <c r="E3359" s="495"/>
      <c r="F3359" s="428"/>
      <c r="G3359" s="495"/>
      <c r="H3359" s="495" t="str">
        <f t="shared" si="108"/>
        <v/>
      </c>
      <c r="I3359" s="512" t="str">
        <f t="shared" si="109"/>
        <v/>
      </c>
      <c r="J3359" s="428"/>
    </row>
    <row r="3360" spans="1:10" ht="24.75" customHeight="1">
      <c r="A3360" s="428"/>
      <c r="B3360" s="428"/>
      <c r="C3360" s="428"/>
      <c r="D3360" s="495"/>
      <c r="E3360" s="495"/>
      <c r="F3360" s="428"/>
      <c r="G3360" s="495"/>
      <c r="H3360" s="495" t="str">
        <f t="shared" si="108"/>
        <v/>
      </c>
      <c r="I3360" s="512" t="str">
        <f t="shared" si="109"/>
        <v/>
      </c>
      <c r="J3360" s="428"/>
    </row>
    <row r="3361" spans="1:10" ht="24.75" customHeight="1">
      <c r="A3361" s="428"/>
      <c r="B3361" s="428"/>
      <c r="C3361" s="428"/>
      <c r="D3361" s="495"/>
      <c r="E3361" s="495"/>
      <c r="F3361" s="428"/>
      <c r="G3361" s="495"/>
      <c r="H3361" s="495" t="str">
        <f t="shared" si="108"/>
        <v/>
      </c>
      <c r="I3361" s="512" t="str">
        <f t="shared" si="109"/>
        <v/>
      </c>
      <c r="J3361" s="428"/>
    </row>
    <row r="3362" spans="1:10" ht="24.75" customHeight="1">
      <c r="A3362" s="428"/>
      <c r="B3362" s="428"/>
      <c r="C3362" s="428"/>
      <c r="D3362" s="495"/>
      <c r="E3362" s="495"/>
      <c r="F3362" s="428"/>
      <c r="G3362" s="495"/>
      <c r="H3362" s="495" t="str">
        <f t="shared" si="108"/>
        <v/>
      </c>
      <c r="I3362" s="512" t="str">
        <f t="shared" si="109"/>
        <v/>
      </c>
      <c r="J3362" s="428"/>
    </row>
    <row r="3363" spans="1:10" ht="24.75" customHeight="1">
      <c r="A3363" s="428"/>
      <c r="B3363" s="428"/>
      <c r="C3363" s="428"/>
      <c r="D3363" s="495"/>
      <c r="E3363" s="495"/>
      <c r="F3363" s="428"/>
      <c r="G3363" s="495"/>
      <c r="H3363" s="495" t="str">
        <f t="shared" si="108"/>
        <v/>
      </c>
      <c r="I3363" s="512" t="str">
        <f t="shared" si="109"/>
        <v/>
      </c>
      <c r="J3363" s="428"/>
    </row>
    <row r="3364" spans="1:10" ht="24.75" customHeight="1">
      <c r="A3364" s="428"/>
      <c r="B3364" s="428"/>
      <c r="C3364" s="428"/>
      <c r="D3364" s="495"/>
      <c r="E3364" s="495"/>
      <c r="F3364" s="428"/>
      <c r="G3364" s="495"/>
      <c r="H3364" s="495" t="str">
        <f t="shared" si="108"/>
        <v/>
      </c>
      <c r="I3364" s="512" t="str">
        <f t="shared" si="109"/>
        <v/>
      </c>
      <c r="J3364" s="428"/>
    </row>
    <row r="3365" spans="1:10" ht="24.75" customHeight="1">
      <c r="A3365" s="428"/>
      <c r="B3365" s="428"/>
      <c r="C3365" s="428"/>
      <c r="D3365" s="495"/>
      <c r="E3365" s="495"/>
      <c r="F3365" s="428"/>
      <c r="G3365" s="495"/>
      <c r="H3365" s="495" t="str">
        <f t="shared" si="108"/>
        <v/>
      </c>
      <c r="I3365" s="512" t="str">
        <f t="shared" si="109"/>
        <v/>
      </c>
      <c r="J3365" s="428"/>
    </row>
    <row r="3366" spans="1:10" ht="24.75" customHeight="1">
      <c r="A3366" s="428"/>
      <c r="B3366" s="428"/>
      <c r="C3366" s="428"/>
      <c r="D3366" s="495"/>
      <c r="E3366" s="495"/>
      <c r="F3366" s="428"/>
      <c r="G3366" s="495"/>
      <c r="H3366" s="495" t="str">
        <f t="shared" si="108"/>
        <v/>
      </c>
      <c r="I3366" s="512" t="str">
        <f t="shared" si="109"/>
        <v/>
      </c>
      <c r="J3366" s="428"/>
    </row>
    <row r="3367" spans="1:10" ht="24.75" customHeight="1">
      <c r="A3367" s="428"/>
      <c r="B3367" s="428"/>
      <c r="C3367" s="428"/>
      <c r="D3367" s="495"/>
      <c r="E3367" s="495"/>
      <c r="F3367" s="428"/>
      <c r="G3367" s="495"/>
      <c r="H3367" s="495" t="str">
        <f t="shared" si="108"/>
        <v/>
      </c>
      <c r="I3367" s="512" t="str">
        <f t="shared" si="109"/>
        <v/>
      </c>
      <c r="J3367" s="428"/>
    </row>
    <row r="3368" spans="1:10" ht="24.75" customHeight="1">
      <c r="A3368" s="428"/>
      <c r="B3368" s="428"/>
      <c r="C3368" s="428"/>
      <c r="D3368" s="495"/>
      <c r="E3368" s="495"/>
      <c r="F3368" s="428"/>
      <c r="G3368" s="495"/>
      <c r="H3368" s="495" t="str">
        <f t="shared" si="108"/>
        <v/>
      </c>
      <c r="I3368" s="512" t="str">
        <f t="shared" si="109"/>
        <v/>
      </c>
      <c r="J3368" s="428"/>
    </row>
    <row r="3369" spans="1:10" ht="24.75" customHeight="1">
      <c r="A3369" s="428"/>
      <c r="B3369" s="428"/>
      <c r="C3369" s="428"/>
      <c r="D3369" s="495"/>
      <c r="E3369" s="495"/>
      <c r="F3369" s="428"/>
      <c r="G3369" s="495"/>
      <c r="H3369" s="495" t="str">
        <f t="shared" si="108"/>
        <v/>
      </c>
      <c r="I3369" s="512" t="str">
        <f t="shared" si="109"/>
        <v/>
      </c>
      <c r="J3369" s="428"/>
    </row>
    <row r="3370" spans="1:10" ht="24.75" customHeight="1">
      <c r="A3370" s="428"/>
      <c r="B3370" s="428"/>
      <c r="C3370" s="428"/>
      <c r="D3370" s="495"/>
      <c r="E3370" s="495"/>
      <c r="F3370" s="428"/>
      <c r="G3370" s="495"/>
      <c r="H3370" s="495" t="str">
        <f t="shared" si="108"/>
        <v/>
      </c>
      <c r="I3370" s="512" t="str">
        <f t="shared" si="109"/>
        <v/>
      </c>
      <c r="J3370" s="428"/>
    </row>
    <row r="3371" spans="1:10" ht="24.75" customHeight="1">
      <c r="A3371" s="428"/>
      <c r="B3371" s="428"/>
      <c r="C3371" s="428"/>
      <c r="D3371" s="495"/>
      <c r="E3371" s="495"/>
      <c r="F3371" s="428"/>
      <c r="G3371" s="495"/>
      <c r="H3371" s="495" t="str">
        <f t="shared" si="108"/>
        <v/>
      </c>
      <c r="I3371" s="512" t="str">
        <f t="shared" si="109"/>
        <v/>
      </c>
      <c r="J3371" s="428"/>
    </row>
    <row r="3372" spans="1:10" ht="24.75" customHeight="1">
      <c r="A3372" s="428"/>
      <c r="B3372" s="428"/>
      <c r="C3372" s="428"/>
      <c r="D3372" s="495"/>
      <c r="E3372" s="495"/>
      <c r="F3372" s="428"/>
      <c r="G3372" s="495"/>
      <c r="H3372" s="495" t="str">
        <f t="shared" si="108"/>
        <v/>
      </c>
      <c r="I3372" s="512" t="str">
        <f t="shared" si="109"/>
        <v/>
      </c>
      <c r="J3372" s="428"/>
    </row>
    <row r="3373" spans="1:10" ht="24.75" customHeight="1">
      <c r="A3373" s="428"/>
      <c r="B3373" s="428"/>
      <c r="C3373" s="428"/>
      <c r="D3373" s="495"/>
      <c r="E3373" s="495"/>
      <c r="F3373" s="428"/>
      <c r="G3373" s="495"/>
      <c r="H3373" s="495" t="str">
        <f t="shared" si="108"/>
        <v/>
      </c>
      <c r="I3373" s="512" t="str">
        <f t="shared" si="109"/>
        <v/>
      </c>
      <c r="J3373" s="428"/>
    </row>
    <row r="3374" spans="1:10" ht="24.75" customHeight="1">
      <c r="A3374" s="428"/>
      <c r="B3374" s="428"/>
      <c r="C3374" s="428"/>
      <c r="D3374" s="495"/>
      <c r="E3374" s="495"/>
      <c r="F3374" s="428"/>
      <c r="G3374" s="495"/>
      <c r="H3374" s="495" t="str">
        <f t="shared" si="108"/>
        <v/>
      </c>
      <c r="I3374" s="512" t="str">
        <f t="shared" si="109"/>
        <v/>
      </c>
      <c r="J3374" s="428"/>
    </row>
    <row r="3375" spans="1:10" ht="24.75" customHeight="1">
      <c r="A3375" s="428"/>
      <c r="B3375" s="428"/>
      <c r="C3375" s="428"/>
      <c r="D3375" s="495"/>
      <c r="E3375" s="495"/>
      <c r="F3375" s="428"/>
      <c r="G3375" s="495"/>
      <c r="H3375" s="495" t="str">
        <f t="shared" si="108"/>
        <v/>
      </c>
      <c r="I3375" s="512" t="str">
        <f t="shared" si="109"/>
        <v/>
      </c>
      <c r="J3375" s="428"/>
    </row>
    <row r="3376" spans="1:10" ht="24.75" customHeight="1">
      <c r="A3376" s="428"/>
      <c r="B3376" s="428"/>
      <c r="C3376" s="428"/>
      <c r="D3376" s="495"/>
      <c r="E3376" s="495"/>
      <c r="F3376" s="428"/>
      <c r="G3376" s="495"/>
      <c r="H3376" s="495" t="str">
        <f t="shared" si="108"/>
        <v/>
      </c>
      <c r="I3376" s="512" t="str">
        <f t="shared" si="109"/>
        <v/>
      </c>
      <c r="J3376" s="428"/>
    </row>
    <row r="3377" spans="1:10" ht="24.75" customHeight="1">
      <c r="A3377" s="428"/>
      <c r="B3377" s="428"/>
      <c r="C3377" s="428"/>
      <c r="D3377" s="495"/>
      <c r="E3377" s="495"/>
      <c r="F3377" s="428"/>
      <c r="G3377" s="495"/>
      <c r="H3377" s="495" t="str">
        <f t="shared" si="108"/>
        <v/>
      </c>
      <c r="I3377" s="512" t="str">
        <f t="shared" si="109"/>
        <v/>
      </c>
      <c r="J3377" s="428"/>
    </row>
    <row r="3378" spans="1:10" ht="24.75" customHeight="1">
      <c r="A3378" s="428"/>
      <c r="B3378" s="428"/>
      <c r="C3378" s="428"/>
      <c r="D3378" s="495"/>
      <c r="E3378" s="495"/>
      <c r="F3378" s="428"/>
      <c r="G3378" s="495"/>
      <c r="H3378" s="495" t="str">
        <f t="shared" si="108"/>
        <v/>
      </c>
      <c r="I3378" s="512" t="str">
        <f t="shared" si="109"/>
        <v/>
      </c>
      <c r="J3378" s="428"/>
    </row>
    <row r="3379" spans="1:10" ht="24.75" customHeight="1">
      <c r="A3379" s="428"/>
      <c r="B3379" s="428"/>
      <c r="C3379" s="428"/>
      <c r="D3379" s="495"/>
      <c r="E3379" s="495"/>
      <c r="F3379" s="428"/>
      <c r="G3379" s="495"/>
      <c r="H3379" s="495" t="str">
        <f t="shared" si="108"/>
        <v/>
      </c>
      <c r="I3379" s="512" t="str">
        <f t="shared" si="109"/>
        <v/>
      </c>
      <c r="J3379" s="428"/>
    </row>
    <row r="3380" spans="1:10" ht="24.75" customHeight="1">
      <c r="A3380" s="428"/>
      <c r="B3380" s="428"/>
      <c r="C3380" s="428"/>
      <c r="D3380" s="495"/>
      <c r="E3380" s="495"/>
      <c r="F3380" s="428"/>
      <c r="G3380" s="495"/>
      <c r="H3380" s="495" t="str">
        <f t="shared" si="108"/>
        <v/>
      </c>
      <c r="I3380" s="512" t="str">
        <f t="shared" si="109"/>
        <v/>
      </c>
      <c r="J3380" s="428"/>
    </row>
    <row r="3381" spans="1:10" ht="24.75" customHeight="1">
      <c r="A3381" s="428"/>
      <c r="B3381" s="428"/>
      <c r="C3381" s="428"/>
      <c r="D3381" s="495"/>
      <c r="E3381" s="495"/>
      <c r="F3381" s="428"/>
      <c r="G3381" s="495"/>
      <c r="H3381" s="495" t="str">
        <f t="shared" si="108"/>
        <v/>
      </c>
      <c r="I3381" s="512" t="str">
        <f t="shared" si="109"/>
        <v/>
      </c>
      <c r="J3381" s="428"/>
    </row>
    <row r="3382" spans="1:10" ht="24.75" customHeight="1">
      <c r="A3382" s="428"/>
      <c r="B3382" s="428"/>
      <c r="C3382" s="428"/>
      <c r="D3382" s="495"/>
      <c r="E3382" s="495"/>
      <c r="F3382" s="428"/>
      <c r="G3382" s="495"/>
      <c r="H3382" s="495" t="str">
        <f t="shared" si="108"/>
        <v/>
      </c>
      <c r="I3382" s="512" t="str">
        <f t="shared" si="109"/>
        <v/>
      </c>
      <c r="J3382" s="428"/>
    </row>
    <row r="3383" spans="1:10" ht="24.75" customHeight="1">
      <c r="A3383" s="428"/>
      <c r="B3383" s="428"/>
      <c r="C3383" s="428"/>
      <c r="D3383" s="495"/>
      <c r="E3383" s="495"/>
      <c r="F3383" s="428"/>
      <c r="G3383" s="495"/>
      <c r="H3383" s="495" t="str">
        <f t="shared" si="108"/>
        <v/>
      </c>
      <c r="I3383" s="512" t="str">
        <f t="shared" si="109"/>
        <v/>
      </c>
      <c r="J3383" s="428"/>
    </row>
    <row r="3384" spans="1:10" ht="24.75" customHeight="1">
      <c r="A3384" s="428"/>
      <c r="B3384" s="428"/>
      <c r="C3384" s="428"/>
      <c r="D3384" s="495"/>
      <c r="E3384" s="495"/>
      <c r="F3384" s="428"/>
      <c r="G3384" s="495"/>
      <c r="H3384" s="495" t="str">
        <f t="shared" si="108"/>
        <v/>
      </c>
      <c r="I3384" s="512" t="str">
        <f t="shared" si="109"/>
        <v/>
      </c>
      <c r="J3384" s="428"/>
    </row>
    <row r="3385" spans="1:10" ht="24.75" customHeight="1">
      <c r="A3385" s="428"/>
      <c r="B3385" s="428"/>
      <c r="C3385" s="428"/>
      <c r="D3385" s="495"/>
      <c r="E3385" s="495"/>
      <c r="F3385" s="428"/>
      <c r="G3385" s="495"/>
      <c r="H3385" s="495" t="str">
        <f t="shared" si="108"/>
        <v/>
      </c>
      <c r="I3385" s="512" t="str">
        <f t="shared" si="109"/>
        <v/>
      </c>
      <c r="J3385" s="428"/>
    </row>
    <row r="3386" spans="1:10" ht="24.75" customHeight="1">
      <c r="A3386" s="428"/>
      <c r="B3386" s="428"/>
      <c r="C3386" s="428"/>
      <c r="D3386" s="495"/>
      <c r="E3386" s="495"/>
      <c r="F3386" s="428"/>
      <c r="G3386" s="495"/>
      <c r="H3386" s="495" t="str">
        <f t="shared" si="108"/>
        <v/>
      </c>
      <c r="I3386" s="512" t="str">
        <f t="shared" si="109"/>
        <v/>
      </c>
      <c r="J3386" s="428"/>
    </row>
    <row r="3387" spans="1:10" ht="24.75" customHeight="1">
      <c r="A3387" s="428"/>
      <c r="B3387" s="428"/>
      <c r="C3387" s="428"/>
      <c r="D3387" s="495"/>
      <c r="E3387" s="495"/>
      <c r="F3387" s="428"/>
      <c r="G3387" s="495"/>
      <c r="H3387" s="495" t="str">
        <f t="shared" si="108"/>
        <v/>
      </c>
      <c r="I3387" s="512" t="str">
        <f t="shared" si="109"/>
        <v/>
      </c>
      <c r="J3387" s="428"/>
    </row>
    <row r="3388" spans="1:10" ht="24.75" customHeight="1">
      <c r="A3388" s="428"/>
      <c r="B3388" s="428"/>
      <c r="C3388" s="428"/>
      <c r="D3388" s="495"/>
      <c r="E3388" s="495"/>
      <c r="F3388" s="428"/>
      <c r="G3388" s="495"/>
      <c r="H3388" s="495" t="str">
        <f t="shared" si="108"/>
        <v/>
      </c>
      <c r="I3388" s="512" t="str">
        <f t="shared" si="109"/>
        <v/>
      </c>
      <c r="J3388" s="428"/>
    </row>
    <row r="3389" spans="1:10" ht="24.75" customHeight="1">
      <c r="A3389" s="428"/>
      <c r="B3389" s="428"/>
      <c r="C3389" s="428"/>
      <c r="D3389" s="495"/>
      <c r="E3389" s="495"/>
      <c r="F3389" s="428"/>
      <c r="G3389" s="495"/>
      <c r="H3389" s="495" t="str">
        <f t="shared" si="108"/>
        <v/>
      </c>
      <c r="I3389" s="512" t="str">
        <f t="shared" si="109"/>
        <v/>
      </c>
      <c r="J3389" s="428"/>
    </row>
    <row r="3390" spans="1:10" ht="24.75" customHeight="1">
      <c r="A3390" s="428"/>
      <c r="B3390" s="428"/>
      <c r="C3390" s="428"/>
      <c r="D3390" s="495"/>
      <c r="E3390" s="495"/>
      <c r="F3390" s="428"/>
      <c r="G3390" s="495"/>
      <c r="H3390" s="495" t="str">
        <f t="shared" si="108"/>
        <v/>
      </c>
      <c r="I3390" s="512" t="str">
        <f t="shared" si="109"/>
        <v/>
      </c>
      <c r="J3390" s="428"/>
    </row>
    <row r="3391" spans="1:10" ht="24.75" customHeight="1">
      <c r="A3391" s="428"/>
      <c r="B3391" s="428"/>
      <c r="C3391" s="428"/>
      <c r="D3391" s="495"/>
      <c r="E3391" s="495"/>
      <c r="F3391" s="428"/>
      <c r="G3391" s="495"/>
      <c r="H3391" s="495" t="str">
        <f t="shared" si="108"/>
        <v/>
      </c>
      <c r="I3391" s="512" t="str">
        <f t="shared" si="109"/>
        <v/>
      </c>
      <c r="J3391" s="428"/>
    </row>
    <row r="3392" spans="1:10" ht="24.75" customHeight="1">
      <c r="A3392" s="428"/>
      <c r="B3392" s="428"/>
      <c r="C3392" s="428"/>
      <c r="D3392" s="495"/>
      <c r="E3392" s="495"/>
      <c r="F3392" s="428"/>
      <c r="G3392" s="495"/>
      <c r="H3392" s="495" t="str">
        <f t="shared" si="108"/>
        <v/>
      </c>
      <c r="I3392" s="512" t="str">
        <f t="shared" si="109"/>
        <v/>
      </c>
      <c r="J3392" s="428"/>
    </row>
    <row r="3393" spans="1:10" ht="24.75" customHeight="1">
      <c r="A3393" s="428"/>
      <c r="B3393" s="428"/>
      <c r="C3393" s="428"/>
      <c r="D3393" s="495"/>
      <c r="E3393" s="495"/>
      <c r="F3393" s="428"/>
      <c r="G3393" s="495"/>
      <c r="H3393" s="495" t="str">
        <f t="shared" si="108"/>
        <v/>
      </c>
      <c r="I3393" s="512" t="str">
        <f t="shared" si="109"/>
        <v/>
      </c>
      <c r="J3393" s="428"/>
    </row>
    <row r="3394" spans="1:10" ht="24.75" customHeight="1">
      <c r="A3394" s="428"/>
      <c r="B3394" s="428"/>
      <c r="C3394" s="428"/>
      <c r="D3394" s="495"/>
      <c r="E3394" s="495"/>
      <c r="F3394" s="428"/>
      <c r="G3394" s="495"/>
      <c r="H3394" s="495" t="str">
        <f t="shared" si="108"/>
        <v/>
      </c>
      <c r="I3394" s="512" t="str">
        <f t="shared" si="109"/>
        <v/>
      </c>
      <c r="J3394" s="428"/>
    </row>
    <row r="3395" spans="1:10" ht="24.75" customHeight="1">
      <c r="A3395" s="428"/>
      <c r="B3395" s="428"/>
      <c r="C3395" s="428"/>
      <c r="D3395" s="495"/>
      <c r="E3395" s="495"/>
      <c r="F3395" s="428"/>
      <c r="G3395" s="495"/>
      <c r="H3395" s="495" t="str">
        <f t="shared" si="108"/>
        <v/>
      </c>
      <c r="I3395" s="512" t="str">
        <f t="shared" si="109"/>
        <v/>
      </c>
      <c r="J3395" s="428"/>
    </row>
    <row r="3396" spans="1:10" ht="24.75" customHeight="1">
      <c r="A3396" s="428"/>
      <c r="B3396" s="428"/>
      <c r="C3396" s="428"/>
      <c r="D3396" s="495"/>
      <c r="E3396" s="495"/>
      <c r="F3396" s="428"/>
      <c r="G3396" s="495"/>
      <c r="H3396" s="495" t="str">
        <f t="shared" si="108"/>
        <v/>
      </c>
      <c r="I3396" s="512" t="str">
        <f t="shared" si="109"/>
        <v/>
      </c>
      <c r="J3396" s="428"/>
    </row>
    <row r="3397" spans="1:10" ht="24.75" customHeight="1">
      <c r="A3397" s="428"/>
      <c r="B3397" s="428"/>
      <c r="C3397" s="428"/>
      <c r="D3397" s="495"/>
      <c r="E3397" s="495"/>
      <c r="F3397" s="428"/>
      <c r="G3397" s="495"/>
      <c r="H3397" s="495" t="str">
        <f t="shared" si="108"/>
        <v/>
      </c>
      <c r="I3397" s="512" t="str">
        <f t="shared" si="109"/>
        <v/>
      </c>
      <c r="J3397" s="428"/>
    </row>
    <row r="3398" spans="1:10" ht="24.75" customHeight="1">
      <c r="A3398" s="428"/>
      <c r="B3398" s="428"/>
      <c r="C3398" s="428"/>
      <c r="D3398" s="495"/>
      <c r="E3398" s="495"/>
      <c r="F3398" s="428"/>
      <c r="G3398" s="495"/>
      <c r="H3398" s="495" t="str">
        <f t="shared" si="108"/>
        <v/>
      </c>
      <c r="I3398" s="512" t="str">
        <f t="shared" si="109"/>
        <v/>
      </c>
      <c r="J3398" s="428"/>
    </row>
    <row r="3399" spans="1:10" ht="24.75" customHeight="1">
      <c r="A3399" s="428"/>
      <c r="B3399" s="428"/>
      <c r="C3399" s="428"/>
      <c r="D3399" s="495"/>
      <c r="E3399" s="495"/>
      <c r="F3399" s="428"/>
      <c r="G3399" s="495"/>
      <c r="H3399" s="495" t="str">
        <f t="shared" si="108"/>
        <v/>
      </c>
      <c r="I3399" s="512" t="str">
        <f t="shared" si="109"/>
        <v/>
      </c>
      <c r="J3399" s="428"/>
    </row>
    <row r="3400" spans="1:10" ht="24.75" customHeight="1">
      <c r="A3400" s="428"/>
      <c r="B3400" s="428"/>
      <c r="C3400" s="428"/>
      <c r="D3400" s="495"/>
      <c r="E3400" s="495"/>
      <c r="F3400" s="428"/>
      <c r="G3400" s="495"/>
      <c r="H3400" s="495" t="str">
        <f t="shared" si="108"/>
        <v/>
      </c>
      <c r="I3400" s="512" t="str">
        <f t="shared" si="109"/>
        <v/>
      </c>
      <c r="J3400" s="428"/>
    </row>
    <row r="3401" spans="1:10" ht="24.75" customHeight="1">
      <c r="A3401" s="428"/>
      <c r="B3401" s="428"/>
      <c r="C3401" s="428"/>
      <c r="D3401" s="495"/>
      <c r="E3401" s="495"/>
      <c r="F3401" s="428"/>
      <c r="G3401" s="495"/>
      <c r="H3401" s="495" t="str">
        <f t="shared" si="108"/>
        <v/>
      </c>
      <c r="I3401" s="512" t="str">
        <f t="shared" si="109"/>
        <v/>
      </c>
      <c r="J3401" s="428"/>
    </row>
    <row r="3402" spans="1:10" ht="24.75" customHeight="1">
      <c r="A3402" s="428"/>
      <c r="B3402" s="428"/>
      <c r="C3402" s="428"/>
      <c r="D3402" s="495"/>
      <c r="E3402" s="495"/>
      <c r="F3402" s="428"/>
      <c r="G3402" s="495"/>
      <c r="H3402" s="495" t="str">
        <f t="shared" si="108"/>
        <v/>
      </c>
      <c r="I3402" s="512" t="str">
        <f t="shared" si="109"/>
        <v/>
      </c>
      <c r="J3402" s="428"/>
    </row>
    <row r="3403" spans="1:10" ht="24.75" customHeight="1">
      <c r="A3403" s="428"/>
      <c r="B3403" s="428"/>
      <c r="C3403" s="428"/>
      <c r="D3403" s="495"/>
      <c r="E3403" s="495"/>
      <c r="F3403" s="428"/>
      <c r="G3403" s="495"/>
      <c r="H3403" s="495" t="str">
        <f t="shared" si="108"/>
        <v/>
      </c>
      <c r="I3403" s="512" t="str">
        <f t="shared" si="109"/>
        <v/>
      </c>
      <c r="J3403" s="428"/>
    </row>
    <row r="3404" spans="1:10" ht="24.75" customHeight="1">
      <c r="A3404" s="428"/>
      <c r="B3404" s="428"/>
      <c r="C3404" s="428"/>
      <c r="D3404" s="495"/>
      <c r="E3404" s="495"/>
      <c r="F3404" s="428"/>
      <c r="G3404" s="495"/>
      <c r="H3404" s="495" t="str">
        <f t="shared" si="108"/>
        <v/>
      </c>
      <c r="I3404" s="512" t="str">
        <f t="shared" si="109"/>
        <v/>
      </c>
      <c r="J3404" s="428"/>
    </row>
    <row r="3405" spans="1:10" ht="24.75" customHeight="1">
      <c r="A3405" s="428"/>
      <c r="B3405" s="428"/>
      <c r="C3405" s="428"/>
      <c r="D3405" s="495"/>
      <c r="E3405" s="495"/>
      <c r="F3405" s="428"/>
      <c r="G3405" s="495"/>
      <c r="H3405" s="495" t="str">
        <f t="shared" si="108"/>
        <v/>
      </c>
      <c r="I3405" s="512" t="str">
        <f t="shared" si="109"/>
        <v/>
      </c>
      <c r="J3405" s="428"/>
    </row>
    <row r="3406" spans="1:10" ht="24.75" customHeight="1">
      <c r="A3406" s="428"/>
      <c r="B3406" s="428"/>
      <c r="C3406" s="428"/>
      <c r="D3406" s="495"/>
      <c r="E3406" s="495"/>
      <c r="F3406" s="428"/>
      <c r="G3406" s="495"/>
      <c r="H3406" s="495" t="str">
        <f t="shared" si="108"/>
        <v/>
      </c>
      <c r="I3406" s="512" t="str">
        <f t="shared" si="109"/>
        <v/>
      </c>
      <c r="J3406" s="428"/>
    </row>
    <row r="3407" spans="1:10" ht="24.75" customHeight="1">
      <c r="A3407" s="428"/>
      <c r="B3407" s="428"/>
      <c r="C3407" s="428"/>
      <c r="D3407" s="495"/>
      <c r="E3407" s="495"/>
      <c r="F3407" s="428"/>
      <c r="G3407" s="495"/>
      <c r="H3407" s="495" t="str">
        <f t="shared" si="108"/>
        <v/>
      </c>
      <c r="I3407" s="512" t="str">
        <f t="shared" si="109"/>
        <v/>
      </c>
      <c r="J3407" s="428"/>
    </row>
    <row r="3408" spans="1:10" ht="24.75" customHeight="1">
      <c r="A3408" s="428"/>
      <c r="B3408" s="428"/>
      <c r="C3408" s="428"/>
      <c r="D3408" s="495"/>
      <c r="E3408" s="495"/>
      <c r="F3408" s="428"/>
      <c r="G3408" s="495"/>
      <c r="H3408" s="495" t="str">
        <f t="shared" si="108"/>
        <v/>
      </c>
      <c r="I3408" s="512" t="str">
        <f t="shared" si="109"/>
        <v/>
      </c>
      <c r="J3408" s="428"/>
    </row>
    <row r="3409" spans="1:10" ht="24.75" customHeight="1">
      <c r="A3409" s="428"/>
      <c r="B3409" s="428"/>
      <c r="C3409" s="428"/>
      <c r="D3409" s="495"/>
      <c r="E3409" s="495"/>
      <c r="F3409" s="428"/>
      <c r="G3409" s="495"/>
      <c r="H3409" s="495" t="str">
        <f t="shared" si="108"/>
        <v/>
      </c>
      <c r="I3409" s="512" t="str">
        <f t="shared" si="109"/>
        <v/>
      </c>
      <c r="J3409" s="428"/>
    </row>
    <row r="3410" spans="1:10" ht="24.75" customHeight="1">
      <c r="A3410" s="428"/>
      <c r="B3410" s="428"/>
      <c r="C3410" s="428"/>
      <c r="D3410" s="495"/>
      <c r="E3410" s="495"/>
      <c r="F3410" s="428"/>
      <c r="G3410" s="495"/>
      <c r="H3410" s="495" t="str">
        <f t="shared" si="108"/>
        <v/>
      </c>
      <c r="I3410" s="512" t="str">
        <f t="shared" si="109"/>
        <v/>
      </c>
      <c r="J3410" s="428"/>
    </row>
    <row r="3411" spans="1:10" ht="24.75" customHeight="1">
      <c r="A3411" s="428"/>
      <c r="B3411" s="428"/>
      <c r="C3411" s="428"/>
      <c r="D3411" s="495"/>
      <c r="E3411" s="495"/>
      <c r="F3411" s="428"/>
      <c r="G3411" s="495"/>
      <c r="H3411" s="495" t="str">
        <f t="shared" si="108"/>
        <v/>
      </c>
      <c r="I3411" s="512" t="str">
        <f t="shared" si="109"/>
        <v/>
      </c>
      <c r="J3411" s="428"/>
    </row>
    <row r="3412" spans="1:10" ht="24.75" customHeight="1">
      <c r="A3412" s="428"/>
      <c r="B3412" s="428"/>
      <c r="C3412" s="428"/>
      <c r="D3412" s="495"/>
      <c r="E3412" s="495"/>
      <c r="F3412" s="428"/>
      <c r="G3412" s="495"/>
      <c r="H3412" s="495" t="str">
        <f t="shared" si="108"/>
        <v/>
      </c>
      <c r="I3412" s="512" t="str">
        <f t="shared" si="109"/>
        <v/>
      </c>
      <c r="J3412" s="428"/>
    </row>
    <row r="3413" spans="1:10" ht="24.75" customHeight="1">
      <c r="A3413" s="428"/>
      <c r="B3413" s="428"/>
      <c r="C3413" s="428"/>
      <c r="D3413" s="495"/>
      <c r="E3413" s="495"/>
      <c r="F3413" s="428"/>
      <c r="G3413" s="495"/>
      <c r="H3413" s="495" t="str">
        <f t="shared" si="108"/>
        <v/>
      </c>
      <c r="I3413" s="512" t="str">
        <f t="shared" si="109"/>
        <v/>
      </c>
      <c r="J3413" s="428"/>
    </row>
    <row r="3414" spans="1:10" ht="24.75" customHeight="1">
      <c r="A3414" s="428"/>
      <c r="B3414" s="428"/>
      <c r="C3414" s="428"/>
      <c r="D3414" s="495"/>
      <c r="E3414" s="495"/>
      <c r="F3414" s="428"/>
      <c r="G3414" s="495"/>
      <c r="H3414" s="495" t="str">
        <f t="shared" si="108"/>
        <v/>
      </c>
      <c r="I3414" s="512" t="str">
        <f t="shared" si="109"/>
        <v/>
      </c>
      <c r="J3414" s="428"/>
    </row>
    <row r="3415" spans="1:10" ht="24.75" customHeight="1">
      <c r="A3415" s="428"/>
      <c r="B3415" s="428"/>
      <c r="C3415" s="428"/>
      <c r="D3415" s="495"/>
      <c r="E3415" s="495"/>
      <c r="F3415" s="428"/>
      <c r="G3415" s="495"/>
      <c r="H3415" s="495" t="str">
        <f t="shared" si="108"/>
        <v/>
      </c>
      <c r="I3415" s="512" t="str">
        <f t="shared" si="109"/>
        <v/>
      </c>
      <c r="J3415" s="428"/>
    </row>
    <row r="3416" spans="1:10" ht="24.75" customHeight="1">
      <c r="A3416" s="428"/>
      <c r="B3416" s="428"/>
      <c r="C3416" s="428"/>
      <c r="D3416" s="495"/>
      <c r="E3416" s="495"/>
      <c r="F3416" s="428"/>
      <c r="G3416" s="495"/>
      <c r="H3416" s="495" t="str">
        <f t="shared" si="108"/>
        <v/>
      </c>
      <c r="I3416" s="512" t="str">
        <f t="shared" si="109"/>
        <v/>
      </c>
      <c r="J3416" s="428"/>
    </row>
    <row r="3417" spans="1:10" ht="24.75" customHeight="1">
      <c r="A3417" s="428"/>
      <c r="B3417" s="428"/>
      <c r="C3417" s="428"/>
      <c r="D3417" s="495"/>
      <c r="E3417" s="495"/>
      <c r="F3417" s="428"/>
      <c r="G3417" s="495"/>
      <c r="H3417" s="495" t="str">
        <f t="shared" si="108"/>
        <v/>
      </c>
      <c r="I3417" s="512" t="str">
        <f t="shared" si="109"/>
        <v/>
      </c>
      <c r="J3417" s="428"/>
    </row>
    <row r="3418" spans="1:10" ht="24.75" customHeight="1">
      <c r="A3418" s="428"/>
      <c r="B3418" s="428"/>
      <c r="C3418" s="428"/>
      <c r="D3418" s="495"/>
      <c r="E3418" s="495"/>
      <c r="F3418" s="428"/>
      <c r="G3418" s="495"/>
      <c r="H3418" s="495" t="str">
        <f t="shared" si="108"/>
        <v/>
      </c>
      <c r="I3418" s="512" t="str">
        <f t="shared" si="109"/>
        <v/>
      </c>
      <c r="J3418" s="428"/>
    </row>
    <row r="3419" spans="1:10" ht="24.75" customHeight="1">
      <c r="A3419" s="428"/>
      <c r="B3419" s="428"/>
      <c r="C3419" s="428"/>
      <c r="D3419" s="495"/>
      <c r="E3419" s="495"/>
      <c r="F3419" s="428"/>
      <c r="G3419" s="495"/>
      <c r="H3419" s="495" t="str">
        <f t="shared" si="108"/>
        <v/>
      </c>
      <c r="I3419" s="512" t="str">
        <f t="shared" si="109"/>
        <v/>
      </c>
      <c r="J3419" s="428"/>
    </row>
    <row r="3420" spans="1:10" ht="24.75" customHeight="1">
      <c r="A3420" s="428"/>
      <c r="B3420" s="428"/>
      <c r="C3420" s="428"/>
      <c r="D3420" s="495"/>
      <c r="E3420" s="495"/>
      <c r="F3420" s="428"/>
      <c r="G3420" s="495"/>
      <c r="H3420" s="495" t="str">
        <f t="shared" si="108"/>
        <v/>
      </c>
      <c r="I3420" s="512" t="str">
        <f t="shared" si="109"/>
        <v/>
      </c>
      <c r="J3420" s="428"/>
    </row>
    <row r="3421" spans="1:10" ht="24.75" customHeight="1">
      <c r="A3421" s="428"/>
      <c r="B3421" s="428"/>
      <c r="C3421" s="428"/>
      <c r="D3421" s="495"/>
      <c r="E3421" s="495"/>
      <c r="F3421" s="428"/>
      <c r="G3421" s="495"/>
      <c r="H3421" s="495" t="str">
        <f t="shared" si="108"/>
        <v/>
      </c>
      <c r="I3421" s="512" t="str">
        <f t="shared" si="109"/>
        <v/>
      </c>
      <c r="J3421" s="428"/>
    </row>
    <row r="3422" spans="1:10" ht="24.75" customHeight="1">
      <c r="A3422" s="428"/>
      <c r="B3422" s="428"/>
      <c r="C3422" s="428"/>
      <c r="D3422" s="495"/>
      <c r="E3422" s="495"/>
      <c r="F3422" s="428"/>
      <c r="G3422" s="495"/>
      <c r="H3422" s="495" t="str">
        <f t="shared" ref="H3422:H3485" si="110">IF(E3422="","",E3422*G3422)</f>
        <v/>
      </c>
      <c r="I3422" s="512" t="str">
        <f t="shared" ref="I3422:I3485" si="111">IF(D3422="","",H3422/D3422)</f>
        <v/>
      </c>
      <c r="J3422" s="428"/>
    </row>
    <row r="3423" spans="1:10" ht="24.75" customHeight="1">
      <c r="A3423" s="428"/>
      <c r="B3423" s="428"/>
      <c r="C3423" s="428"/>
      <c r="D3423" s="495"/>
      <c r="E3423" s="495"/>
      <c r="F3423" s="428"/>
      <c r="G3423" s="495"/>
      <c r="H3423" s="495" t="str">
        <f t="shared" si="110"/>
        <v/>
      </c>
      <c r="I3423" s="512" t="str">
        <f t="shared" si="111"/>
        <v/>
      </c>
      <c r="J3423" s="428"/>
    </row>
    <row r="3424" spans="1:10" ht="24.75" customHeight="1">
      <c r="A3424" s="428"/>
      <c r="B3424" s="428"/>
      <c r="C3424" s="428"/>
      <c r="D3424" s="495"/>
      <c r="E3424" s="495"/>
      <c r="F3424" s="428"/>
      <c r="G3424" s="495"/>
      <c r="H3424" s="495" t="str">
        <f t="shared" si="110"/>
        <v/>
      </c>
      <c r="I3424" s="512" t="str">
        <f t="shared" si="111"/>
        <v/>
      </c>
      <c r="J3424" s="428"/>
    </row>
    <row r="3425" spans="1:10" ht="24.75" customHeight="1">
      <c r="A3425" s="428"/>
      <c r="B3425" s="428"/>
      <c r="C3425" s="428"/>
      <c r="D3425" s="495"/>
      <c r="E3425" s="495"/>
      <c r="F3425" s="428"/>
      <c r="G3425" s="495"/>
      <c r="H3425" s="495" t="str">
        <f t="shared" si="110"/>
        <v/>
      </c>
      <c r="I3425" s="512" t="str">
        <f t="shared" si="111"/>
        <v/>
      </c>
      <c r="J3425" s="428"/>
    </row>
    <row r="3426" spans="1:10" ht="24.75" customHeight="1">
      <c r="A3426" s="428"/>
      <c r="B3426" s="428"/>
      <c r="C3426" s="428"/>
      <c r="D3426" s="495"/>
      <c r="E3426" s="495"/>
      <c r="F3426" s="428"/>
      <c r="G3426" s="495"/>
      <c r="H3426" s="495" t="str">
        <f t="shared" si="110"/>
        <v/>
      </c>
      <c r="I3426" s="512" t="str">
        <f t="shared" si="111"/>
        <v/>
      </c>
      <c r="J3426" s="428"/>
    </row>
    <row r="3427" spans="1:10" ht="24.75" customHeight="1">
      <c r="A3427" s="428"/>
      <c r="B3427" s="428"/>
      <c r="C3427" s="428"/>
      <c r="D3427" s="495"/>
      <c r="E3427" s="495"/>
      <c r="F3427" s="428"/>
      <c r="G3427" s="495"/>
      <c r="H3427" s="495" t="str">
        <f t="shared" si="110"/>
        <v/>
      </c>
      <c r="I3427" s="512" t="str">
        <f t="shared" si="111"/>
        <v/>
      </c>
      <c r="J3427" s="428"/>
    </row>
    <row r="3428" spans="1:10" ht="24.75" customHeight="1">
      <c r="A3428" s="428"/>
      <c r="B3428" s="428"/>
      <c r="C3428" s="428"/>
      <c r="D3428" s="495"/>
      <c r="E3428" s="495"/>
      <c r="F3428" s="428"/>
      <c r="G3428" s="495"/>
      <c r="H3428" s="495" t="str">
        <f t="shared" si="110"/>
        <v/>
      </c>
      <c r="I3428" s="512" t="str">
        <f t="shared" si="111"/>
        <v/>
      </c>
      <c r="J3428" s="428"/>
    </row>
    <row r="3429" spans="1:10" ht="24.75" customHeight="1">
      <c r="A3429" s="428"/>
      <c r="B3429" s="428"/>
      <c r="C3429" s="428"/>
      <c r="D3429" s="495"/>
      <c r="E3429" s="495"/>
      <c r="F3429" s="428"/>
      <c r="G3429" s="495"/>
      <c r="H3429" s="495" t="str">
        <f t="shared" si="110"/>
        <v/>
      </c>
      <c r="I3429" s="512" t="str">
        <f t="shared" si="111"/>
        <v/>
      </c>
      <c r="J3429" s="428"/>
    </row>
    <row r="3430" spans="1:10" ht="24.75" customHeight="1">
      <c r="A3430" s="428"/>
      <c r="B3430" s="428"/>
      <c r="C3430" s="428"/>
      <c r="D3430" s="495"/>
      <c r="E3430" s="495"/>
      <c r="F3430" s="428"/>
      <c r="G3430" s="495"/>
      <c r="H3430" s="495" t="str">
        <f t="shared" si="110"/>
        <v/>
      </c>
      <c r="I3430" s="512" t="str">
        <f t="shared" si="111"/>
        <v/>
      </c>
      <c r="J3430" s="428"/>
    </row>
    <row r="3431" spans="1:10" ht="24.75" customHeight="1">
      <c r="A3431" s="428"/>
      <c r="B3431" s="428"/>
      <c r="C3431" s="428"/>
      <c r="D3431" s="495"/>
      <c r="E3431" s="495"/>
      <c r="F3431" s="428"/>
      <c r="G3431" s="495"/>
      <c r="H3431" s="495" t="str">
        <f t="shared" si="110"/>
        <v/>
      </c>
      <c r="I3431" s="512" t="str">
        <f t="shared" si="111"/>
        <v/>
      </c>
      <c r="J3431" s="428"/>
    </row>
    <row r="3432" spans="1:10" ht="24.75" customHeight="1">
      <c r="A3432" s="428"/>
      <c r="B3432" s="428"/>
      <c r="C3432" s="428"/>
      <c r="D3432" s="495"/>
      <c r="E3432" s="495"/>
      <c r="F3432" s="428"/>
      <c r="G3432" s="495"/>
      <c r="H3432" s="495" t="str">
        <f t="shared" si="110"/>
        <v/>
      </c>
      <c r="I3432" s="512" t="str">
        <f t="shared" si="111"/>
        <v/>
      </c>
      <c r="J3432" s="428"/>
    </row>
    <row r="3433" spans="1:10" ht="24.75" customHeight="1">
      <c r="A3433" s="428"/>
      <c r="B3433" s="428"/>
      <c r="C3433" s="428"/>
      <c r="D3433" s="495"/>
      <c r="E3433" s="495"/>
      <c r="F3433" s="428"/>
      <c r="G3433" s="495"/>
      <c r="H3433" s="495" t="str">
        <f t="shared" si="110"/>
        <v/>
      </c>
      <c r="I3433" s="512" t="str">
        <f t="shared" si="111"/>
        <v/>
      </c>
      <c r="J3433" s="428"/>
    </row>
    <row r="3434" spans="1:10" ht="24.75" customHeight="1">
      <c r="A3434" s="428"/>
      <c r="B3434" s="428"/>
      <c r="C3434" s="428"/>
      <c r="D3434" s="495"/>
      <c r="E3434" s="495"/>
      <c r="F3434" s="428"/>
      <c r="G3434" s="495"/>
      <c r="H3434" s="495" t="str">
        <f t="shared" si="110"/>
        <v/>
      </c>
      <c r="I3434" s="512" t="str">
        <f t="shared" si="111"/>
        <v/>
      </c>
      <c r="J3434" s="428"/>
    </row>
    <row r="3435" spans="1:10" ht="24.75" customHeight="1">
      <c r="A3435" s="428"/>
      <c r="B3435" s="428"/>
      <c r="C3435" s="428"/>
      <c r="D3435" s="495"/>
      <c r="E3435" s="495"/>
      <c r="F3435" s="428"/>
      <c r="G3435" s="495"/>
      <c r="H3435" s="495" t="str">
        <f t="shared" si="110"/>
        <v/>
      </c>
      <c r="I3435" s="512" t="str">
        <f t="shared" si="111"/>
        <v/>
      </c>
      <c r="J3435" s="428"/>
    </row>
    <row r="3436" spans="1:10" ht="24.75" customHeight="1">
      <c r="A3436" s="428"/>
      <c r="B3436" s="428"/>
      <c r="C3436" s="428"/>
      <c r="D3436" s="495"/>
      <c r="E3436" s="495"/>
      <c r="F3436" s="428"/>
      <c r="G3436" s="495"/>
      <c r="H3436" s="495" t="str">
        <f t="shared" si="110"/>
        <v/>
      </c>
      <c r="I3436" s="512" t="str">
        <f t="shared" si="111"/>
        <v/>
      </c>
      <c r="J3436" s="428"/>
    </row>
    <row r="3437" spans="1:10" ht="24.75" customHeight="1">
      <c r="A3437" s="428"/>
      <c r="B3437" s="428"/>
      <c r="C3437" s="428"/>
      <c r="D3437" s="495"/>
      <c r="E3437" s="495"/>
      <c r="F3437" s="428"/>
      <c r="G3437" s="495"/>
      <c r="H3437" s="495" t="str">
        <f t="shared" si="110"/>
        <v/>
      </c>
      <c r="I3437" s="512" t="str">
        <f t="shared" si="111"/>
        <v/>
      </c>
      <c r="J3437" s="428"/>
    </row>
    <row r="3438" spans="1:10" ht="24.75" customHeight="1">
      <c r="A3438" s="428"/>
      <c r="B3438" s="428"/>
      <c r="C3438" s="428"/>
      <c r="D3438" s="495"/>
      <c r="E3438" s="495"/>
      <c r="F3438" s="428"/>
      <c r="G3438" s="495"/>
      <c r="H3438" s="495" t="str">
        <f t="shared" si="110"/>
        <v/>
      </c>
      <c r="I3438" s="512" t="str">
        <f t="shared" si="111"/>
        <v/>
      </c>
      <c r="J3438" s="428"/>
    </row>
    <row r="3439" spans="1:10" ht="24.75" customHeight="1">
      <c r="A3439" s="428"/>
      <c r="B3439" s="428"/>
      <c r="C3439" s="428"/>
      <c r="D3439" s="495"/>
      <c r="E3439" s="495"/>
      <c r="F3439" s="428"/>
      <c r="G3439" s="495"/>
      <c r="H3439" s="495" t="str">
        <f t="shared" si="110"/>
        <v/>
      </c>
      <c r="I3439" s="512" t="str">
        <f t="shared" si="111"/>
        <v/>
      </c>
      <c r="J3439" s="428"/>
    </row>
    <row r="3440" spans="1:10" ht="24.75" customHeight="1">
      <c r="A3440" s="428"/>
      <c r="B3440" s="428"/>
      <c r="C3440" s="428"/>
      <c r="D3440" s="495"/>
      <c r="E3440" s="495"/>
      <c r="F3440" s="428"/>
      <c r="G3440" s="495"/>
      <c r="H3440" s="495" t="str">
        <f t="shared" si="110"/>
        <v/>
      </c>
      <c r="I3440" s="512" t="str">
        <f t="shared" si="111"/>
        <v/>
      </c>
      <c r="J3440" s="428"/>
    </row>
    <row r="3441" spans="1:10" ht="24.75" customHeight="1">
      <c r="A3441" s="428"/>
      <c r="B3441" s="428"/>
      <c r="C3441" s="428"/>
      <c r="D3441" s="495"/>
      <c r="E3441" s="495"/>
      <c r="F3441" s="428"/>
      <c r="G3441" s="495"/>
      <c r="H3441" s="495" t="str">
        <f t="shared" si="110"/>
        <v/>
      </c>
      <c r="I3441" s="512" t="str">
        <f t="shared" si="111"/>
        <v/>
      </c>
      <c r="J3441" s="428"/>
    </row>
    <row r="3442" spans="1:10" ht="24.75" customHeight="1">
      <c r="A3442" s="428"/>
      <c r="B3442" s="428"/>
      <c r="C3442" s="428"/>
      <c r="D3442" s="495"/>
      <c r="E3442" s="495"/>
      <c r="F3442" s="428"/>
      <c r="G3442" s="495"/>
      <c r="H3442" s="495" t="str">
        <f t="shared" si="110"/>
        <v/>
      </c>
      <c r="I3442" s="512" t="str">
        <f t="shared" si="111"/>
        <v/>
      </c>
      <c r="J3442" s="428"/>
    </row>
    <row r="3443" spans="1:10" ht="24.75" customHeight="1">
      <c r="A3443" s="428"/>
      <c r="B3443" s="428"/>
      <c r="C3443" s="428"/>
      <c r="D3443" s="495"/>
      <c r="E3443" s="495"/>
      <c r="F3443" s="428"/>
      <c r="G3443" s="495"/>
      <c r="H3443" s="495" t="str">
        <f t="shared" si="110"/>
        <v/>
      </c>
      <c r="I3443" s="512" t="str">
        <f t="shared" si="111"/>
        <v/>
      </c>
      <c r="J3443" s="428"/>
    </row>
    <row r="3444" spans="1:10" ht="24.75" customHeight="1">
      <c r="A3444" s="428"/>
      <c r="B3444" s="428"/>
      <c r="C3444" s="428"/>
      <c r="D3444" s="495"/>
      <c r="E3444" s="495"/>
      <c r="F3444" s="428"/>
      <c r="G3444" s="495"/>
      <c r="H3444" s="495" t="str">
        <f t="shared" si="110"/>
        <v/>
      </c>
      <c r="I3444" s="512" t="str">
        <f t="shared" si="111"/>
        <v/>
      </c>
      <c r="J3444" s="428"/>
    </row>
    <row r="3445" spans="1:10" ht="24.75" customHeight="1">
      <c r="A3445" s="428"/>
      <c r="B3445" s="428"/>
      <c r="C3445" s="428"/>
      <c r="D3445" s="495"/>
      <c r="E3445" s="495"/>
      <c r="F3445" s="428"/>
      <c r="G3445" s="495"/>
      <c r="H3445" s="495" t="str">
        <f t="shared" si="110"/>
        <v/>
      </c>
      <c r="I3445" s="512" t="str">
        <f t="shared" si="111"/>
        <v/>
      </c>
      <c r="J3445" s="428"/>
    </row>
    <row r="3446" spans="1:10" ht="24.75" customHeight="1">
      <c r="A3446" s="428"/>
      <c r="B3446" s="428"/>
      <c r="C3446" s="428"/>
      <c r="D3446" s="495"/>
      <c r="E3446" s="495"/>
      <c r="F3446" s="428"/>
      <c r="G3446" s="495"/>
      <c r="H3446" s="495" t="str">
        <f t="shared" si="110"/>
        <v/>
      </c>
      <c r="I3446" s="512" t="str">
        <f t="shared" si="111"/>
        <v/>
      </c>
      <c r="J3446" s="428"/>
    </row>
    <row r="3447" spans="1:10" ht="24.75" customHeight="1">
      <c r="A3447" s="428"/>
      <c r="B3447" s="428"/>
      <c r="C3447" s="428"/>
      <c r="D3447" s="495"/>
      <c r="E3447" s="495"/>
      <c r="F3447" s="428"/>
      <c r="G3447" s="495"/>
      <c r="H3447" s="495" t="str">
        <f t="shared" si="110"/>
        <v/>
      </c>
      <c r="I3447" s="512" t="str">
        <f t="shared" si="111"/>
        <v/>
      </c>
      <c r="J3447" s="428"/>
    </row>
    <row r="3448" spans="1:10" ht="24.75" customHeight="1">
      <c r="A3448" s="428"/>
      <c r="B3448" s="428"/>
      <c r="C3448" s="428"/>
      <c r="D3448" s="495"/>
      <c r="E3448" s="495"/>
      <c r="F3448" s="428"/>
      <c r="G3448" s="495"/>
      <c r="H3448" s="495" t="str">
        <f t="shared" si="110"/>
        <v/>
      </c>
      <c r="I3448" s="512" t="str">
        <f t="shared" si="111"/>
        <v/>
      </c>
      <c r="J3448" s="428"/>
    </row>
    <row r="3449" spans="1:10" ht="24.75" customHeight="1">
      <c r="A3449" s="428"/>
      <c r="B3449" s="428"/>
      <c r="C3449" s="428"/>
      <c r="D3449" s="495"/>
      <c r="E3449" s="495"/>
      <c r="F3449" s="428"/>
      <c r="G3449" s="495"/>
      <c r="H3449" s="495" t="str">
        <f t="shared" si="110"/>
        <v/>
      </c>
      <c r="I3449" s="512" t="str">
        <f t="shared" si="111"/>
        <v/>
      </c>
      <c r="J3449" s="428"/>
    </row>
    <row r="3450" spans="1:10" ht="24.75" customHeight="1">
      <c r="A3450" s="428"/>
      <c r="B3450" s="428"/>
      <c r="C3450" s="428"/>
      <c r="D3450" s="495"/>
      <c r="E3450" s="495"/>
      <c r="F3450" s="428"/>
      <c r="G3450" s="495"/>
      <c r="H3450" s="495" t="str">
        <f t="shared" si="110"/>
        <v/>
      </c>
      <c r="I3450" s="512" t="str">
        <f t="shared" si="111"/>
        <v/>
      </c>
      <c r="J3450" s="428"/>
    </row>
    <row r="3451" spans="1:10" ht="24.75" customHeight="1">
      <c r="A3451" s="428"/>
      <c r="B3451" s="428"/>
      <c r="C3451" s="428"/>
      <c r="D3451" s="495"/>
      <c r="E3451" s="495"/>
      <c r="F3451" s="428"/>
      <c r="G3451" s="495"/>
      <c r="H3451" s="495" t="str">
        <f t="shared" si="110"/>
        <v/>
      </c>
      <c r="I3451" s="512" t="str">
        <f t="shared" si="111"/>
        <v/>
      </c>
      <c r="J3451" s="428"/>
    </row>
    <row r="3452" spans="1:10" ht="24.75" customHeight="1">
      <c r="A3452" s="428"/>
      <c r="B3452" s="428"/>
      <c r="C3452" s="428"/>
      <c r="D3452" s="495"/>
      <c r="E3452" s="495"/>
      <c r="F3452" s="428"/>
      <c r="G3452" s="495"/>
      <c r="H3452" s="495" t="str">
        <f t="shared" si="110"/>
        <v/>
      </c>
      <c r="I3452" s="512" t="str">
        <f t="shared" si="111"/>
        <v/>
      </c>
      <c r="J3452" s="428"/>
    </row>
    <row r="3453" spans="1:10" ht="24.75" customHeight="1">
      <c r="A3453" s="428"/>
      <c r="B3453" s="428"/>
      <c r="C3453" s="428"/>
      <c r="D3453" s="495"/>
      <c r="E3453" s="495"/>
      <c r="F3453" s="428"/>
      <c r="G3453" s="495"/>
      <c r="H3453" s="495" t="str">
        <f t="shared" si="110"/>
        <v/>
      </c>
      <c r="I3453" s="512" t="str">
        <f t="shared" si="111"/>
        <v/>
      </c>
      <c r="J3453" s="428"/>
    </row>
    <row r="3454" spans="1:10" ht="24.75" customHeight="1">
      <c r="A3454" s="428"/>
      <c r="B3454" s="428"/>
      <c r="C3454" s="428"/>
      <c r="D3454" s="495"/>
      <c r="E3454" s="495"/>
      <c r="F3454" s="428"/>
      <c r="G3454" s="495"/>
      <c r="H3454" s="495" t="str">
        <f t="shared" si="110"/>
        <v/>
      </c>
      <c r="I3454" s="512" t="str">
        <f t="shared" si="111"/>
        <v/>
      </c>
      <c r="J3454" s="428"/>
    </row>
    <row r="3455" spans="1:10" ht="24.75" customHeight="1">
      <c r="A3455" s="428"/>
      <c r="B3455" s="428"/>
      <c r="C3455" s="428"/>
      <c r="D3455" s="495"/>
      <c r="E3455" s="495"/>
      <c r="F3455" s="428"/>
      <c r="G3455" s="495"/>
      <c r="H3455" s="495" t="str">
        <f t="shared" si="110"/>
        <v/>
      </c>
      <c r="I3455" s="512" t="str">
        <f t="shared" si="111"/>
        <v/>
      </c>
      <c r="J3455" s="428"/>
    </row>
    <row r="3456" spans="1:10" ht="24.75" customHeight="1">
      <c r="A3456" s="428"/>
      <c r="B3456" s="428"/>
      <c r="C3456" s="428"/>
      <c r="D3456" s="495"/>
      <c r="E3456" s="495"/>
      <c r="F3456" s="428"/>
      <c r="G3456" s="495"/>
      <c r="H3456" s="495" t="str">
        <f t="shared" si="110"/>
        <v/>
      </c>
      <c r="I3456" s="512" t="str">
        <f t="shared" si="111"/>
        <v/>
      </c>
      <c r="J3456" s="428"/>
    </row>
    <row r="3457" spans="1:10" ht="24.75" customHeight="1">
      <c r="A3457" s="428"/>
      <c r="B3457" s="428"/>
      <c r="C3457" s="428"/>
      <c r="D3457" s="495"/>
      <c r="E3457" s="495"/>
      <c r="F3457" s="428"/>
      <c r="G3457" s="495"/>
      <c r="H3457" s="495" t="str">
        <f t="shared" si="110"/>
        <v/>
      </c>
      <c r="I3457" s="512" t="str">
        <f t="shared" si="111"/>
        <v/>
      </c>
      <c r="J3457" s="428"/>
    </row>
    <row r="3458" spans="1:10" ht="24.75" customHeight="1">
      <c r="A3458" s="428"/>
      <c r="B3458" s="428"/>
      <c r="C3458" s="428"/>
      <c r="D3458" s="495"/>
      <c r="E3458" s="495"/>
      <c r="F3458" s="428"/>
      <c r="G3458" s="495"/>
      <c r="H3458" s="495" t="str">
        <f t="shared" si="110"/>
        <v/>
      </c>
      <c r="I3458" s="512" t="str">
        <f t="shared" si="111"/>
        <v/>
      </c>
      <c r="J3458" s="428"/>
    </row>
    <row r="3459" spans="1:10" ht="24.75" customHeight="1">
      <c r="A3459" s="428"/>
      <c r="B3459" s="428"/>
      <c r="C3459" s="428"/>
      <c r="D3459" s="495"/>
      <c r="E3459" s="495"/>
      <c r="F3459" s="428"/>
      <c r="G3459" s="495"/>
      <c r="H3459" s="495" t="str">
        <f t="shared" si="110"/>
        <v/>
      </c>
      <c r="I3459" s="512" t="str">
        <f t="shared" si="111"/>
        <v/>
      </c>
      <c r="J3459" s="428"/>
    </row>
    <row r="3460" spans="1:10" ht="24.75" customHeight="1">
      <c r="A3460" s="428"/>
      <c r="B3460" s="428"/>
      <c r="C3460" s="428"/>
      <c r="D3460" s="495"/>
      <c r="E3460" s="495"/>
      <c r="F3460" s="428"/>
      <c r="G3460" s="495"/>
      <c r="H3460" s="495" t="str">
        <f t="shared" si="110"/>
        <v/>
      </c>
      <c r="I3460" s="512" t="str">
        <f t="shared" si="111"/>
        <v/>
      </c>
      <c r="J3460" s="428"/>
    </row>
    <row r="3461" spans="1:10" ht="24.75" customHeight="1">
      <c r="A3461" s="428"/>
      <c r="B3461" s="428"/>
      <c r="C3461" s="428"/>
      <c r="D3461" s="495"/>
      <c r="E3461" s="495"/>
      <c r="F3461" s="428"/>
      <c r="G3461" s="495"/>
      <c r="H3461" s="495" t="str">
        <f t="shared" si="110"/>
        <v/>
      </c>
      <c r="I3461" s="512" t="str">
        <f t="shared" si="111"/>
        <v/>
      </c>
      <c r="J3461" s="428"/>
    </row>
    <row r="3462" spans="1:10" ht="24.75" customHeight="1">
      <c r="A3462" s="428"/>
      <c r="B3462" s="428"/>
      <c r="C3462" s="428"/>
      <c r="D3462" s="495"/>
      <c r="E3462" s="495"/>
      <c r="F3462" s="428"/>
      <c r="G3462" s="495"/>
      <c r="H3462" s="495" t="str">
        <f t="shared" si="110"/>
        <v/>
      </c>
      <c r="I3462" s="512" t="str">
        <f t="shared" si="111"/>
        <v/>
      </c>
      <c r="J3462" s="428"/>
    </row>
    <row r="3463" spans="1:10" ht="24.75" customHeight="1">
      <c r="A3463" s="428"/>
      <c r="B3463" s="428"/>
      <c r="C3463" s="428"/>
      <c r="D3463" s="495"/>
      <c r="E3463" s="495"/>
      <c r="F3463" s="428"/>
      <c r="G3463" s="495"/>
      <c r="H3463" s="495" t="str">
        <f t="shared" si="110"/>
        <v/>
      </c>
      <c r="I3463" s="512" t="str">
        <f t="shared" si="111"/>
        <v/>
      </c>
      <c r="J3463" s="428"/>
    </row>
    <row r="3464" spans="1:10" ht="24.75" customHeight="1">
      <c r="A3464" s="428"/>
      <c r="B3464" s="428"/>
      <c r="C3464" s="428"/>
      <c r="D3464" s="495"/>
      <c r="E3464" s="495"/>
      <c r="F3464" s="428"/>
      <c r="G3464" s="495"/>
      <c r="H3464" s="495" t="str">
        <f t="shared" si="110"/>
        <v/>
      </c>
      <c r="I3464" s="512" t="str">
        <f t="shared" si="111"/>
        <v/>
      </c>
      <c r="J3464" s="428"/>
    </row>
    <row r="3465" spans="1:10" ht="24.75" customHeight="1">
      <c r="A3465" s="428"/>
      <c r="B3465" s="428"/>
      <c r="C3465" s="428"/>
      <c r="D3465" s="495"/>
      <c r="E3465" s="495"/>
      <c r="F3465" s="428"/>
      <c r="G3465" s="495"/>
      <c r="H3465" s="495" t="str">
        <f t="shared" si="110"/>
        <v/>
      </c>
      <c r="I3465" s="512" t="str">
        <f t="shared" si="111"/>
        <v/>
      </c>
      <c r="J3465" s="428"/>
    </row>
    <row r="3466" spans="1:10" ht="24.75" customHeight="1">
      <c r="A3466" s="428"/>
      <c r="B3466" s="428"/>
      <c r="C3466" s="428"/>
      <c r="D3466" s="495"/>
      <c r="E3466" s="495"/>
      <c r="F3466" s="428"/>
      <c r="G3466" s="495"/>
      <c r="H3466" s="495" t="str">
        <f t="shared" si="110"/>
        <v/>
      </c>
      <c r="I3466" s="512" t="str">
        <f t="shared" si="111"/>
        <v/>
      </c>
      <c r="J3466" s="428"/>
    </row>
    <row r="3467" spans="1:10" ht="24.75" customHeight="1">
      <c r="A3467" s="428"/>
      <c r="B3467" s="428"/>
      <c r="C3467" s="428"/>
      <c r="D3467" s="495"/>
      <c r="E3467" s="495"/>
      <c r="F3467" s="428"/>
      <c r="G3467" s="495"/>
      <c r="H3467" s="495" t="str">
        <f t="shared" si="110"/>
        <v/>
      </c>
      <c r="I3467" s="512" t="str">
        <f t="shared" si="111"/>
        <v/>
      </c>
      <c r="J3467" s="428"/>
    </row>
    <row r="3468" spans="1:10" ht="24.75" customHeight="1">
      <c r="A3468" s="428"/>
      <c r="B3468" s="428"/>
      <c r="C3468" s="428"/>
      <c r="D3468" s="495"/>
      <c r="E3468" s="495"/>
      <c r="F3468" s="428"/>
      <c r="G3468" s="495"/>
      <c r="H3468" s="495" t="str">
        <f t="shared" si="110"/>
        <v/>
      </c>
      <c r="I3468" s="512" t="str">
        <f t="shared" si="111"/>
        <v/>
      </c>
      <c r="J3468" s="428"/>
    </row>
    <row r="3469" spans="1:10" ht="24.75" customHeight="1">
      <c r="A3469" s="428"/>
      <c r="B3469" s="428"/>
      <c r="C3469" s="428"/>
      <c r="D3469" s="495"/>
      <c r="E3469" s="495"/>
      <c r="F3469" s="428"/>
      <c r="G3469" s="495"/>
      <c r="H3469" s="495" t="str">
        <f t="shared" si="110"/>
        <v/>
      </c>
      <c r="I3469" s="512" t="str">
        <f t="shared" si="111"/>
        <v/>
      </c>
      <c r="J3469" s="428"/>
    </row>
    <row r="3470" spans="1:10" ht="24.75" customHeight="1">
      <c r="A3470" s="428"/>
      <c r="B3470" s="428"/>
      <c r="C3470" s="428"/>
      <c r="D3470" s="495"/>
      <c r="E3470" s="495"/>
      <c r="F3470" s="428"/>
      <c r="G3470" s="495"/>
      <c r="H3470" s="495" t="str">
        <f t="shared" si="110"/>
        <v/>
      </c>
      <c r="I3470" s="512" t="str">
        <f t="shared" si="111"/>
        <v/>
      </c>
      <c r="J3470" s="428"/>
    </row>
    <row r="3471" spans="1:10" ht="24.75" customHeight="1">
      <c r="A3471" s="428"/>
      <c r="B3471" s="428"/>
      <c r="C3471" s="428"/>
      <c r="D3471" s="495"/>
      <c r="E3471" s="495"/>
      <c r="F3471" s="428"/>
      <c r="G3471" s="495"/>
      <c r="H3471" s="495" t="str">
        <f t="shared" si="110"/>
        <v/>
      </c>
      <c r="I3471" s="512" t="str">
        <f t="shared" si="111"/>
        <v/>
      </c>
      <c r="J3471" s="428"/>
    </row>
    <row r="3472" spans="1:10" ht="24.75" customHeight="1">
      <c r="A3472" s="428"/>
      <c r="B3472" s="428"/>
      <c r="C3472" s="428"/>
      <c r="D3472" s="495"/>
      <c r="E3472" s="495"/>
      <c r="F3472" s="428"/>
      <c r="G3472" s="495"/>
      <c r="H3472" s="495" t="str">
        <f t="shared" si="110"/>
        <v/>
      </c>
      <c r="I3472" s="512" t="str">
        <f t="shared" si="111"/>
        <v/>
      </c>
      <c r="J3472" s="428"/>
    </row>
    <row r="3473" spans="1:10" ht="24.75" customHeight="1">
      <c r="A3473" s="428"/>
      <c r="B3473" s="428"/>
      <c r="C3473" s="428"/>
      <c r="D3473" s="495"/>
      <c r="E3473" s="495"/>
      <c r="F3473" s="428"/>
      <c r="G3473" s="495"/>
      <c r="H3473" s="495" t="str">
        <f t="shared" si="110"/>
        <v/>
      </c>
      <c r="I3473" s="512" t="str">
        <f t="shared" si="111"/>
        <v/>
      </c>
      <c r="J3473" s="428"/>
    </row>
    <row r="3474" spans="1:10" ht="24.75" customHeight="1">
      <c r="A3474" s="428"/>
      <c r="B3474" s="428"/>
      <c r="C3474" s="428"/>
      <c r="D3474" s="495"/>
      <c r="E3474" s="495"/>
      <c r="F3474" s="428"/>
      <c r="G3474" s="495"/>
      <c r="H3474" s="495" t="str">
        <f t="shared" si="110"/>
        <v/>
      </c>
      <c r="I3474" s="512" t="str">
        <f t="shared" si="111"/>
        <v/>
      </c>
      <c r="J3474" s="428"/>
    </row>
    <row r="3475" spans="1:10" ht="24.75" customHeight="1">
      <c r="A3475" s="428"/>
      <c r="B3475" s="428"/>
      <c r="C3475" s="428"/>
      <c r="D3475" s="495"/>
      <c r="E3475" s="495"/>
      <c r="F3475" s="428"/>
      <c r="G3475" s="495"/>
      <c r="H3475" s="495" t="str">
        <f t="shared" si="110"/>
        <v/>
      </c>
      <c r="I3475" s="512" t="str">
        <f t="shared" si="111"/>
        <v/>
      </c>
      <c r="J3475" s="428"/>
    </row>
    <row r="3476" spans="1:10" ht="24.75" customHeight="1">
      <c r="A3476" s="428"/>
      <c r="B3476" s="428"/>
      <c r="C3476" s="428"/>
      <c r="D3476" s="495"/>
      <c r="E3476" s="495"/>
      <c r="F3476" s="428"/>
      <c r="G3476" s="495"/>
      <c r="H3476" s="495" t="str">
        <f t="shared" si="110"/>
        <v/>
      </c>
      <c r="I3476" s="512" t="str">
        <f t="shared" si="111"/>
        <v/>
      </c>
      <c r="J3476" s="428"/>
    </row>
    <row r="3477" spans="1:10" ht="24.75" customHeight="1">
      <c r="A3477" s="428"/>
      <c r="B3477" s="428"/>
      <c r="C3477" s="428"/>
      <c r="D3477" s="495"/>
      <c r="E3477" s="495"/>
      <c r="F3477" s="428"/>
      <c r="G3477" s="495"/>
      <c r="H3477" s="495" t="str">
        <f t="shared" si="110"/>
        <v/>
      </c>
      <c r="I3477" s="512" t="str">
        <f t="shared" si="111"/>
        <v/>
      </c>
      <c r="J3477" s="428"/>
    </row>
    <row r="3478" spans="1:10" ht="24.75" customHeight="1">
      <c r="A3478" s="428"/>
      <c r="B3478" s="428"/>
      <c r="C3478" s="428"/>
      <c r="D3478" s="495"/>
      <c r="E3478" s="495"/>
      <c r="F3478" s="428"/>
      <c r="G3478" s="495"/>
      <c r="H3478" s="495" t="str">
        <f t="shared" si="110"/>
        <v/>
      </c>
      <c r="I3478" s="512" t="str">
        <f t="shared" si="111"/>
        <v/>
      </c>
      <c r="J3478" s="428"/>
    </row>
    <row r="3479" spans="1:10" ht="24.75" customHeight="1">
      <c r="A3479" s="428"/>
      <c r="B3479" s="428"/>
      <c r="C3479" s="428"/>
      <c r="D3479" s="495"/>
      <c r="E3479" s="495"/>
      <c r="F3479" s="428"/>
      <c r="G3479" s="495"/>
      <c r="H3479" s="495" t="str">
        <f t="shared" si="110"/>
        <v/>
      </c>
      <c r="I3479" s="512" t="str">
        <f t="shared" si="111"/>
        <v/>
      </c>
      <c r="J3479" s="428"/>
    </row>
    <row r="3480" spans="1:10" ht="24.75" customHeight="1">
      <c r="A3480" s="428"/>
      <c r="B3480" s="428"/>
      <c r="C3480" s="428"/>
      <c r="D3480" s="495"/>
      <c r="E3480" s="495"/>
      <c r="F3480" s="428"/>
      <c r="G3480" s="495"/>
      <c r="H3480" s="495" t="str">
        <f t="shared" si="110"/>
        <v/>
      </c>
      <c r="I3480" s="512" t="str">
        <f t="shared" si="111"/>
        <v/>
      </c>
      <c r="J3480" s="428"/>
    </row>
    <row r="3481" spans="1:10" ht="24.75" customHeight="1">
      <c r="A3481" s="428"/>
      <c r="B3481" s="428"/>
      <c r="C3481" s="428"/>
      <c r="D3481" s="495"/>
      <c r="E3481" s="495"/>
      <c r="F3481" s="428"/>
      <c r="G3481" s="495"/>
      <c r="H3481" s="495" t="str">
        <f t="shared" si="110"/>
        <v/>
      </c>
      <c r="I3481" s="512" t="str">
        <f t="shared" si="111"/>
        <v/>
      </c>
      <c r="J3481" s="428"/>
    </row>
    <row r="3482" spans="1:10" ht="24.75" customHeight="1">
      <c r="A3482" s="428"/>
      <c r="B3482" s="428"/>
      <c r="C3482" s="428"/>
      <c r="D3482" s="495"/>
      <c r="E3482" s="495"/>
      <c r="F3482" s="428"/>
      <c r="G3482" s="495"/>
      <c r="H3482" s="495" t="str">
        <f t="shared" si="110"/>
        <v/>
      </c>
      <c r="I3482" s="512" t="str">
        <f t="shared" si="111"/>
        <v/>
      </c>
      <c r="J3482" s="428"/>
    </row>
    <row r="3483" spans="1:10" ht="24.75" customHeight="1">
      <c r="A3483" s="428"/>
      <c r="B3483" s="428"/>
      <c r="C3483" s="428"/>
      <c r="D3483" s="495"/>
      <c r="E3483" s="495"/>
      <c r="F3483" s="428"/>
      <c r="G3483" s="495"/>
      <c r="H3483" s="495" t="str">
        <f t="shared" si="110"/>
        <v/>
      </c>
      <c r="I3483" s="512" t="str">
        <f t="shared" si="111"/>
        <v/>
      </c>
      <c r="J3483" s="428"/>
    </row>
    <row r="3484" spans="1:10" ht="24.75" customHeight="1">
      <c r="A3484" s="428"/>
      <c r="B3484" s="428"/>
      <c r="C3484" s="428"/>
      <c r="D3484" s="495"/>
      <c r="E3484" s="495"/>
      <c r="F3484" s="428"/>
      <c r="G3484" s="495"/>
      <c r="H3484" s="495" t="str">
        <f t="shared" si="110"/>
        <v/>
      </c>
      <c r="I3484" s="512" t="str">
        <f t="shared" si="111"/>
        <v/>
      </c>
      <c r="J3484" s="428"/>
    </row>
    <row r="3485" spans="1:10" ht="24.75" customHeight="1">
      <c r="A3485" s="428"/>
      <c r="B3485" s="428"/>
      <c r="C3485" s="428"/>
      <c r="D3485" s="495"/>
      <c r="E3485" s="495"/>
      <c r="F3485" s="428"/>
      <c r="G3485" s="495"/>
      <c r="H3485" s="495" t="str">
        <f t="shared" si="110"/>
        <v/>
      </c>
      <c r="I3485" s="512" t="str">
        <f t="shared" si="111"/>
        <v/>
      </c>
      <c r="J3485" s="428"/>
    </row>
    <row r="3486" spans="1:10" ht="24.75" customHeight="1">
      <c r="A3486" s="428"/>
      <c r="B3486" s="428"/>
      <c r="C3486" s="428"/>
      <c r="D3486" s="495"/>
      <c r="E3486" s="495"/>
      <c r="F3486" s="428"/>
      <c r="G3486" s="495"/>
      <c r="H3486" s="495" t="str">
        <f t="shared" ref="H3486:H3549" si="112">IF(E3486="","",E3486*G3486)</f>
        <v/>
      </c>
      <c r="I3486" s="512" t="str">
        <f t="shared" ref="I3486:I3549" si="113">IF(D3486="","",H3486/D3486)</f>
        <v/>
      </c>
      <c r="J3486" s="428"/>
    </row>
    <row r="3487" spans="1:10" ht="24.75" customHeight="1">
      <c r="A3487" s="428"/>
      <c r="B3487" s="428"/>
      <c r="C3487" s="428"/>
      <c r="D3487" s="495"/>
      <c r="E3487" s="495"/>
      <c r="F3487" s="428"/>
      <c r="G3487" s="495"/>
      <c r="H3487" s="495" t="str">
        <f t="shared" si="112"/>
        <v/>
      </c>
      <c r="I3487" s="512" t="str">
        <f t="shared" si="113"/>
        <v/>
      </c>
      <c r="J3487" s="428"/>
    </row>
    <row r="3488" spans="1:10" ht="24.75" customHeight="1">
      <c r="A3488" s="428"/>
      <c r="B3488" s="428"/>
      <c r="C3488" s="428"/>
      <c r="D3488" s="495"/>
      <c r="E3488" s="495"/>
      <c r="F3488" s="428"/>
      <c r="G3488" s="495"/>
      <c r="H3488" s="495" t="str">
        <f t="shared" si="112"/>
        <v/>
      </c>
      <c r="I3488" s="512" t="str">
        <f t="shared" si="113"/>
        <v/>
      </c>
      <c r="J3488" s="428"/>
    </row>
    <row r="3489" spans="1:10" ht="24.75" customHeight="1">
      <c r="A3489" s="428"/>
      <c r="B3489" s="428"/>
      <c r="C3489" s="428"/>
      <c r="D3489" s="495"/>
      <c r="E3489" s="495"/>
      <c r="F3489" s="428"/>
      <c r="G3489" s="495"/>
      <c r="H3489" s="495" t="str">
        <f t="shared" si="112"/>
        <v/>
      </c>
      <c r="I3489" s="512" t="str">
        <f t="shared" si="113"/>
        <v/>
      </c>
      <c r="J3489" s="428"/>
    </row>
    <row r="3490" spans="1:10" ht="24.75" customHeight="1">
      <c r="A3490" s="428"/>
      <c r="B3490" s="428"/>
      <c r="C3490" s="428"/>
      <c r="D3490" s="495"/>
      <c r="E3490" s="495"/>
      <c r="F3490" s="428"/>
      <c r="G3490" s="495"/>
      <c r="H3490" s="495" t="str">
        <f t="shared" si="112"/>
        <v/>
      </c>
      <c r="I3490" s="512" t="str">
        <f t="shared" si="113"/>
        <v/>
      </c>
      <c r="J3490" s="428"/>
    </row>
    <row r="3491" spans="1:10" ht="24.75" customHeight="1">
      <c r="A3491" s="428"/>
      <c r="B3491" s="428"/>
      <c r="C3491" s="428"/>
      <c r="D3491" s="495"/>
      <c r="E3491" s="495"/>
      <c r="F3491" s="428"/>
      <c r="G3491" s="495"/>
      <c r="H3491" s="495" t="str">
        <f t="shared" si="112"/>
        <v/>
      </c>
      <c r="I3491" s="512" t="str">
        <f t="shared" si="113"/>
        <v/>
      </c>
      <c r="J3491" s="428"/>
    </row>
    <row r="3492" spans="1:10" ht="24.75" customHeight="1">
      <c r="A3492" s="428"/>
      <c r="B3492" s="428"/>
      <c r="C3492" s="428"/>
      <c r="D3492" s="495"/>
      <c r="E3492" s="495"/>
      <c r="F3492" s="428"/>
      <c r="G3492" s="495"/>
      <c r="H3492" s="495" t="str">
        <f t="shared" si="112"/>
        <v/>
      </c>
      <c r="I3492" s="512" t="str">
        <f t="shared" si="113"/>
        <v/>
      </c>
      <c r="J3492" s="428"/>
    </row>
    <row r="3493" spans="1:10" ht="24.75" customHeight="1">
      <c r="A3493" s="428"/>
      <c r="B3493" s="428"/>
      <c r="C3493" s="428"/>
      <c r="D3493" s="495"/>
      <c r="E3493" s="495"/>
      <c r="F3493" s="428"/>
      <c r="G3493" s="495"/>
      <c r="H3493" s="495" t="str">
        <f t="shared" si="112"/>
        <v/>
      </c>
      <c r="I3493" s="512" t="str">
        <f t="shared" si="113"/>
        <v/>
      </c>
      <c r="J3493" s="428"/>
    </row>
    <row r="3494" spans="1:10" ht="24.75" customHeight="1">
      <c r="A3494" s="428"/>
      <c r="B3494" s="428"/>
      <c r="C3494" s="428"/>
      <c r="D3494" s="495"/>
      <c r="E3494" s="495"/>
      <c r="F3494" s="428"/>
      <c r="G3494" s="495"/>
      <c r="H3494" s="495" t="str">
        <f t="shared" si="112"/>
        <v/>
      </c>
      <c r="I3494" s="512" t="str">
        <f t="shared" si="113"/>
        <v/>
      </c>
      <c r="J3494" s="428"/>
    </row>
    <row r="3495" spans="1:10" ht="24.75" customHeight="1">
      <c r="A3495" s="428"/>
      <c r="B3495" s="428"/>
      <c r="C3495" s="428"/>
      <c r="D3495" s="495"/>
      <c r="E3495" s="495"/>
      <c r="F3495" s="428"/>
      <c r="G3495" s="495"/>
      <c r="H3495" s="495" t="str">
        <f t="shared" si="112"/>
        <v/>
      </c>
      <c r="I3495" s="512" t="str">
        <f t="shared" si="113"/>
        <v/>
      </c>
      <c r="J3495" s="428"/>
    </row>
    <row r="3496" spans="1:10" ht="24.75" customHeight="1">
      <c r="A3496" s="428"/>
      <c r="B3496" s="428"/>
      <c r="C3496" s="428"/>
      <c r="D3496" s="495"/>
      <c r="E3496" s="495"/>
      <c r="F3496" s="428"/>
      <c r="G3496" s="495"/>
      <c r="H3496" s="495" t="str">
        <f t="shared" si="112"/>
        <v/>
      </c>
      <c r="I3496" s="512" t="str">
        <f t="shared" si="113"/>
        <v/>
      </c>
      <c r="J3496" s="428"/>
    </row>
    <row r="3497" spans="1:10" ht="24.75" customHeight="1">
      <c r="A3497" s="428"/>
      <c r="B3497" s="428"/>
      <c r="C3497" s="428"/>
      <c r="D3497" s="495"/>
      <c r="E3497" s="495"/>
      <c r="F3497" s="428"/>
      <c r="G3497" s="495"/>
      <c r="H3497" s="495" t="str">
        <f t="shared" si="112"/>
        <v/>
      </c>
      <c r="I3497" s="512" t="str">
        <f t="shared" si="113"/>
        <v/>
      </c>
      <c r="J3497" s="428"/>
    </row>
    <row r="3498" spans="1:10" ht="24.75" customHeight="1">
      <c r="A3498" s="428"/>
      <c r="B3498" s="428"/>
      <c r="C3498" s="428"/>
      <c r="D3498" s="495"/>
      <c r="E3498" s="495"/>
      <c r="F3498" s="428"/>
      <c r="G3498" s="495"/>
      <c r="H3498" s="495" t="str">
        <f t="shared" si="112"/>
        <v/>
      </c>
      <c r="I3498" s="512" t="str">
        <f t="shared" si="113"/>
        <v/>
      </c>
      <c r="J3498" s="428"/>
    </row>
    <row r="3499" spans="1:10" ht="24.75" customHeight="1">
      <c r="A3499" s="428"/>
      <c r="B3499" s="428"/>
      <c r="C3499" s="428"/>
      <c r="D3499" s="495"/>
      <c r="E3499" s="495"/>
      <c r="F3499" s="428"/>
      <c r="G3499" s="495"/>
      <c r="H3499" s="495" t="str">
        <f t="shared" si="112"/>
        <v/>
      </c>
      <c r="I3499" s="512" t="str">
        <f t="shared" si="113"/>
        <v/>
      </c>
      <c r="J3499" s="428"/>
    </row>
    <row r="3500" spans="1:10" ht="24.75" customHeight="1">
      <c r="A3500" s="428"/>
      <c r="B3500" s="428"/>
      <c r="C3500" s="428"/>
      <c r="D3500" s="495"/>
      <c r="E3500" s="495"/>
      <c r="F3500" s="428"/>
      <c r="G3500" s="495"/>
      <c r="H3500" s="495" t="str">
        <f t="shared" si="112"/>
        <v/>
      </c>
      <c r="I3500" s="512" t="str">
        <f t="shared" si="113"/>
        <v/>
      </c>
      <c r="J3500" s="428"/>
    </row>
    <row r="3501" spans="1:10" ht="24.75" customHeight="1">
      <c r="A3501" s="428"/>
      <c r="B3501" s="428"/>
      <c r="C3501" s="428"/>
      <c r="D3501" s="495"/>
      <c r="E3501" s="495"/>
      <c r="F3501" s="428"/>
      <c r="G3501" s="495"/>
      <c r="H3501" s="495" t="str">
        <f t="shared" si="112"/>
        <v/>
      </c>
      <c r="I3501" s="512" t="str">
        <f t="shared" si="113"/>
        <v/>
      </c>
      <c r="J3501" s="428"/>
    </row>
    <row r="3502" spans="1:10" ht="24.75" customHeight="1">
      <c r="A3502" s="428"/>
      <c r="B3502" s="428"/>
      <c r="C3502" s="428"/>
      <c r="D3502" s="495"/>
      <c r="E3502" s="495"/>
      <c r="F3502" s="428"/>
      <c r="G3502" s="495"/>
      <c r="H3502" s="495" t="str">
        <f t="shared" si="112"/>
        <v/>
      </c>
      <c r="I3502" s="512" t="str">
        <f t="shared" si="113"/>
        <v/>
      </c>
      <c r="J3502" s="428"/>
    </row>
    <row r="3503" spans="1:10" ht="24.75" customHeight="1">
      <c r="A3503" s="428"/>
      <c r="B3503" s="428"/>
      <c r="C3503" s="428"/>
      <c r="D3503" s="495"/>
      <c r="E3503" s="495"/>
      <c r="F3503" s="428"/>
      <c r="G3503" s="495"/>
      <c r="H3503" s="495" t="str">
        <f t="shared" si="112"/>
        <v/>
      </c>
      <c r="I3503" s="512" t="str">
        <f t="shared" si="113"/>
        <v/>
      </c>
      <c r="J3503" s="428"/>
    </row>
    <row r="3504" spans="1:10" ht="24.75" customHeight="1">
      <c r="A3504" s="428"/>
      <c r="B3504" s="428"/>
      <c r="C3504" s="428"/>
      <c r="D3504" s="495"/>
      <c r="E3504" s="495"/>
      <c r="F3504" s="428"/>
      <c r="G3504" s="495"/>
      <c r="H3504" s="495" t="str">
        <f t="shared" si="112"/>
        <v/>
      </c>
      <c r="I3504" s="512" t="str">
        <f t="shared" si="113"/>
        <v/>
      </c>
      <c r="J3504" s="428"/>
    </row>
    <row r="3505" spans="1:10" ht="24.75" customHeight="1">
      <c r="A3505" s="428"/>
      <c r="B3505" s="428"/>
      <c r="C3505" s="428"/>
      <c r="D3505" s="495"/>
      <c r="E3505" s="495"/>
      <c r="F3505" s="428"/>
      <c r="G3505" s="495"/>
      <c r="H3505" s="495" t="str">
        <f t="shared" si="112"/>
        <v/>
      </c>
      <c r="I3505" s="512" t="str">
        <f t="shared" si="113"/>
        <v/>
      </c>
      <c r="J3505" s="428"/>
    </row>
    <row r="3506" spans="1:10" ht="24.75" customHeight="1">
      <c r="A3506" s="428"/>
      <c r="B3506" s="428"/>
      <c r="C3506" s="428"/>
      <c r="D3506" s="495"/>
      <c r="E3506" s="495"/>
      <c r="F3506" s="428"/>
      <c r="G3506" s="495"/>
      <c r="H3506" s="495" t="str">
        <f t="shared" si="112"/>
        <v/>
      </c>
      <c r="I3506" s="512" t="str">
        <f t="shared" si="113"/>
        <v/>
      </c>
      <c r="J3506" s="428"/>
    </row>
    <row r="3507" spans="1:10" ht="24.75" customHeight="1">
      <c r="A3507" s="428"/>
      <c r="B3507" s="428"/>
      <c r="C3507" s="428"/>
      <c r="D3507" s="495"/>
      <c r="E3507" s="495"/>
      <c r="F3507" s="428"/>
      <c r="G3507" s="495"/>
      <c r="H3507" s="495" t="str">
        <f t="shared" si="112"/>
        <v/>
      </c>
      <c r="I3507" s="512" t="str">
        <f t="shared" si="113"/>
        <v/>
      </c>
      <c r="J3507" s="428"/>
    </row>
    <row r="3508" spans="1:10" ht="24.75" customHeight="1">
      <c r="A3508" s="428"/>
      <c r="B3508" s="428"/>
      <c r="C3508" s="428"/>
      <c r="D3508" s="495"/>
      <c r="E3508" s="495"/>
      <c r="F3508" s="428"/>
      <c r="G3508" s="495"/>
      <c r="H3508" s="495" t="str">
        <f t="shared" si="112"/>
        <v/>
      </c>
      <c r="I3508" s="512" t="str">
        <f t="shared" si="113"/>
        <v/>
      </c>
      <c r="J3508" s="428"/>
    </row>
    <row r="3509" spans="1:10" ht="24.75" customHeight="1">
      <c r="A3509" s="428"/>
      <c r="B3509" s="428"/>
      <c r="C3509" s="428"/>
      <c r="D3509" s="495"/>
      <c r="E3509" s="495"/>
      <c r="F3509" s="428"/>
      <c r="G3509" s="495"/>
      <c r="H3509" s="495" t="str">
        <f t="shared" si="112"/>
        <v/>
      </c>
      <c r="I3509" s="512" t="str">
        <f t="shared" si="113"/>
        <v/>
      </c>
      <c r="J3509" s="428"/>
    </row>
    <row r="3510" spans="1:10" ht="24.75" customHeight="1">
      <c r="A3510" s="428"/>
      <c r="B3510" s="428"/>
      <c r="C3510" s="428"/>
      <c r="D3510" s="495"/>
      <c r="E3510" s="495"/>
      <c r="F3510" s="428"/>
      <c r="G3510" s="495"/>
      <c r="H3510" s="495" t="str">
        <f t="shared" si="112"/>
        <v/>
      </c>
      <c r="I3510" s="512" t="str">
        <f t="shared" si="113"/>
        <v/>
      </c>
      <c r="J3510" s="428"/>
    </row>
    <row r="3511" spans="1:10" ht="24.75" customHeight="1">
      <c r="A3511" s="428"/>
      <c r="B3511" s="428"/>
      <c r="C3511" s="428"/>
      <c r="D3511" s="495"/>
      <c r="E3511" s="495"/>
      <c r="F3511" s="428"/>
      <c r="G3511" s="495"/>
      <c r="H3511" s="495" t="str">
        <f t="shared" si="112"/>
        <v/>
      </c>
      <c r="I3511" s="512" t="str">
        <f t="shared" si="113"/>
        <v/>
      </c>
      <c r="J3511" s="428"/>
    </row>
    <row r="3512" spans="1:10" ht="24.75" customHeight="1">
      <c r="A3512" s="428"/>
      <c r="B3512" s="428"/>
      <c r="C3512" s="428"/>
      <c r="D3512" s="495"/>
      <c r="E3512" s="495"/>
      <c r="F3512" s="428"/>
      <c r="G3512" s="495"/>
      <c r="H3512" s="495" t="str">
        <f t="shared" si="112"/>
        <v/>
      </c>
      <c r="I3512" s="512" t="str">
        <f t="shared" si="113"/>
        <v/>
      </c>
      <c r="J3512" s="428"/>
    </row>
    <row r="3513" spans="1:10" ht="24.75" customHeight="1">
      <c r="A3513" s="428"/>
      <c r="B3513" s="428"/>
      <c r="C3513" s="428"/>
      <c r="D3513" s="495"/>
      <c r="E3513" s="495"/>
      <c r="F3513" s="428"/>
      <c r="G3513" s="495"/>
      <c r="H3513" s="495" t="str">
        <f t="shared" si="112"/>
        <v/>
      </c>
      <c r="I3513" s="512" t="str">
        <f t="shared" si="113"/>
        <v/>
      </c>
      <c r="J3513" s="428"/>
    </row>
    <row r="3514" spans="1:10" ht="24.75" customHeight="1">
      <c r="A3514" s="428"/>
      <c r="B3514" s="428"/>
      <c r="C3514" s="428"/>
      <c r="D3514" s="495"/>
      <c r="E3514" s="495"/>
      <c r="F3514" s="428"/>
      <c r="G3514" s="495"/>
      <c r="H3514" s="495" t="str">
        <f t="shared" si="112"/>
        <v/>
      </c>
      <c r="I3514" s="512" t="str">
        <f t="shared" si="113"/>
        <v/>
      </c>
      <c r="J3514" s="428"/>
    </row>
    <row r="3515" spans="1:10" ht="24.75" customHeight="1">
      <c r="A3515" s="428"/>
      <c r="B3515" s="428"/>
      <c r="C3515" s="428"/>
      <c r="D3515" s="495"/>
      <c r="E3515" s="495"/>
      <c r="F3515" s="428"/>
      <c r="G3515" s="495"/>
      <c r="H3515" s="495" t="str">
        <f t="shared" si="112"/>
        <v/>
      </c>
      <c r="I3515" s="512" t="str">
        <f t="shared" si="113"/>
        <v/>
      </c>
      <c r="J3515" s="428"/>
    </row>
    <row r="3516" spans="1:10" ht="24.75" customHeight="1">
      <c r="A3516" s="428"/>
      <c r="B3516" s="428"/>
      <c r="C3516" s="428"/>
      <c r="D3516" s="495"/>
      <c r="E3516" s="495"/>
      <c r="F3516" s="428"/>
      <c r="G3516" s="495"/>
      <c r="H3516" s="495" t="str">
        <f t="shared" si="112"/>
        <v/>
      </c>
      <c r="I3516" s="512" t="str">
        <f t="shared" si="113"/>
        <v/>
      </c>
      <c r="J3516" s="428"/>
    </row>
    <row r="3517" spans="1:10" ht="24.75" customHeight="1">
      <c r="A3517" s="428"/>
      <c r="B3517" s="428"/>
      <c r="C3517" s="428"/>
      <c r="D3517" s="495"/>
      <c r="E3517" s="495"/>
      <c r="F3517" s="428"/>
      <c r="G3517" s="495"/>
      <c r="H3517" s="495" t="str">
        <f t="shared" si="112"/>
        <v/>
      </c>
      <c r="I3517" s="512" t="str">
        <f t="shared" si="113"/>
        <v/>
      </c>
      <c r="J3517" s="428"/>
    </row>
    <row r="3518" spans="1:10" ht="24.75" customHeight="1">
      <c r="A3518" s="428"/>
      <c r="B3518" s="428"/>
      <c r="C3518" s="428"/>
      <c r="D3518" s="495"/>
      <c r="E3518" s="495"/>
      <c r="F3518" s="428"/>
      <c r="G3518" s="495"/>
      <c r="H3518" s="495" t="str">
        <f t="shared" si="112"/>
        <v/>
      </c>
      <c r="I3518" s="512" t="str">
        <f t="shared" si="113"/>
        <v/>
      </c>
      <c r="J3518" s="428"/>
    </row>
    <row r="3519" spans="1:10" ht="24.75" customHeight="1">
      <c r="A3519" s="428"/>
      <c r="B3519" s="428"/>
      <c r="C3519" s="428"/>
      <c r="D3519" s="495"/>
      <c r="E3519" s="495"/>
      <c r="F3519" s="428"/>
      <c r="G3519" s="495"/>
      <c r="H3519" s="495" t="str">
        <f t="shared" si="112"/>
        <v/>
      </c>
      <c r="I3519" s="512" t="str">
        <f t="shared" si="113"/>
        <v/>
      </c>
      <c r="J3519" s="428"/>
    </row>
    <row r="3520" spans="1:10" ht="24.75" customHeight="1">
      <c r="A3520" s="428"/>
      <c r="B3520" s="428"/>
      <c r="C3520" s="428"/>
      <c r="D3520" s="495"/>
      <c r="E3520" s="495"/>
      <c r="F3520" s="428"/>
      <c r="G3520" s="495"/>
      <c r="H3520" s="495" t="str">
        <f t="shared" si="112"/>
        <v/>
      </c>
      <c r="I3520" s="512" t="str">
        <f t="shared" si="113"/>
        <v/>
      </c>
      <c r="J3520" s="428"/>
    </row>
    <row r="3521" spans="1:10" ht="24.75" customHeight="1">
      <c r="A3521" s="428"/>
      <c r="B3521" s="428"/>
      <c r="C3521" s="428"/>
      <c r="D3521" s="495"/>
      <c r="E3521" s="495"/>
      <c r="F3521" s="428"/>
      <c r="G3521" s="495"/>
      <c r="H3521" s="495" t="str">
        <f t="shared" si="112"/>
        <v/>
      </c>
      <c r="I3521" s="512" t="str">
        <f t="shared" si="113"/>
        <v/>
      </c>
      <c r="J3521" s="428"/>
    </row>
    <row r="3522" spans="1:10" ht="24.75" customHeight="1">
      <c r="A3522" s="428"/>
      <c r="B3522" s="428"/>
      <c r="C3522" s="428"/>
      <c r="D3522" s="495"/>
      <c r="E3522" s="495"/>
      <c r="F3522" s="428"/>
      <c r="G3522" s="495"/>
      <c r="H3522" s="495" t="str">
        <f t="shared" si="112"/>
        <v/>
      </c>
      <c r="I3522" s="512" t="str">
        <f t="shared" si="113"/>
        <v/>
      </c>
      <c r="J3522" s="428"/>
    </row>
    <row r="3523" spans="1:10" ht="24.75" customHeight="1">
      <c r="A3523" s="428"/>
      <c r="B3523" s="428"/>
      <c r="C3523" s="428"/>
      <c r="D3523" s="495"/>
      <c r="E3523" s="495"/>
      <c r="F3523" s="428"/>
      <c r="G3523" s="495"/>
      <c r="H3523" s="495" t="str">
        <f t="shared" si="112"/>
        <v/>
      </c>
      <c r="I3523" s="512" t="str">
        <f t="shared" si="113"/>
        <v/>
      </c>
      <c r="J3523" s="428"/>
    </row>
    <row r="3524" spans="1:10" ht="24.75" customHeight="1">
      <c r="A3524" s="428"/>
      <c r="B3524" s="428"/>
      <c r="C3524" s="428"/>
      <c r="D3524" s="495"/>
      <c r="E3524" s="495"/>
      <c r="F3524" s="428"/>
      <c r="G3524" s="495"/>
      <c r="H3524" s="495" t="str">
        <f t="shared" si="112"/>
        <v/>
      </c>
      <c r="I3524" s="512" t="str">
        <f t="shared" si="113"/>
        <v/>
      </c>
      <c r="J3524" s="428"/>
    </row>
    <row r="3525" spans="1:10" ht="24.75" customHeight="1">
      <c r="A3525" s="428"/>
      <c r="B3525" s="428"/>
      <c r="C3525" s="428"/>
      <c r="D3525" s="495"/>
      <c r="E3525" s="495"/>
      <c r="F3525" s="428"/>
      <c r="G3525" s="495"/>
      <c r="H3525" s="495" t="str">
        <f t="shared" si="112"/>
        <v/>
      </c>
      <c r="I3525" s="512" t="str">
        <f t="shared" si="113"/>
        <v/>
      </c>
      <c r="J3525" s="428"/>
    </row>
    <row r="3526" spans="1:10" ht="24.75" customHeight="1">
      <c r="A3526" s="428"/>
      <c r="B3526" s="428"/>
      <c r="C3526" s="428"/>
      <c r="D3526" s="495"/>
      <c r="E3526" s="495"/>
      <c r="F3526" s="428"/>
      <c r="G3526" s="495"/>
      <c r="H3526" s="495" t="str">
        <f t="shared" si="112"/>
        <v/>
      </c>
      <c r="I3526" s="512" t="str">
        <f t="shared" si="113"/>
        <v/>
      </c>
      <c r="J3526" s="428"/>
    </row>
    <row r="3527" spans="1:10" ht="24.75" customHeight="1">
      <c r="A3527" s="428"/>
      <c r="B3527" s="428"/>
      <c r="C3527" s="428"/>
      <c r="D3527" s="495"/>
      <c r="E3527" s="495"/>
      <c r="F3527" s="428"/>
      <c r="G3527" s="495"/>
      <c r="H3527" s="495" t="str">
        <f t="shared" si="112"/>
        <v/>
      </c>
      <c r="I3527" s="512" t="str">
        <f t="shared" si="113"/>
        <v/>
      </c>
      <c r="J3527" s="428"/>
    </row>
    <row r="3528" spans="1:10" ht="24.75" customHeight="1">
      <c r="A3528" s="428"/>
      <c r="B3528" s="428"/>
      <c r="C3528" s="428"/>
      <c r="D3528" s="495"/>
      <c r="E3528" s="495"/>
      <c r="F3528" s="428"/>
      <c r="G3528" s="495"/>
      <c r="H3528" s="495" t="str">
        <f t="shared" si="112"/>
        <v/>
      </c>
      <c r="I3528" s="512" t="str">
        <f t="shared" si="113"/>
        <v/>
      </c>
      <c r="J3528" s="428"/>
    </row>
    <row r="3529" spans="1:10" ht="24.75" customHeight="1">
      <c r="A3529" s="428"/>
      <c r="B3529" s="428"/>
      <c r="C3529" s="428"/>
      <c r="D3529" s="495"/>
      <c r="E3529" s="495"/>
      <c r="F3529" s="428"/>
      <c r="G3529" s="495"/>
      <c r="H3529" s="495" t="str">
        <f t="shared" si="112"/>
        <v/>
      </c>
      <c r="I3529" s="512" t="str">
        <f t="shared" si="113"/>
        <v/>
      </c>
      <c r="J3529" s="428"/>
    </row>
    <row r="3530" spans="1:10" ht="24.75" customHeight="1">
      <c r="A3530" s="428"/>
      <c r="B3530" s="428"/>
      <c r="C3530" s="428"/>
      <c r="D3530" s="495"/>
      <c r="E3530" s="495"/>
      <c r="F3530" s="428"/>
      <c r="G3530" s="495"/>
      <c r="H3530" s="495" t="str">
        <f t="shared" si="112"/>
        <v/>
      </c>
      <c r="I3530" s="512" t="str">
        <f t="shared" si="113"/>
        <v/>
      </c>
      <c r="J3530" s="428"/>
    </row>
    <row r="3531" spans="1:10" ht="24.75" customHeight="1">
      <c r="A3531" s="428"/>
      <c r="B3531" s="428"/>
      <c r="C3531" s="428"/>
      <c r="D3531" s="495"/>
      <c r="E3531" s="495"/>
      <c r="F3531" s="428"/>
      <c r="G3531" s="495"/>
      <c r="H3531" s="495" t="str">
        <f t="shared" si="112"/>
        <v/>
      </c>
      <c r="I3531" s="512" t="str">
        <f t="shared" si="113"/>
        <v/>
      </c>
      <c r="J3531" s="428"/>
    </row>
    <row r="3532" spans="1:10" ht="24.75" customHeight="1">
      <c r="A3532" s="428"/>
      <c r="B3532" s="428"/>
      <c r="C3532" s="428"/>
      <c r="D3532" s="495"/>
      <c r="E3532" s="495"/>
      <c r="F3532" s="428"/>
      <c r="G3532" s="495"/>
      <c r="H3532" s="495" t="str">
        <f t="shared" si="112"/>
        <v/>
      </c>
      <c r="I3532" s="512" t="str">
        <f t="shared" si="113"/>
        <v/>
      </c>
      <c r="J3532" s="428"/>
    </row>
    <row r="3533" spans="1:10" ht="24.75" customHeight="1">
      <c r="A3533" s="428"/>
      <c r="B3533" s="428"/>
      <c r="C3533" s="428"/>
      <c r="D3533" s="495"/>
      <c r="E3533" s="495"/>
      <c r="F3533" s="428"/>
      <c r="G3533" s="495"/>
      <c r="H3533" s="495" t="str">
        <f t="shared" si="112"/>
        <v/>
      </c>
      <c r="I3533" s="512" t="str">
        <f t="shared" si="113"/>
        <v/>
      </c>
      <c r="J3533" s="428"/>
    </row>
    <row r="3534" spans="1:10" ht="24.75" customHeight="1">
      <c r="A3534" s="428"/>
      <c r="B3534" s="428"/>
      <c r="C3534" s="428"/>
      <c r="D3534" s="495"/>
      <c r="E3534" s="495"/>
      <c r="F3534" s="428"/>
      <c r="G3534" s="495"/>
      <c r="H3534" s="495" t="str">
        <f t="shared" si="112"/>
        <v/>
      </c>
      <c r="I3534" s="512" t="str">
        <f t="shared" si="113"/>
        <v/>
      </c>
      <c r="J3534" s="428"/>
    </row>
    <row r="3535" spans="1:10" ht="24.75" customHeight="1">
      <c r="A3535" s="428"/>
      <c r="B3535" s="428"/>
      <c r="C3535" s="428"/>
      <c r="D3535" s="495"/>
      <c r="E3535" s="495"/>
      <c r="F3535" s="428"/>
      <c r="G3535" s="495"/>
      <c r="H3535" s="495" t="str">
        <f t="shared" si="112"/>
        <v/>
      </c>
      <c r="I3535" s="512" t="str">
        <f t="shared" si="113"/>
        <v/>
      </c>
      <c r="J3535" s="428"/>
    </row>
    <row r="3536" spans="1:10" ht="24.75" customHeight="1">
      <c r="A3536" s="428"/>
      <c r="B3536" s="428"/>
      <c r="C3536" s="428"/>
      <c r="D3536" s="495"/>
      <c r="E3536" s="495"/>
      <c r="F3536" s="428"/>
      <c r="G3536" s="495"/>
      <c r="H3536" s="495" t="str">
        <f t="shared" si="112"/>
        <v/>
      </c>
      <c r="I3536" s="512" t="str">
        <f t="shared" si="113"/>
        <v/>
      </c>
      <c r="J3536" s="428"/>
    </row>
    <row r="3537" spans="1:10" ht="24.75" customHeight="1">
      <c r="A3537" s="428"/>
      <c r="B3537" s="428"/>
      <c r="C3537" s="428"/>
      <c r="D3537" s="495"/>
      <c r="E3537" s="495"/>
      <c r="F3537" s="428"/>
      <c r="G3537" s="495"/>
      <c r="H3537" s="495" t="str">
        <f t="shared" si="112"/>
        <v/>
      </c>
      <c r="I3537" s="512" t="str">
        <f t="shared" si="113"/>
        <v/>
      </c>
      <c r="J3537" s="428"/>
    </row>
    <row r="3538" spans="1:10" ht="24.75" customHeight="1">
      <c r="A3538" s="428"/>
      <c r="B3538" s="428"/>
      <c r="C3538" s="428"/>
      <c r="D3538" s="495"/>
      <c r="E3538" s="495"/>
      <c r="F3538" s="428"/>
      <c r="G3538" s="495"/>
      <c r="H3538" s="495" t="str">
        <f t="shared" si="112"/>
        <v/>
      </c>
      <c r="I3538" s="512" t="str">
        <f t="shared" si="113"/>
        <v/>
      </c>
      <c r="J3538" s="428"/>
    </row>
    <row r="3539" spans="1:10" ht="24.75" customHeight="1">
      <c r="A3539" s="428"/>
      <c r="B3539" s="428"/>
      <c r="C3539" s="428"/>
      <c r="D3539" s="495"/>
      <c r="E3539" s="495"/>
      <c r="F3539" s="428"/>
      <c r="G3539" s="495"/>
      <c r="H3539" s="495" t="str">
        <f t="shared" si="112"/>
        <v/>
      </c>
      <c r="I3539" s="512" t="str">
        <f t="shared" si="113"/>
        <v/>
      </c>
      <c r="J3539" s="428"/>
    </row>
    <row r="3540" spans="1:10" ht="24.75" customHeight="1">
      <c r="A3540" s="428"/>
      <c r="B3540" s="428"/>
      <c r="C3540" s="428"/>
      <c r="D3540" s="495"/>
      <c r="E3540" s="495"/>
      <c r="F3540" s="428"/>
      <c r="G3540" s="495"/>
      <c r="H3540" s="495" t="str">
        <f t="shared" si="112"/>
        <v/>
      </c>
      <c r="I3540" s="512" t="str">
        <f t="shared" si="113"/>
        <v/>
      </c>
      <c r="J3540" s="428"/>
    </row>
    <row r="3541" spans="1:10" ht="24.75" customHeight="1">
      <c r="A3541" s="428"/>
      <c r="B3541" s="428"/>
      <c r="C3541" s="428"/>
      <c r="D3541" s="495"/>
      <c r="E3541" s="495"/>
      <c r="F3541" s="428"/>
      <c r="G3541" s="495"/>
      <c r="H3541" s="495" t="str">
        <f t="shared" si="112"/>
        <v/>
      </c>
      <c r="I3541" s="512" t="str">
        <f t="shared" si="113"/>
        <v/>
      </c>
      <c r="J3541" s="428"/>
    </row>
    <row r="3542" spans="1:10" ht="24.75" customHeight="1">
      <c r="A3542" s="428"/>
      <c r="B3542" s="428"/>
      <c r="C3542" s="428"/>
      <c r="D3542" s="495"/>
      <c r="E3542" s="495"/>
      <c r="F3542" s="428"/>
      <c r="G3542" s="495"/>
      <c r="H3542" s="495" t="str">
        <f t="shared" si="112"/>
        <v/>
      </c>
      <c r="I3542" s="512" t="str">
        <f t="shared" si="113"/>
        <v/>
      </c>
      <c r="J3542" s="428"/>
    </row>
    <row r="3543" spans="1:10" ht="24.75" customHeight="1">
      <c r="A3543" s="428"/>
      <c r="B3543" s="428"/>
      <c r="C3543" s="428"/>
      <c r="D3543" s="495"/>
      <c r="E3543" s="495"/>
      <c r="F3543" s="428"/>
      <c r="G3543" s="495"/>
      <c r="H3543" s="495" t="str">
        <f t="shared" si="112"/>
        <v/>
      </c>
      <c r="I3543" s="512" t="str">
        <f t="shared" si="113"/>
        <v/>
      </c>
      <c r="J3543" s="428"/>
    </row>
    <row r="3544" spans="1:10" ht="24.75" customHeight="1">
      <c r="A3544" s="428"/>
      <c r="B3544" s="428"/>
      <c r="C3544" s="428"/>
      <c r="D3544" s="495"/>
      <c r="E3544" s="495"/>
      <c r="F3544" s="428"/>
      <c r="G3544" s="495"/>
      <c r="H3544" s="495" t="str">
        <f t="shared" si="112"/>
        <v/>
      </c>
      <c r="I3544" s="512" t="str">
        <f t="shared" si="113"/>
        <v/>
      </c>
      <c r="J3544" s="428"/>
    </row>
    <row r="3545" spans="1:10" ht="24.75" customHeight="1">
      <c r="A3545" s="428"/>
      <c r="B3545" s="428"/>
      <c r="C3545" s="428"/>
      <c r="D3545" s="495"/>
      <c r="E3545" s="495"/>
      <c r="F3545" s="428"/>
      <c r="G3545" s="495"/>
      <c r="H3545" s="495" t="str">
        <f t="shared" si="112"/>
        <v/>
      </c>
      <c r="I3545" s="512" t="str">
        <f t="shared" si="113"/>
        <v/>
      </c>
      <c r="J3545" s="428"/>
    </row>
    <row r="3546" spans="1:10" ht="24.75" customHeight="1">
      <c r="A3546" s="428"/>
      <c r="B3546" s="428"/>
      <c r="C3546" s="428"/>
      <c r="D3546" s="495"/>
      <c r="E3546" s="495"/>
      <c r="F3546" s="428"/>
      <c r="G3546" s="495"/>
      <c r="H3546" s="495" t="str">
        <f t="shared" si="112"/>
        <v/>
      </c>
      <c r="I3546" s="512" t="str">
        <f t="shared" si="113"/>
        <v/>
      </c>
      <c r="J3546" s="428"/>
    </row>
    <row r="3547" spans="1:10" ht="24.75" customHeight="1">
      <c r="A3547" s="428"/>
      <c r="B3547" s="428"/>
      <c r="C3547" s="428"/>
      <c r="D3547" s="495"/>
      <c r="E3547" s="495"/>
      <c r="F3547" s="428"/>
      <c r="G3547" s="495"/>
      <c r="H3547" s="495" t="str">
        <f t="shared" si="112"/>
        <v/>
      </c>
      <c r="I3547" s="512" t="str">
        <f t="shared" si="113"/>
        <v/>
      </c>
      <c r="J3547" s="428"/>
    </row>
    <row r="3548" spans="1:10" ht="24.75" customHeight="1">
      <c r="A3548" s="428"/>
      <c r="B3548" s="428"/>
      <c r="C3548" s="428"/>
      <c r="D3548" s="495"/>
      <c r="E3548" s="495"/>
      <c r="F3548" s="428"/>
      <c r="G3548" s="495"/>
      <c r="H3548" s="495" t="str">
        <f t="shared" si="112"/>
        <v/>
      </c>
      <c r="I3548" s="512" t="str">
        <f t="shared" si="113"/>
        <v/>
      </c>
      <c r="J3548" s="428"/>
    </row>
    <row r="3549" spans="1:10" ht="24.75" customHeight="1">
      <c r="A3549" s="428"/>
      <c r="B3549" s="428"/>
      <c r="C3549" s="428"/>
      <c r="D3549" s="495"/>
      <c r="E3549" s="495"/>
      <c r="F3549" s="428"/>
      <c r="G3549" s="495"/>
      <c r="H3549" s="495" t="str">
        <f t="shared" si="112"/>
        <v/>
      </c>
      <c r="I3549" s="512" t="str">
        <f t="shared" si="113"/>
        <v/>
      </c>
      <c r="J3549" s="428"/>
    </row>
    <row r="3550" spans="1:10" ht="24.75" customHeight="1">
      <c r="A3550" s="428"/>
      <c r="B3550" s="428"/>
      <c r="C3550" s="428"/>
      <c r="D3550" s="495"/>
      <c r="E3550" s="495"/>
      <c r="F3550" s="428"/>
      <c r="G3550" s="495"/>
      <c r="H3550" s="495" t="str">
        <f t="shared" ref="H3550:H3613" si="114">IF(E3550="","",E3550*G3550)</f>
        <v/>
      </c>
      <c r="I3550" s="512" t="str">
        <f t="shared" ref="I3550:I3613" si="115">IF(D3550="","",H3550/D3550)</f>
        <v/>
      </c>
      <c r="J3550" s="428"/>
    </row>
    <row r="3551" spans="1:10" ht="24.75" customHeight="1">
      <c r="A3551" s="428"/>
      <c r="B3551" s="428"/>
      <c r="C3551" s="428"/>
      <c r="D3551" s="495"/>
      <c r="E3551" s="495"/>
      <c r="F3551" s="428"/>
      <c r="G3551" s="495"/>
      <c r="H3551" s="495" t="str">
        <f t="shared" si="114"/>
        <v/>
      </c>
      <c r="I3551" s="512" t="str">
        <f t="shared" si="115"/>
        <v/>
      </c>
      <c r="J3551" s="428"/>
    </row>
    <row r="3552" spans="1:10" ht="24.75" customHeight="1">
      <c r="A3552" s="428"/>
      <c r="B3552" s="428"/>
      <c r="C3552" s="428"/>
      <c r="D3552" s="495"/>
      <c r="E3552" s="495"/>
      <c r="F3552" s="428"/>
      <c r="G3552" s="495"/>
      <c r="H3552" s="495" t="str">
        <f t="shared" si="114"/>
        <v/>
      </c>
      <c r="I3552" s="512" t="str">
        <f t="shared" si="115"/>
        <v/>
      </c>
      <c r="J3552" s="428"/>
    </row>
    <row r="3553" spans="1:10" ht="24.75" customHeight="1">
      <c r="A3553" s="428"/>
      <c r="B3553" s="428"/>
      <c r="C3553" s="428"/>
      <c r="D3553" s="495"/>
      <c r="E3553" s="495"/>
      <c r="F3553" s="428"/>
      <c r="G3553" s="495"/>
      <c r="H3553" s="495" t="str">
        <f t="shared" si="114"/>
        <v/>
      </c>
      <c r="I3553" s="512" t="str">
        <f t="shared" si="115"/>
        <v/>
      </c>
      <c r="J3553" s="428"/>
    </row>
    <row r="3554" spans="1:10" ht="24.75" customHeight="1">
      <c r="A3554" s="428"/>
      <c r="B3554" s="428"/>
      <c r="C3554" s="428"/>
      <c r="D3554" s="495"/>
      <c r="E3554" s="495"/>
      <c r="F3554" s="428"/>
      <c r="G3554" s="495"/>
      <c r="H3554" s="495" t="str">
        <f t="shared" si="114"/>
        <v/>
      </c>
      <c r="I3554" s="512" t="str">
        <f t="shared" si="115"/>
        <v/>
      </c>
      <c r="J3554" s="428"/>
    </row>
    <row r="3555" spans="1:10" ht="24.75" customHeight="1">
      <c r="A3555" s="428"/>
      <c r="B3555" s="428"/>
      <c r="C3555" s="428"/>
      <c r="D3555" s="495"/>
      <c r="E3555" s="495"/>
      <c r="F3555" s="428"/>
      <c r="G3555" s="495"/>
      <c r="H3555" s="495" t="str">
        <f t="shared" si="114"/>
        <v/>
      </c>
      <c r="I3555" s="512" t="str">
        <f t="shared" si="115"/>
        <v/>
      </c>
      <c r="J3555" s="428"/>
    </row>
    <row r="3556" spans="1:10" ht="24.75" customHeight="1">
      <c r="A3556" s="428"/>
      <c r="B3556" s="428"/>
      <c r="C3556" s="428"/>
      <c r="D3556" s="495"/>
      <c r="E3556" s="495"/>
      <c r="F3556" s="428"/>
      <c r="G3556" s="495"/>
      <c r="H3556" s="495" t="str">
        <f t="shared" si="114"/>
        <v/>
      </c>
      <c r="I3556" s="512" t="str">
        <f t="shared" si="115"/>
        <v/>
      </c>
      <c r="J3556" s="428"/>
    </row>
    <row r="3557" spans="1:10" ht="24.75" customHeight="1">
      <c r="A3557" s="428"/>
      <c r="B3557" s="428"/>
      <c r="C3557" s="428"/>
      <c r="D3557" s="495"/>
      <c r="E3557" s="495"/>
      <c r="F3557" s="428"/>
      <c r="G3557" s="495"/>
      <c r="H3557" s="495" t="str">
        <f t="shared" si="114"/>
        <v/>
      </c>
      <c r="I3557" s="512" t="str">
        <f t="shared" si="115"/>
        <v/>
      </c>
      <c r="J3557" s="428"/>
    </row>
    <row r="3558" spans="1:10" ht="24.75" customHeight="1">
      <c r="A3558" s="428"/>
      <c r="B3558" s="428"/>
      <c r="C3558" s="428"/>
      <c r="D3558" s="495"/>
      <c r="E3558" s="495"/>
      <c r="F3558" s="428"/>
      <c r="G3558" s="495"/>
      <c r="H3558" s="495" t="str">
        <f t="shared" si="114"/>
        <v/>
      </c>
      <c r="I3558" s="512" t="str">
        <f t="shared" si="115"/>
        <v/>
      </c>
      <c r="J3558" s="428"/>
    </row>
    <row r="3559" spans="1:10" ht="24.75" customHeight="1">
      <c r="A3559" s="428"/>
      <c r="B3559" s="428"/>
      <c r="C3559" s="428"/>
      <c r="D3559" s="495"/>
      <c r="E3559" s="495"/>
      <c r="F3559" s="428"/>
      <c r="G3559" s="495"/>
      <c r="H3559" s="495" t="str">
        <f t="shared" si="114"/>
        <v/>
      </c>
      <c r="I3559" s="512" t="str">
        <f t="shared" si="115"/>
        <v/>
      </c>
      <c r="J3559" s="428"/>
    </row>
    <row r="3560" spans="1:10" ht="24.75" customHeight="1">
      <c r="A3560" s="428"/>
      <c r="B3560" s="428"/>
      <c r="C3560" s="428"/>
      <c r="D3560" s="495"/>
      <c r="E3560" s="495"/>
      <c r="F3560" s="428"/>
      <c r="G3560" s="495"/>
      <c r="H3560" s="495" t="str">
        <f t="shared" si="114"/>
        <v/>
      </c>
      <c r="I3560" s="512" t="str">
        <f t="shared" si="115"/>
        <v/>
      </c>
      <c r="J3560" s="428"/>
    </row>
    <row r="3561" spans="1:10" ht="24.75" customHeight="1">
      <c r="A3561" s="428"/>
      <c r="B3561" s="428"/>
      <c r="C3561" s="428"/>
      <c r="D3561" s="495"/>
      <c r="E3561" s="495"/>
      <c r="F3561" s="428"/>
      <c r="G3561" s="495"/>
      <c r="H3561" s="495" t="str">
        <f t="shared" si="114"/>
        <v/>
      </c>
      <c r="I3561" s="512" t="str">
        <f t="shared" si="115"/>
        <v/>
      </c>
      <c r="J3561" s="428"/>
    </row>
    <row r="3562" spans="1:10" ht="24.75" customHeight="1">
      <c r="A3562" s="428"/>
      <c r="B3562" s="428"/>
      <c r="C3562" s="428"/>
      <c r="D3562" s="495"/>
      <c r="E3562" s="495"/>
      <c r="F3562" s="428"/>
      <c r="G3562" s="495"/>
      <c r="H3562" s="495" t="str">
        <f t="shared" si="114"/>
        <v/>
      </c>
      <c r="I3562" s="512" t="str">
        <f t="shared" si="115"/>
        <v/>
      </c>
      <c r="J3562" s="428"/>
    </row>
    <row r="3563" spans="1:10" ht="24.75" customHeight="1">
      <c r="A3563" s="428"/>
      <c r="B3563" s="428"/>
      <c r="C3563" s="428"/>
      <c r="D3563" s="495"/>
      <c r="E3563" s="495"/>
      <c r="F3563" s="428"/>
      <c r="G3563" s="495"/>
      <c r="H3563" s="495" t="str">
        <f t="shared" si="114"/>
        <v/>
      </c>
      <c r="I3563" s="512" t="str">
        <f t="shared" si="115"/>
        <v/>
      </c>
      <c r="J3563" s="428"/>
    </row>
    <row r="3564" spans="1:10" ht="24.75" customHeight="1">
      <c r="A3564" s="428"/>
      <c r="B3564" s="428"/>
      <c r="C3564" s="428"/>
      <c r="D3564" s="495"/>
      <c r="E3564" s="495"/>
      <c r="F3564" s="428"/>
      <c r="G3564" s="495"/>
      <c r="H3564" s="495" t="str">
        <f t="shared" si="114"/>
        <v/>
      </c>
      <c r="I3564" s="512" t="str">
        <f t="shared" si="115"/>
        <v/>
      </c>
      <c r="J3564" s="428"/>
    </row>
    <row r="3565" spans="1:10" ht="24.75" customHeight="1">
      <c r="A3565" s="428"/>
      <c r="B3565" s="428"/>
      <c r="C3565" s="428"/>
      <c r="D3565" s="495"/>
      <c r="E3565" s="495"/>
      <c r="F3565" s="428"/>
      <c r="G3565" s="495"/>
      <c r="H3565" s="495" t="str">
        <f t="shared" si="114"/>
        <v/>
      </c>
      <c r="I3565" s="512" t="str">
        <f t="shared" si="115"/>
        <v/>
      </c>
      <c r="J3565" s="428"/>
    </row>
    <row r="3566" spans="1:10" ht="24.75" customHeight="1">
      <c r="A3566" s="428"/>
      <c r="B3566" s="428"/>
      <c r="C3566" s="428"/>
      <c r="D3566" s="495"/>
      <c r="E3566" s="495"/>
      <c r="F3566" s="428"/>
      <c r="G3566" s="495"/>
      <c r="H3566" s="495" t="str">
        <f t="shared" si="114"/>
        <v/>
      </c>
      <c r="I3566" s="512" t="str">
        <f t="shared" si="115"/>
        <v/>
      </c>
      <c r="J3566" s="428"/>
    </row>
    <row r="3567" spans="1:10" ht="24.75" customHeight="1">
      <c r="A3567" s="428"/>
      <c r="B3567" s="428"/>
      <c r="C3567" s="428"/>
      <c r="D3567" s="495"/>
      <c r="E3567" s="495"/>
      <c r="F3567" s="428"/>
      <c r="G3567" s="495"/>
      <c r="H3567" s="495" t="str">
        <f t="shared" si="114"/>
        <v/>
      </c>
      <c r="I3567" s="512" t="str">
        <f t="shared" si="115"/>
        <v/>
      </c>
      <c r="J3567" s="428"/>
    </row>
    <row r="3568" spans="1:10" ht="24.75" customHeight="1">
      <c r="A3568" s="428"/>
      <c r="B3568" s="428"/>
      <c r="C3568" s="428"/>
      <c r="D3568" s="495"/>
      <c r="E3568" s="495"/>
      <c r="F3568" s="428"/>
      <c r="G3568" s="495"/>
      <c r="H3568" s="495" t="str">
        <f t="shared" si="114"/>
        <v/>
      </c>
      <c r="I3568" s="512" t="str">
        <f t="shared" si="115"/>
        <v/>
      </c>
      <c r="J3568" s="428"/>
    </row>
    <row r="3569" spans="1:10" ht="24.75" customHeight="1">
      <c r="A3569" s="428"/>
      <c r="B3569" s="428"/>
      <c r="C3569" s="428"/>
      <c r="D3569" s="495"/>
      <c r="E3569" s="495"/>
      <c r="F3569" s="428"/>
      <c r="G3569" s="495"/>
      <c r="H3569" s="495" t="str">
        <f t="shared" si="114"/>
        <v/>
      </c>
      <c r="I3569" s="512" t="str">
        <f t="shared" si="115"/>
        <v/>
      </c>
      <c r="J3569" s="428"/>
    </row>
    <row r="3570" spans="1:10" ht="24.75" customHeight="1">
      <c r="A3570" s="428"/>
      <c r="B3570" s="428"/>
      <c r="C3570" s="428"/>
      <c r="D3570" s="495"/>
      <c r="E3570" s="495"/>
      <c r="F3570" s="428"/>
      <c r="G3570" s="495"/>
      <c r="H3570" s="495" t="str">
        <f t="shared" si="114"/>
        <v/>
      </c>
      <c r="I3570" s="512" t="str">
        <f t="shared" si="115"/>
        <v/>
      </c>
      <c r="J3570" s="428"/>
    </row>
    <row r="3571" spans="1:10" ht="24.75" customHeight="1">
      <c r="A3571" s="428"/>
      <c r="B3571" s="428"/>
      <c r="C3571" s="428"/>
      <c r="D3571" s="495"/>
      <c r="E3571" s="495"/>
      <c r="F3571" s="428"/>
      <c r="G3571" s="495"/>
      <c r="H3571" s="495" t="str">
        <f t="shared" si="114"/>
        <v/>
      </c>
      <c r="I3571" s="512" t="str">
        <f t="shared" si="115"/>
        <v/>
      </c>
      <c r="J3571" s="428"/>
    </row>
    <row r="3572" spans="1:10" ht="24.75" customHeight="1">
      <c r="A3572" s="428"/>
      <c r="B3572" s="428"/>
      <c r="C3572" s="428"/>
      <c r="D3572" s="495"/>
      <c r="E3572" s="495"/>
      <c r="F3572" s="428"/>
      <c r="G3572" s="495"/>
      <c r="H3572" s="495" t="str">
        <f t="shared" si="114"/>
        <v/>
      </c>
      <c r="I3572" s="512" t="str">
        <f t="shared" si="115"/>
        <v/>
      </c>
      <c r="J3572" s="428"/>
    </row>
    <row r="3573" spans="1:10" ht="24.75" customHeight="1">
      <c r="A3573" s="428"/>
      <c r="B3573" s="428"/>
      <c r="C3573" s="428"/>
      <c r="D3573" s="495"/>
      <c r="E3573" s="495"/>
      <c r="F3573" s="428"/>
      <c r="G3573" s="495"/>
      <c r="H3573" s="495" t="str">
        <f t="shared" si="114"/>
        <v/>
      </c>
      <c r="I3573" s="512" t="str">
        <f t="shared" si="115"/>
        <v/>
      </c>
      <c r="J3573" s="428"/>
    </row>
    <row r="3574" spans="1:10" ht="24.75" customHeight="1">
      <c r="A3574" s="428"/>
      <c r="B3574" s="428"/>
      <c r="C3574" s="428"/>
      <c r="D3574" s="495"/>
      <c r="E3574" s="495"/>
      <c r="F3574" s="428"/>
      <c r="G3574" s="495"/>
      <c r="H3574" s="495" t="str">
        <f t="shared" si="114"/>
        <v/>
      </c>
      <c r="I3574" s="512" t="str">
        <f t="shared" si="115"/>
        <v/>
      </c>
      <c r="J3574" s="428"/>
    </row>
    <row r="3575" spans="1:10" ht="24.75" customHeight="1">
      <c r="A3575" s="428"/>
      <c r="B3575" s="428"/>
      <c r="C3575" s="428"/>
      <c r="D3575" s="495"/>
      <c r="E3575" s="495"/>
      <c r="F3575" s="428"/>
      <c r="G3575" s="495"/>
      <c r="H3575" s="495" t="str">
        <f t="shared" si="114"/>
        <v/>
      </c>
      <c r="I3575" s="512" t="str">
        <f t="shared" si="115"/>
        <v/>
      </c>
      <c r="J3575" s="428"/>
    </row>
    <row r="3576" spans="1:10" ht="24.75" customHeight="1">
      <c r="A3576" s="428"/>
      <c r="B3576" s="428"/>
      <c r="C3576" s="428"/>
      <c r="D3576" s="495"/>
      <c r="E3576" s="495"/>
      <c r="F3576" s="428"/>
      <c r="G3576" s="495"/>
      <c r="H3576" s="495" t="str">
        <f t="shared" si="114"/>
        <v/>
      </c>
      <c r="I3576" s="512" t="str">
        <f t="shared" si="115"/>
        <v/>
      </c>
      <c r="J3576" s="428"/>
    </row>
    <row r="3577" spans="1:10" ht="24.75" customHeight="1">
      <c r="A3577" s="428"/>
      <c r="B3577" s="428"/>
      <c r="C3577" s="428"/>
      <c r="D3577" s="495"/>
      <c r="E3577" s="495"/>
      <c r="F3577" s="428"/>
      <c r="G3577" s="495"/>
      <c r="H3577" s="495" t="str">
        <f t="shared" si="114"/>
        <v/>
      </c>
      <c r="I3577" s="512" t="str">
        <f t="shared" si="115"/>
        <v/>
      </c>
      <c r="J3577" s="428"/>
    </row>
    <row r="3578" spans="1:10" ht="24.75" customHeight="1">
      <c r="A3578" s="428"/>
      <c r="B3578" s="428"/>
      <c r="C3578" s="428"/>
      <c r="D3578" s="495"/>
      <c r="E3578" s="495"/>
      <c r="F3578" s="428"/>
      <c r="G3578" s="495"/>
      <c r="H3578" s="495" t="str">
        <f t="shared" si="114"/>
        <v/>
      </c>
      <c r="I3578" s="512" t="str">
        <f t="shared" si="115"/>
        <v/>
      </c>
      <c r="J3578" s="428"/>
    </row>
    <row r="3579" spans="1:10" ht="24.75" customHeight="1">
      <c r="A3579" s="428"/>
      <c r="B3579" s="428"/>
      <c r="C3579" s="428"/>
      <c r="D3579" s="495"/>
      <c r="E3579" s="495"/>
      <c r="F3579" s="428"/>
      <c r="G3579" s="495"/>
      <c r="H3579" s="495" t="str">
        <f t="shared" si="114"/>
        <v/>
      </c>
      <c r="I3579" s="512" t="str">
        <f t="shared" si="115"/>
        <v/>
      </c>
      <c r="J3579" s="428"/>
    </row>
    <row r="3580" spans="1:10" ht="24.75" customHeight="1">
      <c r="A3580" s="428"/>
      <c r="B3580" s="428"/>
      <c r="C3580" s="428"/>
      <c r="D3580" s="495"/>
      <c r="E3580" s="495"/>
      <c r="F3580" s="428"/>
      <c r="G3580" s="495"/>
      <c r="H3580" s="495" t="str">
        <f t="shared" si="114"/>
        <v/>
      </c>
      <c r="I3580" s="512" t="str">
        <f t="shared" si="115"/>
        <v/>
      </c>
      <c r="J3580" s="428"/>
    </row>
    <row r="3581" spans="1:10" ht="24.75" customHeight="1">
      <c r="A3581" s="428"/>
      <c r="B3581" s="428"/>
      <c r="C3581" s="428"/>
      <c r="D3581" s="495"/>
      <c r="E3581" s="495"/>
      <c r="F3581" s="428"/>
      <c r="G3581" s="495"/>
      <c r="H3581" s="495" t="str">
        <f t="shared" si="114"/>
        <v/>
      </c>
      <c r="I3581" s="512" t="str">
        <f t="shared" si="115"/>
        <v/>
      </c>
      <c r="J3581" s="428"/>
    </row>
    <row r="3582" spans="1:10" ht="24.75" customHeight="1">
      <c r="A3582" s="428"/>
      <c r="B3582" s="428"/>
      <c r="C3582" s="428"/>
      <c r="D3582" s="495"/>
      <c r="E3582" s="495"/>
      <c r="F3582" s="428"/>
      <c r="G3582" s="495"/>
      <c r="H3582" s="495" t="str">
        <f t="shared" si="114"/>
        <v/>
      </c>
      <c r="I3582" s="512" t="str">
        <f t="shared" si="115"/>
        <v/>
      </c>
      <c r="J3582" s="428"/>
    </row>
    <row r="3583" spans="1:10" ht="24.75" customHeight="1">
      <c r="A3583" s="428"/>
      <c r="B3583" s="428"/>
      <c r="C3583" s="428"/>
      <c r="D3583" s="495"/>
      <c r="E3583" s="495"/>
      <c r="F3583" s="428"/>
      <c r="G3583" s="495"/>
      <c r="H3583" s="495" t="str">
        <f t="shared" si="114"/>
        <v/>
      </c>
      <c r="I3583" s="512" t="str">
        <f t="shared" si="115"/>
        <v/>
      </c>
      <c r="J3583" s="428"/>
    </row>
    <row r="3584" spans="1:10" ht="24.75" customHeight="1">
      <c r="A3584" s="428"/>
      <c r="B3584" s="428"/>
      <c r="C3584" s="428"/>
      <c r="D3584" s="495"/>
      <c r="E3584" s="495"/>
      <c r="F3584" s="428"/>
      <c r="G3584" s="495"/>
      <c r="H3584" s="495" t="str">
        <f t="shared" si="114"/>
        <v/>
      </c>
      <c r="I3584" s="512" t="str">
        <f t="shared" si="115"/>
        <v/>
      </c>
      <c r="J3584" s="428"/>
    </row>
    <row r="3585" spans="1:10" ht="24.75" customHeight="1">
      <c r="A3585" s="428"/>
      <c r="B3585" s="428"/>
      <c r="C3585" s="428"/>
      <c r="D3585" s="495"/>
      <c r="E3585" s="495"/>
      <c r="F3585" s="428"/>
      <c r="G3585" s="495"/>
      <c r="H3585" s="495" t="str">
        <f t="shared" si="114"/>
        <v/>
      </c>
      <c r="I3585" s="512" t="str">
        <f t="shared" si="115"/>
        <v/>
      </c>
      <c r="J3585" s="428"/>
    </row>
    <row r="3586" spans="1:10" ht="24.75" customHeight="1">
      <c r="A3586" s="428"/>
      <c r="B3586" s="428"/>
      <c r="C3586" s="428"/>
      <c r="D3586" s="495"/>
      <c r="E3586" s="495"/>
      <c r="F3586" s="428"/>
      <c r="G3586" s="495"/>
      <c r="H3586" s="495" t="str">
        <f t="shared" si="114"/>
        <v/>
      </c>
      <c r="I3586" s="512" t="str">
        <f t="shared" si="115"/>
        <v/>
      </c>
      <c r="J3586" s="428"/>
    </row>
    <row r="3587" spans="1:10" ht="24.75" customHeight="1">
      <c r="A3587" s="428"/>
      <c r="B3587" s="428"/>
      <c r="C3587" s="428"/>
      <c r="D3587" s="495"/>
      <c r="E3587" s="495"/>
      <c r="F3587" s="428"/>
      <c r="G3587" s="495"/>
      <c r="H3587" s="495" t="str">
        <f t="shared" si="114"/>
        <v/>
      </c>
      <c r="I3587" s="512" t="str">
        <f t="shared" si="115"/>
        <v/>
      </c>
      <c r="J3587" s="428"/>
    </row>
    <row r="3588" spans="1:10" ht="24.75" customHeight="1">
      <c r="A3588" s="428"/>
      <c r="B3588" s="428"/>
      <c r="C3588" s="428"/>
      <c r="D3588" s="495"/>
      <c r="E3588" s="495"/>
      <c r="F3588" s="428"/>
      <c r="G3588" s="495"/>
      <c r="H3588" s="495" t="str">
        <f t="shared" si="114"/>
        <v/>
      </c>
      <c r="I3588" s="512" t="str">
        <f t="shared" si="115"/>
        <v/>
      </c>
      <c r="J3588" s="428"/>
    </row>
    <row r="3589" spans="1:10" ht="24.75" customHeight="1">
      <c r="A3589" s="428"/>
      <c r="B3589" s="428"/>
      <c r="C3589" s="428"/>
      <c r="D3589" s="495"/>
      <c r="E3589" s="495"/>
      <c r="F3589" s="428"/>
      <c r="G3589" s="495"/>
      <c r="H3589" s="495" t="str">
        <f t="shared" si="114"/>
        <v/>
      </c>
      <c r="I3589" s="512" t="str">
        <f t="shared" si="115"/>
        <v/>
      </c>
      <c r="J3589" s="428"/>
    </row>
    <row r="3590" spans="1:10" ht="24.75" customHeight="1">
      <c r="A3590" s="428"/>
      <c r="B3590" s="428"/>
      <c r="C3590" s="428"/>
      <c r="D3590" s="495"/>
      <c r="E3590" s="495"/>
      <c r="F3590" s="428"/>
      <c r="G3590" s="495"/>
      <c r="H3590" s="495" t="str">
        <f t="shared" si="114"/>
        <v/>
      </c>
      <c r="I3590" s="512" t="str">
        <f t="shared" si="115"/>
        <v/>
      </c>
      <c r="J3590" s="428"/>
    </row>
    <row r="3591" spans="1:10" ht="24.75" customHeight="1">
      <c r="A3591" s="428"/>
      <c r="B3591" s="428"/>
      <c r="C3591" s="428"/>
      <c r="D3591" s="495"/>
      <c r="E3591" s="495"/>
      <c r="F3591" s="428"/>
      <c r="G3591" s="495"/>
      <c r="H3591" s="495" t="str">
        <f t="shared" si="114"/>
        <v/>
      </c>
      <c r="I3591" s="512" t="str">
        <f t="shared" si="115"/>
        <v/>
      </c>
      <c r="J3591" s="428"/>
    </row>
    <row r="3592" spans="1:10" ht="24.75" customHeight="1">
      <c r="A3592" s="428"/>
      <c r="B3592" s="428"/>
      <c r="C3592" s="428"/>
      <c r="D3592" s="495"/>
      <c r="E3592" s="495"/>
      <c r="F3592" s="428"/>
      <c r="G3592" s="495"/>
      <c r="H3592" s="495" t="str">
        <f t="shared" si="114"/>
        <v/>
      </c>
      <c r="I3592" s="512" t="str">
        <f t="shared" si="115"/>
        <v/>
      </c>
      <c r="J3592" s="428"/>
    </row>
    <row r="3593" spans="1:10" ht="24.75" customHeight="1">
      <c r="A3593" s="428"/>
      <c r="B3593" s="428"/>
      <c r="C3593" s="428"/>
      <c r="D3593" s="495"/>
      <c r="E3593" s="495"/>
      <c r="F3593" s="428"/>
      <c r="G3593" s="495"/>
      <c r="H3593" s="495" t="str">
        <f t="shared" si="114"/>
        <v/>
      </c>
      <c r="I3593" s="512" t="str">
        <f t="shared" si="115"/>
        <v/>
      </c>
      <c r="J3593" s="428"/>
    </row>
    <row r="3594" spans="1:10" ht="24.75" customHeight="1">
      <c r="A3594" s="428"/>
      <c r="B3594" s="428"/>
      <c r="C3594" s="428"/>
      <c r="D3594" s="495"/>
      <c r="E3594" s="495"/>
      <c r="F3594" s="428"/>
      <c r="G3594" s="495"/>
      <c r="H3594" s="495" t="str">
        <f t="shared" si="114"/>
        <v/>
      </c>
      <c r="I3594" s="512" t="str">
        <f t="shared" si="115"/>
        <v/>
      </c>
      <c r="J3594" s="428"/>
    </row>
    <row r="3595" spans="1:10" ht="24.75" customHeight="1">
      <c r="A3595" s="428"/>
      <c r="B3595" s="428"/>
      <c r="C3595" s="428"/>
      <c r="D3595" s="495"/>
      <c r="E3595" s="495"/>
      <c r="F3595" s="428"/>
      <c r="G3595" s="495"/>
      <c r="H3595" s="495" t="str">
        <f t="shared" si="114"/>
        <v/>
      </c>
      <c r="I3595" s="512" t="str">
        <f t="shared" si="115"/>
        <v/>
      </c>
      <c r="J3595" s="428"/>
    </row>
    <row r="3596" spans="1:10" ht="24.75" customHeight="1">
      <c r="A3596" s="428"/>
      <c r="B3596" s="428"/>
      <c r="C3596" s="428"/>
      <c r="D3596" s="495"/>
      <c r="E3596" s="495"/>
      <c r="F3596" s="428"/>
      <c r="G3596" s="495"/>
      <c r="H3596" s="495" t="str">
        <f t="shared" si="114"/>
        <v/>
      </c>
      <c r="I3596" s="512" t="str">
        <f t="shared" si="115"/>
        <v/>
      </c>
      <c r="J3596" s="428"/>
    </row>
    <row r="3597" spans="1:10" ht="24.75" customHeight="1">
      <c r="A3597" s="428"/>
      <c r="B3597" s="428"/>
      <c r="C3597" s="428"/>
      <c r="D3597" s="495"/>
      <c r="E3597" s="495"/>
      <c r="F3597" s="428"/>
      <c r="G3597" s="495"/>
      <c r="H3597" s="495" t="str">
        <f t="shared" si="114"/>
        <v/>
      </c>
      <c r="I3597" s="512" t="str">
        <f t="shared" si="115"/>
        <v/>
      </c>
      <c r="J3597" s="428"/>
    </row>
    <row r="3598" spans="1:10" ht="24.75" customHeight="1">
      <c r="A3598" s="428"/>
      <c r="B3598" s="428"/>
      <c r="C3598" s="428"/>
      <c r="D3598" s="495"/>
      <c r="E3598" s="495"/>
      <c r="F3598" s="428"/>
      <c r="G3598" s="495"/>
      <c r="H3598" s="495" t="str">
        <f t="shared" si="114"/>
        <v/>
      </c>
      <c r="I3598" s="512" t="str">
        <f t="shared" si="115"/>
        <v/>
      </c>
      <c r="J3598" s="428"/>
    </row>
    <row r="3599" spans="1:10" ht="24.75" customHeight="1">
      <c r="A3599" s="428"/>
      <c r="B3599" s="428"/>
      <c r="C3599" s="428"/>
      <c r="D3599" s="495"/>
      <c r="E3599" s="495"/>
      <c r="F3599" s="428"/>
      <c r="G3599" s="495"/>
      <c r="H3599" s="495" t="str">
        <f t="shared" si="114"/>
        <v/>
      </c>
      <c r="I3599" s="512" t="str">
        <f t="shared" si="115"/>
        <v/>
      </c>
      <c r="J3599" s="428"/>
    </row>
    <row r="3600" spans="1:10" ht="24.75" customHeight="1">
      <c r="A3600" s="428"/>
      <c r="B3600" s="428"/>
      <c r="C3600" s="428"/>
      <c r="D3600" s="495"/>
      <c r="E3600" s="495"/>
      <c r="F3600" s="428"/>
      <c r="G3600" s="495"/>
      <c r="H3600" s="495" t="str">
        <f t="shared" si="114"/>
        <v/>
      </c>
      <c r="I3600" s="512" t="str">
        <f t="shared" si="115"/>
        <v/>
      </c>
      <c r="J3600" s="428"/>
    </row>
    <row r="3601" spans="1:10" ht="24.75" customHeight="1">
      <c r="A3601" s="428"/>
      <c r="B3601" s="428"/>
      <c r="C3601" s="428"/>
      <c r="D3601" s="495"/>
      <c r="E3601" s="495"/>
      <c r="F3601" s="428"/>
      <c r="G3601" s="495"/>
      <c r="H3601" s="495" t="str">
        <f t="shared" si="114"/>
        <v/>
      </c>
      <c r="I3601" s="512" t="str">
        <f t="shared" si="115"/>
        <v/>
      </c>
      <c r="J3601" s="428"/>
    </row>
    <row r="3602" spans="1:10" ht="24.75" customHeight="1">
      <c r="A3602" s="428"/>
      <c r="B3602" s="428"/>
      <c r="C3602" s="428"/>
      <c r="D3602" s="495"/>
      <c r="E3602" s="495"/>
      <c r="F3602" s="428"/>
      <c r="G3602" s="495"/>
      <c r="H3602" s="495" t="str">
        <f t="shared" si="114"/>
        <v/>
      </c>
      <c r="I3602" s="512" t="str">
        <f t="shared" si="115"/>
        <v/>
      </c>
      <c r="J3602" s="428"/>
    </row>
    <row r="3603" spans="1:10" ht="24.75" customHeight="1">
      <c r="A3603" s="428"/>
      <c r="B3603" s="428"/>
      <c r="C3603" s="428"/>
      <c r="D3603" s="495"/>
      <c r="E3603" s="495"/>
      <c r="F3603" s="428"/>
      <c r="G3603" s="495"/>
      <c r="H3603" s="495" t="str">
        <f t="shared" si="114"/>
        <v/>
      </c>
      <c r="I3603" s="512" t="str">
        <f t="shared" si="115"/>
        <v/>
      </c>
      <c r="J3603" s="428"/>
    </row>
    <row r="3604" spans="1:10" ht="24.75" customHeight="1">
      <c r="A3604" s="428"/>
      <c r="B3604" s="428"/>
      <c r="C3604" s="428"/>
      <c r="D3604" s="495"/>
      <c r="E3604" s="495"/>
      <c r="F3604" s="428"/>
      <c r="G3604" s="495"/>
      <c r="H3604" s="495" t="str">
        <f t="shared" si="114"/>
        <v/>
      </c>
      <c r="I3604" s="512" t="str">
        <f t="shared" si="115"/>
        <v/>
      </c>
      <c r="J3604" s="428"/>
    </row>
    <row r="3605" spans="1:10" ht="24.75" customHeight="1">
      <c r="A3605" s="428"/>
      <c r="B3605" s="428"/>
      <c r="C3605" s="428"/>
      <c r="D3605" s="495"/>
      <c r="E3605" s="495"/>
      <c r="F3605" s="428"/>
      <c r="G3605" s="495"/>
      <c r="H3605" s="495" t="str">
        <f t="shared" si="114"/>
        <v/>
      </c>
      <c r="I3605" s="512" t="str">
        <f t="shared" si="115"/>
        <v/>
      </c>
      <c r="J3605" s="428"/>
    </row>
    <row r="3606" spans="1:10" ht="24.75" customHeight="1">
      <c r="A3606" s="428"/>
      <c r="B3606" s="428"/>
      <c r="C3606" s="428"/>
      <c r="D3606" s="495"/>
      <c r="E3606" s="495"/>
      <c r="F3606" s="428"/>
      <c r="G3606" s="495"/>
      <c r="H3606" s="495" t="str">
        <f t="shared" si="114"/>
        <v/>
      </c>
      <c r="I3606" s="512" t="str">
        <f t="shared" si="115"/>
        <v/>
      </c>
      <c r="J3606" s="428"/>
    </row>
    <row r="3607" spans="1:10" ht="24.75" customHeight="1">
      <c r="A3607" s="428"/>
      <c r="B3607" s="428"/>
      <c r="C3607" s="428"/>
      <c r="D3607" s="495"/>
      <c r="E3607" s="495"/>
      <c r="F3607" s="428"/>
      <c r="G3607" s="495"/>
      <c r="H3607" s="495" t="str">
        <f t="shared" si="114"/>
        <v/>
      </c>
      <c r="I3607" s="512" t="str">
        <f t="shared" si="115"/>
        <v/>
      </c>
      <c r="J3607" s="428"/>
    </row>
    <row r="3608" spans="1:10" ht="24.75" customHeight="1">
      <c r="A3608" s="428"/>
      <c r="B3608" s="428"/>
      <c r="C3608" s="428"/>
      <c r="D3608" s="495"/>
      <c r="E3608" s="495"/>
      <c r="F3608" s="428"/>
      <c r="G3608" s="495"/>
      <c r="H3608" s="495" t="str">
        <f t="shared" si="114"/>
        <v/>
      </c>
      <c r="I3608" s="512" t="str">
        <f t="shared" si="115"/>
        <v/>
      </c>
      <c r="J3608" s="428"/>
    </row>
    <row r="3609" spans="1:10" ht="24.75" customHeight="1">
      <c r="A3609" s="428"/>
      <c r="B3609" s="428"/>
      <c r="C3609" s="428"/>
      <c r="D3609" s="495"/>
      <c r="E3609" s="495"/>
      <c r="F3609" s="428"/>
      <c r="G3609" s="495"/>
      <c r="H3609" s="495" t="str">
        <f t="shared" si="114"/>
        <v/>
      </c>
      <c r="I3609" s="512" t="str">
        <f t="shared" si="115"/>
        <v/>
      </c>
      <c r="J3609" s="428"/>
    </row>
    <row r="3610" spans="1:10" ht="24.75" customHeight="1">
      <c r="A3610" s="428"/>
      <c r="B3610" s="428"/>
      <c r="C3610" s="428"/>
      <c r="D3610" s="495"/>
      <c r="E3610" s="495"/>
      <c r="F3610" s="428"/>
      <c r="G3610" s="495"/>
      <c r="H3610" s="495" t="str">
        <f t="shared" si="114"/>
        <v/>
      </c>
      <c r="I3610" s="512" t="str">
        <f t="shared" si="115"/>
        <v/>
      </c>
      <c r="J3610" s="428"/>
    </row>
    <row r="3611" spans="1:10" ht="24.75" customHeight="1">
      <c r="A3611" s="428"/>
      <c r="B3611" s="428"/>
      <c r="C3611" s="428"/>
      <c r="D3611" s="495"/>
      <c r="E3611" s="495"/>
      <c r="F3611" s="428"/>
      <c r="G3611" s="495"/>
      <c r="H3611" s="495" t="str">
        <f t="shared" si="114"/>
        <v/>
      </c>
      <c r="I3611" s="512" t="str">
        <f t="shared" si="115"/>
        <v/>
      </c>
      <c r="J3611" s="428"/>
    </row>
    <row r="3612" spans="1:10" ht="24.75" customHeight="1">
      <c r="A3612" s="428"/>
      <c r="B3612" s="428"/>
      <c r="C3612" s="428"/>
      <c r="D3612" s="495"/>
      <c r="E3612" s="495"/>
      <c r="F3612" s="428"/>
      <c r="G3612" s="495"/>
      <c r="H3612" s="495" t="str">
        <f t="shared" si="114"/>
        <v/>
      </c>
      <c r="I3612" s="512" t="str">
        <f t="shared" si="115"/>
        <v/>
      </c>
      <c r="J3612" s="428"/>
    </row>
    <row r="3613" spans="1:10" ht="24.75" customHeight="1">
      <c r="A3613" s="428"/>
      <c r="B3613" s="428"/>
      <c r="C3613" s="428"/>
      <c r="D3613" s="495"/>
      <c r="E3613" s="495"/>
      <c r="F3613" s="428"/>
      <c r="G3613" s="495"/>
      <c r="H3613" s="495" t="str">
        <f t="shared" si="114"/>
        <v/>
      </c>
      <c r="I3613" s="512" t="str">
        <f t="shared" si="115"/>
        <v/>
      </c>
      <c r="J3613" s="428"/>
    </row>
    <row r="3614" spans="1:10" ht="24.75" customHeight="1">
      <c r="A3614" s="428"/>
      <c r="B3614" s="428"/>
      <c r="C3614" s="428"/>
      <c r="D3614" s="495"/>
      <c r="E3614" s="495"/>
      <c r="F3614" s="428"/>
      <c r="G3614" s="495"/>
      <c r="H3614" s="495" t="str">
        <f t="shared" ref="H3614:H3677" si="116">IF(E3614="","",E3614*G3614)</f>
        <v/>
      </c>
      <c r="I3614" s="512" t="str">
        <f t="shared" ref="I3614:I3677" si="117">IF(D3614="","",H3614/D3614)</f>
        <v/>
      </c>
      <c r="J3614" s="428"/>
    </row>
    <row r="3615" spans="1:10" ht="24.75" customHeight="1">
      <c r="A3615" s="428"/>
      <c r="B3615" s="428"/>
      <c r="C3615" s="428"/>
      <c r="D3615" s="495"/>
      <c r="E3615" s="495"/>
      <c r="F3615" s="428"/>
      <c r="G3615" s="495"/>
      <c r="H3615" s="495" t="str">
        <f t="shared" si="116"/>
        <v/>
      </c>
      <c r="I3615" s="512" t="str">
        <f t="shared" si="117"/>
        <v/>
      </c>
      <c r="J3615" s="428"/>
    </row>
    <row r="3616" spans="1:10" ht="24.75" customHeight="1">
      <c r="A3616" s="428"/>
      <c r="B3616" s="428"/>
      <c r="C3616" s="428"/>
      <c r="D3616" s="495"/>
      <c r="E3616" s="495"/>
      <c r="F3616" s="428"/>
      <c r="G3616" s="495"/>
      <c r="H3616" s="495" t="str">
        <f t="shared" si="116"/>
        <v/>
      </c>
      <c r="I3616" s="512" t="str">
        <f t="shared" si="117"/>
        <v/>
      </c>
      <c r="J3616" s="428"/>
    </row>
    <row r="3617" spans="1:10" ht="24.75" customHeight="1">
      <c r="A3617" s="428"/>
      <c r="B3617" s="428"/>
      <c r="C3617" s="428"/>
      <c r="D3617" s="495"/>
      <c r="E3617" s="495"/>
      <c r="F3617" s="428"/>
      <c r="G3617" s="495"/>
      <c r="H3617" s="495" t="str">
        <f t="shared" si="116"/>
        <v/>
      </c>
      <c r="I3617" s="512" t="str">
        <f t="shared" si="117"/>
        <v/>
      </c>
      <c r="J3617" s="428"/>
    </row>
    <row r="3618" spans="1:10" ht="24.75" customHeight="1">
      <c r="A3618" s="428"/>
      <c r="B3618" s="428"/>
      <c r="C3618" s="428"/>
      <c r="D3618" s="495"/>
      <c r="E3618" s="495"/>
      <c r="F3618" s="428"/>
      <c r="G3618" s="495"/>
      <c r="H3618" s="495" t="str">
        <f t="shared" si="116"/>
        <v/>
      </c>
      <c r="I3618" s="512" t="str">
        <f t="shared" si="117"/>
        <v/>
      </c>
      <c r="J3618" s="428"/>
    </row>
    <row r="3619" spans="1:10" ht="24.75" customHeight="1">
      <c r="A3619" s="428"/>
      <c r="B3619" s="428"/>
      <c r="C3619" s="428"/>
      <c r="D3619" s="495"/>
      <c r="E3619" s="495"/>
      <c r="F3619" s="428"/>
      <c r="G3619" s="495"/>
      <c r="H3619" s="495" t="str">
        <f t="shared" si="116"/>
        <v/>
      </c>
      <c r="I3619" s="512" t="str">
        <f t="shared" si="117"/>
        <v/>
      </c>
      <c r="J3619" s="428"/>
    </row>
    <row r="3620" spans="1:10" ht="24.75" customHeight="1">
      <c r="A3620" s="428"/>
      <c r="B3620" s="428"/>
      <c r="C3620" s="428"/>
      <c r="D3620" s="495"/>
      <c r="E3620" s="495"/>
      <c r="F3620" s="428"/>
      <c r="G3620" s="495"/>
      <c r="H3620" s="495" t="str">
        <f t="shared" si="116"/>
        <v/>
      </c>
      <c r="I3620" s="512" t="str">
        <f t="shared" si="117"/>
        <v/>
      </c>
      <c r="J3620" s="428"/>
    </row>
    <row r="3621" spans="1:10" ht="24.75" customHeight="1">
      <c r="A3621" s="428"/>
      <c r="B3621" s="428"/>
      <c r="C3621" s="428"/>
      <c r="D3621" s="495"/>
      <c r="E3621" s="495"/>
      <c r="F3621" s="428"/>
      <c r="G3621" s="495"/>
      <c r="H3621" s="495" t="str">
        <f t="shared" si="116"/>
        <v/>
      </c>
      <c r="I3621" s="512" t="str">
        <f t="shared" si="117"/>
        <v/>
      </c>
      <c r="J3621" s="428"/>
    </row>
    <row r="3622" spans="1:10" ht="24.75" customHeight="1">
      <c r="A3622" s="428"/>
      <c r="B3622" s="428"/>
      <c r="C3622" s="428"/>
      <c r="D3622" s="495"/>
      <c r="E3622" s="495"/>
      <c r="F3622" s="428"/>
      <c r="G3622" s="495"/>
      <c r="H3622" s="495" t="str">
        <f t="shared" si="116"/>
        <v/>
      </c>
      <c r="I3622" s="512" t="str">
        <f t="shared" si="117"/>
        <v/>
      </c>
      <c r="J3622" s="428"/>
    </row>
    <row r="3623" spans="1:10" ht="24.75" customHeight="1">
      <c r="A3623" s="428"/>
      <c r="B3623" s="428"/>
      <c r="C3623" s="428"/>
      <c r="D3623" s="495"/>
      <c r="E3623" s="495"/>
      <c r="F3623" s="428"/>
      <c r="G3623" s="495"/>
      <c r="H3623" s="495" t="str">
        <f t="shared" si="116"/>
        <v/>
      </c>
      <c r="I3623" s="512" t="str">
        <f t="shared" si="117"/>
        <v/>
      </c>
      <c r="J3623" s="428"/>
    </row>
    <row r="3624" spans="1:10" ht="24.75" customHeight="1">
      <c r="A3624" s="428"/>
      <c r="B3624" s="428"/>
      <c r="C3624" s="428"/>
      <c r="D3624" s="495"/>
      <c r="E3624" s="495"/>
      <c r="F3624" s="428"/>
      <c r="G3624" s="495"/>
      <c r="H3624" s="495" t="str">
        <f t="shared" si="116"/>
        <v/>
      </c>
      <c r="I3624" s="512" t="str">
        <f t="shared" si="117"/>
        <v/>
      </c>
      <c r="J3624" s="428"/>
    </row>
    <row r="3625" spans="1:10" ht="24.75" customHeight="1">
      <c r="A3625" s="428"/>
      <c r="B3625" s="428"/>
      <c r="C3625" s="428"/>
      <c r="D3625" s="495"/>
      <c r="E3625" s="495"/>
      <c r="F3625" s="428"/>
      <c r="G3625" s="495"/>
      <c r="H3625" s="495" t="str">
        <f t="shared" si="116"/>
        <v/>
      </c>
      <c r="I3625" s="512" t="str">
        <f t="shared" si="117"/>
        <v/>
      </c>
      <c r="J3625" s="428"/>
    </row>
    <row r="3626" spans="1:10" ht="24.75" customHeight="1">
      <c r="A3626" s="428"/>
      <c r="B3626" s="428"/>
      <c r="C3626" s="428"/>
      <c r="D3626" s="495"/>
      <c r="E3626" s="495"/>
      <c r="F3626" s="428"/>
      <c r="G3626" s="495"/>
      <c r="H3626" s="495" t="str">
        <f t="shared" si="116"/>
        <v/>
      </c>
      <c r="I3626" s="512" t="str">
        <f t="shared" si="117"/>
        <v/>
      </c>
      <c r="J3626" s="428"/>
    </row>
    <row r="3627" spans="1:10" ht="24.75" customHeight="1">
      <c r="A3627" s="428"/>
      <c r="B3627" s="428"/>
      <c r="C3627" s="428"/>
      <c r="D3627" s="495"/>
      <c r="E3627" s="495"/>
      <c r="F3627" s="428"/>
      <c r="G3627" s="495"/>
      <c r="H3627" s="495" t="str">
        <f t="shared" si="116"/>
        <v/>
      </c>
      <c r="I3627" s="512" t="str">
        <f t="shared" si="117"/>
        <v/>
      </c>
      <c r="J3627" s="428"/>
    </row>
    <row r="3628" spans="1:10" ht="24.75" customHeight="1">
      <c r="A3628" s="428"/>
      <c r="B3628" s="428"/>
      <c r="C3628" s="428"/>
      <c r="D3628" s="495"/>
      <c r="E3628" s="495"/>
      <c r="F3628" s="428"/>
      <c r="G3628" s="495"/>
      <c r="H3628" s="495" t="str">
        <f t="shared" si="116"/>
        <v/>
      </c>
      <c r="I3628" s="512" t="str">
        <f t="shared" si="117"/>
        <v/>
      </c>
      <c r="J3628" s="428"/>
    </row>
    <row r="3629" spans="1:10" ht="24.75" customHeight="1">
      <c r="A3629" s="428"/>
      <c r="B3629" s="428"/>
      <c r="C3629" s="428"/>
      <c r="D3629" s="495"/>
      <c r="E3629" s="495"/>
      <c r="F3629" s="428"/>
      <c r="G3629" s="495"/>
      <c r="H3629" s="495" t="str">
        <f t="shared" si="116"/>
        <v/>
      </c>
      <c r="I3629" s="512" t="str">
        <f t="shared" si="117"/>
        <v/>
      </c>
      <c r="J3629" s="428"/>
    </row>
    <row r="3630" spans="1:10" ht="24.75" customHeight="1">
      <c r="A3630" s="428"/>
      <c r="B3630" s="428"/>
      <c r="C3630" s="428"/>
      <c r="D3630" s="495"/>
      <c r="E3630" s="495"/>
      <c r="F3630" s="428"/>
      <c r="G3630" s="495"/>
      <c r="H3630" s="495" t="str">
        <f t="shared" si="116"/>
        <v/>
      </c>
      <c r="I3630" s="512" t="str">
        <f t="shared" si="117"/>
        <v/>
      </c>
      <c r="J3630" s="428"/>
    </row>
    <row r="3631" spans="1:10" ht="24.75" customHeight="1">
      <c r="A3631" s="428"/>
      <c r="B3631" s="428"/>
      <c r="C3631" s="428"/>
      <c r="D3631" s="495"/>
      <c r="E3631" s="495"/>
      <c r="F3631" s="428"/>
      <c r="G3631" s="495"/>
      <c r="H3631" s="495" t="str">
        <f t="shared" si="116"/>
        <v/>
      </c>
      <c r="I3631" s="512" t="str">
        <f t="shared" si="117"/>
        <v/>
      </c>
      <c r="J3631" s="428"/>
    </row>
    <row r="3632" spans="1:10" ht="24.75" customHeight="1">
      <c r="A3632" s="428"/>
      <c r="B3632" s="428"/>
      <c r="C3632" s="428"/>
      <c r="D3632" s="495"/>
      <c r="E3632" s="495"/>
      <c r="F3632" s="428"/>
      <c r="G3632" s="495"/>
      <c r="H3632" s="495" t="str">
        <f t="shared" si="116"/>
        <v/>
      </c>
      <c r="I3632" s="512" t="str">
        <f t="shared" si="117"/>
        <v/>
      </c>
      <c r="J3632" s="428"/>
    </row>
    <row r="3633" spans="1:10" ht="24.75" customHeight="1">
      <c r="A3633" s="428"/>
      <c r="B3633" s="428"/>
      <c r="C3633" s="428"/>
      <c r="D3633" s="495"/>
      <c r="E3633" s="495"/>
      <c r="F3633" s="428"/>
      <c r="G3633" s="495"/>
      <c r="H3633" s="495" t="str">
        <f t="shared" si="116"/>
        <v/>
      </c>
      <c r="I3633" s="512" t="str">
        <f t="shared" si="117"/>
        <v/>
      </c>
      <c r="J3633" s="428"/>
    </row>
    <row r="3634" spans="1:10" ht="24.75" customHeight="1">
      <c r="A3634" s="428"/>
      <c r="B3634" s="428"/>
      <c r="C3634" s="428"/>
      <c r="D3634" s="495"/>
      <c r="E3634" s="495"/>
      <c r="F3634" s="428"/>
      <c r="G3634" s="495"/>
      <c r="H3634" s="495" t="str">
        <f t="shared" si="116"/>
        <v/>
      </c>
      <c r="I3634" s="512" t="str">
        <f t="shared" si="117"/>
        <v/>
      </c>
      <c r="J3634" s="428"/>
    </row>
    <row r="3635" spans="1:10" ht="24.75" customHeight="1">
      <c r="A3635" s="428"/>
      <c r="B3635" s="428"/>
      <c r="C3635" s="428"/>
      <c r="D3635" s="495"/>
      <c r="E3635" s="495"/>
      <c r="F3635" s="428"/>
      <c r="G3635" s="495"/>
      <c r="H3635" s="495" t="str">
        <f t="shared" si="116"/>
        <v/>
      </c>
      <c r="I3635" s="512" t="str">
        <f t="shared" si="117"/>
        <v/>
      </c>
      <c r="J3635" s="428"/>
    </row>
    <row r="3636" spans="1:10" ht="24.75" customHeight="1">
      <c r="A3636" s="428"/>
      <c r="B3636" s="428"/>
      <c r="C3636" s="428"/>
      <c r="D3636" s="495"/>
      <c r="E3636" s="495"/>
      <c r="F3636" s="428"/>
      <c r="G3636" s="495"/>
      <c r="H3636" s="495" t="str">
        <f t="shared" si="116"/>
        <v/>
      </c>
      <c r="I3636" s="512" t="str">
        <f t="shared" si="117"/>
        <v/>
      </c>
      <c r="J3636" s="428"/>
    </row>
    <row r="3637" spans="1:10" ht="24.75" customHeight="1">
      <c r="A3637" s="428"/>
      <c r="B3637" s="428"/>
      <c r="C3637" s="428"/>
      <c r="D3637" s="495"/>
      <c r="E3637" s="495"/>
      <c r="F3637" s="428"/>
      <c r="G3637" s="495"/>
      <c r="H3637" s="495" t="str">
        <f t="shared" si="116"/>
        <v/>
      </c>
      <c r="I3637" s="512" t="str">
        <f t="shared" si="117"/>
        <v/>
      </c>
      <c r="J3637" s="428"/>
    </row>
    <row r="3638" spans="1:10" ht="24.75" customHeight="1">
      <c r="A3638" s="428"/>
      <c r="B3638" s="428"/>
      <c r="C3638" s="428"/>
      <c r="D3638" s="495"/>
      <c r="E3638" s="495"/>
      <c r="F3638" s="428"/>
      <c r="G3638" s="495"/>
      <c r="H3638" s="495" t="str">
        <f t="shared" si="116"/>
        <v/>
      </c>
      <c r="I3638" s="512" t="str">
        <f t="shared" si="117"/>
        <v/>
      </c>
      <c r="J3638" s="428"/>
    </row>
    <row r="3639" spans="1:10" ht="24.75" customHeight="1">
      <c r="A3639" s="428"/>
      <c r="B3639" s="428"/>
      <c r="C3639" s="428"/>
      <c r="D3639" s="495"/>
      <c r="E3639" s="495"/>
      <c r="F3639" s="428"/>
      <c r="G3639" s="495"/>
      <c r="H3639" s="495" t="str">
        <f t="shared" si="116"/>
        <v/>
      </c>
      <c r="I3639" s="512" t="str">
        <f t="shared" si="117"/>
        <v/>
      </c>
      <c r="J3639" s="428"/>
    </row>
    <row r="3640" spans="1:10" ht="24.75" customHeight="1">
      <c r="A3640" s="428"/>
      <c r="B3640" s="428"/>
      <c r="C3640" s="428"/>
      <c r="D3640" s="495"/>
      <c r="E3640" s="495"/>
      <c r="F3640" s="428"/>
      <c r="G3640" s="495"/>
      <c r="H3640" s="495" t="str">
        <f t="shared" si="116"/>
        <v/>
      </c>
      <c r="I3640" s="512" t="str">
        <f t="shared" si="117"/>
        <v/>
      </c>
      <c r="J3640" s="428"/>
    </row>
    <row r="3641" spans="1:10" ht="24.75" customHeight="1">
      <c r="A3641" s="428"/>
      <c r="B3641" s="428"/>
      <c r="C3641" s="428"/>
      <c r="D3641" s="495"/>
      <c r="E3641" s="495"/>
      <c r="F3641" s="428"/>
      <c r="G3641" s="495"/>
      <c r="H3641" s="495" t="str">
        <f t="shared" si="116"/>
        <v/>
      </c>
      <c r="I3641" s="512" t="str">
        <f t="shared" si="117"/>
        <v/>
      </c>
      <c r="J3641" s="428"/>
    </row>
    <row r="3642" spans="1:10" ht="24.75" customHeight="1">
      <c r="A3642" s="428"/>
      <c r="B3642" s="428"/>
      <c r="C3642" s="428"/>
      <c r="D3642" s="495"/>
      <c r="E3642" s="495"/>
      <c r="F3642" s="428"/>
      <c r="G3642" s="495"/>
      <c r="H3642" s="495" t="str">
        <f t="shared" si="116"/>
        <v/>
      </c>
      <c r="I3642" s="512" t="str">
        <f t="shared" si="117"/>
        <v/>
      </c>
      <c r="J3642" s="428"/>
    </row>
    <row r="3643" spans="1:10" ht="24.75" customHeight="1">
      <c r="A3643" s="428"/>
      <c r="B3643" s="428"/>
      <c r="C3643" s="428"/>
      <c r="D3643" s="495"/>
      <c r="E3643" s="495"/>
      <c r="F3643" s="428"/>
      <c r="G3643" s="495"/>
      <c r="H3643" s="495" t="str">
        <f t="shared" si="116"/>
        <v/>
      </c>
      <c r="I3643" s="512" t="str">
        <f t="shared" si="117"/>
        <v/>
      </c>
      <c r="J3643" s="428"/>
    </row>
    <row r="3644" spans="1:10" ht="24.75" customHeight="1">
      <c r="A3644" s="428"/>
      <c r="B3644" s="428"/>
      <c r="C3644" s="428"/>
      <c r="D3644" s="495"/>
      <c r="E3644" s="495"/>
      <c r="F3644" s="428"/>
      <c r="G3644" s="495"/>
      <c r="H3644" s="495" t="str">
        <f t="shared" si="116"/>
        <v/>
      </c>
      <c r="I3644" s="512" t="str">
        <f t="shared" si="117"/>
        <v/>
      </c>
      <c r="J3644" s="428"/>
    </row>
    <row r="3645" spans="1:10" ht="24.75" customHeight="1">
      <c r="A3645" s="428"/>
      <c r="B3645" s="428"/>
      <c r="C3645" s="428"/>
      <c r="D3645" s="495"/>
      <c r="E3645" s="495"/>
      <c r="F3645" s="428"/>
      <c r="G3645" s="495"/>
      <c r="H3645" s="495" t="str">
        <f t="shared" si="116"/>
        <v/>
      </c>
      <c r="I3645" s="512" t="str">
        <f t="shared" si="117"/>
        <v/>
      </c>
      <c r="J3645" s="428"/>
    </row>
    <row r="3646" spans="1:10" ht="24.75" customHeight="1">
      <c r="A3646" s="428"/>
      <c r="B3646" s="428"/>
      <c r="C3646" s="428"/>
      <c r="D3646" s="495"/>
      <c r="E3646" s="495"/>
      <c r="F3646" s="428"/>
      <c r="G3646" s="495"/>
      <c r="H3646" s="495" t="str">
        <f t="shared" si="116"/>
        <v/>
      </c>
      <c r="I3646" s="512" t="str">
        <f t="shared" si="117"/>
        <v/>
      </c>
      <c r="J3646" s="428"/>
    </row>
    <row r="3647" spans="1:10" ht="24.75" customHeight="1">
      <c r="A3647" s="428"/>
      <c r="B3647" s="428"/>
      <c r="C3647" s="428"/>
      <c r="D3647" s="495"/>
      <c r="E3647" s="495"/>
      <c r="F3647" s="428"/>
      <c r="G3647" s="495"/>
      <c r="H3647" s="495" t="str">
        <f t="shared" si="116"/>
        <v/>
      </c>
      <c r="I3647" s="512" t="str">
        <f t="shared" si="117"/>
        <v/>
      </c>
      <c r="J3647" s="428"/>
    </row>
    <row r="3648" spans="1:10" ht="24.75" customHeight="1">
      <c r="A3648" s="428"/>
      <c r="B3648" s="428"/>
      <c r="C3648" s="428"/>
      <c r="D3648" s="495"/>
      <c r="E3648" s="495"/>
      <c r="F3648" s="428"/>
      <c r="G3648" s="495"/>
      <c r="H3648" s="495" t="str">
        <f t="shared" si="116"/>
        <v/>
      </c>
      <c r="I3648" s="512" t="str">
        <f t="shared" si="117"/>
        <v/>
      </c>
      <c r="J3648" s="428"/>
    </row>
    <row r="3649" spans="1:10" ht="24.75" customHeight="1">
      <c r="A3649" s="428"/>
      <c r="B3649" s="428"/>
      <c r="C3649" s="428"/>
      <c r="D3649" s="495"/>
      <c r="E3649" s="495"/>
      <c r="F3649" s="428"/>
      <c r="G3649" s="495"/>
      <c r="H3649" s="495" t="str">
        <f t="shared" si="116"/>
        <v/>
      </c>
      <c r="I3649" s="512" t="str">
        <f t="shared" si="117"/>
        <v/>
      </c>
      <c r="J3649" s="428"/>
    </row>
    <row r="3650" spans="1:10" ht="24.75" customHeight="1">
      <c r="A3650" s="428"/>
      <c r="B3650" s="428"/>
      <c r="C3650" s="428"/>
      <c r="D3650" s="495"/>
      <c r="E3650" s="495"/>
      <c r="F3650" s="428"/>
      <c r="G3650" s="495"/>
      <c r="H3650" s="495" t="str">
        <f t="shared" si="116"/>
        <v/>
      </c>
      <c r="I3650" s="512" t="str">
        <f t="shared" si="117"/>
        <v/>
      </c>
      <c r="J3650" s="428"/>
    </row>
    <row r="3651" spans="1:10" ht="24.75" customHeight="1">
      <c r="A3651" s="428"/>
      <c r="B3651" s="428"/>
      <c r="C3651" s="428"/>
      <c r="D3651" s="495"/>
      <c r="E3651" s="495"/>
      <c r="F3651" s="428"/>
      <c r="G3651" s="495"/>
      <c r="H3651" s="495" t="str">
        <f t="shared" si="116"/>
        <v/>
      </c>
      <c r="I3651" s="512" t="str">
        <f t="shared" si="117"/>
        <v/>
      </c>
      <c r="J3651" s="428"/>
    </row>
    <row r="3652" spans="1:10" ht="24.75" customHeight="1">
      <c r="A3652" s="428"/>
      <c r="B3652" s="428"/>
      <c r="C3652" s="428"/>
      <c r="D3652" s="495"/>
      <c r="E3652" s="495"/>
      <c r="F3652" s="428"/>
      <c r="G3652" s="495"/>
      <c r="H3652" s="495" t="str">
        <f t="shared" si="116"/>
        <v/>
      </c>
      <c r="I3652" s="512" t="str">
        <f t="shared" si="117"/>
        <v/>
      </c>
      <c r="J3652" s="428"/>
    </row>
    <row r="3653" spans="1:10" ht="24.75" customHeight="1">
      <c r="A3653" s="428"/>
      <c r="B3653" s="428"/>
      <c r="C3653" s="428"/>
      <c r="D3653" s="495"/>
      <c r="E3653" s="495"/>
      <c r="F3653" s="428"/>
      <c r="G3653" s="495"/>
      <c r="H3653" s="495" t="str">
        <f t="shared" si="116"/>
        <v/>
      </c>
      <c r="I3653" s="512" t="str">
        <f t="shared" si="117"/>
        <v/>
      </c>
      <c r="J3653" s="428"/>
    </row>
    <row r="3654" spans="1:10" ht="24.75" customHeight="1">
      <c r="A3654" s="428"/>
      <c r="B3654" s="428"/>
      <c r="C3654" s="428"/>
      <c r="D3654" s="495"/>
      <c r="E3654" s="495"/>
      <c r="F3654" s="428"/>
      <c r="G3654" s="495"/>
      <c r="H3654" s="495" t="str">
        <f t="shared" si="116"/>
        <v/>
      </c>
      <c r="I3654" s="512" t="str">
        <f t="shared" si="117"/>
        <v/>
      </c>
      <c r="J3654" s="428"/>
    </row>
    <row r="3655" spans="1:10" ht="24.75" customHeight="1">
      <c r="A3655" s="428"/>
      <c r="B3655" s="428"/>
      <c r="C3655" s="428"/>
      <c r="D3655" s="495"/>
      <c r="E3655" s="495"/>
      <c r="F3655" s="428"/>
      <c r="G3655" s="495"/>
      <c r="H3655" s="495" t="str">
        <f t="shared" si="116"/>
        <v/>
      </c>
      <c r="I3655" s="512" t="str">
        <f t="shared" si="117"/>
        <v/>
      </c>
      <c r="J3655" s="428"/>
    </row>
    <row r="3656" spans="1:10" ht="24.75" customHeight="1">
      <c r="A3656" s="428"/>
      <c r="B3656" s="428"/>
      <c r="C3656" s="428"/>
      <c r="D3656" s="495"/>
      <c r="E3656" s="495"/>
      <c r="F3656" s="428"/>
      <c r="G3656" s="495"/>
      <c r="H3656" s="495" t="str">
        <f t="shared" si="116"/>
        <v/>
      </c>
      <c r="I3656" s="512" t="str">
        <f t="shared" si="117"/>
        <v/>
      </c>
      <c r="J3656" s="428"/>
    </row>
    <row r="3657" spans="1:10" ht="24.75" customHeight="1">
      <c r="A3657" s="428"/>
      <c r="B3657" s="428"/>
      <c r="C3657" s="428"/>
      <c r="D3657" s="495"/>
      <c r="E3657" s="495"/>
      <c r="F3657" s="428"/>
      <c r="G3657" s="495"/>
      <c r="H3657" s="495" t="str">
        <f t="shared" si="116"/>
        <v/>
      </c>
      <c r="I3657" s="512" t="str">
        <f t="shared" si="117"/>
        <v/>
      </c>
      <c r="J3657" s="428"/>
    </row>
    <row r="3658" spans="1:10" ht="24.75" customHeight="1">
      <c r="A3658" s="428"/>
      <c r="B3658" s="428"/>
      <c r="C3658" s="428"/>
      <c r="D3658" s="495"/>
      <c r="E3658" s="495"/>
      <c r="F3658" s="428"/>
      <c r="G3658" s="495"/>
      <c r="H3658" s="495" t="str">
        <f t="shared" si="116"/>
        <v/>
      </c>
      <c r="I3658" s="512" t="str">
        <f t="shared" si="117"/>
        <v/>
      </c>
      <c r="J3658" s="428"/>
    </row>
    <row r="3659" spans="1:10" ht="24.75" customHeight="1">
      <c r="A3659" s="428"/>
      <c r="B3659" s="428"/>
      <c r="C3659" s="428"/>
      <c r="D3659" s="495"/>
      <c r="E3659" s="495"/>
      <c r="F3659" s="428"/>
      <c r="G3659" s="495"/>
      <c r="H3659" s="495" t="str">
        <f t="shared" si="116"/>
        <v/>
      </c>
      <c r="I3659" s="512" t="str">
        <f t="shared" si="117"/>
        <v/>
      </c>
      <c r="J3659" s="428"/>
    </row>
    <row r="3660" spans="1:10" ht="24.75" customHeight="1">
      <c r="A3660" s="428"/>
      <c r="B3660" s="428"/>
      <c r="C3660" s="428"/>
      <c r="D3660" s="495"/>
      <c r="E3660" s="495"/>
      <c r="F3660" s="428"/>
      <c r="G3660" s="495"/>
      <c r="H3660" s="495" t="str">
        <f t="shared" si="116"/>
        <v/>
      </c>
      <c r="I3660" s="512" t="str">
        <f t="shared" si="117"/>
        <v/>
      </c>
      <c r="J3660" s="428"/>
    </row>
    <row r="3661" spans="1:10" ht="24.75" customHeight="1">
      <c r="A3661" s="428"/>
      <c r="B3661" s="428"/>
      <c r="C3661" s="428"/>
      <c r="D3661" s="495"/>
      <c r="E3661" s="495"/>
      <c r="F3661" s="428"/>
      <c r="G3661" s="495"/>
      <c r="H3661" s="495" t="str">
        <f t="shared" si="116"/>
        <v/>
      </c>
      <c r="I3661" s="512" t="str">
        <f t="shared" si="117"/>
        <v/>
      </c>
      <c r="J3661" s="428"/>
    </row>
    <row r="3662" spans="1:10" ht="24.75" customHeight="1">
      <c r="A3662" s="428"/>
      <c r="B3662" s="428"/>
      <c r="C3662" s="428"/>
      <c r="D3662" s="495"/>
      <c r="E3662" s="495"/>
      <c r="F3662" s="428"/>
      <c r="G3662" s="495"/>
      <c r="H3662" s="495" t="str">
        <f t="shared" si="116"/>
        <v/>
      </c>
      <c r="I3662" s="512" t="str">
        <f t="shared" si="117"/>
        <v/>
      </c>
      <c r="J3662" s="428"/>
    </row>
    <row r="3663" spans="1:10" ht="24.75" customHeight="1">
      <c r="A3663" s="428"/>
      <c r="B3663" s="428"/>
      <c r="C3663" s="428"/>
      <c r="D3663" s="495"/>
      <c r="E3663" s="495"/>
      <c r="F3663" s="428"/>
      <c r="G3663" s="495"/>
      <c r="H3663" s="495" t="str">
        <f t="shared" si="116"/>
        <v/>
      </c>
      <c r="I3663" s="512" t="str">
        <f t="shared" si="117"/>
        <v/>
      </c>
      <c r="J3663" s="428"/>
    </row>
    <row r="3664" spans="1:10" ht="24.75" customHeight="1">
      <c r="A3664" s="428"/>
      <c r="B3664" s="428"/>
      <c r="C3664" s="428"/>
      <c r="D3664" s="495"/>
      <c r="E3664" s="495"/>
      <c r="F3664" s="428"/>
      <c r="G3664" s="495"/>
      <c r="H3664" s="495" t="str">
        <f t="shared" si="116"/>
        <v/>
      </c>
      <c r="I3664" s="512" t="str">
        <f t="shared" si="117"/>
        <v/>
      </c>
      <c r="J3664" s="428"/>
    </row>
    <row r="3665" spans="1:10" ht="24.75" customHeight="1">
      <c r="A3665" s="428"/>
      <c r="B3665" s="428"/>
      <c r="C3665" s="428"/>
      <c r="D3665" s="495"/>
      <c r="E3665" s="495"/>
      <c r="F3665" s="428"/>
      <c r="G3665" s="495"/>
      <c r="H3665" s="495" t="str">
        <f t="shared" si="116"/>
        <v/>
      </c>
      <c r="I3665" s="512" t="str">
        <f t="shared" si="117"/>
        <v/>
      </c>
      <c r="J3665" s="428"/>
    </row>
    <row r="3666" spans="1:10" ht="24.75" customHeight="1">
      <c r="A3666" s="428"/>
      <c r="B3666" s="428"/>
      <c r="C3666" s="428"/>
      <c r="D3666" s="495"/>
      <c r="E3666" s="495"/>
      <c r="F3666" s="428"/>
      <c r="G3666" s="495"/>
      <c r="H3666" s="495" t="str">
        <f t="shared" si="116"/>
        <v/>
      </c>
      <c r="I3666" s="512" t="str">
        <f t="shared" si="117"/>
        <v/>
      </c>
      <c r="J3666" s="428"/>
    </row>
    <row r="3667" spans="1:10" ht="24.75" customHeight="1">
      <c r="A3667" s="428"/>
      <c r="B3667" s="428"/>
      <c r="C3667" s="428"/>
      <c r="D3667" s="495"/>
      <c r="E3667" s="495"/>
      <c r="F3667" s="428"/>
      <c r="G3667" s="495"/>
      <c r="H3667" s="495" t="str">
        <f t="shared" si="116"/>
        <v/>
      </c>
      <c r="I3667" s="512" t="str">
        <f t="shared" si="117"/>
        <v/>
      </c>
      <c r="J3667" s="428"/>
    </row>
    <row r="3668" spans="1:10" ht="24.75" customHeight="1">
      <c r="A3668" s="428"/>
      <c r="B3668" s="428"/>
      <c r="C3668" s="428"/>
      <c r="D3668" s="495"/>
      <c r="E3668" s="495"/>
      <c r="F3668" s="428"/>
      <c r="G3668" s="495"/>
      <c r="H3668" s="495" t="str">
        <f t="shared" si="116"/>
        <v/>
      </c>
      <c r="I3668" s="512" t="str">
        <f t="shared" si="117"/>
        <v/>
      </c>
      <c r="J3668" s="428"/>
    </row>
    <row r="3669" spans="1:10" ht="24.75" customHeight="1">
      <c r="A3669" s="428"/>
      <c r="B3669" s="428"/>
      <c r="C3669" s="428"/>
      <c r="D3669" s="495"/>
      <c r="E3669" s="495"/>
      <c r="F3669" s="428"/>
      <c r="G3669" s="495"/>
      <c r="H3669" s="495" t="str">
        <f t="shared" si="116"/>
        <v/>
      </c>
      <c r="I3669" s="512" t="str">
        <f t="shared" si="117"/>
        <v/>
      </c>
      <c r="J3669" s="428"/>
    </row>
    <row r="3670" spans="1:10" ht="24.75" customHeight="1">
      <c r="A3670" s="428"/>
      <c r="B3670" s="428"/>
      <c r="C3670" s="428"/>
      <c r="D3670" s="495"/>
      <c r="E3670" s="495"/>
      <c r="F3670" s="428"/>
      <c r="G3670" s="495"/>
      <c r="H3670" s="495" t="str">
        <f t="shared" si="116"/>
        <v/>
      </c>
      <c r="I3670" s="512" t="str">
        <f t="shared" si="117"/>
        <v/>
      </c>
      <c r="J3670" s="428"/>
    </row>
    <row r="3671" spans="1:10" ht="24.75" customHeight="1">
      <c r="A3671" s="428"/>
      <c r="B3671" s="428"/>
      <c r="C3671" s="428"/>
      <c r="D3671" s="495"/>
      <c r="E3671" s="495"/>
      <c r="F3671" s="428"/>
      <c r="G3671" s="495"/>
      <c r="H3671" s="495" t="str">
        <f t="shared" si="116"/>
        <v/>
      </c>
      <c r="I3671" s="512" t="str">
        <f t="shared" si="117"/>
        <v/>
      </c>
      <c r="J3671" s="428"/>
    </row>
    <row r="3672" spans="1:10" ht="24.75" customHeight="1">
      <c r="A3672" s="428"/>
      <c r="B3672" s="428"/>
      <c r="C3672" s="428"/>
      <c r="D3672" s="495"/>
      <c r="E3672" s="495"/>
      <c r="F3672" s="428"/>
      <c r="G3672" s="495"/>
      <c r="H3672" s="495" t="str">
        <f t="shared" si="116"/>
        <v/>
      </c>
      <c r="I3672" s="512" t="str">
        <f t="shared" si="117"/>
        <v/>
      </c>
      <c r="J3672" s="428"/>
    </row>
    <row r="3673" spans="1:10" ht="24.75" customHeight="1">
      <c r="A3673" s="428"/>
      <c r="B3673" s="428"/>
      <c r="C3673" s="428"/>
      <c r="D3673" s="495"/>
      <c r="E3673" s="495"/>
      <c r="F3673" s="428"/>
      <c r="G3673" s="495"/>
      <c r="H3673" s="495" t="str">
        <f t="shared" si="116"/>
        <v/>
      </c>
      <c r="I3673" s="512" t="str">
        <f t="shared" si="117"/>
        <v/>
      </c>
      <c r="J3673" s="428"/>
    </row>
    <row r="3674" spans="1:10" ht="24.75" customHeight="1">
      <c r="A3674" s="428"/>
      <c r="B3674" s="428"/>
      <c r="C3674" s="428"/>
      <c r="D3674" s="495"/>
      <c r="E3674" s="495"/>
      <c r="F3674" s="428"/>
      <c r="G3674" s="495"/>
      <c r="H3674" s="495" t="str">
        <f t="shared" si="116"/>
        <v/>
      </c>
      <c r="I3674" s="512" t="str">
        <f t="shared" si="117"/>
        <v/>
      </c>
      <c r="J3674" s="428"/>
    </row>
    <row r="3675" spans="1:10" ht="24.75" customHeight="1">
      <c r="A3675" s="428"/>
      <c r="B3675" s="428"/>
      <c r="C3675" s="428"/>
      <c r="D3675" s="495"/>
      <c r="E3675" s="495"/>
      <c r="F3675" s="428"/>
      <c r="G3675" s="495"/>
      <c r="H3675" s="495" t="str">
        <f t="shared" si="116"/>
        <v/>
      </c>
      <c r="I3675" s="512" t="str">
        <f t="shared" si="117"/>
        <v/>
      </c>
      <c r="J3675" s="428"/>
    </row>
    <row r="3676" spans="1:10" ht="24.75" customHeight="1">
      <c r="A3676" s="428"/>
      <c r="B3676" s="428"/>
      <c r="C3676" s="428"/>
      <c r="D3676" s="495"/>
      <c r="E3676" s="495"/>
      <c r="F3676" s="428"/>
      <c r="G3676" s="495"/>
      <c r="H3676" s="495" t="str">
        <f t="shared" si="116"/>
        <v/>
      </c>
      <c r="I3676" s="512" t="str">
        <f t="shared" si="117"/>
        <v/>
      </c>
      <c r="J3676" s="428"/>
    </row>
    <row r="3677" spans="1:10" ht="24.75" customHeight="1">
      <c r="A3677" s="428"/>
      <c r="B3677" s="428"/>
      <c r="C3677" s="428"/>
      <c r="D3677" s="495"/>
      <c r="E3677" s="495"/>
      <c r="F3677" s="428"/>
      <c r="G3677" s="495"/>
      <c r="H3677" s="495" t="str">
        <f t="shared" si="116"/>
        <v/>
      </c>
      <c r="I3677" s="512" t="str">
        <f t="shared" si="117"/>
        <v/>
      </c>
      <c r="J3677" s="428"/>
    </row>
    <row r="3678" spans="1:10" ht="24.75" customHeight="1">
      <c r="A3678" s="428"/>
      <c r="B3678" s="428"/>
      <c r="C3678" s="428"/>
      <c r="D3678" s="495"/>
      <c r="E3678" s="495"/>
      <c r="F3678" s="428"/>
      <c r="G3678" s="495"/>
      <c r="H3678" s="495" t="str">
        <f t="shared" ref="H3678:H3741" si="118">IF(E3678="","",E3678*G3678)</f>
        <v/>
      </c>
      <c r="I3678" s="512" t="str">
        <f t="shared" ref="I3678:I3741" si="119">IF(D3678="","",H3678/D3678)</f>
        <v/>
      </c>
      <c r="J3678" s="428"/>
    </row>
    <row r="3679" spans="1:10" ht="24.75" customHeight="1">
      <c r="A3679" s="428"/>
      <c r="B3679" s="428"/>
      <c r="C3679" s="428"/>
      <c r="D3679" s="495"/>
      <c r="E3679" s="495"/>
      <c r="F3679" s="428"/>
      <c r="G3679" s="495"/>
      <c r="H3679" s="495" t="str">
        <f t="shared" si="118"/>
        <v/>
      </c>
      <c r="I3679" s="512" t="str">
        <f t="shared" si="119"/>
        <v/>
      </c>
      <c r="J3679" s="428"/>
    </row>
    <row r="3680" spans="1:10" ht="24.75" customHeight="1">
      <c r="A3680" s="428"/>
      <c r="B3680" s="428"/>
      <c r="C3680" s="428"/>
      <c r="D3680" s="495"/>
      <c r="E3680" s="495"/>
      <c r="F3680" s="428"/>
      <c r="G3680" s="495"/>
      <c r="H3680" s="495" t="str">
        <f t="shared" si="118"/>
        <v/>
      </c>
      <c r="I3680" s="512" t="str">
        <f t="shared" si="119"/>
        <v/>
      </c>
      <c r="J3680" s="428"/>
    </row>
    <row r="3681" spans="1:10" ht="24.75" customHeight="1">
      <c r="A3681" s="428"/>
      <c r="B3681" s="428"/>
      <c r="C3681" s="428"/>
      <c r="D3681" s="495"/>
      <c r="E3681" s="495"/>
      <c r="F3681" s="428"/>
      <c r="G3681" s="495"/>
      <c r="H3681" s="495" t="str">
        <f t="shared" si="118"/>
        <v/>
      </c>
      <c r="I3681" s="512" t="str">
        <f t="shared" si="119"/>
        <v/>
      </c>
      <c r="J3681" s="428"/>
    </row>
    <row r="3682" spans="1:10" ht="24.75" customHeight="1">
      <c r="A3682" s="428"/>
      <c r="B3682" s="428"/>
      <c r="C3682" s="428"/>
      <c r="D3682" s="495"/>
      <c r="E3682" s="495"/>
      <c r="F3682" s="428"/>
      <c r="G3682" s="495"/>
      <c r="H3682" s="495" t="str">
        <f t="shared" si="118"/>
        <v/>
      </c>
      <c r="I3682" s="512" t="str">
        <f t="shared" si="119"/>
        <v/>
      </c>
      <c r="J3682" s="428"/>
    </row>
    <row r="3683" spans="1:10" ht="24.75" customHeight="1">
      <c r="A3683" s="428"/>
      <c r="B3683" s="428"/>
      <c r="C3683" s="428"/>
      <c r="D3683" s="495"/>
      <c r="E3683" s="495"/>
      <c r="F3683" s="428"/>
      <c r="G3683" s="495"/>
      <c r="H3683" s="495" t="str">
        <f t="shared" si="118"/>
        <v/>
      </c>
      <c r="I3683" s="512" t="str">
        <f t="shared" si="119"/>
        <v/>
      </c>
      <c r="J3683" s="428"/>
    </row>
    <row r="3684" spans="1:10" ht="24.75" customHeight="1">
      <c r="A3684" s="428"/>
      <c r="B3684" s="428"/>
      <c r="C3684" s="428"/>
      <c r="D3684" s="495"/>
      <c r="E3684" s="495"/>
      <c r="F3684" s="428"/>
      <c r="G3684" s="495"/>
      <c r="H3684" s="495" t="str">
        <f t="shared" si="118"/>
        <v/>
      </c>
      <c r="I3684" s="512" t="str">
        <f t="shared" si="119"/>
        <v/>
      </c>
      <c r="J3684" s="428"/>
    </row>
    <row r="3685" spans="1:10" ht="24.75" customHeight="1">
      <c r="A3685" s="428"/>
      <c r="B3685" s="428"/>
      <c r="C3685" s="428"/>
      <c r="D3685" s="495"/>
      <c r="E3685" s="495"/>
      <c r="F3685" s="428"/>
      <c r="G3685" s="495"/>
      <c r="H3685" s="495" t="str">
        <f t="shared" si="118"/>
        <v/>
      </c>
      <c r="I3685" s="512" t="str">
        <f t="shared" si="119"/>
        <v/>
      </c>
      <c r="J3685" s="428"/>
    </row>
    <row r="3686" spans="1:10" ht="24.75" customHeight="1">
      <c r="A3686" s="428"/>
      <c r="B3686" s="428"/>
      <c r="C3686" s="428"/>
      <c r="D3686" s="495"/>
      <c r="E3686" s="495"/>
      <c r="F3686" s="428"/>
      <c r="G3686" s="495"/>
      <c r="H3686" s="495" t="str">
        <f t="shared" si="118"/>
        <v/>
      </c>
      <c r="I3686" s="512" t="str">
        <f t="shared" si="119"/>
        <v/>
      </c>
      <c r="J3686" s="428"/>
    </row>
    <row r="3687" spans="1:10" ht="24.75" customHeight="1">
      <c r="A3687" s="428"/>
      <c r="B3687" s="428"/>
      <c r="C3687" s="428"/>
      <c r="D3687" s="495"/>
      <c r="E3687" s="495"/>
      <c r="F3687" s="428"/>
      <c r="G3687" s="495"/>
      <c r="H3687" s="495" t="str">
        <f t="shared" si="118"/>
        <v/>
      </c>
      <c r="I3687" s="512" t="str">
        <f t="shared" si="119"/>
        <v/>
      </c>
      <c r="J3687" s="428"/>
    </row>
    <row r="3688" spans="1:10" ht="24.75" customHeight="1">
      <c r="A3688" s="428"/>
      <c r="B3688" s="428"/>
      <c r="C3688" s="428"/>
      <c r="D3688" s="495"/>
      <c r="E3688" s="495"/>
      <c r="F3688" s="428"/>
      <c r="G3688" s="495"/>
      <c r="H3688" s="495" t="str">
        <f t="shared" si="118"/>
        <v/>
      </c>
      <c r="I3688" s="512" t="str">
        <f t="shared" si="119"/>
        <v/>
      </c>
      <c r="J3688" s="428"/>
    </row>
    <row r="3689" spans="1:10" ht="24.75" customHeight="1">
      <c r="A3689" s="428"/>
      <c r="B3689" s="428"/>
      <c r="C3689" s="428"/>
      <c r="D3689" s="495"/>
      <c r="E3689" s="495"/>
      <c r="F3689" s="428"/>
      <c r="G3689" s="495"/>
      <c r="H3689" s="495" t="str">
        <f t="shared" si="118"/>
        <v/>
      </c>
      <c r="I3689" s="512" t="str">
        <f t="shared" si="119"/>
        <v/>
      </c>
      <c r="J3689" s="428"/>
    </row>
    <row r="3690" spans="1:10" ht="24.75" customHeight="1">
      <c r="A3690" s="428"/>
      <c r="B3690" s="428"/>
      <c r="C3690" s="428"/>
      <c r="D3690" s="495"/>
      <c r="E3690" s="495"/>
      <c r="F3690" s="428"/>
      <c r="G3690" s="495"/>
      <c r="H3690" s="495" t="str">
        <f t="shared" si="118"/>
        <v/>
      </c>
      <c r="I3690" s="512" t="str">
        <f t="shared" si="119"/>
        <v/>
      </c>
      <c r="J3690" s="428"/>
    </row>
    <row r="3691" spans="1:10" ht="24.75" customHeight="1">
      <c r="A3691" s="428"/>
      <c r="B3691" s="428"/>
      <c r="C3691" s="428"/>
      <c r="D3691" s="495"/>
      <c r="E3691" s="495"/>
      <c r="F3691" s="428"/>
      <c r="G3691" s="495"/>
      <c r="H3691" s="495" t="str">
        <f t="shared" si="118"/>
        <v/>
      </c>
      <c r="I3691" s="512" t="str">
        <f t="shared" si="119"/>
        <v/>
      </c>
      <c r="J3691" s="428"/>
    </row>
    <row r="3692" spans="1:10" ht="24.75" customHeight="1">
      <c r="A3692" s="428"/>
      <c r="B3692" s="428"/>
      <c r="C3692" s="428"/>
      <c r="D3692" s="495"/>
      <c r="E3692" s="495"/>
      <c r="F3692" s="428"/>
      <c r="G3692" s="495"/>
      <c r="H3692" s="495" t="str">
        <f t="shared" si="118"/>
        <v/>
      </c>
      <c r="I3692" s="512" t="str">
        <f t="shared" si="119"/>
        <v/>
      </c>
      <c r="J3692" s="428"/>
    </row>
    <row r="3693" spans="1:10" ht="24.75" customHeight="1">
      <c r="A3693" s="428"/>
      <c r="B3693" s="428"/>
      <c r="C3693" s="428"/>
      <c r="D3693" s="495"/>
      <c r="E3693" s="495"/>
      <c r="F3693" s="428"/>
      <c r="G3693" s="495"/>
      <c r="H3693" s="495" t="str">
        <f t="shared" si="118"/>
        <v/>
      </c>
      <c r="I3693" s="512" t="str">
        <f t="shared" si="119"/>
        <v/>
      </c>
      <c r="J3693" s="428"/>
    </row>
    <row r="3694" spans="1:10" ht="24.75" customHeight="1">
      <c r="A3694" s="428"/>
      <c r="B3694" s="428"/>
      <c r="C3694" s="428"/>
      <c r="D3694" s="495"/>
      <c r="E3694" s="495"/>
      <c r="F3694" s="428"/>
      <c r="G3694" s="495"/>
      <c r="H3694" s="495" t="str">
        <f t="shared" si="118"/>
        <v/>
      </c>
      <c r="I3694" s="512" t="str">
        <f t="shared" si="119"/>
        <v/>
      </c>
      <c r="J3694" s="428"/>
    </row>
    <row r="3695" spans="1:10" ht="24.75" customHeight="1">
      <c r="A3695" s="428"/>
      <c r="B3695" s="428"/>
      <c r="C3695" s="428"/>
      <c r="D3695" s="495"/>
      <c r="E3695" s="495"/>
      <c r="F3695" s="428"/>
      <c r="G3695" s="495"/>
      <c r="H3695" s="495" t="str">
        <f t="shared" si="118"/>
        <v/>
      </c>
      <c r="I3695" s="512" t="str">
        <f t="shared" si="119"/>
        <v/>
      </c>
      <c r="J3695" s="428"/>
    </row>
    <row r="3696" spans="1:10" ht="24.75" customHeight="1">
      <c r="A3696" s="428"/>
      <c r="B3696" s="428"/>
      <c r="C3696" s="428"/>
      <c r="D3696" s="495"/>
      <c r="E3696" s="495"/>
      <c r="F3696" s="428"/>
      <c r="G3696" s="495"/>
      <c r="H3696" s="495" t="str">
        <f t="shared" si="118"/>
        <v/>
      </c>
      <c r="I3696" s="512" t="str">
        <f t="shared" si="119"/>
        <v/>
      </c>
      <c r="J3696" s="428"/>
    </row>
    <row r="3697" spans="1:10" ht="24.75" customHeight="1">
      <c r="A3697" s="428"/>
      <c r="B3697" s="428"/>
      <c r="C3697" s="428"/>
      <c r="D3697" s="495"/>
      <c r="E3697" s="495"/>
      <c r="F3697" s="428"/>
      <c r="G3697" s="495"/>
      <c r="H3697" s="495" t="str">
        <f t="shared" si="118"/>
        <v/>
      </c>
      <c r="I3697" s="512" t="str">
        <f t="shared" si="119"/>
        <v/>
      </c>
      <c r="J3697" s="428"/>
    </row>
    <row r="3698" spans="1:10" ht="24.75" customHeight="1">
      <c r="A3698" s="428"/>
      <c r="B3698" s="428"/>
      <c r="C3698" s="428"/>
      <c r="D3698" s="495"/>
      <c r="E3698" s="495"/>
      <c r="F3698" s="428"/>
      <c r="G3698" s="495"/>
      <c r="H3698" s="495" t="str">
        <f t="shared" si="118"/>
        <v/>
      </c>
      <c r="I3698" s="512" t="str">
        <f t="shared" si="119"/>
        <v/>
      </c>
      <c r="J3698" s="428"/>
    </row>
    <row r="3699" spans="1:10" ht="24.75" customHeight="1">
      <c r="A3699" s="428"/>
      <c r="B3699" s="428"/>
      <c r="C3699" s="428"/>
      <c r="D3699" s="495"/>
      <c r="E3699" s="495"/>
      <c r="F3699" s="428"/>
      <c r="G3699" s="495"/>
      <c r="H3699" s="495" t="str">
        <f t="shared" si="118"/>
        <v/>
      </c>
      <c r="I3699" s="512" t="str">
        <f t="shared" si="119"/>
        <v/>
      </c>
      <c r="J3699" s="428"/>
    </row>
    <row r="3700" spans="1:10" ht="24.75" customHeight="1">
      <c r="A3700" s="428"/>
      <c r="B3700" s="428"/>
      <c r="C3700" s="428"/>
      <c r="D3700" s="495"/>
      <c r="E3700" s="495"/>
      <c r="F3700" s="428"/>
      <c r="G3700" s="495"/>
      <c r="H3700" s="495" t="str">
        <f t="shared" si="118"/>
        <v/>
      </c>
      <c r="I3700" s="512" t="str">
        <f t="shared" si="119"/>
        <v/>
      </c>
      <c r="J3700" s="428"/>
    </row>
    <row r="3701" spans="1:10" ht="24.75" customHeight="1">
      <c r="A3701" s="428"/>
      <c r="B3701" s="428"/>
      <c r="C3701" s="428"/>
      <c r="D3701" s="495"/>
      <c r="E3701" s="495"/>
      <c r="F3701" s="428"/>
      <c r="G3701" s="495"/>
      <c r="H3701" s="495" t="str">
        <f t="shared" si="118"/>
        <v/>
      </c>
      <c r="I3701" s="512" t="str">
        <f t="shared" si="119"/>
        <v/>
      </c>
      <c r="J3701" s="428"/>
    </row>
    <row r="3702" spans="1:10" ht="24.75" customHeight="1">
      <c r="A3702" s="428"/>
      <c r="B3702" s="428"/>
      <c r="C3702" s="428"/>
      <c r="D3702" s="495"/>
      <c r="E3702" s="495"/>
      <c r="F3702" s="428"/>
      <c r="G3702" s="495"/>
      <c r="H3702" s="495" t="str">
        <f t="shared" si="118"/>
        <v/>
      </c>
      <c r="I3702" s="512" t="str">
        <f t="shared" si="119"/>
        <v/>
      </c>
      <c r="J3702" s="428"/>
    </row>
    <row r="3703" spans="1:10" ht="24.75" customHeight="1">
      <c r="A3703" s="428"/>
      <c r="B3703" s="428"/>
      <c r="C3703" s="428"/>
      <c r="D3703" s="495"/>
      <c r="E3703" s="495"/>
      <c r="F3703" s="428"/>
      <c r="G3703" s="495"/>
      <c r="H3703" s="495" t="str">
        <f t="shared" si="118"/>
        <v/>
      </c>
      <c r="I3703" s="512" t="str">
        <f t="shared" si="119"/>
        <v/>
      </c>
      <c r="J3703" s="428"/>
    </row>
    <row r="3704" spans="1:10" ht="24.75" customHeight="1">
      <c r="A3704" s="428"/>
      <c r="B3704" s="428"/>
      <c r="C3704" s="428"/>
      <c r="D3704" s="495"/>
      <c r="E3704" s="495"/>
      <c r="F3704" s="428"/>
      <c r="G3704" s="495"/>
      <c r="H3704" s="495" t="str">
        <f t="shared" si="118"/>
        <v/>
      </c>
      <c r="I3704" s="512" t="str">
        <f t="shared" si="119"/>
        <v/>
      </c>
      <c r="J3704" s="428"/>
    </row>
    <row r="3705" spans="1:10" ht="24.75" customHeight="1">
      <c r="A3705" s="428"/>
      <c r="B3705" s="428"/>
      <c r="C3705" s="428"/>
      <c r="D3705" s="495"/>
      <c r="E3705" s="495"/>
      <c r="F3705" s="428"/>
      <c r="G3705" s="495"/>
      <c r="H3705" s="495" t="str">
        <f t="shared" si="118"/>
        <v/>
      </c>
      <c r="I3705" s="512" t="str">
        <f t="shared" si="119"/>
        <v/>
      </c>
      <c r="J3705" s="428"/>
    </row>
    <row r="3706" spans="1:10" ht="24.75" customHeight="1">
      <c r="A3706" s="428"/>
      <c r="B3706" s="428"/>
      <c r="C3706" s="428"/>
      <c r="D3706" s="495"/>
      <c r="E3706" s="495"/>
      <c r="F3706" s="428"/>
      <c r="G3706" s="495"/>
      <c r="H3706" s="495" t="str">
        <f t="shared" si="118"/>
        <v/>
      </c>
      <c r="I3706" s="512" t="str">
        <f t="shared" si="119"/>
        <v/>
      </c>
      <c r="J3706" s="428"/>
    </row>
    <row r="3707" spans="1:10" ht="24.75" customHeight="1">
      <c r="A3707" s="428"/>
      <c r="B3707" s="428"/>
      <c r="C3707" s="428"/>
      <c r="D3707" s="495"/>
      <c r="E3707" s="495"/>
      <c r="F3707" s="428"/>
      <c r="G3707" s="495"/>
      <c r="H3707" s="495" t="str">
        <f t="shared" si="118"/>
        <v/>
      </c>
      <c r="I3707" s="512" t="str">
        <f t="shared" si="119"/>
        <v/>
      </c>
      <c r="J3707" s="428"/>
    </row>
    <row r="3708" spans="1:10" ht="24.75" customHeight="1">
      <c r="A3708" s="428"/>
      <c r="B3708" s="428"/>
      <c r="C3708" s="428"/>
      <c r="D3708" s="495"/>
      <c r="E3708" s="495"/>
      <c r="F3708" s="428"/>
      <c r="G3708" s="495"/>
      <c r="H3708" s="495" t="str">
        <f t="shared" si="118"/>
        <v/>
      </c>
      <c r="I3708" s="512" t="str">
        <f t="shared" si="119"/>
        <v/>
      </c>
      <c r="J3708" s="428"/>
    </row>
    <row r="3709" spans="1:10" ht="24.75" customHeight="1">
      <c r="A3709" s="428"/>
      <c r="B3709" s="428"/>
      <c r="C3709" s="428"/>
      <c r="D3709" s="495"/>
      <c r="E3709" s="495"/>
      <c r="F3709" s="428"/>
      <c r="G3709" s="495"/>
      <c r="H3709" s="495" t="str">
        <f t="shared" si="118"/>
        <v/>
      </c>
      <c r="I3709" s="512" t="str">
        <f t="shared" si="119"/>
        <v/>
      </c>
      <c r="J3709" s="428"/>
    </row>
    <row r="3710" spans="1:10" ht="24.75" customHeight="1">
      <c r="A3710" s="428"/>
      <c r="B3710" s="428"/>
      <c r="C3710" s="428"/>
      <c r="D3710" s="495"/>
      <c r="E3710" s="495"/>
      <c r="F3710" s="428"/>
      <c r="G3710" s="495"/>
      <c r="H3710" s="495" t="str">
        <f t="shared" si="118"/>
        <v/>
      </c>
      <c r="I3710" s="512" t="str">
        <f t="shared" si="119"/>
        <v/>
      </c>
      <c r="J3710" s="428"/>
    </row>
    <row r="3711" spans="1:10" ht="24.75" customHeight="1">
      <c r="A3711" s="428"/>
      <c r="B3711" s="428"/>
      <c r="C3711" s="428"/>
      <c r="D3711" s="495"/>
      <c r="E3711" s="495"/>
      <c r="F3711" s="428"/>
      <c r="G3711" s="495"/>
      <c r="H3711" s="495" t="str">
        <f t="shared" si="118"/>
        <v/>
      </c>
      <c r="I3711" s="512" t="str">
        <f t="shared" si="119"/>
        <v/>
      </c>
      <c r="J3711" s="428"/>
    </row>
    <row r="3712" spans="1:10" ht="24.75" customHeight="1">
      <c r="A3712" s="428"/>
      <c r="B3712" s="428"/>
      <c r="C3712" s="428"/>
      <c r="D3712" s="495"/>
      <c r="E3712" s="495"/>
      <c r="F3712" s="428"/>
      <c r="G3712" s="495"/>
      <c r="H3712" s="495" t="str">
        <f t="shared" si="118"/>
        <v/>
      </c>
      <c r="I3712" s="512" t="str">
        <f t="shared" si="119"/>
        <v/>
      </c>
      <c r="J3712" s="428"/>
    </row>
    <row r="3713" spans="1:10" ht="24.75" customHeight="1">
      <c r="A3713" s="428"/>
      <c r="B3713" s="428"/>
      <c r="C3713" s="428"/>
      <c r="D3713" s="495"/>
      <c r="E3713" s="495"/>
      <c r="F3713" s="428"/>
      <c r="G3713" s="495"/>
      <c r="H3713" s="495" t="str">
        <f t="shared" si="118"/>
        <v/>
      </c>
      <c r="I3713" s="512" t="str">
        <f t="shared" si="119"/>
        <v/>
      </c>
      <c r="J3713" s="428"/>
    </row>
    <row r="3714" spans="1:10" ht="24.75" customHeight="1">
      <c r="A3714" s="428"/>
      <c r="B3714" s="428"/>
      <c r="C3714" s="428"/>
      <c r="D3714" s="495"/>
      <c r="E3714" s="495"/>
      <c r="F3714" s="428"/>
      <c r="G3714" s="495"/>
      <c r="H3714" s="495" t="str">
        <f t="shared" si="118"/>
        <v/>
      </c>
      <c r="I3714" s="512" t="str">
        <f t="shared" si="119"/>
        <v/>
      </c>
      <c r="J3714" s="428"/>
    </row>
    <row r="3715" spans="1:10" ht="24.75" customHeight="1">
      <c r="A3715" s="428"/>
      <c r="B3715" s="428"/>
      <c r="C3715" s="428"/>
      <c r="D3715" s="495"/>
      <c r="E3715" s="495"/>
      <c r="F3715" s="428"/>
      <c r="G3715" s="495"/>
      <c r="H3715" s="495" t="str">
        <f t="shared" si="118"/>
        <v/>
      </c>
      <c r="I3715" s="512" t="str">
        <f t="shared" si="119"/>
        <v/>
      </c>
      <c r="J3715" s="428"/>
    </row>
    <row r="3716" spans="1:10" ht="24.75" customHeight="1">
      <c r="A3716" s="428"/>
      <c r="B3716" s="428"/>
      <c r="C3716" s="428"/>
      <c r="D3716" s="495"/>
      <c r="E3716" s="495"/>
      <c r="F3716" s="428"/>
      <c r="G3716" s="495"/>
      <c r="H3716" s="495" t="str">
        <f t="shared" si="118"/>
        <v/>
      </c>
      <c r="I3716" s="512" t="str">
        <f t="shared" si="119"/>
        <v/>
      </c>
      <c r="J3716" s="428"/>
    </row>
    <row r="3717" spans="1:10" ht="24.75" customHeight="1">
      <c r="A3717" s="428"/>
      <c r="B3717" s="428"/>
      <c r="C3717" s="428"/>
      <c r="D3717" s="495"/>
      <c r="E3717" s="495"/>
      <c r="F3717" s="428"/>
      <c r="G3717" s="495"/>
      <c r="H3717" s="495" t="str">
        <f t="shared" si="118"/>
        <v/>
      </c>
      <c r="I3717" s="512" t="str">
        <f t="shared" si="119"/>
        <v/>
      </c>
      <c r="J3717" s="428"/>
    </row>
    <row r="3718" spans="1:10" ht="24.75" customHeight="1">
      <c r="A3718" s="428"/>
      <c r="B3718" s="428"/>
      <c r="C3718" s="428"/>
      <c r="D3718" s="495"/>
      <c r="E3718" s="495"/>
      <c r="F3718" s="428"/>
      <c r="G3718" s="495"/>
      <c r="H3718" s="495" t="str">
        <f t="shared" si="118"/>
        <v/>
      </c>
      <c r="I3718" s="512" t="str">
        <f t="shared" si="119"/>
        <v/>
      </c>
      <c r="J3718" s="428"/>
    </row>
    <row r="3719" spans="1:10" ht="24.75" customHeight="1">
      <c r="A3719" s="428"/>
      <c r="B3719" s="428"/>
      <c r="C3719" s="428"/>
      <c r="D3719" s="495"/>
      <c r="E3719" s="495"/>
      <c r="F3719" s="428"/>
      <c r="G3719" s="495"/>
      <c r="H3719" s="495" t="str">
        <f t="shared" si="118"/>
        <v/>
      </c>
      <c r="I3719" s="512" t="str">
        <f t="shared" si="119"/>
        <v/>
      </c>
      <c r="J3719" s="428"/>
    </row>
    <row r="3720" spans="1:10" ht="24.75" customHeight="1">
      <c r="A3720" s="428"/>
      <c r="B3720" s="428"/>
      <c r="C3720" s="428"/>
      <c r="D3720" s="495"/>
      <c r="E3720" s="495"/>
      <c r="F3720" s="428"/>
      <c r="G3720" s="495"/>
      <c r="H3720" s="495" t="str">
        <f t="shared" si="118"/>
        <v/>
      </c>
      <c r="I3720" s="512" t="str">
        <f t="shared" si="119"/>
        <v/>
      </c>
      <c r="J3720" s="428"/>
    </row>
    <row r="3721" spans="1:10" ht="24.75" customHeight="1">
      <c r="A3721" s="428"/>
      <c r="B3721" s="428"/>
      <c r="C3721" s="428"/>
      <c r="D3721" s="495"/>
      <c r="E3721" s="495"/>
      <c r="F3721" s="428"/>
      <c r="G3721" s="495"/>
      <c r="H3721" s="495" t="str">
        <f t="shared" si="118"/>
        <v/>
      </c>
      <c r="I3721" s="512" t="str">
        <f t="shared" si="119"/>
        <v/>
      </c>
      <c r="J3721" s="428"/>
    </row>
    <row r="3722" spans="1:10" ht="24.75" customHeight="1">
      <c r="A3722" s="428"/>
      <c r="B3722" s="428"/>
      <c r="C3722" s="428"/>
      <c r="D3722" s="495"/>
      <c r="E3722" s="495"/>
      <c r="F3722" s="428"/>
      <c r="G3722" s="495"/>
      <c r="H3722" s="495" t="str">
        <f t="shared" si="118"/>
        <v/>
      </c>
      <c r="I3722" s="512" t="str">
        <f t="shared" si="119"/>
        <v/>
      </c>
      <c r="J3722" s="428"/>
    </row>
    <row r="3723" spans="1:10" ht="24.75" customHeight="1">
      <c r="A3723" s="428"/>
      <c r="B3723" s="428"/>
      <c r="C3723" s="428"/>
      <c r="D3723" s="495"/>
      <c r="E3723" s="495"/>
      <c r="F3723" s="428"/>
      <c r="G3723" s="495"/>
      <c r="H3723" s="495" t="str">
        <f t="shared" si="118"/>
        <v/>
      </c>
      <c r="I3723" s="512" t="str">
        <f t="shared" si="119"/>
        <v/>
      </c>
      <c r="J3723" s="428"/>
    </row>
    <row r="3724" spans="1:10" ht="24.75" customHeight="1">
      <c r="A3724" s="428"/>
      <c r="B3724" s="428"/>
      <c r="C3724" s="428"/>
      <c r="D3724" s="495"/>
      <c r="E3724" s="495"/>
      <c r="F3724" s="428"/>
      <c r="G3724" s="495"/>
      <c r="H3724" s="495" t="str">
        <f t="shared" si="118"/>
        <v/>
      </c>
      <c r="I3724" s="512" t="str">
        <f t="shared" si="119"/>
        <v/>
      </c>
      <c r="J3724" s="428"/>
    </row>
    <row r="3725" spans="1:10" ht="24.75" customHeight="1">
      <c r="A3725" s="428"/>
      <c r="B3725" s="428"/>
      <c r="C3725" s="428"/>
      <c r="D3725" s="495"/>
      <c r="E3725" s="495"/>
      <c r="F3725" s="428"/>
      <c r="G3725" s="495"/>
      <c r="H3725" s="495" t="str">
        <f t="shared" si="118"/>
        <v/>
      </c>
      <c r="I3725" s="512" t="str">
        <f t="shared" si="119"/>
        <v/>
      </c>
      <c r="J3725" s="428"/>
    </row>
    <row r="3726" spans="1:10" ht="24.75" customHeight="1">
      <c r="A3726" s="428"/>
      <c r="B3726" s="428"/>
      <c r="C3726" s="428"/>
      <c r="D3726" s="495"/>
      <c r="E3726" s="495"/>
      <c r="F3726" s="428"/>
      <c r="G3726" s="495"/>
      <c r="H3726" s="495" t="str">
        <f t="shared" si="118"/>
        <v/>
      </c>
      <c r="I3726" s="512" t="str">
        <f t="shared" si="119"/>
        <v/>
      </c>
      <c r="J3726" s="428"/>
    </row>
    <row r="3727" spans="1:10" ht="24.75" customHeight="1">
      <c r="A3727" s="428"/>
      <c r="B3727" s="428"/>
      <c r="C3727" s="428"/>
      <c r="D3727" s="495"/>
      <c r="E3727" s="495"/>
      <c r="F3727" s="428"/>
      <c r="G3727" s="495"/>
      <c r="H3727" s="495" t="str">
        <f t="shared" si="118"/>
        <v/>
      </c>
      <c r="I3727" s="512" t="str">
        <f t="shared" si="119"/>
        <v/>
      </c>
      <c r="J3727" s="428"/>
    </row>
    <row r="3728" spans="1:10" ht="24.75" customHeight="1">
      <c r="A3728" s="428"/>
      <c r="B3728" s="428"/>
      <c r="C3728" s="428"/>
      <c r="D3728" s="495"/>
      <c r="E3728" s="495"/>
      <c r="F3728" s="428"/>
      <c r="G3728" s="495"/>
      <c r="H3728" s="495" t="str">
        <f t="shared" si="118"/>
        <v/>
      </c>
      <c r="I3728" s="512" t="str">
        <f t="shared" si="119"/>
        <v/>
      </c>
      <c r="J3728" s="428"/>
    </row>
    <row r="3729" spans="1:10" ht="24.75" customHeight="1">
      <c r="A3729" s="428"/>
      <c r="B3729" s="428"/>
      <c r="C3729" s="428"/>
      <c r="D3729" s="495"/>
      <c r="E3729" s="495"/>
      <c r="F3729" s="428"/>
      <c r="G3729" s="495"/>
      <c r="H3729" s="495" t="str">
        <f t="shared" si="118"/>
        <v/>
      </c>
      <c r="I3729" s="512" t="str">
        <f t="shared" si="119"/>
        <v/>
      </c>
      <c r="J3729" s="428"/>
    </row>
    <row r="3730" spans="1:10" ht="24.75" customHeight="1">
      <c r="A3730" s="428"/>
      <c r="B3730" s="428"/>
      <c r="C3730" s="428"/>
      <c r="D3730" s="495"/>
      <c r="E3730" s="495"/>
      <c r="F3730" s="428"/>
      <c r="G3730" s="495"/>
      <c r="H3730" s="495" t="str">
        <f t="shared" si="118"/>
        <v/>
      </c>
      <c r="I3730" s="512" t="str">
        <f t="shared" si="119"/>
        <v/>
      </c>
      <c r="J3730" s="428"/>
    </row>
    <row r="3731" spans="1:10" ht="24.75" customHeight="1">
      <c r="A3731" s="428"/>
      <c r="B3731" s="428"/>
      <c r="C3731" s="428"/>
      <c r="D3731" s="495"/>
      <c r="E3731" s="495"/>
      <c r="F3731" s="428"/>
      <c r="G3731" s="495"/>
      <c r="H3731" s="495" t="str">
        <f t="shared" si="118"/>
        <v/>
      </c>
      <c r="I3731" s="512" t="str">
        <f t="shared" si="119"/>
        <v/>
      </c>
      <c r="J3731" s="428"/>
    </row>
    <row r="3732" spans="1:10" ht="24.75" customHeight="1">
      <c r="A3732" s="428"/>
      <c r="B3732" s="428"/>
      <c r="C3732" s="428"/>
      <c r="D3732" s="495"/>
      <c r="E3732" s="495"/>
      <c r="F3732" s="428"/>
      <c r="G3732" s="495"/>
      <c r="H3732" s="495" t="str">
        <f t="shared" si="118"/>
        <v/>
      </c>
      <c r="I3732" s="512" t="str">
        <f t="shared" si="119"/>
        <v/>
      </c>
      <c r="J3732" s="428"/>
    </row>
    <row r="3733" spans="1:10" ht="24.75" customHeight="1">
      <c r="A3733" s="428"/>
      <c r="B3733" s="428"/>
      <c r="C3733" s="428"/>
      <c r="D3733" s="495"/>
      <c r="E3733" s="495"/>
      <c r="F3733" s="428"/>
      <c r="G3733" s="495"/>
      <c r="H3733" s="495" t="str">
        <f t="shared" si="118"/>
        <v/>
      </c>
      <c r="I3733" s="512" t="str">
        <f t="shared" si="119"/>
        <v/>
      </c>
      <c r="J3733" s="428"/>
    </row>
    <row r="3734" spans="1:10" ht="24.75" customHeight="1">
      <c r="A3734" s="428"/>
      <c r="B3734" s="428"/>
      <c r="C3734" s="428"/>
      <c r="D3734" s="495"/>
      <c r="E3734" s="495"/>
      <c r="F3734" s="428"/>
      <c r="G3734" s="495"/>
      <c r="H3734" s="495" t="str">
        <f t="shared" si="118"/>
        <v/>
      </c>
      <c r="I3734" s="512" t="str">
        <f t="shared" si="119"/>
        <v/>
      </c>
      <c r="J3734" s="428"/>
    </row>
    <row r="3735" spans="1:10" ht="24.75" customHeight="1">
      <c r="A3735" s="428"/>
      <c r="B3735" s="428"/>
      <c r="C3735" s="428"/>
      <c r="D3735" s="495"/>
      <c r="E3735" s="495"/>
      <c r="F3735" s="428"/>
      <c r="G3735" s="495"/>
      <c r="H3735" s="495" t="str">
        <f t="shared" si="118"/>
        <v/>
      </c>
      <c r="I3735" s="512" t="str">
        <f t="shared" si="119"/>
        <v/>
      </c>
      <c r="J3735" s="428"/>
    </row>
    <row r="3736" spans="1:10" ht="24.75" customHeight="1">
      <c r="A3736" s="428"/>
      <c r="B3736" s="428"/>
      <c r="C3736" s="428"/>
      <c r="D3736" s="495"/>
      <c r="E3736" s="495"/>
      <c r="F3736" s="428"/>
      <c r="G3736" s="495"/>
      <c r="H3736" s="495" t="str">
        <f t="shared" si="118"/>
        <v/>
      </c>
      <c r="I3736" s="512" t="str">
        <f t="shared" si="119"/>
        <v/>
      </c>
      <c r="J3736" s="428"/>
    </row>
    <row r="3737" spans="1:10" ht="24.75" customHeight="1">
      <c r="A3737" s="428"/>
      <c r="B3737" s="428"/>
      <c r="C3737" s="428"/>
      <c r="D3737" s="495"/>
      <c r="E3737" s="495"/>
      <c r="F3737" s="428"/>
      <c r="G3737" s="495"/>
      <c r="H3737" s="495" t="str">
        <f t="shared" si="118"/>
        <v/>
      </c>
      <c r="I3737" s="512" t="str">
        <f t="shared" si="119"/>
        <v/>
      </c>
      <c r="J3737" s="428"/>
    </row>
    <row r="3738" spans="1:10" ht="24.75" customHeight="1">
      <c r="A3738" s="428"/>
      <c r="B3738" s="428"/>
      <c r="C3738" s="428"/>
      <c r="D3738" s="495"/>
      <c r="E3738" s="495"/>
      <c r="F3738" s="428"/>
      <c r="G3738" s="495"/>
      <c r="H3738" s="495" t="str">
        <f t="shared" si="118"/>
        <v/>
      </c>
      <c r="I3738" s="512" t="str">
        <f t="shared" si="119"/>
        <v/>
      </c>
      <c r="J3738" s="428"/>
    </row>
    <row r="3739" spans="1:10" ht="24.75" customHeight="1">
      <c r="A3739" s="428"/>
      <c r="B3739" s="428"/>
      <c r="C3739" s="428"/>
      <c r="D3739" s="495"/>
      <c r="E3739" s="495"/>
      <c r="F3739" s="428"/>
      <c r="G3739" s="495"/>
      <c r="H3739" s="495" t="str">
        <f t="shared" si="118"/>
        <v/>
      </c>
      <c r="I3739" s="512" t="str">
        <f t="shared" si="119"/>
        <v/>
      </c>
      <c r="J3739" s="428"/>
    </row>
    <row r="3740" spans="1:10" ht="24.75" customHeight="1">
      <c r="A3740" s="428"/>
      <c r="B3740" s="428"/>
      <c r="C3740" s="428"/>
      <c r="D3740" s="495"/>
      <c r="E3740" s="495"/>
      <c r="F3740" s="428"/>
      <c r="G3740" s="495"/>
      <c r="H3740" s="495" t="str">
        <f t="shared" si="118"/>
        <v/>
      </c>
      <c r="I3740" s="512" t="str">
        <f t="shared" si="119"/>
        <v/>
      </c>
      <c r="J3740" s="428"/>
    </row>
    <row r="3741" spans="1:10" ht="24.75" customHeight="1">
      <c r="A3741" s="428"/>
      <c r="B3741" s="428"/>
      <c r="C3741" s="428"/>
      <c r="D3741" s="495"/>
      <c r="E3741" s="495"/>
      <c r="F3741" s="428"/>
      <c r="G3741" s="495"/>
      <c r="H3741" s="495" t="str">
        <f t="shared" si="118"/>
        <v/>
      </c>
      <c r="I3741" s="512" t="str">
        <f t="shared" si="119"/>
        <v/>
      </c>
      <c r="J3741" s="428"/>
    </row>
    <row r="3742" spans="1:10" ht="24.75" customHeight="1">
      <c r="A3742" s="428"/>
      <c r="B3742" s="428"/>
      <c r="C3742" s="428"/>
      <c r="D3742" s="495"/>
      <c r="E3742" s="495"/>
      <c r="F3742" s="428"/>
      <c r="G3742" s="495"/>
      <c r="H3742" s="495" t="str">
        <f t="shared" ref="H3742:H3805" si="120">IF(E3742="","",E3742*G3742)</f>
        <v/>
      </c>
      <c r="I3742" s="512" t="str">
        <f t="shared" ref="I3742:I3805" si="121">IF(D3742="","",H3742/D3742)</f>
        <v/>
      </c>
      <c r="J3742" s="428"/>
    </row>
    <row r="3743" spans="1:10" ht="24.75" customHeight="1">
      <c r="A3743" s="428"/>
      <c r="B3743" s="428"/>
      <c r="C3743" s="428"/>
      <c r="D3743" s="495"/>
      <c r="E3743" s="495"/>
      <c r="F3743" s="428"/>
      <c r="G3743" s="495"/>
      <c r="H3743" s="495" t="str">
        <f t="shared" si="120"/>
        <v/>
      </c>
      <c r="I3743" s="512" t="str">
        <f t="shared" si="121"/>
        <v/>
      </c>
      <c r="J3743" s="428"/>
    </row>
    <row r="3744" spans="1:10" ht="24.75" customHeight="1">
      <c r="A3744" s="428"/>
      <c r="B3744" s="428"/>
      <c r="C3744" s="428"/>
      <c r="D3744" s="495"/>
      <c r="E3744" s="495"/>
      <c r="F3744" s="428"/>
      <c r="G3744" s="495"/>
      <c r="H3744" s="495" t="str">
        <f t="shared" si="120"/>
        <v/>
      </c>
      <c r="I3744" s="512" t="str">
        <f t="shared" si="121"/>
        <v/>
      </c>
      <c r="J3744" s="428"/>
    </row>
    <row r="3745" spans="1:10" ht="24.75" customHeight="1">
      <c r="A3745" s="428"/>
      <c r="B3745" s="428"/>
      <c r="C3745" s="428"/>
      <c r="D3745" s="495"/>
      <c r="E3745" s="495"/>
      <c r="F3745" s="428"/>
      <c r="G3745" s="495"/>
      <c r="H3745" s="495" t="str">
        <f t="shared" si="120"/>
        <v/>
      </c>
      <c r="I3745" s="512" t="str">
        <f t="shared" si="121"/>
        <v/>
      </c>
      <c r="J3745" s="428"/>
    </row>
    <row r="3746" spans="1:10" ht="24.75" customHeight="1">
      <c r="A3746" s="428"/>
      <c r="B3746" s="428"/>
      <c r="C3746" s="428"/>
      <c r="D3746" s="495"/>
      <c r="E3746" s="495"/>
      <c r="F3746" s="428"/>
      <c r="G3746" s="495"/>
      <c r="H3746" s="495" t="str">
        <f t="shared" si="120"/>
        <v/>
      </c>
      <c r="I3746" s="512" t="str">
        <f t="shared" si="121"/>
        <v/>
      </c>
      <c r="J3746" s="428"/>
    </row>
    <row r="3747" spans="1:10" ht="24.75" customHeight="1">
      <c r="A3747" s="428"/>
      <c r="B3747" s="428"/>
      <c r="C3747" s="428"/>
      <c r="D3747" s="495"/>
      <c r="E3747" s="495"/>
      <c r="F3747" s="428"/>
      <c r="G3747" s="495"/>
      <c r="H3747" s="495" t="str">
        <f t="shared" si="120"/>
        <v/>
      </c>
      <c r="I3747" s="512" t="str">
        <f t="shared" si="121"/>
        <v/>
      </c>
      <c r="J3747" s="428"/>
    </row>
    <row r="3748" spans="1:10" ht="24.75" customHeight="1">
      <c r="A3748" s="428"/>
      <c r="B3748" s="428"/>
      <c r="C3748" s="428"/>
      <c r="D3748" s="495"/>
      <c r="E3748" s="495"/>
      <c r="F3748" s="428"/>
      <c r="G3748" s="495"/>
      <c r="H3748" s="495" t="str">
        <f t="shared" si="120"/>
        <v/>
      </c>
      <c r="I3748" s="512" t="str">
        <f t="shared" si="121"/>
        <v/>
      </c>
      <c r="J3748" s="428"/>
    </row>
    <row r="3749" spans="1:10" ht="24.75" customHeight="1">
      <c r="A3749" s="428"/>
      <c r="B3749" s="428"/>
      <c r="C3749" s="428"/>
      <c r="D3749" s="495"/>
      <c r="E3749" s="495"/>
      <c r="F3749" s="428"/>
      <c r="G3749" s="495"/>
      <c r="H3749" s="495" t="str">
        <f t="shared" si="120"/>
        <v/>
      </c>
      <c r="I3749" s="512" t="str">
        <f t="shared" si="121"/>
        <v/>
      </c>
      <c r="J3749" s="428"/>
    </row>
    <row r="3750" spans="1:10" ht="24.75" customHeight="1">
      <c r="A3750" s="428"/>
      <c r="B3750" s="428"/>
      <c r="C3750" s="428"/>
      <c r="D3750" s="495"/>
      <c r="E3750" s="495"/>
      <c r="F3750" s="428"/>
      <c r="G3750" s="495"/>
      <c r="H3750" s="495" t="str">
        <f t="shared" si="120"/>
        <v/>
      </c>
      <c r="I3750" s="512" t="str">
        <f t="shared" si="121"/>
        <v/>
      </c>
      <c r="J3750" s="428"/>
    </row>
    <row r="3751" spans="1:10" ht="24.75" customHeight="1">
      <c r="A3751" s="428"/>
      <c r="B3751" s="428"/>
      <c r="C3751" s="428"/>
      <c r="D3751" s="495"/>
      <c r="E3751" s="495"/>
      <c r="F3751" s="428"/>
      <c r="G3751" s="495"/>
      <c r="H3751" s="495" t="str">
        <f t="shared" si="120"/>
        <v/>
      </c>
      <c r="I3751" s="512" t="str">
        <f t="shared" si="121"/>
        <v/>
      </c>
      <c r="J3751" s="428"/>
    </row>
    <row r="3752" spans="1:10" ht="24.75" customHeight="1">
      <c r="A3752" s="428"/>
      <c r="B3752" s="428"/>
      <c r="C3752" s="428"/>
      <c r="D3752" s="495"/>
      <c r="E3752" s="495"/>
      <c r="F3752" s="428"/>
      <c r="G3752" s="495"/>
      <c r="H3752" s="495" t="str">
        <f t="shared" si="120"/>
        <v/>
      </c>
      <c r="I3752" s="512" t="str">
        <f t="shared" si="121"/>
        <v/>
      </c>
      <c r="J3752" s="428"/>
    </row>
    <row r="3753" spans="1:10" ht="24.75" customHeight="1">
      <c r="A3753" s="428"/>
      <c r="B3753" s="428"/>
      <c r="C3753" s="428"/>
      <c r="D3753" s="495"/>
      <c r="E3753" s="495"/>
      <c r="F3753" s="428"/>
      <c r="G3753" s="495"/>
      <c r="H3753" s="495" t="str">
        <f t="shared" si="120"/>
        <v/>
      </c>
      <c r="I3753" s="512" t="str">
        <f t="shared" si="121"/>
        <v/>
      </c>
      <c r="J3753" s="428"/>
    </row>
    <row r="3754" spans="1:10" ht="24.75" customHeight="1">
      <c r="A3754" s="428"/>
      <c r="B3754" s="428"/>
      <c r="C3754" s="428"/>
      <c r="D3754" s="495"/>
      <c r="E3754" s="495"/>
      <c r="F3754" s="428"/>
      <c r="G3754" s="495"/>
      <c r="H3754" s="495" t="str">
        <f t="shared" si="120"/>
        <v/>
      </c>
      <c r="I3754" s="512" t="str">
        <f t="shared" si="121"/>
        <v/>
      </c>
      <c r="J3754" s="428"/>
    </row>
    <row r="3755" spans="1:10" ht="24.75" customHeight="1">
      <c r="A3755" s="428"/>
      <c r="B3755" s="428"/>
      <c r="C3755" s="428"/>
      <c r="D3755" s="495"/>
      <c r="E3755" s="495"/>
      <c r="F3755" s="428"/>
      <c r="G3755" s="495"/>
      <c r="H3755" s="495" t="str">
        <f t="shared" si="120"/>
        <v/>
      </c>
      <c r="I3755" s="512" t="str">
        <f t="shared" si="121"/>
        <v/>
      </c>
      <c r="J3755" s="428"/>
    </row>
    <row r="3756" spans="1:10" ht="24.75" customHeight="1">
      <c r="A3756" s="428"/>
      <c r="B3756" s="428"/>
      <c r="C3756" s="428"/>
      <c r="D3756" s="495"/>
      <c r="E3756" s="495"/>
      <c r="F3756" s="428"/>
      <c r="G3756" s="495"/>
      <c r="H3756" s="495" t="str">
        <f t="shared" si="120"/>
        <v/>
      </c>
      <c r="I3756" s="512" t="str">
        <f t="shared" si="121"/>
        <v/>
      </c>
      <c r="J3756" s="428"/>
    </row>
    <row r="3757" spans="1:10" ht="24.75" customHeight="1">
      <c r="A3757" s="428"/>
      <c r="B3757" s="428"/>
      <c r="C3757" s="428"/>
      <c r="D3757" s="495"/>
      <c r="E3757" s="495"/>
      <c r="F3757" s="428"/>
      <c r="G3757" s="495"/>
      <c r="H3757" s="495" t="str">
        <f t="shared" si="120"/>
        <v/>
      </c>
      <c r="I3757" s="512" t="str">
        <f t="shared" si="121"/>
        <v/>
      </c>
      <c r="J3757" s="428"/>
    </row>
    <row r="3758" spans="1:10" ht="24.75" customHeight="1">
      <c r="A3758" s="428"/>
      <c r="B3758" s="428"/>
      <c r="C3758" s="428"/>
      <c r="D3758" s="495"/>
      <c r="E3758" s="495"/>
      <c r="F3758" s="428"/>
      <c r="G3758" s="495"/>
      <c r="H3758" s="495" t="str">
        <f t="shared" si="120"/>
        <v/>
      </c>
      <c r="I3758" s="512" t="str">
        <f t="shared" si="121"/>
        <v/>
      </c>
      <c r="J3758" s="428"/>
    </row>
    <row r="3759" spans="1:10" ht="24.75" customHeight="1">
      <c r="A3759" s="428"/>
      <c r="B3759" s="428"/>
      <c r="C3759" s="428"/>
      <c r="D3759" s="495"/>
      <c r="E3759" s="495"/>
      <c r="F3759" s="428"/>
      <c r="G3759" s="495"/>
      <c r="H3759" s="495" t="str">
        <f t="shared" si="120"/>
        <v/>
      </c>
      <c r="I3759" s="512" t="str">
        <f t="shared" si="121"/>
        <v/>
      </c>
      <c r="J3759" s="428"/>
    </row>
    <row r="3760" spans="1:10" ht="24.75" customHeight="1">
      <c r="A3760" s="428"/>
      <c r="B3760" s="428"/>
      <c r="C3760" s="428"/>
      <c r="D3760" s="495"/>
      <c r="E3760" s="495"/>
      <c r="F3760" s="428"/>
      <c r="G3760" s="495"/>
      <c r="H3760" s="495" t="str">
        <f t="shared" si="120"/>
        <v/>
      </c>
      <c r="I3760" s="512" t="str">
        <f t="shared" si="121"/>
        <v/>
      </c>
      <c r="J3760" s="428"/>
    </row>
    <row r="3761" spans="1:10" ht="24.75" customHeight="1">
      <c r="A3761" s="428"/>
      <c r="B3761" s="428"/>
      <c r="C3761" s="428"/>
      <c r="D3761" s="495"/>
      <c r="E3761" s="495"/>
      <c r="F3761" s="428"/>
      <c r="G3761" s="495"/>
      <c r="H3761" s="495" t="str">
        <f t="shared" si="120"/>
        <v/>
      </c>
      <c r="I3761" s="512" t="str">
        <f t="shared" si="121"/>
        <v/>
      </c>
      <c r="J3761" s="428"/>
    </row>
    <row r="3762" spans="1:10" ht="24.75" customHeight="1">
      <c r="A3762" s="428"/>
      <c r="B3762" s="428"/>
      <c r="C3762" s="428"/>
      <c r="D3762" s="495"/>
      <c r="E3762" s="495"/>
      <c r="F3762" s="428"/>
      <c r="G3762" s="495"/>
      <c r="H3762" s="495" t="str">
        <f t="shared" si="120"/>
        <v/>
      </c>
      <c r="I3762" s="512" t="str">
        <f t="shared" si="121"/>
        <v/>
      </c>
      <c r="J3762" s="428"/>
    </row>
    <row r="3763" spans="1:10" ht="24.75" customHeight="1">
      <c r="A3763" s="428"/>
      <c r="B3763" s="428"/>
      <c r="C3763" s="428"/>
      <c r="D3763" s="495"/>
      <c r="E3763" s="495"/>
      <c r="F3763" s="428"/>
      <c r="G3763" s="495"/>
      <c r="H3763" s="495" t="str">
        <f t="shared" si="120"/>
        <v/>
      </c>
      <c r="I3763" s="512" t="str">
        <f t="shared" si="121"/>
        <v/>
      </c>
      <c r="J3763" s="428"/>
    </row>
    <row r="3764" spans="1:10" ht="24.75" customHeight="1">
      <c r="A3764" s="428"/>
      <c r="B3764" s="428"/>
      <c r="C3764" s="428"/>
      <c r="D3764" s="495"/>
      <c r="E3764" s="495"/>
      <c r="F3764" s="428"/>
      <c r="G3764" s="495"/>
      <c r="H3764" s="495" t="str">
        <f t="shared" si="120"/>
        <v/>
      </c>
      <c r="I3764" s="512" t="str">
        <f t="shared" si="121"/>
        <v/>
      </c>
      <c r="J3764" s="428"/>
    </row>
    <row r="3765" spans="1:10" ht="24.75" customHeight="1">
      <c r="A3765" s="428"/>
      <c r="B3765" s="428"/>
      <c r="C3765" s="428"/>
      <c r="D3765" s="495"/>
      <c r="E3765" s="495"/>
      <c r="F3765" s="428"/>
      <c r="G3765" s="495"/>
      <c r="H3765" s="495" t="str">
        <f t="shared" si="120"/>
        <v/>
      </c>
      <c r="I3765" s="512" t="str">
        <f t="shared" si="121"/>
        <v/>
      </c>
      <c r="J3765" s="428"/>
    </row>
    <row r="3766" spans="1:10" ht="24.75" customHeight="1">
      <c r="A3766" s="428"/>
      <c r="B3766" s="428"/>
      <c r="C3766" s="428"/>
      <c r="D3766" s="495"/>
      <c r="E3766" s="495"/>
      <c r="F3766" s="428"/>
      <c r="G3766" s="495"/>
      <c r="H3766" s="495" t="str">
        <f t="shared" si="120"/>
        <v/>
      </c>
      <c r="I3766" s="512" t="str">
        <f t="shared" si="121"/>
        <v/>
      </c>
      <c r="J3766" s="428"/>
    </row>
    <row r="3767" spans="1:10" ht="24.75" customHeight="1">
      <c r="A3767" s="428"/>
      <c r="B3767" s="428"/>
      <c r="C3767" s="428"/>
      <c r="D3767" s="495"/>
      <c r="E3767" s="495"/>
      <c r="F3767" s="428"/>
      <c r="G3767" s="495"/>
      <c r="H3767" s="495" t="str">
        <f t="shared" si="120"/>
        <v/>
      </c>
      <c r="I3767" s="512" t="str">
        <f t="shared" si="121"/>
        <v/>
      </c>
      <c r="J3767" s="428"/>
    </row>
    <row r="3768" spans="1:10" ht="24.75" customHeight="1">
      <c r="A3768" s="428"/>
      <c r="B3768" s="428"/>
      <c r="C3768" s="428"/>
      <c r="D3768" s="495"/>
      <c r="E3768" s="495"/>
      <c r="F3768" s="428"/>
      <c r="G3768" s="495"/>
      <c r="H3768" s="495" t="str">
        <f t="shared" si="120"/>
        <v/>
      </c>
      <c r="I3768" s="512" t="str">
        <f t="shared" si="121"/>
        <v/>
      </c>
      <c r="J3768" s="428"/>
    </row>
    <row r="3769" spans="1:10" ht="24.75" customHeight="1">
      <c r="A3769" s="428"/>
      <c r="B3769" s="428"/>
      <c r="C3769" s="428"/>
      <c r="D3769" s="495"/>
      <c r="E3769" s="495"/>
      <c r="F3769" s="428"/>
      <c r="G3769" s="495"/>
      <c r="H3769" s="495" t="str">
        <f t="shared" si="120"/>
        <v/>
      </c>
      <c r="I3769" s="512" t="str">
        <f t="shared" si="121"/>
        <v/>
      </c>
      <c r="J3769" s="428"/>
    </row>
    <row r="3770" spans="1:10" ht="24.75" customHeight="1">
      <c r="A3770" s="428"/>
      <c r="B3770" s="428"/>
      <c r="C3770" s="428"/>
      <c r="D3770" s="495"/>
      <c r="E3770" s="495"/>
      <c r="F3770" s="428"/>
      <c r="G3770" s="495"/>
      <c r="H3770" s="495" t="str">
        <f t="shared" si="120"/>
        <v/>
      </c>
      <c r="I3770" s="512" t="str">
        <f t="shared" si="121"/>
        <v/>
      </c>
      <c r="J3770" s="428"/>
    </row>
    <row r="3771" spans="1:10" ht="24.75" customHeight="1">
      <c r="A3771" s="428"/>
      <c r="B3771" s="428"/>
      <c r="C3771" s="428"/>
      <c r="D3771" s="495"/>
      <c r="E3771" s="495"/>
      <c r="F3771" s="428"/>
      <c r="G3771" s="495"/>
      <c r="H3771" s="495" t="str">
        <f t="shared" si="120"/>
        <v/>
      </c>
      <c r="I3771" s="512" t="str">
        <f t="shared" si="121"/>
        <v/>
      </c>
      <c r="J3771" s="428"/>
    </row>
    <row r="3772" spans="1:10" ht="24.75" customHeight="1">
      <c r="A3772" s="428"/>
      <c r="B3772" s="428"/>
      <c r="C3772" s="428"/>
      <c r="D3772" s="495"/>
      <c r="E3772" s="495"/>
      <c r="F3772" s="428"/>
      <c r="G3772" s="495"/>
      <c r="H3772" s="495" t="str">
        <f t="shared" si="120"/>
        <v/>
      </c>
      <c r="I3772" s="512" t="str">
        <f t="shared" si="121"/>
        <v/>
      </c>
      <c r="J3772" s="428"/>
    </row>
    <row r="3773" spans="1:10" ht="24.75" customHeight="1">
      <c r="A3773" s="428"/>
      <c r="B3773" s="428"/>
      <c r="C3773" s="428"/>
      <c r="D3773" s="495"/>
      <c r="E3773" s="495"/>
      <c r="F3773" s="428"/>
      <c r="G3773" s="495"/>
      <c r="H3773" s="495" t="str">
        <f t="shared" si="120"/>
        <v/>
      </c>
      <c r="I3773" s="512" t="str">
        <f t="shared" si="121"/>
        <v/>
      </c>
      <c r="J3773" s="428"/>
    </row>
    <row r="3774" spans="1:10" ht="24.75" customHeight="1">
      <c r="A3774" s="428"/>
      <c r="B3774" s="428"/>
      <c r="C3774" s="428"/>
      <c r="D3774" s="495"/>
      <c r="E3774" s="495"/>
      <c r="F3774" s="428"/>
      <c r="G3774" s="495"/>
      <c r="H3774" s="495" t="str">
        <f t="shared" si="120"/>
        <v/>
      </c>
      <c r="I3774" s="512" t="str">
        <f t="shared" si="121"/>
        <v/>
      </c>
      <c r="J3774" s="428"/>
    </row>
    <row r="3775" spans="1:10" ht="24.75" customHeight="1">
      <c r="A3775" s="428"/>
      <c r="B3775" s="428"/>
      <c r="C3775" s="428"/>
      <c r="D3775" s="495"/>
      <c r="E3775" s="495"/>
      <c r="F3775" s="428"/>
      <c r="G3775" s="495"/>
      <c r="H3775" s="495" t="str">
        <f t="shared" si="120"/>
        <v/>
      </c>
      <c r="I3775" s="512" t="str">
        <f t="shared" si="121"/>
        <v/>
      </c>
      <c r="J3775" s="428"/>
    </row>
    <row r="3776" spans="1:10" ht="24.75" customHeight="1">
      <c r="A3776" s="428"/>
      <c r="B3776" s="428"/>
      <c r="C3776" s="428"/>
      <c r="D3776" s="495"/>
      <c r="E3776" s="495"/>
      <c r="F3776" s="428"/>
      <c r="G3776" s="495"/>
      <c r="H3776" s="495" t="str">
        <f t="shared" si="120"/>
        <v/>
      </c>
      <c r="I3776" s="512" t="str">
        <f t="shared" si="121"/>
        <v/>
      </c>
      <c r="J3776" s="428"/>
    </row>
    <row r="3777" spans="1:10" ht="24.75" customHeight="1">
      <c r="A3777" s="428"/>
      <c r="B3777" s="428"/>
      <c r="C3777" s="428"/>
      <c r="D3777" s="495"/>
      <c r="E3777" s="495"/>
      <c r="F3777" s="428"/>
      <c r="G3777" s="495"/>
      <c r="H3777" s="495" t="str">
        <f t="shared" si="120"/>
        <v/>
      </c>
      <c r="I3777" s="512" t="str">
        <f t="shared" si="121"/>
        <v/>
      </c>
      <c r="J3777" s="428"/>
    </row>
    <row r="3778" spans="1:10" ht="24.75" customHeight="1">
      <c r="A3778" s="428"/>
      <c r="B3778" s="428"/>
      <c r="C3778" s="428"/>
      <c r="D3778" s="495"/>
      <c r="E3778" s="495"/>
      <c r="F3778" s="428"/>
      <c r="G3778" s="495"/>
      <c r="H3778" s="495" t="str">
        <f t="shared" si="120"/>
        <v/>
      </c>
      <c r="I3778" s="512" t="str">
        <f t="shared" si="121"/>
        <v/>
      </c>
      <c r="J3778" s="428"/>
    </row>
    <row r="3779" spans="1:10" ht="24.75" customHeight="1">
      <c r="A3779" s="428"/>
      <c r="B3779" s="428"/>
      <c r="C3779" s="428"/>
      <c r="D3779" s="495"/>
      <c r="E3779" s="495"/>
      <c r="F3779" s="428"/>
      <c r="G3779" s="495"/>
      <c r="H3779" s="495" t="str">
        <f t="shared" si="120"/>
        <v/>
      </c>
      <c r="I3779" s="512" t="str">
        <f t="shared" si="121"/>
        <v/>
      </c>
      <c r="J3779" s="428"/>
    </row>
    <row r="3780" spans="1:10" ht="24.75" customHeight="1">
      <c r="A3780" s="428"/>
      <c r="B3780" s="428"/>
      <c r="C3780" s="428"/>
      <c r="D3780" s="495"/>
      <c r="E3780" s="495"/>
      <c r="F3780" s="428"/>
      <c r="G3780" s="495"/>
      <c r="H3780" s="495" t="str">
        <f t="shared" si="120"/>
        <v/>
      </c>
      <c r="I3780" s="512" t="str">
        <f t="shared" si="121"/>
        <v/>
      </c>
      <c r="J3780" s="428"/>
    </row>
    <row r="3781" spans="1:10" ht="24.75" customHeight="1">
      <c r="A3781" s="428"/>
      <c r="B3781" s="428"/>
      <c r="C3781" s="428"/>
      <c r="D3781" s="495"/>
      <c r="E3781" s="495"/>
      <c r="F3781" s="428"/>
      <c r="G3781" s="495"/>
      <c r="H3781" s="495" t="str">
        <f t="shared" si="120"/>
        <v/>
      </c>
      <c r="I3781" s="512" t="str">
        <f t="shared" si="121"/>
        <v/>
      </c>
      <c r="J3781" s="428"/>
    </row>
    <row r="3782" spans="1:10" ht="24.75" customHeight="1">
      <c r="A3782" s="428"/>
      <c r="B3782" s="428"/>
      <c r="C3782" s="428"/>
      <c r="D3782" s="495"/>
      <c r="E3782" s="495"/>
      <c r="F3782" s="428"/>
      <c r="G3782" s="495"/>
      <c r="H3782" s="495" t="str">
        <f t="shared" si="120"/>
        <v/>
      </c>
      <c r="I3782" s="512" t="str">
        <f t="shared" si="121"/>
        <v/>
      </c>
      <c r="J3782" s="428"/>
    </row>
    <row r="3783" spans="1:10" ht="24.75" customHeight="1">
      <c r="A3783" s="428"/>
      <c r="B3783" s="428"/>
      <c r="C3783" s="428"/>
      <c r="D3783" s="495"/>
      <c r="E3783" s="495"/>
      <c r="F3783" s="428"/>
      <c r="G3783" s="495"/>
      <c r="H3783" s="495" t="str">
        <f t="shared" si="120"/>
        <v/>
      </c>
      <c r="I3783" s="512" t="str">
        <f t="shared" si="121"/>
        <v/>
      </c>
      <c r="J3783" s="428"/>
    </row>
    <row r="3784" spans="1:10" ht="24.75" customHeight="1">
      <c r="A3784" s="428"/>
      <c r="B3784" s="428"/>
      <c r="C3784" s="428"/>
      <c r="D3784" s="495"/>
      <c r="E3784" s="495"/>
      <c r="F3784" s="428"/>
      <c r="G3784" s="495"/>
      <c r="H3784" s="495" t="str">
        <f t="shared" si="120"/>
        <v/>
      </c>
      <c r="I3784" s="512" t="str">
        <f t="shared" si="121"/>
        <v/>
      </c>
      <c r="J3784" s="428"/>
    </row>
    <row r="3785" spans="1:10" ht="24.75" customHeight="1">
      <c r="A3785" s="428"/>
      <c r="B3785" s="428"/>
      <c r="C3785" s="428"/>
      <c r="D3785" s="495"/>
      <c r="E3785" s="495"/>
      <c r="F3785" s="428"/>
      <c r="G3785" s="495"/>
      <c r="H3785" s="495" t="str">
        <f t="shared" si="120"/>
        <v/>
      </c>
      <c r="I3785" s="512" t="str">
        <f t="shared" si="121"/>
        <v/>
      </c>
      <c r="J3785" s="428"/>
    </row>
    <row r="3786" spans="1:10" ht="24.75" customHeight="1">
      <c r="A3786" s="428"/>
      <c r="B3786" s="428"/>
      <c r="C3786" s="428"/>
      <c r="D3786" s="495"/>
      <c r="E3786" s="495"/>
      <c r="F3786" s="428"/>
      <c r="G3786" s="495"/>
      <c r="H3786" s="495" t="str">
        <f t="shared" si="120"/>
        <v/>
      </c>
      <c r="I3786" s="512" t="str">
        <f t="shared" si="121"/>
        <v/>
      </c>
      <c r="J3786" s="428"/>
    </row>
    <row r="3787" spans="1:10" ht="24.75" customHeight="1">
      <c r="A3787" s="428"/>
      <c r="B3787" s="428"/>
      <c r="C3787" s="428"/>
      <c r="D3787" s="495"/>
      <c r="E3787" s="495"/>
      <c r="F3787" s="428"/>
      <c r="G3787" s="495"/>
      <c r="H3787" s="495" t="str">
        <f t="shared" si="120"/>
        <v/>
      </c>
      <c r="I3787" s="512" t="str">
        <f t="shared" si="121"/>
        <v/>
      </c>
      <c r="J3787" s="428"/>
    </row>
    <row r="3788" spans="1:10" ht="24.75" customHeight="1">
      <c r="A3788" s="428"/>
      <c r="B3788" s="428"/>
      <c r="C3788" s="428"/>
      <c r="D3788" s="495"/>
      <c r="E3788" s="495"/>
      <c r="F3788" s="428"/>
      <c r="G3788" s="495"/>
      <c r="H3788" s="495" t="str">
        <f t="shared" si="120"/>
        <v/>
      </c>
      <c r="I3788" s="512" t="str">
        <f t="shared" si="121"/>
        <v/>
      </c>
      <c r="J3788" s="428"/>
    </row>
    <row r="3789" spans="1:10" ht="24.75" customHeight="1">
      <c r="A3789" s="428"/>
      <c r="B3789" s="428"/>
      <c r="C3789" s="428"/>
      <c r="D3789" s="495"/>
      <c r="E3789" s="495"/>
      <c r="F3789" s="428"/>
      <c r="G3789" s="495"/>
      <c r="H3789" s="495" t="str">
        <f t="shared" si="120"/>
        <v/>
      </c>
      <c r="I3789" s="512" t="str">
        <f t="shared" si="121"/>
        <v/>
      </c>
      <c r="J3789" s="428"/>
    </row>
    <row r="3790" spans="1:10" ht="24.75" customHeight="1">
      <c r="A3790" s="428"/>
      <c r="B3790" s="428"/>
      <c r="C3790" s="428"/>
      <c r="D3790" s="495"/>
      <c r="E3790" s="495"/>
      <c r="F3790" s="428"/>
      <c r="G3790" s="495"/>
      <c r="H3790" s="495" t="str">
        <f t="shared" si="120"/>
        <v/>
      </c>
      <c r="I3790" s="512" t="str">
        <f t="shared" si="121"/>
        <v/>
      </c>
      <c r="J3790" s="428"/>
    </row>
    <row r="3791" spans="1:10" ht="24.75" customHeight="1">
      <c r="A3791" s="428"/>
      <c r="B3791" s="428"/>
      <c r="C3791" s="428"/>
      <c r="D3791" s="495"/>
      <c r="E3791" s="495"/>
      <c r="F3791" s="428"/>
      <c r="G3791" s="495"/>
      <c r="H3791" s="495" t="str">
        <f t="shared" si="120"/>
        <v/>
      </c>
      <c r="I3791" s="512" t="str">
        <f t="shared" si="121"/>
        <v/>
      </c>
      <c r="J3791" s="428"/>
    </row>
    <row r="3792" spans="1:10" ht="24.75" customHeight="1">
      <c r="A3792" s="428"/>
      <c r="B3792" s="428"/>
      <c r="C3792" s="428"/>
      <c r="D3792" s="495"/>
      <c r="E3792" s="495"/>
      <c r="F3792" s="428"/>
      <c r="G3792" s="495"/>
      <c r="H3792" s="495" t="str">
        <f t="shared" si="120"/>
        <v/>
      </c>
      <c r="I3792" s="512" t="str">
        <f t="shared" si="121"/>
        <v/>
      </c>
      <c r="J3792" s="428"/>
    </row>
    <row r="3793" spans="1:10" ht="24.75" customHeight="1">
      <c r="A3793" s="428"/>
      <c r="B3793" s="428"/>
      <c r="C3793" s="428"/>
      <c r="D3793" s="495"/>
      <c r="E3793" s="495"/>
      <c r="F3793" s="428"/>
      <c r="G3793" s="495"/>
      <c r="H3793" s="495" t="str">
        <f t="shared" si="120"/>
        <v/>
      </c>
      <c r="I3793" s="512" t="str">
        <f t="shared" si="121"/>
        <v/>
      </c>
      <c r="J3793" s="428"/>
    </row>
    <row r="3794" spans="1:10" ht="24.75" customHeight="1">
      <c r="A3794" s="428"/>
      <c r="B3794" s="428"/>
      <c r="C3794" s="428"/>
      <c r="D3794" s="495"/>
      <c r="E3794" s="495"/>
      <c r="F3794" s="428"/>
      <c r="G3794" s="495"/>
      <c r="H3794" s="495" t="str">
        <f t="shared" si="120"/>
        <v/>
      </c>
      <c r="I3794" s="512" t="str">
        <f t="shared" si="121"/>
        <v/>
      </c>
      <c r="J3794" s="428"/>
    </row>
    <row r="3795" spans="1:10" ht="24.75" customHeight="1">
      <c r="A3795" s="428"/>
      <c r="B3795" s="428"/>
      <c r="C3795" s="428"/>
      <c r="D3795" s="495"/>
      <c r="E3795" s="495"/>
      <c r="F3795" s="428"/>
      <c r="G3795" s="495"/>
      <c r="H3795" s="495" t="str">
        <f t="shared" si="120"/>
        <v/>
      </c>
      <c r="I3795" s="512" t="str">
        <f t="shared" si="121"/>
        <v/>
      </c>
      <c r="J3795" s="428"/>
    </row>
    <row r="3796" spans="1:10" ht="24.75" customHeight="1">
      <c r="A3796" s="428"/>
      <c r="B3796" s="428"/>
      <c r="C3796" s="428"/>
      <c r="D3796" s="495"/>
      <c r="E3796" s="495"/>
      <c r="F3796" s="428"/>
      <c r="G3796" s="495"/>
      <c r="H3796" s="495" t="str">
        <f t="shared" si="120"/>
        <v/>
      </c>
      <c r="I3796" s="512" t="str">
        <f t="shared" si="121"/>
        <v/>
      </c>
      <c r="J3796" s="428"/>
    </row>
    <row r="3797" spans="1:10" ht="24.75" customHeight="1">
      <c r="A3797" s="428"/>
      <c r="B3797" s="428"/>
      <c r="C3797" s="428"/>
      <c r="D3797" s="495"/>
      <c r="E3797" s="495"/>
      <c r="F3797" s="428"/>
      <c r="G3797" s="495"/>
      <c r="H3797" s="495" t="str">
        <f t="shared" si="120"/>
        <v/>
      </c>
      <c r="I3797" s="512" t="str">
        <f t="shared" si="121"/>
        <v/>
      </c>
      <c r="J3797" s="428"/>
    </row>
    <row r="3798" spans="1:10" ht="24.75" customHeight="1">
      <c r="A3798" s="428"/>
      <c r="B3798" s="428"/>
      <c r="C3798" s="428"/>
      <c r="D3798" s="495"/>
      <c r="E3798" s="495"/>
      <c r="F3798" s="428"/>
      <c r="G3798" s="495"/>
      <c r="H3798" s="495" t="str">
        <f t="shared" si="120"/>
        <v/>
      </c>
      <c r="I3798" s="512" t="str">
        <f t="shared" si="121"/>
        <v/>
      </c>
      <c r="J3798" s="428"/>
    </row>
    <row r="3799" spans="1:10" ht="24.75" customHeight="1">
      <c r="A3799" s="428"/>
      <c r="B3799" s="428"/>
      <c r="C3799" s="428"/>
      <c r="D3799" s="495"/>
      <c r="E3799" s="495"/>
      <c r="F3799" s="428"/>
      <c r="G3799" s="495"/>
      <c r="H3799" s="495" t="str">
        <f t="shared" si="120"/>
        <v/>
      </c>
      <c r="I3799" s="512" t="str">
        <f t="shared" si="121"/>
        <v/>
      </c>
      <c r="J3799" s="428"/>
    </row>
    <row r="3800" spans="1:10" ht="24.75" customHeight="1">
      <c r="A3800" s="428"/>
      <c r="B3800" s="428"/>
      <c r="C3800" s="428"/>
      <c r="D3800" s="495"/>
      <c r="E3800" s="495"/>
      <c r="F3800" s="428"/>
      <c r="G3800" s="495"/>
      <c r="H3800" s="495" t="str">
        <f t="shared" si="120"/>
        <v/>
      </c>
      <c r="I3800" s="512" t="str">
        <f t="shared" si="121"/>
        <v/>
      </c>
      <c r="J3800" s="428"/>
    </row>
    <row r="3801" spans="1:10" ht="24.75" customHeight="1">
      <c r="A3801" s="428"/>
      <c r="B3801" s="428"/>
      <c r="C3801" s="428"/>
      <c r="D3801" s="495"/>
      <c r="E3801" s="495"/>
      <c r="F3801" s="428"/>
      <c r="G3801" s="495"/>
      <c r="H3801" s="495" t="str">
        <f t="shared" si="120"/>
        <v/>
      </c>
      <c r="I3801" s="512" t="str">
        <f t="shared" si="121"/>
        <v/>
      </c>
      <c r="J3801" s="428"/>
    </row>
    <row r="3802" spans="1:10" ht="24.75" customHeight="1">
      <c r="A3802" s="428"/>
      <c r="B3802" s="428"/>
      <c r="C3802" s="428"/>
      <c r="D3802" s="495"/>
      <c r="E3802" s="495"/>
      <c r="F3802" s="428"/>
      <c r="G3802" s="495"/>
      <c r="H3802" s="495" t="str">
        <f t="shared" si="120"/>
        <v/>
      </c>
      <c r="I3802" s="512" t="str">
        <f t="shared" si="121"/>
        <v/>
      </c>
      <c r="J3802" s="428"/>
    </row>
    <row r="3803" spans="1:10" ht="24.75" customHeight="1">
      <c r="A3803" s="428"/>
      <c r="B3803" s="428"/>
      <c r="C3803" s="428"/>
      <c r="D3803" s="495"/>
      <c r="E3803" s="495"/>
      <c r="F3803" s="428"/>
      <c r="G3803" s="495"/>
      <c r="H3803" s="495" t="str">
        <f t="shared" si="120"/>
        <v/>
      </c>
      <c r="I3803" s="512" t="str">
        <f t="shared" si="121"/>
        <v/>
      </c>
      <c r="J3803" s="428"/>
    </row>
    <row r="3804" spans="1:10" ht="24.75" customHeight="1">
      <c r="A3804" s="428"/>
      <c r="B3804" s="428"/>
      <c r="C3804" s="428"/>
      <c r="D3804" s="495"/>
      <c r="E3804" s="495"/>
      <c r="F3804" s="428"/>
      <c r="G3804" s="495"/>
      <c r="H3804" s="495" t="str">
        <f t="shared" si="120"/>
        <v/>
      </c>
      <c r="I3804" s="512" t="str">
        <f t="shared" si="121"/>
        <v/>
      </c>
      <c r="J3804" s="428"/>
    </row>
    <row r="3805" spans="1:10" ht="24.75" customHeight="1">
      <c r="A3805" s="428"/>
      <c r="B3805" s="428"/>
      <c r="C3805" s="428"/>
      <c r="D3805" s="495"/>
      <c r="E3805" s="495"/>
      <c r="F3805" s="428"/>
      <c r="G3805" s="495"/>
      <c r="H3805" s="495" t="str">
        <f t="shared" si="120"/>
        <v/>
      </c>
      <c r="I3805" s="512" t="str">
        <f t="shared" si="121"/>
        <v/>
      </c>
      <c r="J3805" s="428"/>
    </row>
    <row r="3806" spans="1:10" ht="24.75" customHeight="1">
      <c r="A3806" s="428"/>
      <c r="B3806" s="428"/>
      <c r="C3806" s="428"/>
      <c r="D3806" s="495"/>
      <c r="E3806" s="495"/>
      <c r="F3806" s="428"/>
      <c r="G3806" s="495"/>
      <c r="H3806" s="495" t="str">
        <f t="shared" ref="H3806:H3869" si="122">IF(E3806="","",E3806*G3806)</f>
        <v/>
      </c>
      <c r="I3806" s="512" t="str">
        <f t="shared" ref="I3806:I3869" si="123">IF(D3806="","",H3806/D3806)</f>
        <v/>
      </c>
      <c r="J3806" s="428"/>
    </row>
    <row r="3807" spans="1:10" ht="24.75" customHeight="1">
      <c r="A3807" s="428"/>
      <c r="B3807" s="428"/>
      <c r="C3807" s="428"/>
      <c r="D3807" s="495"/>
      <c r="E3807" s="495"/>
      <c r="F3807" s="428"/>
      <c r="G3807" s="495"/>
      <c r="H3807" s="495" t="str">
        <f t="shared" si="122"/>
        <v/>
      </c>
      <c r="I3807" s="512" t="str">
        <f t="shared" si="123"/>
        <v/>
      </c>
      <c r="J3807" s="428"/>
    </row>
    <row r="3808" spans="1:10" ht="24.75" customHeight="1">
      <c r="A3808" s="428"/>
      <c r="B3808" s="428"/>
      <c r="C3808" s="428"/>
      <c r="D3808" s="495"/>
      <c r="E3808" s="495"/>
      <c r="F3808" s="428"/>
      <c r="G3808" s="495"/>
      <c r="H3808" s="495" t="str">
        <f t="shared" si="122"/>
        <v/>
      </c>
      <c r="I3808" s="512" t="str">
        <f t="shared" si="123"/>
        <v/>
      </c>
      <c r="J3808" s="428"/>
    </row>
    <row r="3809" spans="1:10" ht="24.75" customHeight="1">
      <c r="A3809" s="428"/>
      <c r="B3809" s="428"/>
      <c r="C3809" s="428"/>
      <c r="D3809" s="495"/>
      <c r="E3809" s="495"/>
      <c r="F3809" s="428"/>
      <c r="G3809" s="495"/>
      <c r="H3809" s="495" t="str">
        <f t="shared" si="122"/>
        <v/>
      </c>
      <c r="I3809" s="512" t="str">
        <f t="shared" si="123"/>
        <v/>
      </c>
      <c r="J3809" s="428"/>
    </row>
    <row r="3810" spans="1:10" ht="24.75" customHeight="1">
      <c r="A3810" s="428"/>
      <c r="B3810" s="428"/>
      <c r="C3810" s="428"/>
      <c r="D3810" s="495"/>
      <c r="E3810" s="495"/>
      <c r="F3810" s="428"/>
      <c r="G3810" s="495"/>
      <c r="H3810" s="495" t="str">
        <f t="shared" si="122"/>
        <v/>
      </c>
      <c r="I3810" s="512" t="str">
        <f t="shared" si="123"/>
        <v/>
      </c>
      <c r="J3810" s="428"/>
    </row>
    <row r="3811" spans="1:10" ht="24.75" customHeight="1">
      <c r="A3811" s="428"/>
      <c r="B3811" s="428"/>
      <c r="C3811" s="428"/>
      <c r="D3811" s="495"/>
      <c r="E3811" s="495"/>
      <c r="F3811" s="428"/>
      <c r="G3811" s="495"/>
      <c r="H3811" s="495" t="str">
        <f t="shared" si="122"/>
        <v/>
      </c>
      <c r="I3811" s="512" t="str">
        <f t="shared" si="123"/>
        <v/>
      </c>
      <c r="J3811" s="428"/>
    </row>
    <row r="3812" spans="1:10" ht="24.75" customHeight="1">
      <c r="A3812" s="428"/>
      <c r="B3812" s="428"/>
      <c r="C3812" s="428"/>
      <c r="D3812" s="495"/>
      <c r="E3812" s="495"/>
      <c r="F3812" s="428"/>
      <c r="G3812" s="495"/>
      <c r="H3812" s="495" t="str">
        <f t="shared" si="122"/>
        <v/>
      </c>
      <c r="I3812" s="512" t="str">
        <f t="shared" si="123"/>
        <v/>
      </c>
      <c r="J3812" s="428"/>
    </row>
    <row r="3813" spans="1:10" ht="24.75" customHeight="1">
      <c r="A3813" s="428"/>
      <c r="B3813" s="428"/>
      <c r="C3813" s="428"/>
      <c r="D3813" s="495"/>
      <c r="E3813" s="495"/>
      <c r="F3813" s="428"/>
      <c r="G3813" s="495"/>
      <c r="H3813" s="495" t="str">
        <f t="shared" si="122"/>
        <v/>
      </c>
      <c r="I3813" s="512" t="str">
        <f t="shared" si="123"/>
        <v/>
      </c>
      <c r="J3813" s="428"/>
    </row>
    <row r="3814" spans="1:10" ht="24.75" customHeight="1">
      <c r="A3814" s="428"/>
      <c r="B3814" s="428"/>
      <c r="C3814" s="428"/>
      <c r="D3814" s="495"/>
      <c r="E3814" s="495"/>
      <c r="F3814" s="428"/>
      <c r="G3814" s="495"/>
      <c r="H3814" s="495" t="str">
        <f t="shared" si="122"/>
        <v/>
      </c>
      <c r="I3814" s="512" t="str">
        <f t="shared" si="123"/>
        <v/>
      </c>
      <c r="J3814" s="428"/>
    </row>
    <row r="3815" spans="1:10" ht="24.75" customHeight="1">
      <c r="A3815" s="428"/>
      <c r="B3815" s="428"/>
      <c r="C3815" s="428"/>
      <c r="D3815" s="495"/>
      <c r="E3815" s="495"/>
      <c r="F3815" s="428"/>
      <c r="G3815" s="495"/>
      <c r="H3815" s="495" t="str">
        <f t="shared" si="122"/>
        <v/>
      </c>
      <c r="I3815" s="512" t="str">
        <f t="shared" si="123"/>
        <v/>
      </c>
      <c r="J3815" s="428"/>
    </row>
    <row r="3816" spans="1:10" ht="24.75" customHeight="1">
      <c r="A3816" s="428"/>
      <c r="B3816" s="428"/>
      <c r="C3816" s="428"/>
      <c r="D3816" s="495"/>
      <c r="E3816" s="495"/>
      <c r="F3816" s="428"/>
      <c r="G3816" s="495"/>
      <c r="H3816" s="495" t="str">
        <f t="shared" si="122"/>
        <v/>
      </c>
      <c r="I3816" s="512" t="str">
        <f t="shared" si="123"/>
        <v/>
      </c>
      <c r="J3816" s="428"/>
    </row>
    <row r="3817" spans="1:10" ht="24.75" customHeight="1">
      <c r="A3817" s="428"/>
      <c r="B3817" s="428"/>
      <c r="C3817" s="428"/>
      <c r="D3817" s="495"/>
      <c r="E3817" s="495"/>
      <c r="F3817" s="428"/>
      <c r="G3817" s="495"/>
      <c r="H3817" s="495" t="str">
        <f t="shared" si="122"/>
        <v/>
      </c>
      <c r="I3817" s="512" t="str">
        <f t="shared" si="123"/>
        <v/>
      </c>
      <c r="J3817" s="428"/>
    </row>
    <row r="3818" spans="1:10" ht="24.75" customHeight="1">
      <c r="A3818" s="428"/>
      <c r="B3818" s="428"/>
      <c r="C3818" s="428"/>
      <c r="D3818" s="495"/>
      <c r="E3818" s="495"/>
      <c r="F3818" s="428"/>
      <c r="G3818" s="495"/>
      <c r="H3818" s="495" t="str">
        <f t="shared" si="122"/>
        <v/>
      </c>
      <c r="I3818" s="512" t="str">
        <f t="shared" si="123"/>
        <v/>
      </c>
      <c r="J3818" s="428"/>
    </row>
    <row r="3819" spans="1:10" ht="24.75" customHeight="1">
      <c r="A3819" s="428"/>
      <c r="B3819" s="428"/>
      <c r="C3819" s="428"/>
      <c r="D3819" s="495"/>
      <c r="E3819" s="495"/>
      <c r="F3819" s="428"/>
      <c r="G3819" s="495"/>
      <c r="H3819" s="495" t="str">
        <f t="shared" si="122"/>
        <v/>
      </c>
      <c r="I3819" s="512" t="str">
        <f t="shared" si="123"/>
        <v/>
      </c>
      <c r="J3819" s="428"/>
    </row>
    <row r="3820" spans="1:10" ht="24.75" customHeight="1">
      <c r="A3820" s="428"/>
      <c r="B3820" s="428"/>
      <c r="C3820" s="428"/>
      <c r="D3820" s="495"/>
      <c r="E3820" s="495"/>
      <c r="F3820" s="428"/>
      <c r="G3820" s="495"/>
      <c r="H3820" s="495" t="str">
        <f t="shared" si="122"/>
        <v/>
      </c>
      <c r="I3820" s="512" t="str">
        <f t="shared" si="123"/>
        <v/>
      </c>
      <c r="J3820" s="428"/>
    </row>
    <row r="3821" spans="1:10" ht="24.75" customHeight="1">
      <c r="A3821" s="428"/>
      <c r="B3821" s="428"/>
      <c r="C3821" s="428"/>
      <c r="D3821" s="495"/>
      <c r="E3821" s="495"/>
      <c r="F3821" s="428"/>
      <c r="G3821" s="495"/>
      <c r="H3821" s="495" t="str">
        <f t="shared" si="122"/>
        <v/>
      </c>
      <c r="I3821" s="512" t="str">
        <f t="shared" si="123"/>
        <v/>
      </c>
      <c r="J3821" s="428"/>
    </row>
    <row r="3822" spans="1:10" ht="24.75" customHeight="1">
      <c r="A3822" s="428"/>
      <c r="B3822" s="428"/>
      <c r="C3822" s="428"/>
      <c r="D3822" s="495"/>
      <c r="E3822" s="495"/>
      <c r="F3822" s="428"/>
      <c r="G3822" s="495"/>
      <c r="H3822" s="495" t="str">
        <f t="shared" si="122"/>
        <v/>
      </c>
      <c r="I3822" s="512" t="str">
        <f t="shared" si="123"/>
        <v/>
      </c>
      <c r="J3822" s="428"/>
    </row>
    <row r="3823" spans="1:10" ht="24.75" customHeight="1">
      <c r="A3823" s="428"/>
      <c r="B3823" s="428"/>
      <c r="C3823" s="428"/>
      <c r="D3823" s="495"/>
      <c r="E3823" s="495"/>
      <c r="F3823" s="428"/>
      <c r="G3823" s="495"/>
      <c r="H3823" s="495" t="str">
        <f t="shared" si="122"/>
        <v/>
      </c>
      <c r="I3823" s="512" t="str">
        <f t="shared" si="123"/>
        <v/>
      </c>
      <c r="J3823" s="428"/>
    </row>
    <row r="3824" spans="1:10" ht="24.75" customHeight="1">
      <c r="A3824" s="428"/>
      <c r="B3824" s="428"/>
      <c r="C3824" s="428"/>
      <c r="D3824" s="495"/>
      <c r="E3824" s="495"/>
      <c r="F3824" s="428"/>
      <c r="G3824" s="495"/>
      <c r="H3824" s="495" t="str">
        <f t="shared" si="122"/>
        <v/>
      </c>
      <c r="I3824" s="512" t="str">
        <f t="shared" si="123"/>
        <v/>
      </c>
      <c r="J3824" s="428"/>
    </row>
    <row r="3825" spans="1:10" ht="24.75" customHeight="1">
      <c r="A3825" s="428"/>
      <c r="B3825" s="428"/>
      <c r="C3825" s="428"/>
      <c r="D3825" s="495"/>
      <c r="E3825" s="495"/>
      <c r="F3825" s="428"/>
      <c r="G3825" s="495"/>
      <c r="H3825" s="495" t="str">
        <f t="shared" si="122"/>
        <v/>
      </c>
      <c r="I3825" s="512" t="str">
        <f t="shared" si="123"/>
        <v/>
      </c>
      <c r="J3825" s="428"/>
    </row>
    <row r="3826" spans="1:10" ht="24.75" customHeight="1">
      <c r="A3826" s="428"/>
      <c r="B3826" s="428"/>
      <c r="C3826" s="428"/>
      <c r="D3826" s="495"/>
      <c r="E3826" s="495"/>
      <c r="F3826" s="428"/>
      <c r="G3826" s="495"/>
      <c r="H3826" s="495" t="str">
        <f t="shared" si="122"/>
        <v/>
      </c>
      <c r="I3826" s="512" t="str">
        <f t="shared" si="123"/>
        <v/>
      </c>
      <c r="J3826" s="428"/>
    </row>
    <row r="3827" spans="1:10" ht="24.75" customHeight="1">
      <c r="A3827" s="428"/>
      <c r="B3827" s="428"/>
      <c r="C3827" s="428"/>
      <c r="D3827" s="495"/>
      <c r="E3827" s="495"/>
      <c r="F3827" s="428"/>
      <c r="G3827" s="495"/>
      <c r="H3827" s="495" t="str">
        <f t="shared" si="122"/>
        <v/>
      </c>
      <c r="I3827" s="512" t="str">
        <f t="shared" si="123"/>
        <v/>
      </c>
      <c r="J3827" s="428"/>
    </row>
    <row r="3828" spans="1:10" ht="24.75" customHeight="1">
      <c r="A3828" s="428"/>
      <c r="B3828" s="428"/>
      <c r="C3828" s="428"/>
      <c r="D3828" s="495"/>
      <c r="E3828" s="495"/>
      <c r="F3828" s="428"/>
      <c r="G3828" s="495"/>
      <c r="H3828" s="495" t="str">
        <f t="shared" si="122"/>
        <v/>
      </c>
      <c r="I3828" s="512" t="str">
        <f t="shared" si="123"/>
        <v/>
      </c>
      <c r="J3828" s="428"/>
    </row>
    <row r="3829" spans="1:10" ht="24.75" customHeight="1">
      <c r="A3829" s="428"/>
      <c r="B3829" s="428"/>
      <c r="C3829" s="428"/>
      <c r="D3829" s="495"/>
      <c r="E3829" s="495"/>
      <c r="F3829" s="428"/>
      <c r="G3829" s="495"/>
      <c r="H3829" s="495" t="str">
        <f t="shared" si="122"/>
        <v/>
      </c>
      <c r="I3829" s="512" t="str">
        <f t="shared" si="123"/>
        <v/>
      </c>
      <c r="J3829" s="428"/>
    </row>
    <row r="3830" spans="1:10" ht="24.75" customHeight="1">
      <c r="A3830" s="428"/>
      <c r="B3830" s="428"/>
      <c r="C3830" s="428"/>
      <c r="D3830" s="495"/>
      <c r="E3830" s="495"/>
      <c r="F3830" s="428"/>
      <c r="G3830" s="495"/>
      <c r="H3830" s="495" t="str">
        <f t="shared" si="122"/>
        <v/>
      </c>
      <c r="I3830" s="512" t="str">
        <f t="shared" si="123"/>
        <v/>
      </c>
      <c r="J3830" s="428"/>
    </row>
    <row r="3831" spans="1:10" ht="24.75" customHeight="1">
      <c r="A3831" s="428"/>
      <c r="B3831" s="428"/>
      <c r="C3831" s="428"/>
      <c r="D3831" s="495"/>
      <c r="E3831" s="495"/>
      <c r="F3831" s="428"/>
      <c r="G3831" s="495"/>
      <c r="H3831" s="495" t="str">
        <f t="shared" si="122"/>
        <v/>
      </c>
      <c r="I3831" s="512" t="str">
        <f t="shared" si="123"/>
        <v/>
      </c>
      <c r="J3831" s="428"/>
    </row>
    <row r="3832" spans="1:10" ht="24.75" customHeight="1">
      <c r="A3832" s="428"/>
      <c r="B3832" s="428"/>
      <c r="C3832" s="428"/>
      <c r="D3832" s="495"/>
      <c r="E3832" s="495"/>
      <c r="F3832" s="428"/>
      <c r="G3832" s="495"/>
      <c r="H3832" s="495" t="str">
        <f t="shared" si="122"/>
        <v/>
      </c>
      <c r="I3832" s="512" t="str">
        <f t="shared" si="123"/>
        <v/>
      </c>
      <c r="J3832" s="428"/>
    </row>
    <row r="3833" spans="1:10" ht="24.75" customHeight="1">
      <c r="A3833" s="428"/>
      <c r="B3833" s="428"/>
      <c r="C3833" s="428"/>
      <c r="D3833" s="495"/>
      <c r="E3833" s="495"/>
      <c r="F3833" s="428"/>
      <c r="G3833" s="495"/>
      <c r="H3833" s="495" t="str">
        <f t="shared" si="122"/>
        <v/>
      </c>
      <c r="I3833" s="512" t="str">
        <f t="shared" si="123"/>
        <v/>
      </c>
      <c r="J3833" s="428"/>
    </row>
    <row r="3834" spans="1:10" ht="24.75" customHeight="1">
      <c r="A3834" s="428"/>
      <c r="B3834" s="428"/>
      <c r="C3834" s="428"/>
      <c r="D3834" s="495"/>
      <c r="E3834" s="495"/>
      <c r="F3834" s="428"/>
      <c r="G3834" s="495"/>
      <c r="H3834" s="495" t="str">
        <f t="shared" si="122"/>
        <v/>
      </c>
      <c r="I3834" s="512" t="str">
        <f t="shared" si="123"/>
        <v/>
      </c>
      <c r="J3834" s="428"/>
    </row>
    <row r="3835" spans="1:10" ht="24.75" customHeight="1">
      <c r="A3835" s="428"/>
      <c r="B3835" s="428"/>
      <c r="C3835" s="428"/>
      <c r="D3835" s="495"/>
      <c r="E3835" s="495"/>
      <c r="F3835" s="428"/>
      <c r="G3835" s="495"/>
      <c r="H3835" s="495" t="str">
        <f t="shared" si="122"/>
        <v/>
      </c>
      <c r="I3835" s="512" t="str">
        <f t="shared" si="123"/>
        <v/>
      </c>
      <c r="J3835" s="428"/>
    </row>
    <row r="3836" spans="1:10" ht="24.75" customHeight="1">
      <c r="A3836" s="428"/>
      <c r="B3836" s="428"/>
      <c r="C3836" s="428"/>
      <c r="D3836" s="495"/>
      <c r="E3836" s="495"/>
      <c r="F3836" s="428"/>
      <c r="G3836" s="495"/>
      <c r="H3836" s="495" t="str">
        <f t="shared" si="122"/>
        <v/>
      </c>
      <c r="I3836" s="512" t="str">
        <f t="shared" si="123"/>
        <v/>
      </c>
      <c r="J3836" s="428"/>
    </row>
    <row r="3837" spans="1:10" ht="24.75" customHeight="1">
      <c r="A3837" s="428"/>
      <c r="B3837" s="428"/>
      <c r="C3837" s="428"/>
      <c r="D3837" s="495"/>
      <c r="E3837" s="495"/>
      <c r="F3837" s="428"/>
      <c r="G3837" s="495"/>
      <c r="H3837" s="495" t="str">
        <f t="shared" si="122"/>
        <v/>
      </c>
      <c r="I3837" s="512" t="str">
        <f t="shared" si="123"/>
        <v/>
      </c>
      <c r="J3837" s="428"/>
    </row>
    <row r="3838" spans="1:10" ht="24.75" customHeight="1">
      <c r="A3838" s="428"/>
      <c r="B3838" s="428"/>
      <c r="C3838" s="428"/>
      <c r="D3838" s="495"/>
      <c r="E3838" s="495"/>
      <c r="F3838" s="428"/>
      <c r="G3838" s="495"/>
      <c r="H3838" s="495" t="str">
        <f t="shared" si="122"/>
        <v/>
      </c>
      <c r="I3838" s="512" t="str">
        <f t="shared" si="123"/>
        <v/>
      </c>
      <c r="J3838" s="428"/>
    </row>
    <row r="3839" spans="1:10" ht="24.75" customHeight="1">
      <c r="A3839" s="428"/>
      <c r="B3839" s="428"/>
      <c r="C3839" s="428"/>
      <c r="D3839" s="495"/>
      <c r="E3839" s="495"/>
      <c r="F3839" s="428"/>
      <c r="G3839" s="495"/>
      <c r="H3839" s="495" t="str">
        <f t="shared" si="122"/>
        <v/>
      </c>
      <c r="I3839" s="512" t="str">
        <f t="shared" si="123"/>
        <v/>
      </c>
      <c r="J3839" s="428"/>
    </row>
    <row r="3840" spans="1:10" ht="24.75" customHeight="1">
      <c r="A3840" s="428"/>
      <c r="B3840" s="428"/>
      <c r="C3840" s="428"/>
      <c r="D3840" s="495"/>
      <c r="E3840" s="495"/>
      <c r="F3840" s="428"/>
      <c r="G3840" s="495"/>
      <c r="H3840" s="495" t="str">
        <f t="shared" si="122"/>
        <v/>
      </c>
      <c r="I3840" s="512" t="str">
        <f t="shared" si="123"/>
        <v/>
      </c>
      <c r="J3840" s="428"/>
    </row>
    <row r="3841" spans="1:10" ht="24.75" customHeight="1">
      <c r="A3841" s="428"/>
      <c r="B3841" s="428"/>
      <c r="C3841" s="428"/>
      <c r="D3841" s="495"/>
      <c r="E3841" s="495"/>
      <c r="F3841" s="428"/>
      <c r="G3841" s="495"/>
      <c r="H3841" s="495" t="str">
        <f t="shared" si="122"/>
        <v/>
      </c>
      <c r="I3841" s="512" t="str">
        <f t="shared" si="123"/>
        <v/>
      </c>
      <c r="J3841" s="428"/>
    </row>
    <row r="3842" spans="1:10" ht="24.75" customHeight="1">
      <c r="A3842" s="428"/>
      <c r="B3842" s="428"/>
      <c r="C3842" s="428"/>
      <c r="D3842" s="495"/>
      <c r="E3842" s="495"/>
      <c r="F3842" s="428"/>
      <c r="G3842" s="495"/>
      <c r="H3842" s="495" t="str">
        <f t="shared" si="122"/>
        <v/>
      </c>
      <c r="I3842" s="512" t="str">
        <f t="shared" si="123"/>
        <v/>
      </c>
      <c r="J3842" s="428"/>
    </row>
    <row r="3843" spans="1:10" ht="24.75" customHeight="1">
      <c r="A3843" s="428"/>
      <c r="B3843" s="428"/>
      <c r="C3843" s="428"/>
      <c r="D3843" s="495"/>
      <c r="E3843" s="495"/>
      <c r="F3843" s="428"/>
      <c r="G3843" s="495"/>
      <c r="H3843" s="495" t="str">
        <f t="shared" si="122"/>
        <v/>
      </c>
      <c r="I3843" s="512" t="str">
        <f t="shared" si="123"/>
        <v/>
      </c>
      <c r="J3843" s="428"/>
    </row>
    <row r="3844" spans="1:10" ht="24.75" customHeight="1">
      <c r="A3844" s="428"/>
      <c r="B3844" s="428"/>
      <c r="C3844" s="428"/>
      <c r="D3844" s="495"/>
      <c r="E3844" s="495"/>
      <c r="F3844" s="428"/>
      <c r="G3844" s="495"/>
      <c r="H3844" s="495" t="str">
        <f t="shared" si="122"/>
        <v/>
      </c>
      <c r="I3844" s="512" t="str">
        <f t="shared" si="123"/>
        <v/>
      </c>
      <c r="J3844" s="428"/>
    </row>
    <row r="3845" spans="1:10" ht="24.75" customHeight="1">
      <c r="A3845" s="428"/>
      <c r="B3845" s="428"/>
      <c r="C3845" s="428"/>
      <c r="D3845" s="495"/>
      <c r="E3845" s="495"/>
      <c r="F3845" s="428"/>
      <c r="G3845" s="495"/>
      <c r="H3845" s="495" t="str">
        <f t="shared" si="122"/>
        <v/>
      </c>
      <c r="I3845" s="512" t="str">
        <f t="shared" si="123"/>
        <v/>
      </c>
      <c r="J3845" s="428"/>
    </row>
    <row r="3846" spans="1:10" ht="24.75" customHeight="1">
      <c r="A3846" s="428"/>
      <c r="B3846" s="428"/>
      <c r="C3846" s="428"/>
      <c r="D3846" s="495"/>
      <c r="E3846" s="495"/>
      <c r="F3846" s="428"/>
      <c r="G3846" s="495"/>
      <c r="H3846" s="495" t="str">
        <f t="shared" si="122"/>
        <v/>
      </c>
      <c r="I3846" s="512" t="str">
        <f t="shared" si="123"/>
        <v/>
      </c>
      <c r="J3846" s="428"/>
    </row>
    <row r="3847" spans="1:10" ht="24.75" customHeight="1">
      <c r="A3847" s="428"/>
      <c r="B3847" s="428"/>
      <c r="C3847" s="428"/>
      <c r="D3847" s="495"/>
      <c r="E3847" s="495"/>
      <c r="F3847" s="428"/>
      <c r="G3847" s="495"/>
      <c r="H3847" s="495" t="str">
        <f t="shared" si="122"/>
        <v/>
      </c>
      <c r="I3847" s="512" t="str">
        <f t="shared" si="123"/>
        <v/>
      </c>
      <c r="J3847" s="428"/>
    </row>
    <row r="3848" spans="1:10" ht="24.75" customHeight="1">
      <c r="A3848" s="428"/>
      <c r="B3848" s="428"/>
      <c r="C3848" s="428"/>
      <c r="D3848" s="495"/>
      <c r="E3848" s="495"/>
      <c r="F3848" s="428"/>
      <c r="G3848" s="495"/>
      <c r="H3848" s="495" t="str">
        <f t="shared" si="122"/>
        <v/>
      </c>
      <c r="I3848" s="512" t="str">
        <f t="shared" si="123"/>
        <v/>
      </c>
      <c r="J3848" s="428"/>
    </row>
    <row r="3849" spans="1:10" ht="24.75" customHeight="1">
      <c r="A3849" s="428"/>
      <c r="B3849" s="428"/>
      <c r="C3849" s="428"/>
      <c r="D3849" s="495"/>
      <c r="E3849" s="495"/>
      <c r="F3849" s="428"/>
      <c r="G3849" s="495"/>
      <c r="H3849" s="495" t="str">
        <f t="shared" si="122"/>
        <v/>
      </c>
      <c r="I3849" s="512" t="str">
        <f t="shared" si="123"/>
        <v/>
      </c>
      <c r="J3849" s="428"/>
    </row>
    <row r="3850" spans="1:10" ht="24.75" customHeight="1">
      <c r="A3850" s="428"/>
      <c r="B3850" s="428"/>
      <c r="C3850" s="428"/>
      <c r="D3850" s="495"/>
      <c r="E3850" s="495"/>
      <c r="F3850" s="428"/>
      <c r="G3850" s="495"/>
      <c r="H3850" s="495" t="str">
        <f t="shared" si="122"/>
        <v/>
      </c>
      <c r="I3850" s="512" t="str">
        <f t="shared" si="123"/>
        <v/>
      </c>
      <c r="J3850" s="428"/>
    </row>
    <row r="3851" spans="1:10" ht="24.75" customHeight="1">
      <c r="A3851" s="428"/>
      <c r="B3851" s="428"/>
      <c r="C3851" s="428"/>
      <c r="D3851" s="495"/>
      <c r="E3851" s="495"/>
      <c r="F3851" s="428"/>
      <c r="G3851" s="495"/>
      <c r="H3851" s="495" t="str">
        <f t="shared" si="122"/>
        <v/>
      </c>
      <c r="I3851" s="512" t="str">
        <f t="shared" si="123"/>
        <v/>
      </c>
      <c r="J3851" s="428"/>
    </row>
    <row r="3852" spans="1:10" ht="24.75" customHeight="1">
      <c r="A3852" s="428"/>
      <c r="B3852" s="428"/>
      <c r="C3852" s="428"/>
      <c r="D3852" s="495"/>
      <c r="E3852" s="495"/>
      <c r="F3852" s="428"/>
      <c r="G3852" s="495"/>
      <c r="H3852" s="495" t="str">
        <f t="shared" si="122"/>
        <v/>
      </c>
      <c r="I3852" s="512" t="str">
        <f t="shared" si="123"/>
        <v/>
      </c>
      <c r="J3852" s="428"/>
    </row>
    <row r="3853" spans="1:10" ht="24.75" customHeight="1">
      <c r="A3853" s="428"/>
      <c r="B3853" s="428"/>
      <c r="C3853" s="428"/>
      <c r="D3853" s="495"/>
      <c r="E3853" s="495"/>
      <c r="F3853" s="428"/>
      <c r="G3853" s="495"/>
      <c r="H3853" s="495" t="str">
        <f t="shared" si="122"/>
        <v/>
      </c>
      <c r="I3853" s="512" t="str">
        <f t="shared" si="123"/>
        <v/>
      </c>
      <c r="J3853" s="428"/>
    </row>
    <row r="3854" spans="1:10" ht="24.75" customHeight="1">
      <c r="A3854" s="428"/>
      <c r="B3854" s="428"/>
      <c r="C3854" s="428"/>
      <c r="D3854" s="495"/>
      <c r="E3854" s="495"/>
      <c r="F3854" s="428"/>
      <c r="G3854" s="495"/>
      <c r="H3854" s="495" t="str">
        <f t="shared" si="122"/>
        <v/>
      </c>
      <c r="I3854" s="512" t="str">
        <f t="shared" si="123"/>
        <v/>
      </c>
      <c r="J3854" s="428"/>
    </row>
    <row r="3855" spans="1:10" ht="24.75" customHeight="1">
      <c r="A3855" s="428"/>
      <c r="B3855" s="428"/>
      <c r="C3855" s="428"/>
      <c r="D3855" s="495"/>
      <c r="E3855" s="495"/>
      <c r="F3855" s="428"/>
      <c r="G3855" s="495"/>
      <c r="H3855" s="495" t="str">
        <f t="shared" si="122"/>
        <v/>
      </c>
      <c r="I3855" s="512" t="str">
        <f t="shared" si="123"/>
        <v/>
      </c>
      <c r="J3855" s="428"/>
    </row>
    <row r="3856" spans="1:10" ht="24.75" customHeight="1">
      <c r="A3856" s="428"/>
      <c r="B3856" s="428"/>
      <c r="C3856" s="428"/>
      <c r="D3856" s="495"/>
      <c r="E3856" s="495"/>
      <c r="F3856" s="428"/>
      <c r="G3856" s="495"/>
      <c r="H3856" s="495" t="str">
        <f t="shared" si="122"/>
        <v/>
      </c>
      <c r="I3856" s="512" t="str">
        <f t="shared" si="123"/>
        <v/>
      </c>
      <c r="J3856" s="428"/>
    </row>
    <row r="3857" spans="1:10" ht="24.75" customHeight="1">
      <c r="A3857" s="428"/>
      <c r="B3857" s="428"/>
      <c r="C3857" s="428"/>
      <c r="D3857" s="495"/>
      <c r="E3857" s="495"/>
      <c r="F3857" s="428"/>
      <c r="G3857" s="495"/>
      <c r="H3857" s="495" t="str">
        <f t="shared" si="122"/>
        <v/>
      </c>
      <c r="I3857" s="512" t="str">
        <f t="shared" si="123"/>
        <v/>
      </c>
      <c r="J3857" s="428"/>
    </row>
    <row r="3858" spans="1:10" ht="24.75" customHeight="1">
      <c r="A3858" s="428"/>
      <c r="B3858" s="428"/>
      <c r="C3858" s="428"/>
      <c r="D3858" s="495"/>
      <c r="E3858" s="495"/>
      <c r="F3858" s="428"/>
      <c r="G3858" s="495"/>
      <c r="H3858" s="495" t="str">
        <f t="shared" si="122"/>
        <v/>
      </c>
      <c r="I3858" s="512" t="str">
        <f t="shared" si="123"/>
        <v/>
      </c>
      <c r="J3858" s="428"/>
    </row>
    <row r="3859" spans="1:10" ht="24.75" customHeight="1">
      <c r="A3859" s="428"/>
      <c r="B3859" s="428"/>
      <c r="C3859" s="428"/>
      <c r="D3859" s="495"/>
      <c r="E3859" s="495"/>
      <c r="F3859" s="428"/>
      <c r="G3859" s="495"/>
      <c r="H3859" s="495" t="str">
        <f t="shared" si="122"/>
        <v/>
      </c>
      <c r="I3859" s="512" t="str">
        <f t="shared" si="123"/>
        <v/>
      </c>
      <c r="J3859" s="428"/>
    </row>
    <row r="3860" spans="1:10" ht="24.75" customHeight="1">
      <c r="A3860" s="428"/>
      <c r="B3860" s="428"/>
      <c r="C3860" s="428"/>
      <c r="D3860" s="495"/>
      <c r="E3860" s="495"/>
      <c r="F3860" s="428"/>
      <c r="G3860" s="495"/>
      <c r="H3860" s="495" t="str">
        <f t="shared" si="122"/>
        <v/>
      </c>
      <c r="I3860" s="512" t="str">
        <f t="shared" si="123"/>
        <v/>
      </c>
      <c r="J3860" s="428"/>
    </row>
    <row r="3861" spans="1:10" ht="24.75" customHeight="1">
      <c r="A3861" s="428"/>
      <c r="B3861" s="428"/>
      <c r="C3861" s="428"/>
      <c r="D3861" s="495"/>
      <c r="E3861" s="495"/>
      <c r="F3861" s="428"/>
      <c r="G3861" s="495"/>
      <c r="H3861" s="495" t="str">
        <f t="shared" si="122"/>
        <v/>
      </c>
      <c r="I3861" s="512" t="str">
        <f t="shared" si="123"/>
        <v/>
      </c>
      <c r="J3861" s="428"/>
    </row>
    <row r="3862" spans="1:10" ht="24.75" customHeight="1">
      <c r="A3862" s="428"/>
      <c r="B3862" s="428"/>
      <c r="C3862" s="428"/>
      <c r="D3862" s="495"/>
      <c r="E3862" s="495"/>
      <c r="F3862" s="428"/>
      <c r="G3862" s="495"/>
      <c r="H3862" s="495" t="str">
        <f t="shared" si="122"/>
        <v/>
      </c>
      <c r="I3862" s="512" t="str">
        <f t="shared" si="123"/>
        <v/>
      </c>
      <c r="J3862" s="428"/>
    </row>
    <row r="3863" spans="1:10" ht="24.75" customHeight="1">
      <c r="A3863" s="428"/>
      <c r="B3863" s="428"/>
      <c r="C3863" s="428"/>
      <c r="D3863" s="495"/>
      <c r="E3863" s="495"/>
      <c r="F3863" s="428"/>
      <c r="G3863" s="495"/>
      <c r="H3863" s="495" t="str">
        <f t="shared" si="122"/>
        <v/>
      </c>
      <c r="I3863" s="512" t="str">
        <f t="shared" si="123"/>
        <v/>
      </c>
      <c r="J3863" s="428"/>
    </row>
    <row r="3864" spans="1:10" ht="24.75" customHeight="1">
      <c r="A3864" s="428"/>
      <c r="B3864" s="428"/>
      <c r="C3864" s="428"/>
      <c r="D3864" s="495"/>
      <c r="E3864" s="495"/>
      <c r="F3864" s="428"/>
      <c r="G3864" s="495"/>
      <c r="H3864" s="495" t="str">
        <f t="shared" si="122"/>
        <v/>
      </c>
      <c r="I3864" s="512" t="str">
        <f t="shared" si="123"/>
        <v/>
      </c>
      <c r="J3864" s="428"/>
    </row>
    <row r="3865" spans="1:10" ht="24.75" customHeight="1">
      <c r="A3865" s="428"/>
      <c r="B3865" s="428"/>
      <c r="C3865" s="428"/>
      <c r="D3865" s="495"/>
      <c r="E3865" s="495"/>
      <c r="F3865" s="428"/>
      <c r="G3865" s="495"/>
      <c r="H3865" s="495" t="str">
        <f t="shared" si="122"/>
        <v/>
      </c>
      <c r="I3865" s="512" t="str">
        <f t="shared" si="123"/>
        <v/>
      </c>
      <c r="J3865" s="428"/>
    </row>
    <row r="3866" spans="1:10" ht="24.75" customHeight="1">
      <c r="A3866" s="428"/>
      <c r="B3866" s="428"/>
      <c r="C3866" s="428"/>
      <c r="D3866" s="495"/>
      <c r="E3866" s="495"/>
      <c r="F3866" s="428"/>
      <c r="G3866" s="495"/>
      <c r="H3866" s="495" t="str">
        <f t="shared" si="122"/>
        <v/>
      </c>
      <c r="I3866" s="512" t="str">
        <f t="shared" si="123"/>
        <v/>
      </c>
      <c r="J3866" s="428"/>
    </row>
    <row r="3867" spans="1:10" ht="24.75" customHeight="1">
      <c r="A3867" s="428"/>
      <c r="B3867" s="428"/>
      <c r="C3867" s="428"/>
      <c r="D3867" s="495"/>
      <c r="E3867" s="495"/>
      <c r="F3867" s="428"/>
      <c r="G3867" s="495"/>
      <c r="H3867" s="495" t="str">
        <f t="shared" si="122"/>
        <v/>
      </c>
      <c r="I3867" s="512" t="str">
        <f t="shared" si="123"/>
        <v/>
      </c>
      <c r="J3867" s="428"/>
    </row>
    <row r="3868" spans="1:10" ht="24.75" customHeight="1">
      <c r="A3868" s="428"/>
      <c r="B3868" s="428"/>
      <c r="C3868" s="428"/>
      <c r="D3868" s="495"/>
      <c r="E3868" s="495"/>
      <c r="F3868" s="428"/>
      <c r="G3868" s="495"/>
      <c r="H3868" s="495" t="str">
        <f t="shared" si="122"/>
        <v/>
      </c>
      <c r="I3868" s="512" t="str">
        <f t="shared" si="123"/>
        <v/>
      </c>
      <c r="J3868" s="428"/>
    </row>
    <row r="3869" spans="1:10" ht="24.75" customHeight="1">
      <c r="A3869" s="428"/>
      <c r="B3869" s="428"/>
      <c r="C3869" s="428"/>
      <c r="D3869" s="495"/>
      <c r="E3869" s="495"/>
      <c r="F3869" s="428"/>
      <c r="G3869" s="495"/>
      <c r="H3869" s="495" t="str">
        <f t="shared" si="122"/>
        <v/>
      </c>
      <c r="I3869" s="512" t="str">
        <f t="shared" si="123"/>
        <v/>
      </c>
      <c r="J3869" s="428"/>
    </row>
    <row r="3870" spans="1:10" ht="24.75" customHeight="1">
      <c r="A3870" s="428"/>
      <c r="B3870" s="428"/>
      <c r="C3870" s="428"/>
      <c r="D3870" s="495"/>
      <c r="E3870" s="495"/>
      <c r="F3870" s="428"/>
      <c r="G3870" s="495"/>
      <c r="H3870" s="495" t="str">
        <f t="shared" ref="H3870:H3933" si="124">IF(E3870="","",E3870*G3870)</f>
        <v/>
      </c>
      <c r="I3870" s="512" t="str">
        <f t="shared" ref="I3870:I3933" si="125">IF(D3870="","",H3870/D3870)</f>
        <v/>
      </c>
      <c r="J3870" s="428"/>
    </row>
    <row r="3871" spans="1:10" ht="24.75" customHeight="1">
      <c r="A3871" s="428"/>
      <c r="B3871" s="428"/>
      <c r="C3871" s="428"/>
      <c r="D3871" s="495"/>
      <c r="E3871" s="495"/>
      <c r="F3871" s="428"/>
      <c r="G3871" s="495"/>
      <c r="H3871" s="495" t="str">
        <f t="shared" si="124"/>
        <v/>
      </c>
      <c r="I3871" s="512" t="str">
        <f t="shared" si="125"/>
        <v/>
      </c>
      <c r="J3871" s="428"/>
    </row>
    <row r="3872" spans="1:10" ht="24.75" customHeight="1">
      <c r="A3872" s="428"/>
      <c r="B3872" s="428"/>
      <c r="C3872" s="428"/>
      <c r="D3872" s="495"/>
      <c r="E3872" s="495"/>
      <c r="F3872" s="428"/>
      <c r="G3872" s="495"/>
      <c r="H3872" s="495" t="str">
        <f t="shared" si="124"/>
        <v/>
      </c>
      <c r="I3872" s="512" t="str">
        <f t="shared" si="125"/>
        <v/>
      </c>
      <c r="J3872" s="428"/>
    </row>
    <row r="3873" spans="1:10" ht="24.75" customHeight="1">
      <c r="A3873" s="428"/>
      <c r="B3873" s="428"/>
      <c r="C3873" s="428"/>
      <c r="D3873" s="495"/>
      <c r="E3873" s="495"/>
      <c r="F3873" s="428"/>
      <c r="G3873" s="495"/>
      <c r="H3873" s="495" t="str">
        <f t="shared" si="124"/>
        <v/>
      </c>
      <c r="I3873" s="512" t="str">
        <f t="shared" si="125"/>
        <v/>
      </c>
      <c r="J3873" s="428"/>
    </row>
    <row r="3874" spans="1:10" ht="24.75" customHeight="1">
      <c r="A3874" s="428"/>
      <c r="B3874" s="428"/>
      <c r="C3874" s="428"/>
      <c r="D3874" s="495"/>
      <c r="E3874" s="495"/>
      <c r="F3874" s="428"/>
      <c r="G3874" s="495"/>
      <c r="H3874" s="495" t="str">
        <f t="shared" si="124"/>
        <v/>
      </c>
      <c r="I3874" s="512" t="str">
        <f t="shared" si="125"/>
        <v/>
      </c>
      <c r="J3874" s="428"/>
    </row>
    <row r="3875" spans="1:10" ht="24.75" customHeight="1">
      <c r="A3875" s="428"/>
      <c r="B3875" s="428"/>
      <c r="C3875" s="428"/>
      <c r="D3875" s="495"/>
      <c r="E3875" s="495"/>
      <c r="F3875" s="428"/>
      <c r="G3875" s="495"/>
      <c r="H3875" s="495" t="str">
        <f t="shared" si="124"/>
        <v/>
      </c>
      <c r="I3875" s="512" t="str">
        <f t="shared" si="125"/>
        <v/>
      </c>
      <c r="J3875" s="428"/>
    </row>
    <row r="3876" spans="1:10" ht="24.75" customHeight="1">
      <c r="A3876" s="428"/>
      <c r="B3876" s="428"/>
      <c r="C3876" s="428"/>
      <c r="D3876" s="495"/>
      <c r="E3876" s="495"/>
      <c r="F3876" s="428"/>
      <c r="G3876" s="495"/>
      <c r="H3876" s="495" t="str">
        <f t="shared" si="124"/>
        <v/>
      </c>
      <c r="I3876" s="512" t="str">
        <f t="shared" si="125"/>
        <v/>
      </c>
      <c r="J3876" s="428"/>
    </row>
    <row r="3877" spans="1:10" ht="24.75" customHeight="1">
      <c r="A3877" s="428"/>
      <c r="B3877" s="428"/>
      <c r="C3877" s="428"/>
      <c r="D3877" s="495"/>
      <c r="E3877" s="495"/>
      <c r="F3877" s="428"/>
      <c r="G3877" s="495"/>
      <c r="H3877" s="495" t="str">
        <f t="shared" si="124"/>
        <v/>
      </c>
      <c r="I3877" s="512" t="str">
        <f t="shared" si="125"/>
        <v/>
      </c>
      <c r="J3877" s="428"/>
    </row>
    <row r="3878" spans="1:10" ht="24.75" customHeight="1">
      <c r="A3878" s="428"/>
      <c r="B3878" s="428"/>
      <c r="C3878" s="428"/>
      <c r="D3878" s="495"/>
      <c r="E3878" s="495"/>
      <c r="F3878" s="428"/>
      <c r="G3878" s="495"/>
      <c r="H3878" s="495" t="str">
        <f t="shared" si="124"/>
        <v/>
      </c>
      <c r="I3878" s="512" t="str">
        <f t="shared" si="125"/>
        <v/>
      </c>
      <c r="J3878" s="428"/>
    </row>
    <row r="3879" spans="1:10" ht="24.75" customHeight="1">
      <c r="A3879" s="428"/>
      <c r="B3879" s="428"/>
      <c r="C3879" s="428"/>
      <c r="D3879" s="495"/>
      <c r="E3879" s="495"/>
      <c r="F3879" s="428"/>
      <c r="G3879" s="495"/>
      <c r="H3879" s="495" t="str">
        <f t="shared" si="124"/>
        <v/>
      </c>
      <c r="I3879" s="512" t="str">
        <f t="shared" si="125"/>
        <v/>
      </c>
      <c r="J3879" s="428"/>
    </row>
    <row r="3880" spans="1:10" ht="24.75" customHeight="1">
      <c r="A3880" s="428"/>
      <c r="B3880" s="428"/>
      <c r="C3880" s="428"/>
      <c r="D3880" s="495"/>
      <c r="E3880" s="495"/>
      <c r="F3880" s="428"/>
      <c r="G3880" s="495"/>
      <c r="H3880" s="495" t="str">
        <f t="shared" si="124"/>
        <v/>
      </c>
      <c r="I3880" s="512" t="str">
        <f t="shared" si="125"/>
        <v/>
      </c>
      <c r="J3880" s="428"/>
    </row>
    <row r="3881" spans="1:10" ht="24.75" customHeight="1">
      <c r="A3881" s="428"/>
      <c r="B3881" s="428"/>
      <c r="C3881" s="428"/>
      <c r="D3881" s="495"/>
      <c r="E3881" s="495"/>
      <c r="F3881" s="428"/>
      <c r="G3881" s="495"/>
      <c r="H3881" s="495" t="str">
        <f t="shared" si="124"/>
        <v/>
      </c>
      <c r="I3881" s="512" t="str">
        <f t="shared" si="125"/>
        <v/>
      </c>
      <c r="J3881" s="428"/>
    </row>
    <row r="3882" spans="1:10" ht="24.75" customHeight="1">
      <c r="A3882" s="428"/>
      <c r="B3882" s="428"/>
      <c r="C3882" s="428"/>
      <c r="D3882" s="495"/>
      <c r="E3882" s="495"/>
      <c r="F3882" s="428"/>
      <c r="G3882" s="495"/>
      <c r="H3882" s="495" t="str">
        <f t="shared" si="124"/>
        <v/>
      </c>
      <c r="I3882" s="512" t="str">
        <f t="shared" si="125"/>
        <v/>
      </c>
      <c r="J3882" s="428"/>
    </row>
    <row r="3883" spans="1:10" ht="24.75" customHeight="1">
      <c r="A3883" s="428"/>
      <c r="B3883" s="428"/>
      <c r="C3883" s="428"/>
      <c r="D3883" s="495"/>
      <c r="E3883" s="495"/>
      <c r="F3883" s="428"/>
      <c r="G3883" s="495"/>
      <c r="H3883" s="495" t="str">
        <f t="shared" si="124"/>
        <v/>
      </c>
      <c r="I3883" s="512" t="str">
        <f t="shared" si="125"/>
        <v/>
      </c>
      <c r="J3883" s="428"/>
    </row>
    <row r="3884" spans="1:10" ht="24.75" customHeight="1">
      <c r="A3884" s="428"/>
      <c r="B3884" s="428"/>
      <c r="C3884" s="428"/>
      <c r="D3884" s="495"/>
      <c r="E3884" s="495"/>
      <c r="F3884" s="428"/>
      <c r="G3884" s="495"/>
      <c r="H3884" s="495" t="str">
        <f t="shared" si="124"/>
        <v/>
      </c>
      <c r="I3884" s="512" t="str">
        <f t="shared" si="125"/>
        <v/>
      </c>
      <c r="J3884" s="428"/>
    </row>
    <row r="3885" spans="1:10" ht="24.75" customHeight="1">
      <c r="A3885" s="428"/>
      <c r="B3885" s="428"/>
      <c r="C3885" s="428"/>
      <c r="D3885" s="495"/>
      <c r="E3885" s="495"/>
      <c r="F3885" s="428"/>
      <c r="G3885" s="495"/>
      <c r="H3885" s="495" t="str">
        <f t="shared" si="124"/>
        <v/>
      </c>
      <c r="I3885" s="512" t="str">
        <f t="shared" si="125"/>
        <v/>
      </c>
      <c r="J3885" s="428"/>
    </row>
    <row r="3886" spans="1:10" ht="24.75" customHeight="1">
      <c r="A3886" s="428"/>
      <c r="B3886" s="428"/>
      <c r="C3886" s="428"/>
      <c r="D3886" s="495"/>
      <c r="E3886" s="495"/>
      <c r="F3886" s="428"/>
      <c r="G3886" s="495"/>
      <c r="H3886" s="495" t="str">
        <f t="shared" si="124"/>
        <v/>
      </c>
      <c r="I3886" s="512" t="str">
        <f t="shared" si="125"/>
        <v/>
      </c>
      <c r="J3886" s="428"/>
    </row>
    <row r="3887" spans="1:10" ht="24.75" customHeight="1">
      <c r="A3887" s="428"/>
      <c r="B3887" s="428"/>
      <c r="C3887" s="428"/>
      <c r="D3887" s="495"/>
      <c r="E3887" s="495"/>
      <c r="F3887" s="428"/>
      <c r="G3887" s="495"/>
      <c r="H3887" s="495" t="str">
        <f t="shared" si="124"/>
        <v/>
      </c>
      <c r="I3887" s="512" t="str">
        <f t="shared" si="125"/>
        <v/>
      </c>
      <c r="J3887" s="428"/>
    </row>
    <row r="3888" spans="1:10" ht="24.75" customHeight="1">
      <c r="A3888" s="428"/>
      <c r="B3888" s="428"/>
      <c r="C3888" s="428"/>
      <c r="D3888" s="495"/>
      <c r="E3888" s="495"/>
      <c r="F3888" s="428"/>
      <c r="G3888" s="495"/>
      <c r="H3888" s="495" t="str">
        <f t="shared" si="124"/>
        <v/>
      </c>
      <c r="I3888" s="512" t="str">
        <f t="shared" si="125"/>
        <v/>
      </c>
      <c r="J3888" s="428"/>
    </row>
    <row r="3889" spans="1:10" ht="24.75" customHeight="1">
      <c r="A3889" s="428"/>
      <c r="B3889" s="428"/>
      <c r="C3889" s="428"/>
      <c r="D3889" s="495"/>
      <c r="E3889" s="495"/>
      <c r="F3889" s="428"/>
      <c r="G3889" s="495"/>
      <c r="H3889" s="495" t="str">
        <f t="shared" si="124"/>
        <v/>
      </c>
      <c r="I3889" s="512" t="str">
        <f t="shared" si="125"/>
        <v/>
      </c>
      <c r="J3889" s="428"/>
    </row>
    <row r="3890" spans="1:10" ht="24.75" customHeight="1">
      <c r="A3890" s="428"/>
      <c r="B3890" s="428"/>
      <c r="C3890" s="428"/>
      <c r="D3890" s="495"/>
      <c r="E3890" s="495"/>
      <c r="F3890" s="428"/>
      <c r="G3890" s="495"/>
      <c r="H3890" s="495" t="str">
        <f t="shared" si="124"/>
        <v/>
      </c>
      <c r="I3890" s="512" t="str">
        <f t="shared" si="125"/>
        <v/>
      </c>
      <c r="J3890" s="428"/>
    </row>
    <row r="3891" spans="1:10" ht="24.75" customHeight="1">
      <c r="A3891" s="428"/>
      <c r="B3891" s="428"/>
      <c r="C3891" s="428"/>
      <c r="D3891" s="495"/>
      <c r="E3891" s="495"/>
      <c r="F3891" s="428"/>
      <c r="G3891" s="495"/>
      <c r="H3891" s="495" t="str">
        <f t="shared" si="124"/>
        <v/>
      </c>
      <c r="I3891" s="512" t="str">
        <f t="shared" si="125"/>
        <v/>
      </c>
      <c r="J3891" s="428"/>
    </row>
    <row r="3892" spans="1:10" ht="24.75" customHeight="1">
      <c r="A3892" s="428"/>
      <c r="B3892" s="428"/>
      <c r="C3892" s="428"/>
      <c r="D3892" s="495"/>
      <c r="E3892" s="495"/>
      <c r="F3892" s="428"/>
      <c r="G3892" s="495"/>
      <c r="H3892" s="495" t="str">
        <f t="shared" si="124"/>
        <v/>
      </c>
      <c r="I3892" s="512" t="str">
        <f t="shared" si="125"/>
        <v/>
      </c>
      <c r="J3892" s="428"/>
    </row>
    <row r="3893" spans="1:10" ht="24.75" customHeight="1">
      <c r="A3893" s="428"/>
      <c r="B3893" s="428"/>
      <c r="C3893" s="428"/>
      <c r="D3893" s="495"/>
      <c r="E3893" s="495"/>
      <c r="F3893" s="428"/>
      <c r="G3893" s="495"/>
      <c r="H3893" s="495" t="str">
        <f t="shared" si="124"/>
        <v/>
      </c>
      <c r="I3893" s="512" t="str">
        <f t="shared" si="125"/>
        <v/>
      </c>
      <c r="J3893" s="428"/>
    </row>
    <row r="3894" spans="1:10" ht="24.75" customHeight="1">
      <c r="A3894" s="428"/>
      <c r="B3894" s="428"/>
      <c r="C3894" s="428"/>
      <c r="D3894" s="495"/>
      <c r="E3894" s="495"/>
      <c r="F3894" s="428"/>
      <c r="G3894" s="495"/>
      <c r="H3894" s="495" t="str">
        <f t="shared" si="124"/>
        <v/>
      </c>
      <c r="I3894" s="512" t="str">
        <f t="shared" si="125"/>
        <v/>
      </c>
      <c r="J3894" s="428"/>
    </row>
    <row r="3895" spans="1:10" ht="24.75" customHeight="1">
      <c r="A3895" s="428"/>
      <c r="B3895" s="428"/>
      <c r="C3895" s="428"/>
      <c r="D3895" s="495"/>
      <c r="E3895" s="495"/>
      <c r="F3895" s="428"/>
      <c r="G3895" s="495"/>
      <c r="H3895" s="495" t="str">
        <f t="shared" si="124"/>
        <v/>
      </c>
      <c r="I3895" s="512" t="str">
        <f t="shared" si="125"/>
        <v/>
      </c>
      <c r="J3895" s="428"/>
    </row>
    <row r="3896" spans="1:10" ht="24.75" customHeight="1">
      <c r="A3896" s="428"/>
      <c r="B3896" s="428"/>
      <c r="C3896" s="428"/>
      <c r="D3896" s="495"/>
      <c r="E3896" s="495"/>
      <c r="F3896" s="428"/>
      <c r="G3896" s="495"/>
      <c r="H3896" s="495" t="str">
        <f t="shared" si="124"/>
        <v/>
      </c>
      <c r="I3896" s="512" t="str">
        <f t="shared" si="125"/>
        <v/>
      </c>
      <c r="J3896" s="428"/>
    </row>
    <row r="3897" spans="1:10" ht="24.75" customHeight="1">
      <c r="A3897" s="428"/>
      <c r="B3897" s="428"/>
      <c r="C3897" s="428"/>
      <c r="D3897" s="495"/>
      <c r="E3897" s="495"/>
      <c r="F3897" s="428"/>
      <c r="G3897" s="495"/>
      <c r="H3897" s="495" t="str">
        <f t="shared" si="124"/>
        <v/>
      </c>
      <c r="I3897" s="512" t="str">
        <f t="shared" si="125"/>
        <v/>
      </c>
      <c r="J3897" s="428"/>
    </row>
    <row r="3898" spans="1:10" ht="24.75" customHeight="1">
      <c r="A3898" s="428"/>
      <c r="B3898" s="428"/>
      <c r="C3898" s="428"/>
      <c r="D3898" s="495"/>
      <c r="E3898" s="495"/>
      <c r="F3898" s="428"/>
      <c r="G3898" s="495"/>
      <c r="H3898" s="495" t="str">
        <f t="shared" si="124"/>
        <v/>
      </c>
      <c r="I3898" s="512" t="str">
        <f t="shared" si="125"/>
        <v/>
      </c>
      <c r="J3898" s="428"/>
    </row>
    <row r="3899" spans="1:10" ht="24.75" customHeight="1">
      <c r="A3899" s="428"/>
      <c r="B3899" s="428"/>
      <c r="C3899" s="428"/>
      <c r="D3899" s="495"/>
      <c r="E3899" s="495"/>
      <c r="F3899" s="428"/>
      <c r="G3899" s="495"/>
      <c r="H3899" s="495" t="str">
        <f t="shared" si="124"/>
        <v/>
      </c>
      <c r="I3899" s="512" t="str">
        <f t="shared" si="125"/>
        <v/>
      </c>
      <c r="J3899" s="428"/>
    </row>
    <row r="3900" spans="1:10" ht="24.75" customHeight="1">
      <c r="A3900" s="428"/>
      <c r="B3900" s="428"/>
      <c r="C3900" s="428"/>
      <c r="D3900" s="495"/>
      <c r="E3900" s="495"/>
      <c r="F3900" s="428"/>
      <c r="G3900" s="495"/>
      <c r="H3900" s="495" t="str">
        <f t="shared" si="124"/>
        <v/>
      </c>
      <c r="I3900" s="512" t="str">
        <f t="shared" si="125"/>
        <v/>
      </c>
      <c r="J3900" s="428"/>
    </row>
    <row r="3901" spans="1:10" ht="24.75" customHeight="1">
      <c r="A3901" s="428"/>
      <c r="B3901" s="428"/>
      <c r="C3901" s="428"/>
      <c r="D3901" s="495"/>
      <c r="E3901" s="495"/>
      <c r="F3901" s="428"/>
      <c r="G3901" s="495"/>
      <c r="H3901" s="495" t="str">
        <f t="shared" si="124"/>
        <v/>
      </c>
      <c r="I3901" s="512" t="str">
        <f t="shared" si="125"/>
        <v/>
      </c>
      <c r="J3901" s="428"/>
    </row>
    <row r="3902" spans="1:10" ht="24.75" customHeight="1">
      <c r="A3902" s="428"/>
      <c r="B3902" s="428"/>
      <c r="C3902" s="428"/>
      <c r="D3902" s="495"/>
      <c r="E3902" s="495"/>
      <c r="F3902" s="428"/>
      <c r="G3902" s="495"/>
      <c r="H3902" s="495" t="str">
        <f t="shared" si="124"/>
        <v/>
      </c>
      <c r="I3902" s="512" t="str">
        <f t="shared" si="125"/>
        <v/>
      </c>
      <c r="J3902" s="428"/>
    </row>
    <row r="3903" spans="1:10" ht="24.75" customHeight="1">
      <c r="A3903" s="428"/>
      <c r="B3903" s="428"/>
      <c r="C3903" s="428"/>
      <c r="D3903" s="495"/>
      <c r="E3903" s="495"/>
      <c r="F3903" s="428"/>
      <c r="G3903" s="495"/>
      <c r="H3903" s="495" t="str">
        <f t="shared" si="124"/>
        <v/>
      </c>
      <c r="I3903" s="512" t="str">
        <f t="shared" si="125"/>
        <v/>
      </c>
      <c r="J3903" s="428"/>
    </row>
    <row r="3904" spans="1:10" ht="24.75" customHeight="1">
      <c r="A3904" s="428"/>
      <c r="B3904" s="428"/>
      <c r="C3904" s="428"/>
      <c r="D3904" s="495"/>
      <c r="E3904" s="495"/>
      <c r="F3904" s="428"/>
      <c r="G3904" s="495"/>
      <c r="H3904" s="495" t="str">
        <f t="shared" si="124"/>
        <v/>
      </c>
      <c r="I3904" s="512" t="str">
        <f t="shared" si="125"/>
        <v/>
      </c>
      <c r="J3904" s="428"/>
    </row>
    <row r="3905" spans="1:10" ht="24.75" customHeight="1">
      <c r="A3905" s="428"/>
      <c r="B3905" s="428"/>
      <c r="C3905" s="428"/>
      <c r="D3905" s="495"/>
      <c r="E3905" s="495"/>
      <c r="F3905" s="428"/>
      <c r="G3905" s="495"/>
      <c r="H3905" s="495" t="str">
        <f t="shared" si="124"/>
        <v/>
      </c>
      <c r="I3905" s="512" t="str">
        <f t="shared" si="125"/>
        <v/>
      </c>
      <c r="J3905" s="428"/>
    </row>
    <row r="3906" spans="1:10" ht="24.75" customHeight="1">
      <c r="A3906" s="428"/>
      <c r="B3906" s="428"/>
      <c r="C3906" s="428"/>
      <c r="D3906" s="495"/>
      <c r="E3906" s="495"/>
      <c r="F3906" s="428"/>
      <c r="G3906" s="495"/>
      <c r="H3906" s="495" t="str">
        <f t="shared" si="124"/>
        <v/>
      </c>
      <c r="I3906" s="512" t="str">
        <f t="shared" si="125"/>
        <v/>
      </c>
      <c r="J3906" s="428"/>
    </row>
    <row r="3907" spans="1:10" ht="24.75" customHeight="1">
      <c r="A3907" s="428"/>
      <c r="B3907" s="428"/>
      <c r="C3907" s="428"/>
      <c r="D3907" s="495"/>
      <c r="E3907" s="495"/>
      <c r="F3907" s="428"/>
      <c r="G3907" s="495"/>
      <c r="H3907" s="495" t="str">
        <f t="shared" si="124"/>
        <v/>
      </c>
      <c r="I3907" s="512" t="str">
        <f t="shared" si="125"/>
        <v/>
      </c>
      <c r="J3907" s="428"/>
    </row>
    <row r="3908" spans="1:10" ht="24.75" customHeight="1">
      <c r="A3908" s="428"/>
      <c r="B3908" s="428"/>
      <c r="C3908" s="428"/>
      <c r="D3908" s="495"/>
      <c r="E3908" s="495"/>
      <c r="F3908" s="428"/>
      <c r="G3908" s="495"/>
      <c r="H3908" s="495" t="str">
        <f t="shared" si="124"/>
        <v/>
      </c>
      <c r="I3908" s="512" t="str">
        <f t="shared" si="125"/>
        <v/>
      </c>
      <c r="J3908" s="428"/>
    </row>
    <row r="3909" spans="1:10" ht="24.75" customHeight="1">
      <c r="A3909" s="428"/>
      <c r="B3909" s="428"/>
      <c r="C3909" s="428"/>
      <c r="D3909" s="495"/>
      <c r="E3909" s="495"/>
      <c r="F3909" s="428"/>
      <c r="G3909" s="495"/>
      <c r="H3909" s="495" t="str">
        <f t="shared" si="124"/>
        <v/>
      </c>
      <c r="I3909" s="512" t="str">
        <f t="shared" si="125"/>
        <v/>
      </c>
      <c r="J3909" s="428"/>
    </row>
    <row r="3910" spans="1:10" ht="24.75" customHeight="1">
      <c r="A3910" s="428"/>
      <c r="B3910" s="428"/>
      <c r="C3910" s="428"/>
      <c r="D3910" s="495"/>
      <c r="E3910" s="495"/>
      <c r="F3910" s="428"/>
      <c r="G3910" s="495"/>
      <c r="H3910" s="495" t="str">
        <f t="shared" si="124"/>
        <v/>
      </c>
      <c r="I3910" s="512" t="str">
        <f t="shared" si="125"/>
        <v/>
      </c>
      <c r="J3910" s="428"/>
    </row>
    <row r="3911" spans="1:10" ht="24.75" customHeight="1">
      <c r="A3911" s="428"/>
      <c r="B3911" s="428"/>
      <c r="C3911" s="428"/>
      <c r="D3911" s="495"/>
      <c r="E3911" s="495"/>
      <c r="F3911" s="428"/>
      <c r="G3911" s="495"/>
      <c r="H3911" s="495" t="str">
        <f t="shared" si="124"/>
        <v/>
      </c>
      <c r="I3911" s="512" t="str">
        <f t="shared" si="125"/>
        <v/>
      </c>
      <c r="J3911" s="428"/>
    </row>
    <row r="3912" spans="1:10" ht="24.75" customHeight="1">
      <c r="A3912" s="428"/>
      <c r="B3912" s="428"/>
      <c r="C3912" s="428"/>
      <c r="D3912" s="495"/>
      <c r="E3912" s="495"/>
      <c r="F3912" s="428"/>
      <c r="G3912" s="495"/>
      <c r="H3912" s="495" t="str">
        <f t="shared" si="124"/>
        <v/>
      </c>
      <c r="I3912" s="512" t="str">
        <f t="shared" si="125"/>
        <v/>
      </c>
      <c r="J3912" s="428"/>
    </row>
    <row r="3913" spans="1:10" ht="24.75" customHeight="1">
      <c r="A3913" s="428"/>
      <c r="B3913" s="428"/>
      <c r="C3913" s="428"/>
      <c r="D3913" s="495"/>
      <c r="E3913" s="495"/>
      <c r="F3913" s="428"/>
      <c r="G3913" s="495"/>
      <c r="H3913" s="495" t="str">
        <f t="shared" si="124"/>
        <v/>
      </c>
      <c r="I3913" s="512" t="str">
        <f t="shared" si="125"/>
        <v/>
      </c>
      <c r="J3913" s="428"/>
    </row>
    <row r="3914" spans="1:10" ht="24.75" customHeight="1">
      <c r="A3914" s="428"/>
      <c r="B3914" s="428"/>
      <c r="C3914" s="428"/>
      <c r="D3914" s="495"/>
      <c r="E3914" s="495"/>
      <c r="F3914" s="428"/>
      <c r="G3914" s="495"/>
      <c r="H3914" s="495" t="str">
        <f t="shared" si="124"/>
        <v/>
      </c>
      <c r="I3914" s="512" t="str">
        <f t="shared" si="125"/>
        <v/>
      </c>
      <c r="J3914" s="428"/>
    </row>
    <row r="3915" spans="1:10" ht="24.75" customHeight="1">
      <c r="A3915" s="428"/>
      <c r="B3915" s="428"/>
      <c r="C3915" s="428"/>
      <c r="D3915" s="495"/>
      <c r="E3915" s="495"/>
      <c r="F3915" s="428"/>
      <c r="G3915" s="495"/>
      <c r="H3915" s="495" t="str">
        <f t="shared" si="124"/>
        <v/>
      </c>
      <c r="I3915" s="512" t="str">
        <f t="shared" si="125"/>
        <v/>
      </c>
      <c r="J3915" s="428"/>
    </row>
    <row r="3916" spans="1:10" ht="24.75" customHeight="1">
      <c r="A3916" s="428"/>
      <c r="B3916" s="428"/>
      <c r="C3916" s="428"/>
      <c r="D3916" s="495"/>
      <c r="E3916" s="495"/>
      <c r="F3916" s="428"/>
      <c r="G3916" s="495"/>
      <c r="H3916" s="495" t="str">
        <f t="shared" si="124"/>
        <v/>
      </c>
      <c r="I3916" s="512" t="str">
        <f t="shared" si="125"/>
        <v/>
      </c>
      <c r="J3916" s="428"/>
    </row>
    <row r="3917" spans="1:10" ht="24.75" customHeight="1">
      <c r="A3917" s="428"/>
      <c r="B3917" s="428"/>
      <c r="C3917" s="428"/>
      <c r="D3917" s="495"/>
      <c r="E3917" s="495"/>
      <c r="F3917" s="428"/>
      <c r="G3917" s="495"/>
      <c r="H3917" s="495" t="str">
        <f t="shared" si="124"/>
        <v/>
      </c>
      <c r="I3917" s="512" t="str">
        <f t="shared" si="125"/>
        <v/>
      </c>
      <c r="J3917" s="428"/>
    </row>
    <row r="3918" spans="1:10" ht="24.75" customHeight="1">
      <c r="A3918" s="428"/>
      <c r="B3918" s="428"/>
      <c r="C3918" s="428"/>
      <c r="D3918" s="495"/>
      <c r="E3918" s="495"/>
      <c r="F3918" s="428"/>
      <c r="G3918" s="495"/>
      <c r="H3918" s="495" t="str">
        <f t="shared" si="124"/>
        <v/>
      </c>
      <c r="I3918" s="512" t="str">
        <f t="shared" si="125"/>
        <v/>
      </c>
      <c r="J3918" s="428"/>
    </row>
    <row r="3919" spans="1:10" ht="24.75" customHeight="1">
      <c r="A3919" s="428"/>
      <c r="B3919" s="428"/>
      <c r="C3919" s="428"/>
      <c r="D3919" s="495"/>
      <c r="E3919" s="495"/>
      <c r="F3919" s="428"/>
      <c r="G3919" s="495"/>
      <c r="H3919" s="495" t="str">
        <f t="shared" si="124"/>
        <v/>
      </c>
      <c r="I3919" s="512" t="str">
        <f t="shared" si="125"/>
        <v/>
      </c>
      <c r="J3919" s="428"/>
    </row>
    <row r="3920" spans="1:10" ht="24.75" customHeight="1">
      <c r="A3920" s="428"/>
      <c r="B3920" s="428"/>
      <c r="C3920" s="428"/>
      <c r="D3920" s="495"/>
      <c r="E3920" s="495"/>
      <c r="F3920" s="428"/>
      <c r="G3920" s="495"/>
      <c r="H3920" s="495" t="str">
        <f t="shared" si="124"/>
        <v/>
      </c>
      <c r="I3920" s="512" t="str">
        <f t="shared" si="125"/>
        <v/>
      </c>
      <c r="J3920" s="428"/>
    </row>
    <row r="3921" spans="1:10" ht="24.75" customHeight="1">
      <c r="A3921" s="428"/>
      <c r="B3921" s="428"/>
      <c r="C3921" s="428"/>
      <c r="D3921" s="495"/>
      <c r="E3921" s="495"/>
      <c r="F3921" s="428"/>
      <c r="G3921" s="495"/>
      <c r="H3921" s="495" t="str">
        <f t="shared" si="124"/>
        <v/>
      </c>
      <c r="I3921" s="512" t="str">
        <f t="shared" si="125"/>
        <v/>
      </c>
      <c r="J3921" s="428"/>
    </row>
    <row r="3922" spans="1:10" ht="24.75" customHeight="1">
      <c r="A3922" s="428"/>
      <c r="B3922" s="428"/>
      <c r="C3922" s="428"/>
      <c r="D3922" s="495"/>
      <c r="E3922" s="495"/>
      <c r="F3922" s="428"/>
      <c r="G3922" s="495"/>
      <c r="H3922" s="495" t="str">
        <f t="shared" si="124"/>
        <v/>
      </c>
      <c r="I3922" s="512" t="str">
        <f t="shared" si="125"/>
        <v/>
      </c>
      <c r="J3922" s="428"/>
    </row>
    <row r="3923" spans="1:10" ht="24.75" customHeight="1">
      <c r="A3923" s="428"/>
      <c r="B3923" s="428"/>
      <c r="C3923" s="428"/>
      <c r="D3923" s="495"/>
      <c r="E3923" s="495"/>
      <c r="F3923" s="428"/>
      <c r="G3923" s="495"/>
      <c r="H3923" s="495" t="str">
        <f t="shared" si="124"/>
        <v/>
      </c>
      <c r="I3923" s="512" t="str">
        <f t="shared" si="125"/>
        <v/>
      </c>
      <c r="J3923" s="428"/>
    </row>
    <row r="3924" spans="1:10" ht="24.75" customHeight="1">
      <c r="A3924" s="428"/>
      <c r="B3924" s="428"/>
      <c r="C3924" s="428"/>
      <c r="D3924" s="495"/>
      <c r="E3924" s="495"/>
      <c r="F3924" s="428"/>
      <c r="G3924" s="495"/>
      <c r="H3924" s="495" t="str">
        <f t="shared" si="124"/>
        <v/>
      </c>
      <c r="I3924" s="512" t="str">
        <f t="shared" si="125"/>
        <v/>
      </c>
      <c r="J3924" s="428"/>
    </row>
    <row r="3925" spans="1:10" ht="24.75" customHeight="1">
      <c r="A3925" s="428"/>
      <c r="B3925" s="428"/>
      <c r="C3925" s="428"/>
      <c r="D3925" s="495"/>
      <c r="E3925" s="495"/>
      <c r="F3925" s="428"/>
      <c r="G3925" s="495"/>
      <c r="H3925" s="495" t="str">
        <f t="shared" si="124"/>
        <v/>
      </c>
      <c r="I3925" s="512" t="str">
        <f t="shared" si="125"/>
        <v/>
      </c>
      <c r="J3925" s="428"/>
    </row>
    <row r="3926" spans="1:10" ht="24.75" customHeight="1">
      <c r="A3926" s="428"/>
      <c r="B3926" s="428"/>
      <c r="C3926" s="428"/>
      <c r="D3926" s="495"/>
      <c r="E3926" s="495"/>
      <c r="F3926" s="428"/>
      <c r="G3926" s="495"/>
      <c r="H3926" s="495" t="str">
        <f t="shared" si="124"/>
        <v/>
      </c>
      <c r="I3926" s="512" t="str">
        <f t="shared" si="125"/>
        <v/>
      </c>
      <c r="J3926" s="428"/>
    </row>
    <row r="3927" spans="1:10" ht="24.75" customHeight="1">
      <c r="A3927" s="428"/>
      <c r="B3927" s="428"/>
      <c r="C3927" s="428"/>
      <c r="D3927" s="495"/>
      <c r="E3927" s="495"/>
      <c r="F3927" s="428"/>
      <c r="G3927" s="495"/>
      <c r="H3927" s="495" t="str">
        <f t="shared" si="124"/>
        <v/>
      </c>
      <c r="I3927" s="512" t="str">
        <f t="shared" si="125"/>
        <v/>
      </c>
      <c r="J3927" s="428"/>
    </row>
    <row r="3928" spans="1:10" ht="24.75" customHeight="1">
      <c r="A3928" s="428"/>
      <c r="B3928" s="428"/>
      <c r="C3928" s="428"/>
      <c r="D3928" s="495"/>
      <c r="E3928" s="495"/>
      <c r="F3928" s="428"/>
      <c r="G3928" s="495"/>
      <c r="H3928" s="495" t="str">
        <f t="shared" si="124"/>
        <v/>
      </c>
      <c r="I3928" s="512" t="str">
        <f t="shared" si="125"/>
        <v/>
      </c>
      <c r="J3928" s="428"/>
    </row>
    <row r="3929" spans="1:10" ht="24.75" customHeight="1">
      <c r="A3929" s="428"/>
      <c r="B3929" s="428"/>
      <c r="C3929" s="428"/>
      <c r="D3929" s="495"/>
      <c r="E3929" s="495"/>
      <c r="F3929" s="428"/>
      <c r="G3929" s="495"/>
      <c r="H3929" s="495" t="str">
        <f t="shared" si="124"/>
        <v/>
      </c>
      <c r="I3929" s="512" t="str">
        <f t="shared" si="125"/>
        <v/>
      </c>
      <c r="J3929" s="428"/>
    </row>
    <row r="3930" spans="1:10" ht="24.75" customHeight="1">
      <c r="A3930" s="428"/>
      <c r="B3930" s="428"/>
      <c r="C3930" s="428"/>
      <c r="D3930" s="495"/>
      <c r="E3930" s="495"/>
      <c r="F3930" s="428"/>
      <c r="G3930" s="495"/>
      <c r="H3930" s="495" t="str">
        <f t="shared" si="124"/>
        <v/>
      </c>
      <c r="I3930" s="512" t="str">
        <f t="shared" si="125"/>
        <v/>
      </c>
      <c r="J3930" s="428"/>
    </row>
    <row r="3931" spans="1:10" ht="24.75" customHeight="1">
      <c r="A3931" s="428"/>
      <c r="B3931" s="428"/>
      <c r="C3931" s="428"/>
      <c r="D3931" s="495"/>
      <c r="E3931" s="495"/>
      <c r="F3931" s="428"/>
      <c r="G3931" s="495"/>
      <c r="H3931" s="495" t="str">
        <f t="shared" si="124"/>
        <v/>
      </c>
      <c r="I3931" s="512" t="str">
        <f t="shared" si="125"/>
        <v/>
      </c>
      <c r="J3931" s="428"/>
    </row>
    <row r="3932" spans="1:10" ht="24.75" customHeight="1">
      <c r="A3932" s="428"/>
      <c r="B3932" s="428"/>
      <c r="C3932" s="428"/>
      <c r="D3932" s="495"/>
      <c r="E3932" s="495"/>
      <c r="F3932" s="428"/>
      <c r="G3932" s="495"/>
      <c r="H3932" s="495" t="str">
        <f t="shared" si="124"/>
        <v/>
      </c>
      <c r="I3932" s="512" t="str">
        <f t="shared" si="125"/>
        <v/>
      </c>
      <c r="J3932" s="428"/>
    </row>
    <row r="3933" spans="1:10" ht="24.75" customHeight="1">
      <c r="A3933" s="428"/>
      <c r="B3933" s="428"/>
      <c r="C3933" s="428"/>
      <c r="D3933" s="495"/>
      <c r="E3933" s="495"/>
      <c r="F3933" s="428"/>
      <c r="G3933" s="495"/>
      <c r="H3933" s="495" t="str">
        <f t="shared" si="124"/>
        <v/>
      </c>
      <c r="I3933" s="512" t="str">
        <f t="shared" si="125"/>
        <v/>
      </c>
      <c r="J3933" s="428"/>
    </row>
    <row r="3934" spans="1:10" ht="24.75" customHeight="1">
      <c r="A3934" s="428"/>
      <c r="B3934" s="428"/>
      <c r="C3934" s="428"/>
      <c r="D3934" s="495"/>
      <c r="E3934" s="495"/>
      <c r="F3934" s="428"/>
      <c r="G3934" s="495"/>
      <c r="H3934" s="495" t="str">
        <f t="shared" ref="H3934:H3997" si="126">IF(E3934="","",E3934*G3934)</f>
        <v/>
      </c>
      <c r="I3934" s="512" t="str">
        <f t="shared" ref="I3934:I3997" si="127">IF(D3934="","",H3934/D3934)</f>
        <v/>
      </c>
      <c r="J3934" s="428"/>
    </row>
    <row r="3935" spans="1:10" ht="24.75" customHeight="1">
      <c r="A3935" s="428"/>
      <c r="B3935" s="428"/>
      <c r="C3935" s="428"/>
      <c r="D3935" s="495"/>
      <c r="E3935" s="495"/>
      <c r="F3935" s="428"/>
      <c r="G3935" s="495"/>
      <c r="H3935" s="495" t="str">
        <f t="shared" si="126"/>
        <v/>
      </c>
      <c r="I3935" s="512" t="str">
        <f t="shared" si="127"/>
        <v/>
      </c>
      <c r="J3935" s="428"/>
    </row>
    <row r="3936" spans="1:10" ht="24.75" customHeight="1">
      <c r="A3936" s="428"/>
      <c r="B3936" s="428"/>
      <c r="C3936" s="428"/>
      <c r="D3936" s="495"/>
      <c r="E3936" s="495"/>
      <c r="F3936" s="428"/>
      <c r="G3936" s="495"/>
      <c r="H3936" s="495" t="str">
        <f t="shared" si="126"/>
        <v/>
      </c>
      <c r="I3936" s="512" t="str">
        <f t="shared" si="127"/>
        <v/>
      </c>
      <c r="J3936" s="428"/>
    </row>
    <row r="3937" spans="1:10" ht="24.75" customHeight="1">
      <c r="A3937" s="428"/>
      <c r="B3937" s="428"/>
      <c r="C3937" s="428"/>
      <c r="D3937" s="495"/>
      <c r="E3937" s="495"/>
      <c r="F3937" s="428"/>
      <c r="G3937" s="495"/>
      <c r="H3937" s="495" t="str">
        <f t="shared" si="126"/>
        <v/>
      </c>
      <c r="I3937" s="512" t="str">
        <f t="shared" si="127"/>
        <v/>
      </c>
      <c r="J3937" s="428"/>
    </row>
    <row r="3938" spans="1:10" ht="24.75" customHeight="1">
      <c r="A3938" s="428"/>
      <c r="B3938" s="428"/>
      <c r="C3938" s="428"/>
      <c r="D3938" s="495"/>
      <c r="E3938" s="495"/>
      <c r="F3938" s="428"/>
      <c r="G3938" s="495"/>
      <c r="H3938" s="495" t="str">
        <f t="shared" si="126"/>
        <v/>
      </c>
      <c r="I3938" s="512" t="str">
        <f t="shared" si="127"/>
        <v/>
      </c>
      <c r="J3938" s="428"/>
    </row>
    <row r="3939" spans="1:10" ht="24.75" customHeight="1">
      <c r="A3939" s="428"/>
      <c r="B3939" s="428"/>
      <c r="C3939" s="428"/>
      <c r="D3939" s="495"/>
      <c r="E3939" s="495"/>
      <c r="F3939" s="428"/>
      <c r="G3939" s="495"/>
      <c r="H3939" s="495" t="str">
        <f t="shared" si="126"/>
        <v/>
      </c>
      <c r="I3939" s="512" t="str">
        <f t="shared" si="127"/>
        <v/>
      </c>
      <c r="J3939" s="428"/>
    </row>
    <row r="3940" spans="1:10" ht="24.75" customHeight="1">
      <c r="A3940" s="428"/>
      <c r="B3940" s="428"/>
      <c r="C3940" s="428"/>
      <c r="D3940" s="495"/>
      <c r="E3940" s="495"/>
      <c r="F3940" s="428"/>
      <c r="G3940" s="495"/>
      <c r="H3940" s="495" t="str">
        <f t="shared" si="126"/>
        <v/>
      </c>
      <c r="I3940" s="512" t="str">
        <f t="shared" si="127"/>
        <v/>
      </c>
      <c r="J3940" s="428"/>
    </row>
    <row r="3941" spans="1:10" ht="24.75" customHeight="1">
      <c r="A3941" s="428"/>
      <c r="B3941" s="428"/>
      <c r="C3941" s="428"/>
      <c r="D3941" s="495"/>
      <c r="E3941" s="495"/>
      <c r="F3941" s="428"/>
      <c r="G3941" s="495"/>
      <c r="H3941" s="495" t="str">
        <f t="shared" si="126"/>
        <v/>
      </c>
      <c r="I3941" s="512" t="str">
        <f t="shared" si="127"/>
        <v/>
      </c>
      <c r="J3941" s="428"/>
    </row>
    <row r="3942" spans="1:10" ht="24.75" customHeight="1">
      <c r="A3942" s="428"/>
      <c r="B3942" s="428"/>
      <c r="C3942" s="428"/>
      <c r="D3942" s="495"/>
      <c r="E3942" s="495"/>
      <c r="F3942" s="428"/>
      <c r="G3942" s="495"/>
      <c r="H3942" s="495" t="str">
        <f t="shared" si="126"/>
        <v/>
      </c>
      <c r="I3942" s="512" t="str">
        <f t="shared" si="127"/>
        <v/>
      </c>
      <c r="J3942" s="428"/>
    </row>
    <row r="3943" spans="1:10" ht="24.75" customHeight="1">
      <c r="A3943" s="428"/>
      <c r="B3943" s="428"/>
      <c r="C3943" s="428"/>
      <c r="D3943" s="495"/>
      <c r="E3943" s="495"/>
      <c r="F3943" s="428"/>
      <c r="G3943" s="495"/>
      <c r="H3943" s="495" t="str">
        <f t="shared" si="126"/>
        <v/>
      </c>
      <c r="I3943" s="512" t="str">
        <f t="shared" si="127"/>
        <v/>
      </c>
      <c r="J3943" s="428"/>
    </row>
    <row r="3944" spans="1:10" ht="24.75" customHeight="1">
      <c r="A3944" s="428"/>
      <c r="B3944" s="428"/>
      <c r="C3944" s="428"/>
      <c r="D3944" s="495"/>
      <c r="E3944" s="495"/>
      <c r="F3944" s="428"/>
      <c r="G3944" s="495"/>
      <c r="H3944" s="495" t="str">
        <f t="shared" si="126"/>
        <v/>
      </c>
      <c r="I3944" s="512" t="str">
        <f t="shared" si="127"/>
        <v/>
      </c>
      <c r="J3944" s="428"/>
    </row>
    <row r="3945" spans="1:10" ht="24.75" customHeight="1">
      <c r="A3945" s="428"/>
      <c r="B3945" s="428"/>
      <c r="C3945" s="428"/>
      <c r="D3945" s="495"/>
      <c r="E3945" s="495"/>
      <c r="F3945" s="428"/>
      <c r="G3945" s="495"/>
      <c r="H3945" s="495" t="str">
        <f t="shared" si="126"/>
        <v/>
      </c>
      <c r="I3945" s="512" t="str">
        <f t="shared" si="127"/>
        <v/>
      </c>
      <c r="J3945" s="428"/>
    </row>
    <row r="3946" spans="1:10" ht="24.75" customHeight="1">
      <c r="A3946" s="428"/>
      <c r="B3946" s="428"/>
      <c r="C3946" s="428"/>
      <c r="D3946" s="495"/>
      <c r="E3946" s="495"/>
      <c r="F3946" s="428"/>
      <c r="G3946" s="495"/>
      <c r="H3946" s="495" t="str">
        <f t="shared" si="126"/>
        <v/>
      </c>
      <c r="I3946" s="512" t="str">
        <f t="shared" si="127"/>
        <v/>
      </c>
      <c r="J3946" s="428"/>
    </row>
    <row r="3947" spans="1:10" ht="24.75" customHeight="1">
      <c r="A3947" s="428"/>
      <c r="B3947" s="428"/>
      <c r="C3947" s="428"/>
      <c r="D3947" s="495"/>
      <c r="E3947" s="495"/>
      <c r="F3947" s="428"/>
      <c r="G3947" s="495"/>
      <c r="H3947" s="495" t="str">
        <f t="shared" si="126"/>
        <v/>
      </c>
      <c r="I3947" s="512" t="str">
        <f t="shared" si="127"/>
        <v/>
      </c>
      <c r="J3947" s="428"/>
    </row>
    <row r="3948" spans="1:10" ht="24.75" customHeight="1">
      <c r="A3948" s="428"/>
      <c r="B3948" s="428"/>
      <c r="C3948" s="428"/>
      <c r="D3948" s="495"/>
      <c r="E3948" s="495"/>
      <c r="F3948" s="428"/>
      <c r="G3948" s="495"/>
      <c r="H3948" s="495" t="str">
        <f t="shared" si="126"/>
        <v/>
      </c>
      <c r="I3948" s="512" t="str">
        <f t="shared" si="127"/>
        <v/>
      </c>
      <c r="J3948" s="428"/>
    </row>
    <row r="3949" spans="1:10" ht="24.75" customHeight="1">
      <c r="A3949" s="428"/>
      <c r="B3949" s="428"/>
      <c r="C3949" s="428"/>
      <c r="D3949" s="495"/>
      <c r="E3949" s="495"/>
      <c r="F3949" s="428"/>
      <c r="G3949" s="495"/>
      <c r="H3949" s="495" t="str">
        <f t="shared" si="126"/>
        <v/>
      </c>
      <c r="I3949" s="512" t="str">
        <f t="shared" si="127"/>
        <v/>
      </c>
      <c r="J3949" s="428"/>
    </row>
    <row r="3950" spans="1:10" ht="24.75" customHeight="1">
      <c r="A3950" s="428"/>
      <c r="B3950" s="428"/>
      <c r="C3950" s="428"/>
      <c r="D3950" s="495"/>
      <c r="E3950" s="495"/>
      <c r="F3950" s="428"/>
      <c r="G3950" s="495"/>
      <c r="H3950" s="495" t="str">
        <f t="shared" si="126"/>
        <v/>
      </c>
      <c r="I3950" s="512" t="str">
        <f t="shared" si="127"/>
        <v/>
      </c>
      <c r="J3950" s="428"/>
    </row>
    <row r="3951" spans="1:10" ht="24.75" customHeight="1">
      <c r="A3951" s="428"/>
      <c r="B3951" s="428"/>
      <c r="C3951" s="428"/>
      <c r="D3951" s="495"/>
      <c r="E3951" s="495"/>
      <c r="F3951" s="428"/>
      <c r="G3951" s="495"/>
      <c r="H3951" s="495" t="str">
        <f t="shared" si="126"/>
        <v/>
      </c>
      <c r="I3951" s="512" t="str">
        <f t="shared" si="127"/>
        <v/>
      </c>
      <c r="J3951" s="428"/>
    </row>
    <row r="3952" spans="1:10" ht="24.75" customHeight="1">
      <c r="A3952" s="428"/>
      <c r="B3952" s="428"/>
      <c r="C3952" s="428"/>
      <c r="D3952" s="495"/>
      <c r="E3952" s="495"/>
      <c r="F3952" s="428"/>
      <c r="G3952" s="495"/>
      <c r="H3952" s="495" t="str">
        <f t="shared" si="126"/>
        <v/>
      </c>
      <c r="I3952" s="512" t="str">
        <f t="shared" si="127"/>
        <v/>
      </c>
      <c r="J3952" s="428"/>
    </row>
    <row r="3953" spans="1:10" ht="24.75" customHeight="1">
      <c r="A3953" s="428"/>
      <c r="B3953" s="428"/>
      <c r="C3953" s="428"/>
      <c r="D3953" s="495"/>
      <c r="E3953" s="495"/>
      <c r="F3953" s="428"/>
      <c r="G3953" s="495"/>
      <c r="H3953" s="495" t="str">
        <f t="shared" si="126"/>
        <v/>
      </c>
      <c r="I3953" s="512" t="str">
        <f t="shared" si="127"/>
        <v/>
      </c>
      <c r="J3953" s="428"/>
    </row>
    <row r="3954" spans="1:10" ht="24.75" customHeight="1">
      <c r="A3954" s="428"/>
      <c r="B3954" s="428"/>
      <c r="C3954" s="428"/>
      <c r="D3954" s="495"/>
      <c r="E3954" s="495"/>
      <c r="F3954" s="428"/>
      <c r="G3954" s="495"/>
      <c r="H3954" s="495" t="str">
        <f t="shared" si="126"/>
        <v/>
      </c>
      <c r="I3954" s="512" t="str">
        <f t="shared" si="127"/>
        <v/>
      </c>
      <c r="J3954" s="428"/>
    </row>
    <row r="3955" spans="1:10" ht="24.75" customHeight="1">
      <c r="A3955" s="428"/>
      <c r="B3955" s="428"/>
      <c r="C3955" s="428"/>
      <c r="D3955" s="495"/>
      <c r="E3955" s="495"/>
      <c r="F3955" s="428"/>
      <c r="G3955" s="495"/>
      <c r="H3955" s="495" t="str">
        <f t="shared" si="126"/>
        <v/>
      </c>
      <c r="I3955" s="512" t="str">
        <f t="shared" si="127"/>
        <v/>
      </c>
      <c r="J3955" s="428"/>
    </row>
    <row r="3956" spans="1:10" ht="24.75" customHeight="1">
      <c r="A3956" s="428"/>
      <c r="B3956" s="428"/>
      <c r="C3956" s="428"/>
      <c r="D3956" s="495"/>
      <c r="E3956" s="495"/>
      <c r="F3956" s="428"/>
      <c r="G3956" s="495"/>
      <c r="H3956" s="495" t="str">
        <f t="shared" si="126"/>
        <v/>
      </c>
      <c r="I3956" s="512" t="str">
        <f t="shared" si="127"/>
        <v/>
      </c>
      <c r="J3956" s="428"/>
    </row>
    <row r="3957" spans="1:10" ht="24.75" customHeight="1">
      <c r="A3957" s="428"/>
      <c r="B3957" s="428"/>
      <c r="C3957" s="428"/>
      <c r="D3957" s="495"/>
      <c r="E3957" s="495"/>
      <c r="F3957" s="428"/>
      <c r="G3957" s="495"/>
      <c r="H3957" s="495" t="str">
        <f t="shared" si="126"/>
        <v/>
      </c>
      <c r="I3957" s="512" t="str">
        <f t="shared" si="127"/>
        <v/>
      </c>
      <c r="J3957" s="428"/>
    </row>
    <row r="3958" spans="1:10" ht="24.75" customHeight="1">
      <c r="A3958" s="428"/>
      <c r="B3958" s="428"/>
      <c r="C3958" s="428"/>
      <c r="D3958" s="495"/>
      <c r="E3958" s="495"/>
      <c r="F3958" s="428"/>
      <c r="G3958" s="495"/>
      <c r="H3958" s="495" t="str">
        <f t="shared" si="126"/>
        <v/>
      </c>
      <c r="I3958" s="512" t="str">
        <f t="shared" si="127"/>
        <v/>
      </c>
      <c r="J3958" s="428"/>
    </row>
    <row r="3959" spans="1:10" ht="24.75" customHeight="1">
      <c r="A3959" s="428"/>
      <c r="B3959" s="428"/>
      <c r="C3959" s="428"/>
      <c r="D3959" s="495"/>
      <c r="E3959" s="495"/>
      <c r="F3959" s="428"/>
      <c r="G3959" s="495"/>
      <c r="H3959" s="495" t="str">
        <f t="shared" si="126"/>
        <v/>
      </c>
      <c r="I3959" s="512" t="str">
        <f t="shared" si="127"/>
        <v/>
      </c>
      <c r="J3959" s="428"/>
    </row>
    <row r="3960" spans="1:10" ht="24.75" customHeight="1">
      <c r="A3960" s="428"/>
      <c r="B3960" s="428"/>
      <c r="C3960" s="428"/>
      <c r="D3960" s="495"/>
      <c r="E3960" s="495"/>
      <c r="F3960" s="428"/>
      <c r="G3960" s="495"/>
      <c r="H3960" s="495" t="str">
        <f t="shared" si="126"/>
        <v/>
      </c>
      <c r="I3960" s="512" t="str">
        <f t="shared" si="127"/>
        <v/>
      </c>
      <c r="J3960" s="428"/>
    </row>
    <row r="3961" spans="1:10" ht="24.75" customHeight="1">
      <c r="A3961" s="428"/>
      <c r="B3961" s="428"/>
      <c r="C3961" s="428"/>
      <c r="D3961" s="495"/>
      <c r="E3961" s="495"/>
      <c r="F3961" s="428"/>
      <c r="G3961" s="495"/>
      <c r="H3961" s="495" t="str">
        <f t="shared" si="126"/>
        <v/>
      </c>
      <c r="I3961" s="512" t="str">
        <f t="shared" si="127"/>
        <v/>
      </c>
      <c r="J3961" s="428"/>
    </row>
    <row r="3962" spans="1:10" ht="24.75" customHeight="1">
      <c r="A3962" s="428"/>
      <c r="B3962" s="428"/>
      <c r="C3962" s="428"/>
      <c r="D3962" s="495"/>
      <c r="E3962" s="495"/>
      <c r="F3962" s="428"/>
      <c r="G3962" s="495"/>
      <c r="H3962" s="495" t="str">
        <f t="shared" si="126"/>
        <v/>
      </c>
      <c r="I3962" s="512" t="str">
        <f t="shared" si="127"/>
        <v/>
      </c>
      <c r="J3962" s="428"/>
    </row>
    <row r="3963" spans="1:10" ht="24.75" customHeight="1">
      <c r="A3963" s="428"/>
      <c r="B3963" s="428"/>
      <c r="C3963" s="428"/>
      <c r="D3963" s="495"/>
      <c r="E3963" s="495"/>
      <c r="F3963" s="428"/>
      <c r="G3963" s="495"/>
      <c r="H3963" s="495" t="str">
        <f t="shared" si="126"/>
        <v/>
      </c>
      <c r="I3963" s="512" t="str">
        <f t="shared" si="127"/>
        <v/>
      </c>
      <c r="J3963" s="428"/>
    </row>
    <row r="3964" spans="1:10" ht="24.75" customHeight="1">
      <c r="A3964" s="428"/>
      <c r="B3964" s="428"/>
      <c r="C3964" s="428"/>
      <c r="D3964" s="495"/>
      <c r="E3964" s="495"/>
      <c r="F3964" s="428"/>
      <c r="G3964" s="495"/>
      <c r="H3964" s="495" t="str">
        <f t="shared" si="126"/>
        <v/>
      </c>
      <c r="I3964" s="512" t="str">
        <f t="shared" si="127"/>
        <v/>
      </c>
      <c r="J3964" s="428"/>
    </row>
    <row r="3965" spans="1:10" ht="24.75" customHeight="1">
      <c r="A3965" s="428"/>
      <c r="B3965" s="428"/>
      <c r="C3965" s="428"/>
      <c r="D3965" s="495"/>
      <c r="E3965" s="495"/>
      <c r="F3965" s="428"/>
      <c r="G3965" s="495"/>
      <c r="H3965" s="495" t="str">
        <f t="shared" si="126"/>
        <v/>
      </c>
      <c r="I3965" s="512" t="str">
        <f t="shared" si="127"/>
        <v/>
      </c>
      <c r="J3965" s="428"/>
    </row>
    <row r="3966" spans="1:10" ht="24.75" customHeight="1">
      <c r="A3966" s="428"/>
      <c r="B3966" s="428"/>
      <c r="C3966" s="428"/>
      <c r="D3966" s="495"/>
      <c r="E3966" s="495"/>
      <c r="F3966" s="428"/>
      <c r="G3966" s="495"/>
      <c r="H3966" s="495" t="str">
        <f t="shared" si="126"/>
        <v/>
      </c>
      <c r="I3966" s="512" t="str">
        <f t="shared" si="127"/>
        <v/>
      </c>
      <c r="J3966" s="428"/>
    </row>
    <row r="3967" spans="1:10" ht="24.75" customHeight="1">
      <c r="A3967" s="428"/>
      <c r="B3967" s="428"/>
      <c r="C3967" s="428"/>
      <c r="D3967" s="495"/>
      <c r="E3967" s="495"/>
      <c r="F3967" s="428"/>
      <c r="G3967" s="495"/>
      <c r="H3967" s="495" t="str">
        <f t="shared" si="126"/>
        <v/>
      </c>
      <c r="I3967" s="512" t="str">
        <f t="shared" si="127"/>
        <v/>
      </c>
      <c r="J3967" s="428"/>
    </row>
    <row r="3968" spans="1:10" ht="24.75" customHeight="1">
      <c r="A3968" s="428"/>
      <c r="B3968" s="428"/>
      <c r="C3968" s="428"/>
      <c r="D3968" s="495"/>
      <c r="E3968" s="495"/>
      <c r="F3968" s="428"/>
      <c r="G3968" s="495"/>
      <c r="H3968" s="495" t="str">
        <f t="shared" si="126"/>
        <v/>
      </c>
      <c r="I3968" s="512" t="str">
        <f t="shared" si="127"/>
        <v/>
      </c>
      <c r="J3968" s="428"/>
    </row>
    <row r="3969" spans="1:10" ht="24.75" customHeight="1">
      <c r="A3969" s="428"/>
      <c r="B3969" s="428"/>
      <c r="C3969" s="428"/>
      <c r="D3969" s="495"/>
      <c r="E3969" s="495"/>
      <c r="F3969" s="428"/>
      <c r="G3969" s="495"/>
      <c r="H3969" s="495" t="str">
        <f t="shared" si="126"/>
        <v/>
      </c>
      <c r="I3969" s="512" t="str">
        <f t="shared" si="127"/>
        <v/>
      </c>
      <c r="J3969" s="428"/>
    </row>
    <row r="3970" spans="1:10" ht="24.75" customHeight="1">
      <c r="A3970" s="428"/>
      <c r="B3970" s="428"/>
      <c r="C3970" s="428"/>
      <c r="D3970" s="495"/>
      <c r="E3970" s="495"/>
      <c r="F3970" s="428"/>
      <c r="G3970" s="495"/>
      <c r="H3970" s="495" t="str">
        <f t="shared" si="126"/>
        <v/>
      </c>
      <c r="I3970" s="512" t="str">
        <f t="shared" si="127"/>
        <v/>
      </c>
      <c r="J3970" s="428"/>
    </row>
    <row r="3971" spans="1:10" ht="24.75" customHeight="1">
      <c r="A3971" s="428"/>
      <c r="B3971" s="428"/>
      <c r="C3971" s="428"/>
      <c r="D3971" s="495"/>
      <c r="E3971" s="495"/>
      <c r="F3971" s="428"/>
      <c r="G3971" s="495"/>
      <c r="H3971" s="495" t="str">
        <f t="shared" si="126"/>
        <v/>
      </c>
      <c r="I3971" s="512" t="str">
        <f t="shared" si="127"/>
        <v/>
      </c>
      <c r="J3971" s="428"/>
    </row>
    <row r="3972" spans="1:10" ht="24.75" customHeight="1">
      <c r="A3972" s="428"/>
      <c r="B3972" s="428"/>
      <c r="C3972" s="428"/>
      <c r="D3972" s="495"/>
      <c r="E3972" s="495"/>
      <c r="F3972" s="428"/>
      <c r="G3972" s="495"/>
      <c r="H3972" s="495" t="str">
        <f t="shared" si="126"/>
        <v/>
      </c>
      <c r="I3972" s="512" t="str">
        <f t="shared" si="127"/>
        <v/>
      </c>
      <c r="J3972" s="428"/>
    </row>
    <row r="3973" spans="1:10" ht="24.75" customHeight="1">
      <c r="A3973" s="428"/>
      <c r="B3973" s="428"/>
      <c r="C3973" s="428"/>
      <c r="D3973" s="495"/>
      <c r="E3973" s="495"/>
      <c r="F3973" s="428"/>
      <c r="G3973" s="495"/>
      <c r="H3973" s="495" t="str">
        <f t="shared" si="126"/>
        <v/>
      </c>
      <c r="I3973" s="512" t="str">
        <f t="shared" si="127"/>
        <v/>
      </c>
      <c r="J3973" s="428"/>
    </row>
    <row r="3974" spans="1:10" ht="24.75" customHeight="1">
      <c r="A3974" s="428"/>
      <c r="B3974" s="428"/>
      <c r="C3974" s="428"/>
      <c r="D3974" s="495"/>
      <c r="E3974" s="495"/>
      <c r="F3974" s="428"/>
      <c r="G3974" s="495"/>
      <c r="H3974" s="495" t="str">
        <f t="shared" si="126"/>
        <v/>
      </c>
      <c r="I3974" s="512" t="str">
        <f t="shared" si="127"/>
        <v/>
      </c>
      <c r="J3974" s="428"/>
    </row>
    <row r="3975" spans="1:10" ht="24.75" customHeight="1">
      <c r="A3975" s="428"/>
      <c r="B3975" s="428"/>
      <c r="C3975" s="428"/>
      <c r="D3975" s="495"/>
      <c r="E3975" s="495"/>
      <c r="F3975" s="428"/>
      <c r="G3975" s="495"/>
      <c r="H3975" s="495" t="str">
        <f t="shared" si="126"/>
        <v/>
      </c>
      <c r="I3975" s="512" t="str">
        <f t="shared" si="127"/>
        <v/>
      </c>
      <c r="J3975" s="428"/>
    </row>
    <row r="3976" spans="1:10" ht="24.75" customHeight="1">
      <c r="A3976" s="428"/>
      <c r="B3976" s="428"/>
      <c r="C3976" s="428"/>
      <c r="D3976" s="495"/>
      <c r="E3976" s="495"/>
      <c r="F3976" s="428"/>
      <c r="G3976" s="495"/>
      <c r="H3976" s="495" t="str">
        <f t="shared" si="126"/>
        <v/>
      </c>
      <c r="I3976" s="512" t="str">
        <f t="shared" si="127"/>
        <v/>
      </c>
      <c r="J3976" s="428"/>
    </row>
    <row r="3977" spans="1:10" ht="24.75" customHeight="1">
      <c r="A3977" s="428"/>
      <c r="B3977" s="428"/>
      <c r="C3977" s="428"/>
      <c r="D3977" s="495"/>
      <c r="E3977" s="495"/>
      <c r="F3977" s="428"/>
      <c r="G3977" s="495"/>
      <c r="H3977" s="495" t="str">
        <f t="shared" si="126"/>
        <v/>
      </c>
      <c r="I3977" s="512" t="str">
        <f t="shared" si="127"/>
        <v/>
      </c>
      <c r="J3977" s="428"/>
    </row>
    <row r="3978" spans="1:10" ht="24.75" customHeight="1">
      <c r="A3978" s="428"/>
      <c r="B3978" s="428"/>
      <c r="C3978" s="428"/>
      <c r="D3978" s="495"/>
      <c r="E3978" s="495"/>
      <c r="F3978" s="428"/>
      <c r="G3978" s="495"/>
      <c r="H3978" s="495" t="str">
        <f t="shared" si="126"/>
        <v/>
      </c>
      <c r="I3978" s="512" t="str">
        <f t="shared" si="127"/>
        <v/>
      </c>
      <c r="J3978" s="428"/>
    </row>
    <row r="3979" spans="1:10" ht="24.75" customHeight="1">
      <c r="A3979" s="428"/>
      <c r="B3979" s="428"/>
      <c r="C3979" s="428"/>
      <c r="D3979" s="495"/>
      <c r="E3979" s="495"/>
      <c r="F3979" s="428"/>
      <c r="G3979" s="495"/>
      <c r="H3979" s="495" t="str">
        <f t="shared" si="126"/>
        <v/>
      </c>
      <c r="I3979" s="512" t="str">
        <f t="shared" si="127"/>
        <v/>
      </c>
      <c r="J3979" s="428"/>
    </row>
    <row r="3980" spans="1:10" ht="24.75" customHeight="1">
      <c r="A3980" s="428"/>
      <c r="B3980" s="428"/>
      <c r="C3980" s="428"/>
      <c r="D3980" s="495"/>
      <c r="E3980" s="495"/>
      <c r="F3980" s="428"/>
      <c r="G3980" s="495"/>
      <c r="H3980" s="495" t="str">
        <f t="shared" si="126"/>
        <v/>
      </c>
      <c r="I3980" s="512" t="str">
        <f t="shared" si="127"/>
        <v/>
      </c>
      <c r="J3980" s="428"/>
    </row>
    <row r="3981" spans="1:10" ht="24.75" customHeight="1">
      <c r="A3981" s="428"/>
      <c r="B3981" s="428"/>
      <c r="C3981" s="428"/>
      <c r="D3981" s="495"/>
      <c r="E3981" s="495"/>
      <c r="F3981" s="428"/>
      <c r="G3981" s="495"/>
      <c r="H3981" s="495" t="str">
        <f t="shared" si="126"/>
        <v/>
      </c>
      <c r="I3981" s="512" t="str">
        <f t="shared" si="127"/>
        <v/>
      </c>
      <c r="J3981" s="428"/>
    </row>
    <row r="3982" spans="1:10" ht="24.75" customHeight="1">
      <c r="A3982" s="428"/>
      <c r="B3982" s="428"/>
      <c r="C3982" s="428"/>
      <c r="D3982" s="495"/>
      <c r="E3982" s="495"/>
      <c r="F3982" s="428"/>
      <c r="G3982" s="495"/>
      <c r="H3982" s="495" t="str">
        <f t="shared" si="126"/>
        <v/>
      </c>
      <c r="I3982" s="512" t="str">
        <f t="shared" si="127"/>
        <v/>
      </c>
      <c r="J3982" s="428"/>
    </row>
    <row r="3983" spans="1:10" ht="24.75" customHeight="1">
      <c r="A3983" s="428"/>
      <c r="B3983" s="428"/>
      <c r="C3983" s="428"/>
      <c r="D3983" s="495"/>
      <c r="E3983" s="495"/>
      <c r="F3983" s="428"/>
      <c r="G3983" s="495"/>
      <c r="H3983" s="495" t="str">
        <f t="shared" si="126"/>
        <v/>
      </c>
      <c r="I3983" s="512" t="str">
        <f t="shared" si="127"/>
        <v/>
      </c>
      <c r="J3983" s="428"/>
    </row>
    <row r="3984" spans="1:10" ht="24.75" customHeight="1">
      <c r="A3984" s="428"/>
      <c r="B3984" s="428"/>
      <c r="C3984" s="428"/>
      <c r="D3984" s="495"/>
      <c r="E3984" s="495"/>
      <c r="F3984" s="428"/>
      <c r="G3984" s="495"/>
      <c r="H3984" s="495" t="str">
        <f t="shared" si="126"/>
        <v/>
      </c>
      <c r="I3984" s="512" t="str">
        <f t="shared" si="127"/>
        <v/>
      </c>
      <c r="J3984" s="428"/>
    </row>
    <row r="3985" spans="1:10" ht="24.75" customHeight="1">
      <c r="A3985" s="428"/>
      <c r="B3985" s="428"/>
      <c r="C3985" s="428"/>
      <c r="D3985" s="495"/>
      <c r="E3985" s="495"/>
      <c r="F3985" s="428"/>
      <c r="G3985" s="495"/>
      <c r="H3985" s="495" t="str">
        <f t="shared" si="126"/>
        <v/>
      </c>
      <c r="I3985" s="512" t="str">
        <f t="shared" si="127"/>
        <v/>
      </c>
      <c r="J3985" s="428"/>
    </row>
    <row r="3986" spans="1:10" ht="24.75" customHeight="1">
      <c r="A3986" s="428"/>
      <c r="B3986" s="428"/>
      <c r="C3986" s="428"/>
      <c r="D3986" s="495"/>
      <c r="E3986" s="495"/>
      <c r="F3986" s="428"/>
      <c r="G3986" s="495"/>
      <c r="H3986" s="495" t="str">
        <f t="shared" si="126"/>
        <v/>
      </c>
      <c r="I3986" s="512" t="str">
        <f t="shared" si="127"/>
        <v/>
      </c>
      <c r="J3986" s="428"/>
    </row>
    <row r="3987" spans="1:10" ht="24.75" customHeight="1">
      <c r="A3987" s="428"/>
      <c r="B3987" s="428"/>
      <c r="C3987" s="428"/>
      <c r="D3987" s="495"/>
      <c r="E3987" s="495"/>
      <c r="F3987" s="428"/>
      <c r="G3987" s="495"/>
      <c r="H3987" s="495" t="str">
        <f t="shared" si="126"/>
        <v/>
      </c>
      <c r="I3987" s="512" t="str">
        <f t="shared" si="127"/>
        <v/>
      </c>
      <c r="J3987" s="428"/>
    </row>
    <row r="3988" spans="1:10" ht="24.75" customHeight="1">
      <c r="A3988" s="428"/>
      <c r="B3988" s="428"/>
      <c r="C3988" s="428"/>
      <c r="D3988" s="495"/>
      <c r="E3988" s="495"/>
      <c r="F3988" s="428"/>
      <c r="G3988" s="495"/>
      <c r="H3988" s="495" t="str">
        <f t="shared" si="126"/>
        <v/>
      </c>
      <c r="I3988" s="512" t="str">
        <f t="shared" si="127"/>
        <v/>
      </c>
      <c r="J3988" s="428"/>
    </row>
    <row r="3989" spans="1:10" ht="24.75" customHeight="1">
      <c r="A3989" s="428"/>
      <c r="B3989" s="428"/>
      <c r="C3989" s="428"/>
      <c r="D3989" s="495"/>
      <c r="E3989" s="495"/>
      <c r="F3989" s="428"/>
      <c r="G3989" s="495"/>
      <c r="H3989" s="495" t="str">
        <f t="shared" si="126"/>
        <v/>
      </c>
      <c r="I3989" s="512" t="str">
        <f t="shared" si="127"/>
        <v/>
      </c>
      <c r="J3989" s="428"/>
    </row>
    <row r="3990" spans="1:10" ht="24.75" customHeight="1">
      <c r="A3990" s="428"/>
      <c r="B3990" s="428"/>
      <c r="C3990" s="428"/>
      <c r="D3990" s="495"/>
      <c r="E3990" s="495"/>
      <c r="F3990" s="428"/>
      <c r="G3990" s="495"/>
      <c r="H3990" s="495" t="str">
        <f t="shared" si="126"/>
        <v/>
      </c>
      <c r="I3990" s="512" t="str">
        <f t="shared" si="127"/>
        <v/>
      </c>
      <c r="J3990" s="428"/>
    </row>
    <row r="3991" spans="1:10" ht="24.75" customHeight="1">
      <c r="A3991" s="428"/>
      <c r="B3991" s="428"/>
      <c r="C3991" s="428"/>
      <c r="D3991" s="495"/>
      <c r="E3991" s="495"/>
      <c r="F3991" s="428"/>
      <c r="G3991" s="495"/>
      <c r="H3991" s="495" t="str">
        <f t="shared" si="126"/>
        <v/>
      </c>
      <c r="I3991" s="512" t="str">
        <f t="shared" si="127"/>
        <v/>
      </c>
      <c r="J3991" s="428"/>
    </row>
    <row r="3992" spans="1:10" ht="24.75" customHeight="1">
      <c r="A3992" s="428"/>
      <c r="B3992" s="428"/>
      <c r="C3992" s="428"/>
      <c r="D3992" s="495"/>
      <c r="E3992" s="495"/>
      <c r="F3992" s="428"/>
      <c r="G3992" s="495"/>
      <c r="H3992" s="495" t="str">
        <f t="shared" si="126"/>
        <v/>
      </c>
      <c r="I3992" s="512" t="str">
        <f t="shared" si="127"/>
        <v/>
      </c>
      <c r="J3992" s="428"/>
    </row>
    <row r="3993" spans="1:10" ht="24.75" customHeight="1">
      <c r="A3993" s="428"/>
      <c r="B3993" s="428"/>
      <c r="C3993" s="428"/>
      <c r="D3993" s="495"/>
      <c r="E3993" s="495"/>
      <c r="F3993" s="428"/>
      <c r="G3993" s="495"/>
      <c r="H3993" s="495" t="str">
        <f t="shared" si="126"/>
        <v/>
      </c>
      <c r="I3993" s="512" t="str">
        <f t="shared" si="127"/>
        <v/>
      </c>
      <c r="J3993" s="428"/>
    </row>
    <row r="3994" spans="1:10" ht="24.75" customHeight="1">
      <c r="A3994" s="428"/>
      <c r="B3994" s="428"/>
      <c r="C3994" s="428"/>
      <c r="D3994" s="495"/>
      <c r="E3994" s="495"/>
      <c r="F3994" s="428"/>
      <c r="G3994" s="495"/>
      <c r="H3994" s="495" t="str">
        <f t="shared" si="126"/>
        <v/>
      </c>
      <c r="I3994" s="512" t="str">
        <f t="shared" si="127"/>
        <v/>
      </c>
      <c r="J3994" s="428"/>
    </row>
    <row r="3995" spans="1:10" ht="24.75" customHeight="1">
      <c r="A3995" s="428"/>
      <c r="B3995" s="428"/>
      <c r="C3995" s="428"/>
      <c r="D3995" s="495"/>
      <c r="E3995" s="495"/>
      <c r="F3995" s="428"/>
      <c r="G3995" s="495"/>
      <c r="H3995" s="495" t="str">
        <f t="shared" si="126"/>
        <v/>
      </c>
      <c r="I3995" s="512" t="str">
        <f t="shared" si="127"/>
        <v/>
      </c>
      <c r="J3995" s="428"/>
    </row>
    <row r="3996" spans="1:10" ht="24.75" customHeight="1">
      <c r="A3996" s="428"/>
      <c r="B3996" s="428"/>
      <c r="C3996" s="428"/>
      <c r="D3996" s="495"/>
      <c r="E3996" s="495"/>
      <c r="F3996" s="428"/>
      <c r="G3996" s="495"/>
      <c r="H3996" s="495" t="str">
        <f t="shared" si="126"/>
        <v/>
      </c>
      <c r="I3996" s="512" t="str">
        <f t="shared" si="127"/>
        <v/>
      </c>
      <c r="J3996" s="428"/>
    </row>
    <row r="3997" spans="1:10" ht="24.75" customHeight="1">
      <c r="A3997" s="428"/>
      <c r="B3997" s="428"/>
      <c r="C3997" s="428"/>
      <c r="D3997" s="495"/>
      <c r="E3997" s="495"/>
      <c r="F3997" s="428"/>
      <c r="G3997" s="495"/>
      <c r="H3997" s="495" t="str">
        <f t="shared" si="126"/>
        <v/>
      </c>
      <c r="I3997" s="512" t="str">
        <f t="shared" si="127"/>
        <v/>
      </c>
      <c r="J3997" s="428"/>
    </row>
    <row r="3998" spans="1:10" ht="24.75" customHeight="1">
      <c r="A3998" s="428"/>
      <c r="B3998" s="428"/>
      <c r="C3998" s="428"/>
      <c r="D3998" s="495"/>
      <c r="E3998" s="495"/>
      <c r="F3998" s="428"/>
      <c r="G3998" s="495"/>
      <c r="H3998" s="495" t="str">
        <f t="shared" ref="H3998:H4061" si="128">IF(E3998="","",E3998*G3998)</f>
        <v/>
      </c>
      <c r="I3998" s="512" t="str">
        <f t="shared" ref="I3998:I4061" si="129">IF(D3998="","",H3998/D3998)</f>
        <v/>
      </c>
      <c r="J3998" s="428"/>
    </row>
    <row r="3999" spans="1:10" ht="24.75" customHeight="1">
      <c r="A3999" s="428"/>
      <c r="B3999" s="428"/>
      <c r="C3999" s="428"/>
      <c r="D3999" s="495"/>
      <c r="E3999" s="495"/>
      <c r="F3999" s="428"/>
      <c r="G3999" s="495"/>
      <c r="H3999" s="495" t="str">
        <f t="shared" si="128"/>
        <v/>
      </c>
      <c r="I3999" s="512" t="str">
        <f t="shared" si="129"/>
        <v/>
      </c>
      <c r="J3999" s="428"/>
    </row>
    <row r="4000" spans="1:10" ht="24.75" customHeight="1">
      <c r="A4000" s="428"/>
      <c r="B4000" s="428"/>
      <c r="C4000" s="428"/>
      <c r="D4000" s="495"/>
      <c r="E4000" s="495"/>
      <c r="F4000" s="428"/>
      <c r="G4000" s="495"/>
      <c r="H4000" s="495" t="str">
        <f t="shared" si="128"/>
        <v/>
      </c>
      <c r="I4000" s="512" t="str">
        <f t="shared" si="129"/>
        <v/>
      </c>
      <c r="J4000" s="428"/>
    </row>
    <row r="4001" spans="1:10" ht="24.75" customHeight="1">
      <c r="A4001" s="428"/>
      <c r="B4001" s="428"/>
      <c r="C4001" s="428"/>
      <c r="D4001" s="495"/>
      <c r="E4001" s="495"/>
      <c r="F4001" s="428"/>
      <c r="G4001" s="495"/>
      <c r="H4001" s="495" t="str">
        <f t="shared" si="128"/>
        <v/>
      </c>
      <c r="I4001" s="512" t="str">
        <f t="shared" si="129"/>
        <v/>
      </c>
      <c r="J4001" s="428"/>
    </row>
    <row r="4002" spans="1:10" ht="24.75" customHeight="1">
      <c r="A4002" s="428"/>
      <c r="B4002" s="428"/>
      <c r="C4002" s="428"/>
      <c r="D4002" s="495"/>
      <c r="E4002" s="495"/>
      <c r="F4002" s="428"/>
      <c r="G4002" s="495"/>
      <c r="H4002" s="495" t="str">
        <f t="shared" si="128"/>
        <v/>
      </c>
      <c r="I4002" s="512" t="str">
        <f t="shared" si="129"/>
        <v/>
      </c>
      <c r="J4002" s="428"/>
    </row>
    <row r="4003" spans="1:10" ht="24.75" customHeight="1">
      <c r="A4003" s="428"/>
      <c r="B4003" s="428"/>
      <c r="C4003" s="428"/>
      <c r="D4003" s="495"/>
      <c r="E4003" s="495"/>
      <c r="F4003" s="428"/>
      <c r="G4003" s="495"/>
      <c r="H4003" s="495" t="str">
        <f t="shared" si="128"/>
        <v/>
      </c>
      <c r="I4003" s="512" t="str">
        <f t="shared" si="129"/>
        <v/>
      </c>
      <c r="J4003" s="428"/>
    </row>
    <row r="4004" spans="1:10" ht="24.75" customHeight="1">
      <c r="A4004" s="428"/>
      <c r="B4004" s="428"/>
      <c r="C4004" s="428"/>
      <c r="D4004" s="495"/>
      <c r="E4004" s="495"/>
      <c r="F4004" s="428"/>
      <c r="G4004" s="495"/>
      <c r="H4004" s="495" t="str">
        <f t="shared" si="128"/>
        <v/>
      </c>
      <c r="I4004" s="512" t="str">
        <f t="shared" si="129"/>
        <v/>
      </c>
      <c r="J4004" s="428"/>
    </row>
    <row r="4005" spans="1:10" ht="24.75" customHeight="1">
      <c r="A4005" s="428"/>
      <c r="B4005" s="428"/>
      <c r="C4005" s="428"/>
      <c r="D4005" s="495"/>
      <c r="E4005" s="495"/>
      <c r="F4005" s="428"/>
      <c r="G4005" s="495"/>
      <c r="H4005" s="495" t="str">
        <f t="shared" si="128"/>
        <v/>
      </c>
      <c r="I4005" s="512" t="str">
        <f t="shared" si="129"/>
        <v/>
      </c>
      <c r="J4005" s="428"/>
    </row>
    <row r="4006" spans="1:10" ht="24.75" customHeight="1">
      <c r="A4006" s="428"/>
      <c r="B4006" s="428"/>
      <c r="C4006" s="428"/>
      <c r="D4006" s="495"/>
      <c r="E4006" s="495"/>
      <c r="F4006" s="428"/>
      <c r="G4006" s="495"/>
      <c r="H4006" s="495" t="str">
        <f t="shared" si="128"/>
        <v/>
      </c>
      <c r="I4006" s="512" t="str">
        <f t="shared" si="129"/>
        <v/>
      </c>
      <c r="J4006" s="428"/>
    </row>
    <row r="4007" spans="1:10" ht="24.75" customHeight="1">
      <c r="A4007" s="428"/>
      <c r="B4007" s="428"/>
      <c r="C4007" s="428"/>
      <c r="D4007" s="495"/>
      <c r="E4007" s="495"/>
      <c r="F4007" s="428"/>
      <c r="G4007" s="495"/>
      <c r="H4007" s="495" t="str">
        <f t="shared" si="128"/>
        <v/>
      </c>
      <c r="I4007" s="512" t="str">
        <f t="shared" si="129"/>
        <v/>
      </c>
      <c r="J4007" s="428"/>
    </row>
    <row r="4008" spans="1:10" ht="24.75" customHeight="1">
      <c r="A4008" s="428"/>
      <c r="B4008" s="428"/>
      <c r="C4008" s="428"/>
      <c r="D4008" s="495"/>
      <c r="E4008" s="495"/>
      <c r="F4008" s="428"/>
      <c r="G4008" s="495"/>
      <c r="H4008" s="495" t="str">
        <f t="shared" si="128"/>
        <v/>
      </c>
      <c r="I4008" s="512" t="str">
        <f t="shared" si="129"/>
        <v/>
      </c>
      <c r="J4008" s="428"/>
    </row>
    <row r="4009" spans="1:10" ht="24.75" customHeight="1">
      <c r="A4009" s="428"/>
      <c r="B4009" s="428"/>
      <c r="C4009" s="428"/>
      <c r="D4009" s="495"/>
      <c r="E4009" s="495"/>
      <c r="F4009" s="428"/>
      <c r="G4009" s="495"/>
      <c r="H4009" s="495" t="str">
        <f t="shared" si="128"/>
        <v/>
      </c>
      <c r="I4009" s="512" t="str">
        <f t="shared" si="129"/>
        <v/>
      </c>
      <c r="J4009" s="428"/>
    </row>
    <row r="4010" spans="1:10" ht="24.75" customHeight="1">
      <c r="A4010" s="428"/>
      <c r="B4010" s="428"/>
      <c r="C4010" s="428"/>
      <c r="D4010" s="495"/>
      <c r="E4010" s="495"/>
      <c r="F4010" s="428"/>
      <c r="G4010" s="495"/>
      <c r="H4010" s="495" t="str">
        <f t="shared" si="128"/>
        <v/>
      </c>
      <c r="I4010" s="512" t="str">
        <f t="shared" si="129"/>
        <v/>
      </c>
      <c r="J4010" s="428"/>
    </row>
    <row r="4011" spans="1:10" ht="24.75" customHeight="1">
      <c r="A4011" s="428"/>
      <c r="B4011" s="428"/>
      <c r="C4011" s="428"/>
      <c r="D4011" s="495"/>
      <c r="E4011" s="495"/>
      <c r="F4011" s="428"/>
      <c r="G4011" s="495"/>
      <c r="H4011" s="495" t="str">
        <f t="shared" si="128"/>
        <v/>
      </c>
      <c r="I4011" s="512" t="str">
        <f t="shared" si="129"/>
        <v/>
      </c>
      <c r="J4011" s="428"/>
    </row>
    <row r="4012" spans="1:10" ht="24.75" customHeight="1">
      <c r="A4012" s="428"/>
      <c r="B4012" s="428"/>
      <c r="C4012" s="428"/>
      <c r="D4012" s="495"/>
      <c r="E4012" s="495"/>
      <c r="F4012" s="428"/>
      <c r="G4012" s="495"/>
      <c r="H4012" s="495" t="str">
        <f t="shared" si="128"/>
        <v/>
      </c>
      <c r="I4012" s="512" t="str">
        <f t="shared" si="129"/>
        <v/>
      </c>
      <c r="J4012" s="428"/>
    </row>
    <row r="4013" spans="1:10" ht="24.75" customHeight="1">
      <c r="A4013" s="428"/>
      <c r="B4013" s="428"/>
      <c r="C4013" s="428"/>
      <c r="D4013" s="495"/>
      <c r="E4013" s="495"/>
      <c r="F4013" s="428"/>
      <c r="G4013" s="495"/>
      <c r="H4013" s="495" t="str">
        <f t="shared" si="128"/>
        <v/>
      </c>
      <c r="I4013" s="512" t="str">
        <f t="shared" si="129"/>
        <v/>
      </c>
      <c r="J4013" s="428"/>
    </row>
    <row r="4014" spans="1:10" ht="24.75" customHeight="1">
      <c r="A4014" s="428"/>
      <c r="B4014" s="428"/>
      <c r="C4014" s="428"/>
      <c r="D4014" s="495"/>
      <c r="E4014" s="495"/>
      <c r="F4014" s="428"/>
      <c r="G4014" s="495"/>
      <c r="H4014" s="495" t="str">
        <f t="shared" si="128"/>
        <v/>
      </c>
      <c r="I4014" s="512" t="str">
        <f t="shared" si="129"/>
        <v/>
      </c>
      <c r="J4014" s="428"/>
    </row>
    <row r="4015" spans="1:10" ht="24.75" customHeight="1">
      <c r="A4015" s="428"/>
      <c r="B4015" s="428"/>
      <c r="C4015" s="428"/>
      <c r="D4015" s="495"/>
      <c r="E4015" s="495"/>
      <c r="F4015" s="428"/>
      <c r="G4015" s="495"/>
      <c r="H4015" s="495" t="str">
        <f t="shared" si="128"/>
        <v/>
      </c>
      <c r="I4015" s="512" t="str">
        <f t="shared" si="129"/>
        <v/>
      </c>
      <c r="J4015" s="428"/>
    </row>
    <row r="4016" spans="1:10" ht="24.75" customHeight="1">
      <c r="A4016" s="428"/>
      <c r="B4016" s="428"/>
      <c r="C4016" s="428"/>
      <c r="D4016" s="495"/>
      <c r="E4016" s="495"/>
      <c r="F4016" s="428"/>
      <c r="G4016" s="495"/>
      <c r="H4016" s="495" t="str">
        <f t="shared" si="128"/>
        <v/>
      </c>
      <c r="I4016" s="512" t="str">
        <f t="shared" si="129"/>
        <v/>
      </c>
      <c r="J4016" s="428"/>
    </row>
    <row r="4017" spans="1:10" ht="24.75" customHeight="1">
      <c r="A4017" s="428"/>
      <c r="B4017" s="428"/>
      <c r="C4017" s="428"/>
      <c r="D4017" s="495"/>
      <c r="E4017" s="495"/>
      <c r="F4017" s="428"/>
      <c r="G4017" s="495"/>
      <c r="H4017" s="495" t="str">
        <f t="shared" si="128"/>
        <v/>
      </c>
      <c r="I4017" s="512" t="str">
        <f t="shared" si="129"/>
        <v/>
      </c>
      <c r="J4017" s="428"/>
    </row>
    <row r="4018" spans="1:10" ht="24.75" customHeight="1">
      <c r="A4018" s="428"/>
      <c r="B4018" s="428"/>
      <c r="C4018" s="428"/>
      <c r="D4018" s="495"/>
      <c r="E4018" s="495"/>
      <c r="F4018" s="428"/>
      <c r="G4018" s="495"/>
      <c r="H4018" s="495" t="str">
        <f t="shared" si="128"/>
        <v/>
      </c>
      <c r="I4018" s="512" t="str">
        <f t="shared" si="129"/>
        <v/>
      </c>
      <c r="J4018" s="428"/>
    </row>
    <row r="4019" spans="1:10" ht="24.75" customHeight="1">
      <c r="A4019" s="428"/>
      <c r="B4019" s="428"/>
      <c r="C4019" s="428"/>
      <c r="D4019" s="495"/>
      <c r="E4019" s="495"/>
      <c r="F4019" s="428"/>
      <c r="G4019" s="495"/>
      <c r="H4019" s="495" t="str">
        <f t="shared" si="128"/>
        <v/>
      </c>
      <c r="I4019" s="512" t="str">
        <f t="shared" si="129"/>
        <v/>
      </c>
      <c r="J4019" s="428"/>
    </row>
    <row r="4020" spans="1:10" ht="24.75" customHeight="1">
      <c r="A4020" s="428"/>
      <c r="B4020" s="428"/>
      <c r="C4020" s="428"/>
      <c r="D4020" s="495"/>
      <c r="E4020" s="495"/>
      <c r="F4020" s="428"/>
      <c r="G4020" s="495"/>
      <c r="H4020" s="495" t="str">
        <f t="shared" si="128"/>
        <v/>
      </c>
      <c r="I4020" s="512" t="str">
        <f t="shared" si="129"/>
        <v/>
      </c>
      <c r="J4020" s="428"/>
    </row>
    <row r="4021" spans="1:10" ht="24.75" customHeight="1">
      <c r="A4021" s="428"/>
      <c r="B4021" s="428"/>
      <c r="C4021" s="428"/>
      <c r="D4021" s="495"/>
      <c r="E4021" s="495"/>
      <c r="F4021" s="428"/>
      <c r="G4021" s="495"/>
      <c r="H4021" s="495" t="str">
        <f t="shared" si="128"/>
        <v/>
      </c>
      <c r="I4021" s="512" t="str">
        <f t="shared" si="129"/>
        <v/>
      </c>
      <c r="J4021" s="428"/>
    </row>
    <row r="4022" spans="1:10" ht="24.75" customHeight="1">
      <c r="A4022" s="428"/>
      <c r="B4022" s="428"/>
      <c r="C4022" s="428"/>
      <c r="D4022" s="495"/>
      <c r="E4022" s="495"/>
      <c r="F4022" s="428"/>
      <c r="G4022" s="495"/>
      <c r="H4022" s="495" t="str">
        <f t="shared" si="128"/>
        <v/>
      </c>
      <c r="I4022" s="512" t="str">
        <f t="shared" si="129"/>
        <v/>
      </c>
      <c r="J4022" s="428"/>
    </row>
    <row r="4023" spans="1:10" ht="24.75" customHeight="1">
      <c r="A4023" s="428"/>
      <c r="B4023" s="428"/>
      <c r="C4023" s="428"/>
      <c r="D4023" s="495"/>
      <c r="E4023" s="495"/>
      <c r="F4023" s="428"/>
      <c r="G4023" s="495"/>
      <c r="H4023" s="495" t="str">
        <f t="shared" si="128"/>
        <v/>
      </c>
      <c r="I4023" s="512" t="str">
        <f t="shared" si="129"/>
        <v/>
      </c>
      <c r="J4023" s="428"/>
    </row>
    <row r="4024" spans="1:10" ht="24.75" customHeight="1">
      <c r="A4024" s="428"/>
      <c r="B4024" s="428"/>
      <c r="C4024" s="428"/>
      <c r="D4024" s="495"/>
      <c r="E4024" s="495"/>
      <c r="F4024" s="428"/>
      <c r="G4024" s="495"/>
      <c r="H4024" s="495" t="str">
        <f t="shared" si="128"/>
        <v/>
      </c>
      <c r="I4024" s="512" t="str">
        <f t="shared" si="129"/>
        <v/>
      </c>
      <c r="J4024" s="428"/>
    </row>
    <row r="4025" spans="1:10" ht="24.75" customHeight="1">
      <c r="A4025" s="428"/>
      <c r="B4025" s="428"/>
      <c r="C4025" s="428"/>
      <c r="D4025" s="495"/>
      <c r="E4025" s="495"/>
      <c r="F4025" s="428"/>
      <c r="G4025" s="495"/>
      <c r="H4025" s="495" t="str">
        <f t="shared" si="128"/>
        <v/>
      </c>
      <c r="I4025" s="512" t="str">
        <f t="shared" si="129"/>
        <v/>
      </c>
      <c r="J4025" s="428"/>
    </row>
    <row r="4026" spans="1:10" ht="24.75" customHeight="1">
      <c r="A4026" s="428"/>
      <c r="B4026" s="428"/>
      <c r="C4026" s="428"/>
      <c r="D4026" s="495"/>
      <c r="E4026" s="495"/>
      <c r="F4026" s="428"/>
      <c r="G4026" s="495"/>
      <c r="H4026" s="495" t="str">
        <f t="shared" si="128"/>
        <v/>
      </c>
      <c r="I4026" s="512" t="str">
        <f t="shared" si="129"/>
        <v/>
      </c>
      <c r="J4026" s="428"/>
    </row>
    <row r="4027" spans="1:10" ht="24.75" customHeight="1">
      <c r="A4027" s="428"/>
      <c r="B4027" s="428"/>
      <c r="C4027" s="428"/>
      <c r="D4027" s="495"/>
      <c r="E4027" s="495"/>
      <c r="F4027" s="428"/>
      <c r="G4027" s="495"/>
      <c r="H4027" s="495" t="str">
        <f t="shared" si="128"/>
        <v/>
      </c>
      <c r="I4027" s="512" t="str">
        <f t="shared" si="129"/>
        <v/>
      </c>
      <c r="J4027" s="428"/>
    </row>
    <row r="4028" spans="1:10" ht="24.75" customHeight="1">
      <c r="A4028" s="428"/>
      <c r="B4028" s="428"/>
      <c r="C4028" s="428"/>
      <c r="D4028" s="495"/>
      <c r="E4028" s="495"/>
      <c r="F4028" s="428"/>
      <c r="G4028" s="495"/>
      <c r="H4028" s="495" t="str">
        <f t="shared" si="128"/>
        <v/>
      </c>
      <c r="I4028" s="512" t="str">
        <f t="shared" si="129"/>
        <v/>
      </c>
      <c r="J4028" s="428"/>
    </row>
    <row r="4029" spans="1:10" ht="24.75" customHeight="1">
      <c r="A4029" s="428"/>
      <c r="B4029" s="428"/>
      <c r="C4029" s="428"/>
      <c r="D4029" s="495"/>
      <c r="E4029" s="495"/>
      <c r="F4029" s="428"/>
      <c r="G4029" s="495"/>
      <c r="H4029" s="495" t="str">
        <f t="shared" si="128"/>
        <v/>
      </c>
      <c r="I4029" s="512" t="str">
        <f t="shared" si="129"/>
        <v/>
      </c>
      <c r="J4029" s="428"/>
    </row>
    <row r="4030" spans="1:10" ht="24.75" customHeight="1">
      <c r="A4030" s="428"/>
      <c r="B4030" s="428"/>
      <c r="C4030" s="428"/>
      <c r="D4030" s="495"/>
      <c r="E4030" s="495"/>
      <c r="F4030" s="428"/>
      <c r="G4030" s="495"/>
      <c r="H4030" s="495" t="str">
        <f t="shared" si="128"/>
        <v/>
      </c>
      <c r="I4030" s="512" t="str">
        <f t="shared" si="129"/>
        <v/>
      </c>
      <c r="J4030" s="428"/>
    </row>
    <row r="4031" spans="1:10" ht="24.75" customHeight="1">
      <c r="A4031" s="428"/>
      <c r="B4031" s="428"/>
      <c r="C4031" s="428"/>
      <c r="D4031" s="495"/>
      <c r="E4031" s="495"/>
      <c r="F4031" s="428"/>
      <c r="G4031" s="495"/>
      <c r="H4031" s="495" t="str">
        <f t="shared" si="128"/>
        <v/>
      </c>
      <c r="I4031" s="512" t="str">
        <f t="shared" si="129"/>
        <v/>
      </c>
      <c r="J4031" s="428"/>
    </row>
    <row r="4032" spans="1:10" ht="24.75" customHeight="1">
      <c r="A4032" s="428"/>
      <c r="B4032" s="428"/>
      <c r="C4032" s="428"/>
      <c r="D4032" s="495"/>
      <c r="E4032" s="495"/>
      <c r="F4032" s="428"/>
      <c r="G4032" s="495"/>
      <c r="H4032" s="495" t="str">
        <f t="shared" si="128"/>
        <v/>
      </c>
      <c r="I4032" s="512" t="str">
        <f t="shared" si="129"/>
        <v/>
      </c>
      <c r="J4032" s="428"/>
    </row>
    <row r="4033" spans="1:10" ht="24.75" customHeight="1">
      <c r="A4033" s="428"/>
      <c r="B4033" s="428"/>
      <c r="C4033" s="428"/>
      <c r="D4033" s="495"/>
      <c r="E4033" s="495"/>
      <c r="F4033" s="428"/>
      <c r="G4033" s="495"/>
      <c r="H4033" s="495" t="str">
        <f t="shared" si="128"/>
        <v/>
      </c>
      <c r="I4033" s="512" t="str">
        <f t="shared" si="129"/>
        <v/>
      </c>
      <c r="J4033" s="428"/>
    </row>
    <row r="4034" spans="1:10" ht="24.75" customHeight="1">
      <c r="A4034" s="428"/>
      <c r="B4034" s="428"/>
      <c r="C4034" s="428"/>
      <c r="D4034" s="495"/>
      <c r="E4034" s="495"/>
      <c r="F4034" s="428"/>
      <c r="G4034" s="495"/>
      <c r="H4034" s="495" t="str">
        <f t="shared" si="128"/>
        <v/>
      </c>
      <c r="I4034" s="512" t="str">
        <f t="shared" si="129"/>
        <v/>
      </c>
      <c r="J4034" s="428"/>
    </row>
    <row r="4035" spans="1:10" ht="24.75" customHeight="1">
      <c r="A4035" s="428"/>
      <c r="B4035" s="428"/>
      <c r="C4035" s="428"/>
      <c r="D4035" s="495"/>
      <c r="E4035" s="495"/>
      <c r="F4035" s="428"/>
      <c r="G4035" s="495"/>
      <c r="H4035" s="495" t="str">
        <f t="shared" si="128"/>
        <v/>
      </c>
      <c r="I4035" s="512" t="str">
        <f t="shared" si="129"/>
        <v/>
      </c>
      <c r="J4035" s="428"/>
    </row>
    <row r="4036" spans="1:10" ht="24.75" customHeight="1">
      <c r="A4036" s="428"/>
      <c r="B4036" s="428"/>
      <c r="C4036" s="428"/>
      <c r="D4036" s="495"/>
      <c r="E4036" s="495"/>
      <c r="F4036" s="428"/>
      <c r="G4036" s="495"/>
      <c r="H4036" s="495" t="str">
        <f t="shared" si="128"/>
        <v/>
      </c>
      <c r="I4036" s="512" t="str">
        <f t="shared" si="129"/>
        <v/>
      </c>
      <c r="J4036" s="428"/>
    </row>
    <row r="4037" spans="1:10" ht="24.75" customHeight="1">
      <c r="A4037" s="428"/>
      <c r="B4037" s="428"/>
      <c r="C4037" s="428"/>
      <c r="D4037" s="495"/>
      <c r="E4037" s="495"/>
      <c r="F4037" s="428"/>
      <c r="G4037" s="495"/>
      <c r="H4037" s="495" t="str">
        <f t="shared" si="128"/>
        <v/>
      </c>
      <c r="I4037" s="512" t="str">
        <f t="shared" si="129"/>
        <v/>
      </c>
      <c r="J4037" s="428"/>
    </row>
    <row r="4038" spans="1:10" ht="24.75" customHeight="1">
      <c r="A4038" s="428"/>
      <c r="B4038" s="428"/>
      <c r="C4038" s="428"/>
      <c r="D4038" s="495"/>
      <c r="E4038" s="495"/>
      <c r="F4038" s="428"/>
      <c r="G4038" s="495"/>
      <c r="H4038" s="495" t="str">
        <f t="shared" si="128"/>
        <v/>
      </c>
      <c r="I4038" s="512" t="str">
        <f t="shared" si="129"/>
        <v/>
      </c>
      <c r="J4038" s="428"/>
    </row>
    <row r="4039" spans="1:10" ht="24.75" customHeight="1">
      <c r="A4039" s="428"/>
      <c r="B4039" s="428"/>
      <c r="C4039" s="428"/>
      <c r="D4039" s="495"/>
      <c r="E4039" s="495"/>
      <c r="F4039" s="428"/>
      <c r="G4039" s="495"/>
      <c r="H4039" s="495" t="str">
        <f t="shared" si="128"/>
        <v/>
      </c>
      <c r="I4039" s="512" t="str">
        <f t="shared" si="129"/>
        <v/>
      </c>
      <c r="J4039" s="428"/>
    </row>
    <row r="4040" spans="1:10" ht="24.75" customHeight="1">
      <c r="A4040" s="428"/>
      <c r="B4040" s="428"/>
      <c r="C4040" s="428"/>
      <c r="D4040" s="495"/>
      <c r="E4040" s="495"/>
      <c r="F4040" s="428"/>
      <c r="G4040" s="495"/>
      <c r="H4040" s="495" t="str">
        <f t="shared" si="128"/>
        <v/>
      </c>
      <c r="I4040" s="512" t="str">
        <f t="shared" si="129"/>
        <v/>
      </c>
      <c r="J4040" s="428"/>
    </row>
    <row r="4041" spans="1:10" ht="24.75" customHeight="1">
      <c r="A4041" s="428"/>
      <c r="B4041" s="428"/>
      <c r="C4041" s="428"/>
      <c r="D4041" s="495"/>
      <c r="E4041" s="495"/>
      <c r="F4041" s="428"/>
      <c r="G4041" s="495"/>
      <c r="H4041" s="495" t="str">
        <f t="shared" si="128"/>
        <v/>
      </c>
      <c r="I4041" s="512" t="str">
        <f t="shared" si="129"/>
        <v/>
      </c>
      <c r="J4041" s="428"/>
    </row>
    <row r="4042" spans="1:10" ht="24.75" customHeight="1">
      <c r="A4042" s="428"/>
      <c r="B4042" s="428"/>
      <c r="C4042" s="428"/>
      <c r="D4042" s="495"/>
      <c r="E4042" s="495"/>
      <c r="F4042" s="428"/>
      <c r="G4042" s="495"/>
      <c r="H4042" s="495" t="str">
        <f t="shared" si="128"/>
        <v/>
      </c>
      <c r="I4042" s="512" t="str">
        <f t="shared" si="129"/>
        <v/>
      </c>
      <c r="J4042" s="428"/>
    </row>
    <row r="4043" spans="1:10" ht="24.75" customHeight="1">
      <c r="A4043" s="428"/>
      <c r="B4043" s="428"/>
      <c r="C4043" s="428"/>
      <c r="D4043" s="495"/>
      <c r="E4043" s="495"/>
      <c r="F4043" s="428"/>
      <c r="G4043" s="495"/>
      <c r="H4043" s="495" t="str">
        <f t="shared" si="128"/>
        <v/>
      </c>
      <c r="I4043" s="512" t="str">
        <f t="shared" si="129"/>
        <v/>
      </c>
      <c r="J4043" s="428"/>
    </row>
    <row r="4044" spans="1:10" ht="24.75" customHeight="1">
      <c r="A4044" s="428"/>
      <c r="B4044" s="428"/>
      <c r="C4044" s="428"/>
      <c r="D4044" s="495"/>
      <c r="E4044" s="495"/>
      <c r="F4044" s="428"/>
      <c r="G4044" s="495"/>
      <c r="H4044" s="495" t="str">
        <f t="shared" si="128"/>
        <v/>
      </c>
      <c r="I4044" s="512" t="str">
        <f t="shared" si="129"/>
        <v/>
      </c>
      <c r="J4044" s="428"/>
    </row>
    <row r="4045" spans="1:10" ht="24.75" customHeight="1">
      <c r="A4045" s="428"/>
      <c r="B4045" s="428"/>
      <c r="C4045" s="428"/>
      <c r="D4045" s="495"/>
      <c r="E4045" s="495"/>
      <c r="F4045" s="428"/>
      <c r="G4045" s="495"/>
      <c r="H4045" s="495" t="str">
        <f t="shared" si="128"/>
        <v/>
      </c>
      <c r="I4045" s="512" t="str">
        <f t="shared" si="129"/>
        <v/>
      </c>
      <c r="J4045" s="428"/>
    </row>
    <row r="4046" spans="1:10" ht="24.75" customHeight="1">
      <c r="A4046" s="428"/>
      <c r="B4046" s="428"/>
      <c r="C4046" s="428"/>
      <c r="D4046" s="495"/>
      <c r="E4046" s="495"/>
      <c r="F4046" s="428"/>
      <c r="G4046" s="495"/>
      <c r="H4046" s="495" t="str">
        <f t="shared" si="128"/>
        <v/>
      </c>
      <c r="I4046" s="512" t="str">
        <f t="shared" si="129"/>
        <v/>
      </c>
      <c r="J4046" s="428"/>
    </row>
    <row r="4047" spans="1:10" ht="24.75" customHeight="1">
      <c r="A4047" s="428"/>
      <c r="B4047" s="428"/>
      <c r="C4047" s="428"/>
      <c r="D4047" s="495"/>
      <c r="E4047" s="495"/>
      <c r="F4047" s="428"/>
      <c r="G4047" s="495"/>
      <c r="H4047" s="495" t="str">
        <f t="shared" si="128"/>
        <v/>
      </c>
      <c r="I4047" s="512" t="str">
        <f t="shared" si="129"/>
        <v/>
      </c>
      <c r="J4047" s="428"/>
    </row>
    <row r="4048" spans="1:10" ht="24.75" customHeight="1">
      <c r="A4048" s="428"/>
      <c r="B4048" s="428"/>
      <c r="C4048" s="428"/>
      <c r="D4048" s="495"/>
      <c r="E4048" s="495"/>
      <c r="F4048" s="428"/>
      <c r="G4048" s="495"/>
      <c r="H4048" s="495" t="str">
        <f t="shared" si="128"/>
        <v/>
      </c>
      <c r="I4048" s="512" t="str">
        <f t="shared" si="129"/>
        <v/>
      </c>
      <c r="J4048" s="428"/>
    </row>
    <row r="4049" spans="1:10" ht="24.75" customHeight="1">
      <c r="A4049" s="428"/>
      <c r="B4049" s="428"/>
      <c r="C4049" s="428"/>
      <c r="D4049" s="495"/>
      <c r="E4049" s="495"/>
      <c r="F4049" s="428"/>
      <c r="G4049" s="495"/>
      <c r="H4049" s="495" t="str">
        <f t="shared" si="128"/>
        <v/>
      </c>
      <c r="I4049" s="512" t="str">
        <f t="shared" si="129"/>
        <v/>
      </c>
      <c r="J4049" s="428"/>
    </row>
    <row r="4050" spans="1:10" ht="24.75" customHeight="1">
      <c r="A4050" s="428"/>
      <c r="B4050" s="428"/>
      <c r="C4050" s="428"/>
      <c r="D4050" s="495"/>
      <c r="E4050" s="495"/>
      <c r="F4050" s="428"/>
      <c r="G4050" s="495"/>
      <c r="H4050" s="495" t="str">
        <f t="shared" si="128"/>
        <v/>
      </c>
      <c r="I4050" s="512" t="str">
        <f t="shared" si="129"/>
        <v/>
      </c>
      <c r="J4050" s="428"/>
    </row>
    <row r="4051" spans="1:10" ht="24.75" customHeight="1">
      <c r="A4051" s="428"/>
      <c r="B4051" s="428"/>
      <c r="C4051" s="428"/>
      <c r="D4051" s="495"/>
      <c r="E4051" s="495"/>
      <c r="F4051" s="428"/>
      <c r="G4051" s="495"/>
      <c r="H4051" s="495" t="str">
        <f t="shared" si="128"/>
        <v/>
      </c>
      <c r="I4051" s="512" t="str">
        <f t="shared" si="129"/>
        <v/>
      </c>
      <c r="J4051" s="428"/>
    </row>
    <row r="4052" spans="1:10" ht="24.75" customHeight="1">
      <c r="A4052" s="428"/>
      <c r="B4052" s="428"/>
      <c r="C4052" s="428"/>
      <c r="D4052" s="495"/>
      <c r="E4052" s="495"/>
      <c r="F4052" s="428"/>
      <c r="G4052" s="495"/>
      <c r="H4052" s="495" t="str">
        <f t="shared" si="128"/>
        <v/>
      </c>
      <c r="I4052" s="512" t="str">
        <f t="shared" si="129"/>
        <v/>
      </c>
      <c r="J4052" s="428"/>
    </row>
    <row r="4053" spans="1:10" ht="24.75" customHeight="1">
      <c r="A4053" s="428"/>
      <c r="B4053" s="428"/>
      <c r="C4053" s="428"/>
      <c r="D4053" s="495"/>
      <c r="E4053" s="495"/>
      <c r="F4053" s="428"/>
      <c r="G4053" s="495"/>
      <c r="H4053" s="495" t="str">
        <f t="shared" si="128"/>
        <v/>
      </c>
      <c r="I4053" s="512" t="str">
        <f t="shared" si="129"/>
        <v/>
      </c>
      <c r="J4053" s="428"/>
    </row>
    <row r="4054" spans="1:10" ht="24.75" customHeight="1">
      <c r="A4054" s="428"/>
      <c r="B4054" s="428"/>
      <c r="C4054" s="428"/>
      <c r="D4054" s="495"/>
      <c r="E4054" s="495"/>
      <c r="F4054" s="428"/>
      <c r="G4054" s="495"/>
      <c r="H4054" s="495" t="str">
        <f t="shared" si="128"/>
        <v/>
      </c>
      <c r="I4054" s="512" t="str">
        <f t="shared" si="129"/>
        <v/>
      </c>
      <c r="J4054" s="428"/>
    </row>
    <row r="4055" spans="1:10" ht="24.75" customHeight="1">
      <c r="A4055" s="428"/>
      <c r="B4055" s="428"/>
      <c r="C4055" s="428"/>
      <c r="D4055" s="495"/>
      <c r="E4055" s="495"/>
      <c r="F4055" s="428"/>
      <c r="G4055" s="495"/>
      <c r="H4055" s="495" t="str">
        <f t="shared" si="128"/>
        <v/>
      </c>
      <c r="I4055" s="512" t="str">
        <f t="shared" si="129"/>
        <v/>
      </c>
      <c r="J4055" s="428"/>
    </row>
    <row r="4056" spans="1:10" ht="24.75" customHeight="1">
      <c r="A4056" s="428"/>
      <c r="B4056" s="428"/>
      <c r="C4056" s="428"/>
      <c r="D4056" s="495"/>
      <c r="E4056" s="495"/>
      <c r="F4056" s="428"/>
      <c r="G4056" s="495"/>
      <c r="H4056" s="495" t="str">
        <f t="shared" si="128"/>
        <v/>
      </c>
      <c r="I4056" s="512" t="str">
        <f t="shared" si="129"/>
        <v/>
      </c>
      <c r="J4056" s="428"/>
    </row>
    <row r="4057" spans="1:10" ht="24.75" customHeight="1">
      <c r="A4057" s="428"/>
      <c r="B4057" s="428"/>
      <c r="C4057" s="428"/>
      <c r="D4057" s="495"/>
      <c r="E4057" s="495"/>
      <c r="F4057" s="428"/>
      <c r="G4057" s="495"/>
      <c r="H4057" s="495" t="str">
        <f t="shared" si="128"/>
        <v/>
      </c>
      <c r="I4057" s="512" t="str">
        <f t="shared" si="129"/>
        <v/>
      </c>
      <c r="J4057" s="428"/>
    </row>
    <row r="4058" spans="1:10" ht="24.75" customHeight="1">
      <c r="A4058" s="428"/>
      <c r="B4058" s="428"/>
      <c r="C4058" s="428"/>
      <c r="D4058" s="495"/>
      <c r="E4058" s="495"/>
      <c r="F4058" s="428"/>
      <c r="G4058" s="495"/>
      <c r="H4058" s="495" t="str">
        <f t="shared" si="128"/>
        <v/>
      </c>
      <c r="I4058" s="512" t="str">
        <f t="shared" si="129"/>
        <v/>
      </c>
      <c r="J4058" s="428"/>
    </row>
    <row r="4059" spans="1:10" ht="24.75" customHeight="1">
      <c r="A4059" s="428"/>
      <c r="B4059" s="428"/>
      <c r="C4059" s="428"/>
      <c r="D4059" s="495"/>
      <c r="E4059" s="495"/>
      <c r="F4059" s="428"/>
      <c r="G4059" s="495"/>
      <c r="H4059" s="495" t="str">
        <f t="shared" si="128"/>
        <v/>
      </c>
      <c r="I4059" s="512" t="str">
        <f t="shared" si="129"/>
        <v/>
      </c>
      <c r="J4059" s="428"/>
    </row>
    <row r="4060" spans="1:10" ht="24.75" customHeight="1">
      <c r="A4060" s="428"/>
      <c r="B4060" s="428"/>
      <c r="C4060" s="428"/>
      <c r="D4060" s="495"/>
      <c r="E4060" s="495"/>
      <c r="F4060" s="428"/>
      <c r="G4060" s="495"/>
      <c r="H4060" s="495" t="str">
        <f t="shared" si="128"/>
        <v/>
      </c>
      <c r="I4060" s="512" t="str">
        <f t="shared" si="129"/>
        <v/>
      </c>
      <c r="J4060" s="428"/>
    </row>
    <row r="4061" spans="1:10" ht="24.75" customHeight="1">
      <c r="A4061" s="428"/>
      <c r="B4061" s="428"/>
      <c r="C4061" s="428"/>
      <c r="D4061" s="495"/>
      <c r="E4061" s="495"/>
      <c r="F4061" s="428"/>
      <c r="G4061" s="495"/>
      <c r="H4061" s="495" t="str">
        <f t="shared" si="128"/>
        <v/>
      </c>
      <c r="I4061" s="512" t="str">
        <f t="shared" si="129"/>
        <v/>
      </c>
      <c r="J4061" s="428"/>
    </row>
    <row r="4062" spans="1:10" ht="24.75" customHeight="1">
      <c r="A4062" s="428"/>
      <c r="B4062" s="428"/>
      <c r="C4062" s="428"/>
      <c r="D4062" s="495"/>
      <c r="E4062" s="495"/>
      <c r="F4062" s="428"/>
      <c r="G4062" s="495"/>
      <c r="H4062" s="495" t="str">
        <f t="shared" ref="H4062:H4125" si="130">IF(E4062="","",E4062*G4062)</f>
        <v/>
      </c>
      <c r="I4062" s="512" t="str">
        <f t="shared" ref="I4062:I4125" si="131">IF(D4062="","",H4062/D4062)</f>
        <v/>
      </c>
      <c r="J4062" s="428"/>
    </row>
    <row r="4063" spans="1:10" ht="24.75" customHeight="1">
      <c r="A4063" s="428"/>
      <c r="B4063" s="428"/>
      <c r="C4063" s="428"/>
      <c r="D4063" s="495"/>
      <c r="E4063" s="495"/>
      <c r="F4063" s="428"/>
      <c r="G4063" s="495"/>
      <c r="H4063" s="495" t="str">
        <f t="shared" si="130"/>
        <v/>
      </c>
      <c r="I4063" s="512" t="str">
        <f t="shared" si="131"/>
        <v/>
      </c>
      <c r="J4063" s="428"/>
    </row>
    <row r="4064" spans="1:10" ht="24.75" customHeight="1">
      <c r="A4064" s="428"/>
      <c r="B4064" s="428"/>
      <c r="C4064" s="428"/>
      <c r="D4064" s="495"/>
      <c r="E4064" s="495"/>
      <c r="F4064" s="428"/>
      <c r="G4064" s="495"/>
      <c r="H4064" s="495" t="str">
        <f t="shared" si="130"/>
        <v/>
      </c>
      <c r="I4064" s="512" t="str">
        <f t="shared" si="131"/>
        <v/>
      </c>
      <c r="J4064" s="428"/>
    </row>
    <row r="4065" spans="1:10" ht="24.75" customHeight="1">
      <c r="A4065" s="428"/>
      <c r="B4065" s="428"/>
      <c r="C4065" s="428"/>
      <c r="D4065" s="495"/>
      <c r="E4065" s="495"/>
      <c r="F4065" s="428"/>
      <c r="G4065" s="495"/>
      <c r="H4065" s="495" t="str">
        <f t="shared" si="130"/>
        <v/>
      </c>
      <c r="I4065" s="512" t="str">
        <f t="shared" si="131"/>
        <v/>
      </c>
      <c r="J4065" s="428"/>
    </row>
    <row r="4066" spans="1:10" ht="24.75" customHeight="1">
      <c r="A4066" s="428"/>
      <c r="B4066" s="428"/>
      <c r="C4066" s="428"/>
      <c r="D4066" s="495"/>
      <c r="E4066" s="495"/>
      <c r="F4066" s="428"/>
      <c r="G4066" s="495"/>
      <c r="H4066" s="495" t="str">
        <f t="shared" si="130"/>
        <v/>
      </c>
      <c r="I4066" s="512" t="str">
        <f t="shared" si="131"/>
        <v/>
      </c>
      <c r="J4066" s="428"/>
    </row>
    <row r="4067" spans="1:10" ht="24.75" customHeight="1">
      <c r="A4067" s="428"/>
      <c r="B4067" s="428"/>
      <c r="C4067" s="428"/>
      <c r="D4067" s="495"/>
      <c r="E4067" s="495"/>
      <c r="F4067" s="428"/>
      <c r="G4067" s="495"/>
      <c r="H4067" s="495" t="str">
        <f t="shared" si="130"/>
        <v/>
      </c>
      <c r="I4067" s="512" t="str">
        <f t="shared" si="131"/>
        <v/>
      </c>
      <c r="J4067" s="428"/>
    </row>
    <row r="4068" spans="1:10" ht="24.75" customHeight="1">
      <c r="A4068" s="428"/>
      <c r="B4068" s="428"/>
      <c r="C4068" s="428"/>
      <c r="D4068" s="495"/>
      <c r="E4068" s="495"/>
      <c r="F4068" s="428"/>
      <c r="G4068" s="495"/>
      <c r="H4068" s="495" t="str">
        <f t="shared" si="130"/>
        <v/>
      </c>
      <c r="I4068" s="512" t="str">
        <f t="shared" si="131"/>
        <v/>
      </c>
      <c r="J4068" s="428"/>
    </row>
    <row r="4069" spans="1:10" ht="24.75" customHeight="1">
      <c r="A4069" s="428"/>
      <c r="B4069" s="428"/>
      <c r="C4069" s="428"/>
      <c r="D4069" s="495"/>
      <c r="E4069" s="495"/>
      <c r="F4069" s="428"/>
      <c r="G4069" s="495"/>
      <c r="H4069" s="495" t="str">
        <f t="shared" si="130"/>
        <v/>
      </c>
      <c r="I4069" s="512" t="str">
        <f t="shared" si="131"/>
        <v/>
      </c>
      <c r="J4069" s="428"/>
    </row>
    <row r="4070" spans="1:10" ht="24.75" customHeight="1">
      <c r="A4070" s="428"/>
      <c r="B4070" s="428"/>
      <c r="C4070" s="428"/>
      <c r="D4070" s="495"/>
      <c r="E4070" s="495"/>
      <c r="F4070" s="428"/>
      <c r="G4070" s="495"/>
      <c r="H4070" s="495" t="str">
        <f t="shared" si="130"/>
        <v/>
      </c>
      <c r="I4070" s="512" t="str">
        <f t="shared" si="131"/>
        <v/>
      </c>
      <c r="J4070" s="428"/>
    </row>
    <row r="4071" spans="1:10" ht="24.75" customHeight="1">
      <c r="A4071" s="428"/>
      <c r="B4071" s="428"/>
      <c r="C4071" s="428"/>
      <c r="D4071" s="495"/>
      <c r="E4071" s="495"/>
      <c r="F4071" s="428"/>
      <c r="G4071" s="495"/>
      <c r="H4071" s="495" t="str">
        <f t="shared" si="130"/>
        <v/>
      </c>
      <c r="I4071" s="512" t="str">
        <f t="shared" si="131"/>
        <v/>
      </c>
      <c r="J4071" s="428"/>
    </row>
    <row r="4072" spans="1:10" ht="24.75" customHeight="1">
      <c r="A4072" s="428"/>
      <c r="B4072" s="428"/>
      <c r="C4072" s="428"/>
      <c r="D4072" s="495"/>
      <c r="E4072" s="495"/>
      <c r="F4072" s="428"/>
      <c r="G4072" s="495"/>
      <c r="H4072" s="495" t="str">
        <f t="shared" si="130"/>
        <v/>
      </c>
      <c r="I4072" s="512" t="str">
        <f t="shared" si="131"/>
        <v/>
      </c>
      <c r="J4072" s="428"/>
    </row>
    <row r="4073" spans="1:10" ht="24.75" customHeight="1">
      <c r="A4073" s="428"/>
      <c r="B4073" s="428"/>
      <c r="C4073" s="428"/>
      <c r="D4073" s="495"/>
      <c r="E4073" s="495"/>
      <c r="F4073" s="428"/>
      <c r="G4073" s="495"/>
      <c r="H4073" s="495" t="str">
        <f t="shared" si="130"/>
        <v/>
      </c>
      <c r="I4073" s="512" t="str">
        <f t="shared" si="131"/>
        <v/>
      </c>
      <c r="J4073" s="428"/>
    </row>
    <row r="4074" spans="1:10" ht="24.75" customHeight="1">
      <c r="A4074" s="428"/>
      <c r="B4074" s="428"/>
      <c r="C4074" s="428"/>
      <c r="D4074" s="495"/>
      <c r="E4074" s="495"/>
      <c r="F4074" s="428"/>
      <c r="G4074" s="495"/>
      <c r="H4074" s="495" t="str">
        <f t="shared" si="130"/>
        <v/>
      </c>
      <c r="I4074" s="512" t="str">
        <f t="shared" si="131"/>
        <v/>
      </c>
      <c r="J4074" s="428"/>
    </row>
    <row r="4075" spans="1:10" ht="24.75" customHeight="1">
      <c r="A4075" s="428"/>
      <c r="B4075" s="428"/>
      <c r="C4075" s="428"/>
      <c r="D4075" s="495"/>
      <c r="E4075" s="495"/>
      <c r="F4075" s="428"/>
      <c r="G4075" s="495"/>
      <c r="H4075" s="495" t="str">
        <f t="shared" si="130"/>
        <v/>
      </c>
      <c r="I4075" s="512" t="str">
        <f t="shared" si="131"/>
        <v/>
      </c>
      <c r="J4075" s="428"/>
    </row>
    <row r="4076" spans="1:10" ht="24.75" customHeight="1">
      <c r="A4076" s="428"/>
      <c r="B4076" s="428"/>
      <c r="C4076" s="428"/>
      <c r="D4076" s="495"/>
      <c r="E4076" s="495"/>
      <c r="F4076" s="428"/>
      <c r="G4076" s="495"/>
      <c r="H4076" s="495" t="str">
        <f t="shared" si="130"/>
        <v/>
      </c>
      <c r="I4076" s="512" t="str">
        <f t="shared" si="131"/>
        <v/>
      </c>
      <c r="J4076" s="428"/>
    </row>
    <row r="4077" spans="1:10" ht="24.75" customHeight="1">
      <c r="A4077" s="428"/>
      <c r="B4077" s="428"/>
      <c r="C4077" s="428"/>
      <c r="D4077" s="495"/>
      <c r="E4077" s="495"/>
      <c r="F4077" s="428"/>
      <c r="G4077" s="495"/>
      <c r="H4077" s="495" t="str">
        <f t="shared" si="130"/>
        <v/>
      </c>
      <c r="I4077" s="512" t="str">
        <f t="shared" si="131"/>
        <v/>
      </c>
      <c r="J4077" s="428"/>
    </row>
    <row r="4078" spans="1:10" ht="24.75" customHeight="1">
      <c r="A4078" s="428"/>
      <c r="B4078" s="428"/>
      <c r="C4078" s="428"/>
      <c r="D4078" s="495"/>
      <c r="E4078" s="495"/>
      <c r="F4078" s="428"/>
      <c r="G4078" s="495"/>
      <c r="H4078" s="495" t="str">
        <f t="shared" si="130"/>
        <v/>
      </c>
      <c r="I4078" s="512" t="str">
        <f t="shared" si="131"/>
        <v/>
      </c>
      <c r="J4078" s="428"/>
    </row>
    <row r="4079" spans="1:10" ht="24.75" customHeight="1">
      <c r="A4079" s="428"/>
      <c r="B4079" s="428"/>
      <c r="C4079" s="428"/>
      <c r="D4079" s="495"/>
      <c r="E4079" s="495"/>
      <c r="F4079" s="428"/>
      <c r="G4079" s="495"/>
      <c r="H4079" s="495" t="str">
        <f t="shared" si="130"/>
        <v/>
      </c>
      <c r="I4079" s="512" t="str">
        <f t="shared" si="131"/>
        <v/>
      </c>
      <c r="J4079" s="428"/>
    </row>
    <row r="4080" spans="1:10" ht="24.75" customHeight="1">
      <c r="A4080" s="428"/>
      <c r="B4080" s="428"/>
      <c r="C4080" s="428"/>
      <c r="D4080" s="495"/>
      <c r="E4080" s="495"/>
      <c r="F4080" s="428"/>
      <c r="G4080" s="495"/>
      <c r="H4080" s="495" t="str">
        <f t="shared" si="130"/>
        <v/>
      </c>
      <c r="I4080" s="512" t="str">
        <f t="shared" si="131"/>
        <v/>
      </c>
      <c r="J4080" s="428"/>
    </row>
    <row r="4081" spans="1:10" ht="24.75" customHeight="1">
      <c r="A4081" s="428"/>
      <c r="B4081" s="428"/>
      <c r="C4081" s="428"/>
      <c r="D4081" s="495"/>
      <c r="E4081" s="495"/>
      <c r="F4081" s="428"/>
      <c r="G4081" s="495"/>
      <c r="H4081" s="495" t="str">
        <f t="shared" si="130"/>
        <v/>
      </c>
      <c r="I4081" s="512" t="str">
        <f t="shared" si="131"/>
        <v/>
      </c>
      <c r="J4081" s="428"/>
    </row>
    <row r="4082" spans="1:10" ht="24.75" customHeight="1">
      <c r="A4082" s="428"/>
      <c r="B4082" s="428"/>
      <c r="C4082" s="428"/>
      <c r="D4082" s="495"/>
      <c r="E4082" s="495"/>
      <c r="F4082" s="428"/>
      <c r="G4082" s="495"/>
      <c r="H4082" s="495" t="str">
        <f t="shared" si="130"/>
        <v/>
      </c>
      <c r="I4082" s="512" t="str">
        <f t="shared" si="131"/>
        <v/>
      </c>
      <c r="J4082" s="428"/>
    </row>
    <row r="4083" spans="1:10" ht="24.75" customHeight="1">
      <c r="A4083" s="428"/>
      <c r="B4083" s="428"/>
      <c r="C4083" s="428"/>
      <c r="D4083" s="495"/>
      <c r="E4083" s="495"/>
      <c r="F4083" s="428"/>
      <c r="G4083" s="495"/>
      <c r="H4083" s="495" t="str">
        <f t="shared" si="130"/>
        <v/>
      </c>
      <c r="I4083" s="512" t="str">
        <f t="shared" si="131"/>
        <v/>
      </c>
      <c r="J4083" s="428"/>
    </row>
    <row r="4084" spans="1:10" ht="24.75" customHeight="1">
      <c r="A4084" s="428"/>
      <c r="B4084" s="428"/>
      <c r="C4084" s="428"/>
      <c r="D4084" s="495"/>
      <c r="E4084" s="495"/>
      <c r="F4084" s="428"/>
      <c r="G4084" s="495"/>
      <c r="H4084" s="495" t="str">
        <f t="shared" si="130"/>
        <v/>
      </c>
      <c r="I4084" s="512" t="str">
        <f t="shared" si="131"/>
        <v/>
      </c>
      <c r="J4084" s="428"/>
    </row>
    <row r="4085" spans="1:10" ht="24.75" customHeight="1">
      <c r="A4085" s="428"/>
      <c r="B4085" s="428"/>
      <c r="C4085" s="428"/>
      <c r="D4085" s="495"/>
      <c r="E4085" s="495"/>
      <c r="F4085" s="428"/>
      <c r="G4085" s="495"/>
      <c r="H4085" s="495" t="str">
        <f t="shared" si="130"/>
        <v/>
      </c>
      <c r="I4085" s="512" t="str">
        <f t="shared" si="131"/>
        <v/>
      </c>
      <c r="J4085" s="428"/>
    </row>
    <row r="4086" spans="1:10" ht="24.75" customHeight="1">
      <c r="A4086" s="428"/>
      <c r="B4086" s="428"/>
      <c r="C4086" s="428"/>
      <c r="D4086" s="495"/>
      <c r="E4086" s="495"/>
      <c r="F4086" s="428"/>
      <c r="G4086" s="495"/>
      <c r="H4086" s="495" t="str">
        <f t="shared" si="130"/>
        <v/>
      </c>
      <c r="I4086" s="512" t="str">
        <f t="shared" si="131"/>
        <v/>
      </c>
      <c r="J4086" s="428"/>
    </row>
    <row r="4087" spans="1:10" ht="24.75" customHeight="1">
      <c r="A4087" s="428"/>
      <c r="B4087" s="428"/>
      <c r="C4087" s="428"/>
      <c r="D4087" s="495"/>
      <c r="E4087" s="495"/>
      <c r="F4087" s="428"/>
      <c r="G4087" s="495"/>
      <c r="H4087" s="495" t="str">
        <f t="shared" si="130"/>
        <v/>
      </c>
      <c r="I4087" s="512" t="str">
        <f t="shared" si="131"/>
        <v/>
      </c>
      <c r="J4087" s="428"/>
    </row>
    <row r="4088" spans="1:10" ht="24.75" customHeight="1">
      <c r="A4088" s="428"/>
      <c r="B4088" s="428"/>
      <c r="C4088" s="428"/>
      <c r="D4088" s="495"/>
      <c r="E4088" s="495"/>
      <c r="F4088" s="428"/>
      <c r="G4088" s="495"/>
      <c r="H4088" s="495" t="str">
        <f t="shared" si="130"/>
        <v/>
      </c>
      <c r="I4088" s="512" t="str">
        <f t="shared" si="131"/>
        <v/>
      </c>
      <c r="J4088" s="428"/>
    </row>
    <row r="4089" spans="1:10" ht="24.75" customHeight="1">
      <c r="A4089" s="428"/>
      <c r="B4089" s="428"/>
      <c r="C4089" s="428"/>
      <c r="D4089" s="495"/>
      <c r="E4089" s="495"/>
      <c r="F4089" s="428"/>
      <c r="G4089" s="495"/>
      <c r="H4089" s="495" t="str">
        <f t="shared" si="130"/>
        <v/>
      </c>
      <c r="I4089" s="512" t="str">
        <f t="shared" si="131"/>
        <v/>
      </c>
      <c r="J4089" s="428"/>
    </row>
    <row r="4090" spans="1:10" ht="24.75" customHeight="1">
      <c r="A4090" s="428"/>
      <c r="B4090" s="428"/>
      <c r="C4090" s="428"/>
      <c r="D4090" s="495"/>
      <c r="E4090" s="495"/>
      <c r="F4090" s="428"/>
      <c r="G4090" s="495"/>
      <c r="H4090" s="495" t="str">
        <f t="shared" si="130"/>
        <v/>
      </c>
      <c r="I4090" s="512" t="str">
        <f t="shared" si="131"/>
        <v/>
      </c>
      <c r="J4090" s="428"/>
    </row>
    <row r="4091" spans="1:10" ht="24.75" customHeight="1">
      <c r="A4091" s="428"/>
      <c r="B4091" s="428"/>
      <c r="C4091" s="428"/>
      <c r="D4091" s="495"/>
      <c r="E4091" s="495"/>
      <c r="F4091" s="428"/>
      <c r="G4091" s="495"/>
      <c r="H4091" s="495" t="str">
        <f t="shared" si="130"/>
        <v/>
      </c>
      <c r="I4091" s="512" t="str">
        <f t="shared" si="131"/>
        <v/>
      </c>
      <c r="J4091" s="428"/>
    </row>
    <row r="4092" spans="1:10" ht="24.75" customHeight="1">
      <c r="A4092" s="428"/>
      <c r="B4092" s="428"/>
      <c r="C4092" s="428"/>
      <c r="D4092" s="495"/>
      <c r="E4092" s="495"/>
      <c r="F4092" s="428"/>
      <c r="G4092" s="495"/>
      <c r="H4092" s="495" t="str">
        <f t="shared" si="130"/>
        <v/>
      </c>
      <c r="I4092" s="512" t="str">
        <f t="shared" si="131"/>
        <v/>
      </c>
      <c r="J4092" s="428"/>
    </row>
    <row r="4093" spans="1:10" ht="24.75" customHeight="1">
      <c r="A4093" s="428"/>
      <c r="B4093" s="428"/>
      <c r="C4093" s="428"/>
      <c r="D4093" s="495"/>
      <c r="E4093" s="495"/>
      <c r="F4093" s="428"/>
      <c r="G4093" s="495"/>
      <c r="H4093" s="495" t="str">
        <f t="shared" si="130"/>
        <v/>
      </c>
      <c r="I4093" s="512" t="str">
        <f t="shared" si="131"/>
        <v/>
      </c>
      <c r="J4093" s="428"/>
    </row>
    <row r="4094" spans="1:10" ht="24.75" customHeight="1">
      <c r="A4094" s="428"/>
      <c r="B4094" s="428"/>
      <c r="C4094" s="428"/>
      <c r="D4094" s="495"/>
      <c r="E4094" s="495"/>
      <c r="F4094" s="428"/>
      <c r="G4094" s="495"/>
      <c r="H4094" s="495" t="str">
        <f t="shared" si="130"/>
        <v/>
      </c>
      <c r="I4094" s="512" t="str">
        <f t="shared" si="131"/>
        <v/>
      </c>
      <c r="J4094" s="428"/>
    </row>
    <row r="4095" spans="1:10" ht="24.75" customHeight="1">
      <c r="A4095" s="428"/>
      <c r="B4095" s="428"/>
      <c r="C4095" s="428"/>
      <c r="D4095" s="495"/>
      <c r="E4095" s="495"/>
      <c r="F4095" s="428"/>
      <c r="G4095" s="495"/>
      <c r="H4095" s="495" t="str">
        <f t="shared" si="130"/>
        <v/>
      </c>
      <c r="I4095" s="512" t="str">
        <f t="shared" si="131"/>
        <v/>
      </c>
      <c r="J4095" s="428"/>
    </row>
    <row r="4096" spans="1:10" ht="24.75" customHeight="1">
      <c r="A4096" s="428"/>
      <c r="B4096" s="428"/>
      <c r="C4096" s="428"/>
      <c r="D4096" s="495"/>
      <c r="E4096" s="495"/>
      <c r="F4096" s="428"/>
      <c r="G4096" s="495"/>
      <c r="H4096" s="495" t="str">
        <f t="shared" si="130"/>
        <v/>
      </c>
      <c r="I4096" s="512" t="str">
        <f t="shared" si="131"/>
        <v/>
      </c>
      <c r="J4096" s="428"/>
    </row>
    <row r="4097" spans="1:10" ht="24.75" customHeight="1">
      <c r="A4097" s="428"/>
      <c r="B4097" s="428"/>
      <c r="C4097" s="428"/>
      <c r="D4097" s="495"/>
      <c r="E4097" s="495"/>
      <c r="F4097" s="428"/>
      <c r="G4097" s="495"/>
      <c r="H4097" s="495" t="str">
        <f t="shared" si="130"/>
        <v/>
      </c>
      <c r="I4097" s="512" t="str">
        <f t="shared" si="131"/>
        <v/>
      </c>
      <c r="J4097" s="428"/>
    </row>
    <row r="4098" spans="1:10" ht="24.75" customHeight="1">
      <c r="A4098" s="428"/>
      <c r="B4098" s="428"/>
      <c r="C4098" s="428"/>
      <c r="D4098" s="495"/>
      <c r="E4098" s="495"/>
      <c r="F4098" s="428"/>
      <c r="G4098" s="495"/>
      <c r="H4098" s="495" t="str">
        <f t="shared" si="130"/>
        <v/>
      </c>
      <c r="I4098" s="512" t="str">
        <f t="shared" si="131"/>
        <v/>
      </c>
      <c r="J4098" s="428"/>
    </row>
    <row r="4099" spans="1:10" ht="24.75" customHeight="1">
      <c r="A4099" s="428"/>
      <c r="B4099" s="428"/>
      <c r="C4099" s="428"/>
      <c r="D4099" s="495"/>
      <c r="E4099" s="495"/>
      <c r="F4099" s="428"/>
      <c r="G4099" s="495"/>
      <c r="H4099" s="495" t="str">
        <f t="shared" si="130"/>
        <v/>
      </c>
      <c r="I4099" s="512" t="str">
        <f t="shared" si="131"/>
        <v/>
      </c>
      <c r="J4099" s="428"/>
    </row>
    <row r="4100" spans="1:10" ht="24.75" customHeight="1">
      <c r="A4100" s="428"/>
      <c r="B4100" s="428"/>
      <c r="C4100" s="428"/>
      <c r="D4100" s="495"/>
      <c r="E4100" s="495"/>
      <c r="F4100" s="428"/>
      <c r="G4100" s="495"/>
      <c r="H4100" s="495" t="str">
        <f t="shared" si="130"/>
        <v/>
      </c>
      <c r="I4100" s="512" t="str">
        <f t="shared" si="131"/>
        <v/>
      </c>
      <c r="J4100" s="428"/>
    </row>
    <row r="4101" spans="1:10" ht="24.75" customHeight="1">
      <c r="A4101" s="428"/>
      <c r="B4101" s="428"/>
      <c r="C4101" s="428"/>
      <c r="D4101" s="495"/>
      <c r="E4101" s="495"/>
      <c r="F4101" s="428"/>
      <c r="G4101" s="495"/>
      <c r="H4101" s="495" t="str">
        <f t="shared" si="130"/>
        <v/>
      </c>
      <c r="I4101" s="512" t="str">
        <f t="shared" si="131"/>
        <v/>
      </c>
      <c r="J4101" s="428"/>
    </row>
    <row r="4102" spans="1:10" ht="24.75" customHeight="1">
      <c r="A4102" s="428"/>
      <c r="B4102" s="428"/>
      <c r="C4102" s="428"/>
      <c r="D4102" s="495"/>
      <c r="E4102" s="495"/>
      <c r="F4102" s="428"/>
      <c r="G4102" s="495"/>
      <c r="H4102" s="495" t="str">
        <f t="shared" si="130"/>
        <v/>
      </c>
      <c r="I4102" s="512" t="str">
        <f t="shared" si="131"/>
        <v/>
      </c>
      <c r="J4102" s="428"/>
    </row>
    <row r="4103" spans="1:10" ht="24.75" customHeight="1">
      <c r="A4103" s="428"/>
      <c r="B4103" s="428"/>
      <c r="C4103" s="428"/>
      <c r="D4103" s="495"/>
      <c r="E4103" s="495"/>
      <c r="F4103" s="428"/>
      <c r="G4103" s="495"/>
      <c r="H4103" s="495" t="str">
        <f t="shared" si="130"/>
        <v/>
      </c>
      <c r="I4103" s="512" t="str">
        <f t="shared" si="131"/>
        <v/>
      </c>
      <c r="J4103" s="428"/>
    </row>
    <row r="4104" spans="1:10" ht="24.75" customHeight="1">
      <c r="A4104" s="428"/>
      <c r="B4104" s="428"/>
      <c r="C4104" s="428"/>
      <c r="D4104" s="495"/>
      <c r="E4104" s="495"/>
      <c r="F4104" s="428"/>
      <c r="G4104" s="495"/>
      <c r="H4104" s="495" t="str">
        <f t="shared" si="130"/>
        <v/>
      </c>
      <c r="I4104" s="512" t="str">
        <f t="shared" si="131"/>
        <v/>
      </c>
      <c r="J4104" s="428"/>
    </row>
    <row r="4105" spans="1:10" ht="24.75" customHeight="1">
      <c r="A4105" s="428"/>
      <c r="B4105" s="428"/>
      <c r="C4105" s="428"/>
      <c r="D4105" s="495"/>
      <c r="E4105" s="495"/>
      <c r="F4105" s="428"/>
      <c r="G4105" s="495"/>
      <c r="H4105" s="495" t="str">
        <f t="shared" si="130"/>
        <v/>
      </c>
      <c r="I4105" s="512" t="str">
        <f t="shared" si="131"/>
        <v/>
      </c>
      <c r="J4105" s="428"/>
    </row>
    <row r="4106" spans="1:10" ht="24.75" customHeight="1">
      <c r="A4106" s="428"/>
      <c r="B4106" s="428"/>
      <c r="C4106" s="428"/>
      <c r="D4106" s="495"/>
      <c r="E4106" s="495"/>
      <c r="F4106" s="428"/>
      <c r="G4106" s="495"/>
      <c r="H4106" s="495" t="str">
        <f t="shared" si="130"/>
        <v/>
      </c>
      <c r="I4106" s="512" t="str">
        <f t="shared" si="131"/>
        <v/>
      </c>
      <c r="J4106" s="428"/>
    </row>
    <row r="4107" spans="1:10" ht="24.75" customHeight="1">
      <c r="A4107" s="428"/>
      <c r="B4107" s="428"/>
      <c r="C4107" s="428"/>
      <c r="D4107" s="495"/>
      <c r="E4107" s="495"/>
      <c r="F4107" s="428"/>
      <c r="G4107" s="495"/>
      <c r="H4107" s="495" t="str">
        <f t="shared" si="130"/>
        <v/>
      </c>
      <c r="I4107" s="512" t="str">
        <f t="shared" si="131"/>
        <v/>
      </c>
      <c r="J4107" s="428"/>
    </row>
    <row r="4108" spans="1:10" ht="24.75" customHeight="1">
      <c r="A4108" s="428"/>
      <c r="B4108" s="428"/>
      <c r="C4108" s="428"/>
      <c r="D4108" s="495"/>
      <c r="E4108" s="495"/>
      <c r="F4108" s="428"/>
      <c r="G4108" s="495"/>
      <c r="H4108" s="495" t="str">
        <f t="shared" si="130"/>
        <v/>
      </c>
      <c r="I4108" s="512" t="str">
        <f t="shared" si="131"/>
        <v/>
      </c>
      <c r="J4108" s="428"/>
    </row>
    <row r="4109" spans="1:10" ht="24.75" customHeight="1">
      <c r="A4109" s="428"/>
      <c r="B4109" s="428"/>
      <c r="C4109" s="428"/>
      <c r="D4109" s="495"/>
      <c r="E4109" s="495"/>
      <c r="F4109" s="428"/>
      <c r="G4109" s="495"/>
      <c r="H4109" s="495" t="str">
        <f t="shared" si="130"/>
        <v/>
      </c>
      <c r="I4109" s="512" t="str">
        <f t="shared" si="131"/>
        <v/>
      </c>
      <c r="J4109" s="428"/>
    </row>
    <row r="4110" spans="1:10" ht="24.75" customHeight="1">
      <c r="A4110" s="428"/>
      <c r="B4110" s="428"/>
      <c r="C4110" s="428"/>
      <c r="D4110" s="495"/>
      <c r="E4110" s="495"/>
      <c r="F4110" s="428"/>
      <c r="G4110" s="495"/>
      <c r="H4110" s="495" t="str">
        <f t="shared" si="130"/>
        <v/>
      </c>
      <c r="I4110" s="512" t="str">
        <f t="shared" si="131"/>
        <v/>
      </c>
      <c r="J4110" s="428"/>
    </row>
    <row r="4111" spans="1:10" ht="24.75" customHeight="1">
      <c r="A4111" s="428"/>
      <c r="B4111" s="428"/>
      <c r="C4111" s="428"/>
      <c r="D4111" s="495"/>
      <c r="E4111" s="495"/>
      <c r="F4111" s="428"/>
      <c r="G4111" s="495"/>
      <c r="H4111" s="495" t="str">
        <f t="shared" si="130"/>
        <v/>
      </c>
      <c r="I4111" s="512" t="str">
        <f t="shared" si="131"/>
        <v/>
      </c>
      <c r="J4111" s="428"/>
    </row>
    <row r="4112" spans="1:10" ht="24.75" customHeight="1">
      <c r="A4112" s="428"/>
      <c r="B4112" s="428"/>
      <c r="C4112" s="428"/>
      <c r="D4112" s="495"/>
      <c r="E4112" s="495"/>
      <c r="F4112" s="428"/>
      <c r="G4112" s="495"/>
      <c r="H4112" s="495" t="str">
        <f t="shared" si="130"/>
        <v/>
      </c>
      <c r="I4112" s="512" t="str">
        <f t="shared" si="131"/>
        <v/>
      </c>
      <c r="J4112" s="428"/>
    </row>
    <row r="4113" spans="1:10" ht="24.75" customHeight="1">
      <c r="A4113" s="428"/>
      <c r="B4113" s="428"/>
      <c r="C4113" s="428"/>
      <c r="D4113" s="495"/>
      <c r="E4113" s="495"/>
      <c r="F4113" s="428"/>
      <c r="G4113" s="495"/>
      <c r="H4113" s="495" t="str">
        <f t="shared" si="130"/>
        <v/>
      </c>
      <c r="I4113" s="512" t="str">
        <f t="shared" si="131"/>
        <v/>
      </c>
      <c r="J4113" s="428"/>
    </row>
    <row r="4114" spans="1:10" ht="24.75" customHeight="1">
      <c r="A4114" s="428"/>
      <c r="B4114" s="428"/>
      <c r="C4114" s="428"/>
      <c r="D4114" s="495"/>
      <c r="E4114" s="495"/>
      <c r="F4114" s="428"/>
      <c r="G4114" s="495"/>
      <c r="H4114" s="495" t="str">
        <f t="shared" si="130"/>
        <v/>
      </c>
      <c r="I4114" s="512" t="str">
        <f t="shared" si="131"/>
        <v/>
      </c>
      <c r="J4114" s="428"/>
    </row>
    <row r="4115" spans="1:10" ht="24.75" customHeight="1">
      <c r="A4115" s="428"/>
      <c r="B4115" s="428"/>
      <c r="C4115" s="428"/>
      <c r="D4115" s="495"/>
      <c r="E4115" s="495"/>
      <c r="F4115" s="428"/>
      <c r="G4115" s="495"/>
      <c r="H4115" s="495" t="str">
        <f t="shared" si="130"/>
        <v/>
      </c>
      <c r="I4115" s="512" t="str">
        <f t="shared" si="131"/>
        <v/>
      </c>
      <c r="J4115" s="428"/>
    </row>
    <row r="4116" spans="1:10" ht="24.75" customHeight="1">
      <c r="A4116" s="428"/>
      <c r="B4116" s="428"/>
      <c r="C4116" s="428"/>
      <c r="D4116" s="495"/>
      <c r="E4116" s="495"/>
      <c r="F4116" s="428"/>
      <c r="G4116" s="495"/>
      <c r="H4116" s="495" t="str">
        <f t="shared" si="130"/>
        <v/>
      </c>
      <c r="I4116" s="512" t="str">
        <f t="shared" si="131"/>
        <v/>
      </c>
      <c r="J4116" s="428"/>
    </row>
    <row r="4117" spans="1:10" ht="24.75" customHeight="1">
      <c r="A4117" s="428"/>
      <c r="B4117" s="428"/>
      <c r="C4117" s="428"/>
      <c r="D4117" s="495"/>
      <c r="E4117" s="495"/>
      <c r="F4117" s="428"/>
      <c r="G4117" s="495"/>
      <c r="H4117" s="495" t="str">
        <f t="shared" si="130"/>
        <v/>
      </c>
      <c r="I4117" s="512" t="str">
        <f t="shared" si="131"/>
        <v/>
      </c>
      <c r="J4117" s="428"/>
    </row>
    <row r="4118" spans="1:10" ht="24.75" customHeight="1">
      <c r="A4118" s="428"/>
      <c r="B4118" s="428"/>
      <c r="C4118" s="428"/>
      <c r="D4118" s="495"/>
      <c r="E4118" s="495"/>
      <c r="F4118" s="428"/>
      <c r="G4118" s="495"/>
      <c r="H4118" s="495" t="str">
        <f t="shared" si="130"/>
        <v/>
      </c>
      <c r="I4118" s="512" t="str">
        <f t="shared" si="131"/>
        <v/>
      </c>
      <c r="J4118" s="428"/>
    </row>
    <row r="4119" spans="1:10" ht="24.75" customHeight="1">
      <c r="A4119" s="428"/>
      <c r="B4119" s="428"/>
      <c r="C4119" s="428"/>
      <c r="D4119" s="495"/>
      <c r="E4119" s="495"/>
      <c r="F4119" s="428"/>
      <c r="G4119" s="495"/>
      <c r="H4119" s="495" t="str">
        <f t="shared" si="130"/>
        <v/>
      </c>
      <c r="I4119" s="512" t="str">
        <f t="shared" si="131"/>
        <v/>
      </c>
      <c r="J4119" s="428"/>
    </row>
    <row r="4120" spans="1:10" ht="24.75" customHeight="1">
      <c r="A4120" s="428"/>
      <c r="B4120" s="428"/>
      <c r="C4120" s="428"/>
      <c r="D4120" s="495"/>
      <c r="E4120" s="495"/>
      <c r="F4120" s="428"/>
      <c r="G4120" s="495"/>
      <c r="H4120" s="495" t="str">
        <f t="shared" si="130"/>
        <v/>
      </c>
      <c r="I4120" s="512" t="str">
        <f t="shared" si="131"/>
        <v/>
      </c>
      <c r="J4120" s="428"/>
    </row>
    <row r="4121" spans="1:10" ht="24.75" customHeight="1">
      <c r="A4121" s="428"/>
      <c r="B4121" s="428"/>
      <c r="C4121" s="428"/>
      <c r="D4121" s="495"/>
      <c r="E4121" s="495"/>
      <c r="F4121" s="428"/>
      <c r="G4121" s="495"/>
      <c r="H4121" s="495" t="str">
        <f t="shared" si="130"/>
        <v/>
      </c>
      <c r="I4121" s="512" t="str">
        <f t="shared" si="131"/>
        <v/>
      </c>
      <c r="J4121" s="428"/>
    </row>
    <row r="4122" spans="1:10" ht="24.75" customHeight="1">
      <c r="A4122" s="428"/>
      <c r="B4122" s="428"/>
      <c r="C4122" s="428"/>
      <c r="D4122" s="495"/>
      <c r="E4122" s="495"/>
      <c r="F4122" s="428"/>
      <c r="G4122" s="495"/>
      <c r="H4122" s="495" t="str">
        <f t="shared" si="130"/>
        <v/>
      </c>
      <c r="I4122" s="512" t="str">
        <f t="shared" si="131"/>
        <v/>
      </c>
      <c r="J4122" s="428"/>
    </row>
    <row r="4123" spans="1:10" ht="24.75" customHeight="1">
      <c r="A4123" s="428"/>
      <c r="B4123" s="428"/>
      <c r="C4123" s="428"/>
      <c r="D4123" s="495"/>
      <c r="E4123" s="495"/>
      <c r="F4123" s="428"/>
      <c r="G4123" s="495"/>
      <c r="H4123" s="495" t="str">
        <f t="shared" si="130"/>
        <v/>
      </c>
      <c r="I4123" s="512" t="str">
        <f t="shared" si="131"/>
        <v/>
      </c>
      <c r="J4123" s="428"/>
    </row>
    <row r="4124" spans="1:10" ht="24.75" customHeight="1">
      <c r="A4124" s="428"/>
      <c r="B4124" s="428"/>
      <c r="C4124" s="428"/>
      <c r="D4124" s="495"/>
      <c r="E4124" s="495"/>
      <c r="F4124" s="428"/>
      <c r="G4124" s="495"/>
      <c r="H4124" s="495" t="str">
        <f t="shared" si="130"/>
        <v/>
      </c>
      <c r="I4124" s="512" t="str">
        <f t="shared" si="131"/>
        <v/>
      </c>
      <c r="J4124" s="428"/>
    </row>
    <row r="4125" spans="1:10" ht="24.75" customHeight="1">
      <c r="A4125" s="428"/>
      <c r="B4125" s="428"/>
      <c r="C4125" s="428"/>
      <c r="D4125" s="495"/>
      <c r="E4125" s="495"/>
      <c r="F4125" s="428"/>
      <c r="G4125" s="495"/>
      <c r="H4125" s="495" t="str">
        <f t="shared" si="130"/>
        <v/>
      </c>
      <c r="I4125" s="512" t="str">
        <f t="shared" si="131"/>
        <v/>
      </c>
      <c r="J4125" s="428"/>
    </row>
    <row r="4126" spans="1:10" ht="24.75" customHeight="1">
      <c r="A4126" s="428"/>
      <c r="B4126" s="428"/>
      <c r="C4126" s="428"/>
      <c r="D4126" s="495"/>
      <c r="E4126" s="495"/>
      <c r="F4126" s="428"/>
      <c r="G4126" s="495"/>
      <c r="H4126" s="495" t="str">
        <f t="shared" ref="H4126:H4189" si="132">IF(E4126="","",E4126*G4126)</f>
        <v/>
      </c>
      <c r="I4126" s="512" t="str">
        <f t="shared" ref="I4126:I4189" si="133">IF(D4126="","",H4126/D4126)</f>
        <v/>
      </c>
      <c r="J4126" s="428"/>
    </row>
    <row r="4127" spans="1:10" ht="24.75" customHeight="1">
      <c r="A4127" s="428"/>
      <c r="B4127" s="428"/>
      <c r="C4127" s="428"/>
      <c r="D4127" s="495"/>
      <c r="E4127" s="495"/>
      <c r="F4127" s="428"/>
      <c r="G4127" s="495"/>
      <c r="H4127" s="495" t="str">
        <f t="shared" si="132"/>
        <v/>
      </c>
      <c r="I4127" s="512" t="str">
        <f t="shared" si="133"/>
        <v/>
      </c>
      <c r="J4127" s="428"/>
    </row>
    <row r="4128" spans="1:10" ht="24.75" customHeight="1">
      <c r="A4128" s="428"/>
      <c r="B4128" s="428"/>
      <c r="C4128" s="428"/>
      <c r="D4128" s="495"/>
      <c r="E4128" s="495"/>
      <c r="F4128" s="428"/>
      <c r="G4128" s="495"/>
      <c r="H4128" s="495" t="str">
        <f t="shared" si="132"/>
        <v/>
      </c>
      <c r="I4128" s="512" t="str">
        <f t="shared" si="133"/>
        <v/>
      </c>
      <c r="J4128" s="428"/>
    </row>
    <row r="4129" spans="1:10" ht="24.75" customHeight="1">
      <c r="A4129" s="428"/>
      <c r="B4129" s="428"/>
      <c r="C4129" s="428"/>
      <c r="D4129" s="495"/>
      <c r="E4129" s="495"/>
      <c r="F4129" s="428"/>
      <c r="G4129" s="495"/>
      <c r="H4129" s="495" t="str">
        <f t="shared" si="132"/>
        <v/>
      </c>
      <c r="I4129" s="512" t="str">
        <f t="shared" si="133"/>
        <v/>
      </c>
      <c r="J4129" s="428"/>
    </row>
    <row r="4130" spans="1:10" ht="24.75" customHeight="1">
      <c r="A4130" s="428"/>
      <c r="B4130" s="428"/>
      <c r="C4130" s="428"/>
      <c r="D4130" s="495"/>
      <c r="E4130" s="495"/>
      <c r="F4130" s="428"/>
      <c r="G4130" s="495"/>
      <c r="H4130" s="495" t="str">
        <f t="shared" si="132"/>
        <v/>
      </c>
      <c r="I4130" s="512" t="str">
        <f t="shared" si="133"/>
        <v/>
      </c>
      <c r="J4130" s="428"/>
    </row>
    <row r="4131" spans="1:10" ht="24.75" customHeight="1">
      <c r="A4131" s="428"/>
      <c r="B4131" s="428"/>
      <c r="C4131" s="428"/>
      <c r="D4131" s="495"/>
      <c r="E4131" s="495"/>
      <c r="F4131" s="428"/>
      <c r="G4131" s="495"/>
      <c r="H4131" s="495" t="str">
        <f t="shared" si="132"/>
        <v/>
      </c>
      <c r="I4131" s="512" t="str">
        <f t="shared" si="133"/>
        <v/>
      </c>
      <c r="J4131" s="428"/>
    </row>
    <row r="4132" spans="1:10" ht="24.75" customHeight="1">
      <c r="A4132" s="428"/>
      <c r="B4132" s="428"/>
      <c r="C4132" s="428"/>
      <c r="D4132" s="495"/>
      <c r="E4132" s="495"/>
      <c r="F4132" s="428"/>
      <c r="G4132" s="495"/>
      <c r="H4132" s="495" t="str">
        <f t="shared" si="132"/>
        <v/>
      </c>
      <c r="I4132" s="512" t="str">
        <f t="shared" si="133"/>
        <v/>
      </c>
      <c r="J4132" s="428"/>
    </row>
    <row r="4133" spans="1:10" ht="24.75" customHeight="1">
      <c r="A4133" s="428"/>
      <c r="B4133" s="428"/>
      <c r="C4133" s="428"/>
      <c r="D4133" s="495"/>
      <c r="E4133" s="495"/>
      <c r="F4133" s="428"/>
      <c r="G4133" s="495"/>
      <c r="H4133" s="495" t="str">
        <f t="shared" si="132"/>
        <v/>
      </c>
      <c r="I4133" s="512" t="str">
        <f t="shared" si="133"/>
        <v/>
      </c>
      <c r="J4133" s="428"/>
    </row>
    <row r="4134" spans="1:10" ht="24.75" customHeight="1">
      <c r="A4134" s="428"/>
      <c r="B4134" s="428"/>
      <c r="C4134" s="428"/>
      <c r="D4134" s="495"/>
      <c r="E4134" s="495"/>
      <c r="F4134" s="428"/>
      <c r="G4134" s="495"/>
      <c r="H4134" s="495" t="str">
        <f t="shared" si="132"/>
        <v/>
      </c>
      <c r="I4134" s="512" t="str">
        <f t="shared" si="133"/>
        <v/>
      </c>
      <c r="J4134" s="428"/>
    </row>
    <row r="4135" spans="1:10" ht="24.75" customHeight="1">
      <c r="A4135" s="428"/>
      <c r="B4135" s="428"/>
      <c r="C4135" s="428"/>
      <c r="D4135" s="495"/>
      <c r="E4135" s="495"/>
      <c r="F4135" s="428"/>
      <c r="G4135" s="495"/>
      <c r="H4135" s="495" t="str">
        <f t="shared" si="132"/>
        <v/>
      </c>
      <c r="I4135" s="512" t="str">
        <f t="shared" si="133"/>
        <v/>
      </c>
      <c r="J4135" s="428"/>
    </row>
    <row r="4136" spans="1:10" ht="24.75" customHeight="1">
      <c r="A4136" s="428"/>
      <c r="B4136" s="428"/>
      <c r="C4136" s="428"/>
      <c r="D4136" s="495"/>
      <c r="E4136" s="495"/>
      <c r="F4136" s="428"/>
      <c r="G4136" s="495"/>
      <c r="H4136" s="495" t="str">
        <f t="shared" si="132"/>
        <v/>
      </c>
      <c r="I4136" s="512" t="str">
        <f t="shared" si="133"/>
        <v/>
      </c>
      <c r="J4136" s="428"/>
    </row>
    <row r="4137" spans="1:10" ht="24.75" customHeight="1">
      <c r="A4137" s="428"/>
      <c r="B4137" s="428"/>
      <c r="C4137" s="428"/>
      <c r="D4137" s="495"/>
      <c r="E4137" s="495"/>
      <c r="F4137" s="428"/>
      <c r="G4137" s="495"/>
      <c r="H4137" s="495" t="str">
        <f t="shared" si="132"/>
        <v/>
      </c>
      <c r="I4137" s="512" t="str">
        <f t="shared" si="133"/>
        <v/>
      </c>
      <c r="J4137" s="428"/>
    </row>
    <row r="4138" spans="1:10" ht="24.75" customHeight="1">
      <c r="A4138" s="428"/>
      <c r="B4138" s="428"/>
      <c r="C4138" s="428"/>
      <c r="D4138" s="495"/>
      <c r="E4138" s="495"/>
      <c r="F4138" s="428"/>
      <c r="G4138" s="495"/>
      <c r="H4138" s="495" t="str">
        <f t="shared" si="132"/>
        <v/>
      </c>
      <c r="I4138" s="512" t="str">
        <f t="shared" si="133"/>
        <v/>
      </c>
      <c r="J4138" s="428"/>
    </row>
    <row r="4139" spans="1:10" ht="24.75" customHeight="1">
      <c r="A4139" s="428"/>
      <c r="B4139" s="428"/>
      <c r="C4139" s="428"/>
      <c r="D4139" s="495"/>
      <c r="E4139" s="495"/>
      <c r="F4139" s="428"/>
      <c r="G4139" s="495"/>
      <c r="H4139" s="495" t="str">
        <f t="shared" si="132"/>
        <v/>
      </c>
      <c r="I4139" s="512" t="str">
        <f t="shared" si="133"/>
        <v/>
      </c>
      <c r="J4139" s="428"/>
    </row>
    <row r="4140" spans="1:10" ht="24.75" customHeight="1">
      <c r="A4140" s="428"/>
      <c r="B4140" s="428"/>
      <c r="C4140" s="428"/>
      <c r="D4140" s="495"/>
      <c r="E4140" s="495"/>
      <c r="F4140" s="428"/>
      <c r="G4140" s="495"/>
      <c r="H4140" s="495" t="str">
        <f t="shared" si="132"/>
        <v/>
      </c>
      <c r="I4140" s="512" t="str">
        <f t="shared" si="133"/>
        <v/>
      </c>
      <c r="J4140" s="428"/>
    </row>
    <row r="4141" spans="1:10" ht="24.75" customHeight="1">
      <c r="A4141" s="428"/>
      <c r="B4141" s="428"/>
      <c r="C4141" s="428"/>
      <c r="D4141" s="495"/>
      <c r="E4141" s="495"/>
      <c r="F4141" s="428"/>
      <c r="G4141" s="495"/>
      <c r="H4141" s="495" t="str">
        <f t="shared" si="132"/>
        <v/>
      </c>
      <c r="I4141" s="512" t="str">
        <f t="shared" si="133"/>
        <v/>
      </c>
      <c r="J4141" s="428"/>
    </row>
    <row r="4142" spans="1:10" ht="24.75" customHeight="1">
      <c r="A4142" s="428"/>
      <c r="B4142" s="428"/>
      <c r="C4142" s="428"/>
      <c r="D4142" s="495"/>
      <c r="E4142" s="495"/>
      <c r="F4142" s="428"/>
      <c r="G4142" s="495"/>
      <c r="H4142" s="495" t="str">
        <f t="shared" si="132"/>
        <v/>
      </c>
      <c r="I4142" s="512" t="str">
        <f t="shared" si="133"/>
        <v/>
      </c>
      <c r="J4142" s="428"/>
    </row>
    <row r="4143" spans="1:10" ht="24.75" customHeight="1">
      <c r="A4143" s="428"/>
      <c r="B4143" s="428"/>
      <c r="C4143" s="428"/>
      <c r="D4143" s="495"/>
      <c r="E4143" s="495"/>
      <c r="F4143" s="428"/>
      <c r="G4143" s="495"/>
      <c r="H4143" s="495" t="str">
        <f t="shared" si="132"/>
        <v/>
      </c>
      <c r="I4143" s="512" t="str">
        <f t="shared" si="133"/>
        <v/>
      </c>
      <c r="J4143" s="428"/>
    </row>
    <row r="4144" spans="1:10" ht="24.75" customHeight="1">
      <c r="A4144" s="428"/>
      <c r="B4144" s="428"/>
      <c r="C4144" s="428"/>
      <c r="D4144" s="495"/>
      <c r="E4144" s="495"/>
      <c r="F4144" s="428"/>
      <c r="G4144" s="495"/>
      <c r="H4144" s="495" t="str">
        <f t="shared" si="132"/>
        <v/>
      </c>
      <c r="I4144" s="512" t="str">
        <f t="shared" si="133"/>
        <v/>
      </c>
      <c r="J4144" s="428"/>
    </row>
    <row r="4145" spans="1:10" ht="24.75" customHeight="1">
      <c r="A4145" s="428"/>
      <c r="B4145" s="428"/>
      <c r="C4145" s="428"/>
      <c r="D4145" s="495"/>
      <c r="E4145" s="495"/>
      <c r="F4145" s="428"/>
      <c r="G4145" s="495"/>
      <c r="H4145" s="495" t="str">
        <f t="shared" si="132"/>
        <v/>
      </c>
      <c r="I4145" s="512" t="str">
        <f t="shared" si="133"/>
        <v/>
      </c>
      <c r="J4145" s="428"/>
    </row>
    <row r="4146" spans="1:10" ht="24.75" customHeight="1">
      <c r="A4146" s="428"/>
      <c r="B4146" s="428"/>
      <c r="C4146" s="428"/>
      <c r="D4146" s="495"/>
      <c r="E4146" s="495"/>
      <c r="F4146" s="428"/>
      <c r="G4146" s="495"/>
      <c r="H4146" s="495" t="str">
        <f t="shared" si="132"/>
        <v/>
      </c>
      <c r="I4146" s="512" t="str">
        <f t="shared" si="133"/>
        <v/>
      </c>
      <c r="J4146" s="428"/>
    </row>
    <row r="4147" spans="1:10" ht="24.75" customHeight="1">
      <c r="A4147" s="428"/>
      <c r="B4147" s="428"/>
      <c r="C4147" s="428"/>
      <c r="D4147" s="495"/>
      <c r="E4147" s="495"/>
      <c r="F4147" s="428"/>
      <c r="G4147" s="495"/>
      <c r="H4147" s="495" t="str">
        <f t="shared" si="132"/>
        <v/>
      </c>
      <c r="I4147" s="512" t="str">
        <f t="shared" si="133"/>
        <v/>
      </c>
      <c r="J4147" s="428"/>
    </row>
    <row r="4148" spans="1:10" ht="24.75" customHeight="1">
      <c r="A4148" s="428"/>
      <c r="B4148" s="428"/>
      <c r="C4148" s="428"/>
      <c r="D4148" s="495"/>
      <c r="E4148" s="495"/>
      <c r="F4148" s="428"/>
      <c r="G4148" s="495"/>
      <c r="H4148" s="495" t="str">
        <f t="shared" si="132"/>
        <v/>
      </c>
      <c r="I4148" s="512" t="str">
        <f t="shared" si="133"/>
        <v/>
      </c>
      <c r="J4148" s="428"/>
    </row>
    <row r="4149" spans="1:10" ht="24.75" customHeight="1">
      <c r="A4149" s="428"/>
      <c r="B4149" s="428"/>
      <c r="C4149" s="428"/>
      <c r="D4149" s="495"/>
      <c r="E4149" s="495"/>
      <c r="F4149" s="428"/>
      <c r="G4149" s="495"/>
      <c r="H4149" s="495" t="str">
        <f t="shared" si="132"/>
        <v/>
      </c>
      <c r="I4149" s="512" t="str">
        <f t="shared" si="133"/>
        <v/>
      </c>
      <c r="J4149" s="428"/>
    </row>
    <row r="4150" spans="1:10" ht="24.75" customHeight="1">
      <c r="A4150" s="428"/>
      <c r="B4150" s="428"/>
      <c r="C4150" s="428"/>
      <c r="D4150" s="495"/>
      <c r="E4150" s="495"/>
      <c r="F4150" s="428"/>
      <c r="G4150" s="495"/>
      <c r="H4150" s="495" t="str">
        <f t="shared" si="132"/>
        <v/>
      </c>
      <c r="I4150" s="512" t="str">
        <f t="shared" si="133"/>
        <v/>
      </c>
      <c r="J4150" s="428"/>
    </row>
    <row r="4151" spans="1:10" ht="24.75" customHeight="1">
      <c r="A4151" s="428"/>
      <c r="B4151" s="428"/>
      <c r="C4151" s="428"/>
      <c r="D4151" s="495"/>
      <c r="E4151" s="495"/>
      <c r="F4151" s="428"/>
      <c r="G4151" s="495"/>
      <c r="H4151" s="495" t="str">
        <f t="shared" si="132"/>
        <v/>
      </c>
      <c r="I4151" s="512" t="str">
        <f t="shared" si="133"/>
        <v/>
      </c>
      <c r="J4151" s="428"/>
    </row>
    <row r="4152" spans="1:10" ht="24.75" customHeight="1">
      <c r="A4152" s="428"/>
      <c r="B4152" s="428"/>
      <c r="C4152" s="428"/>
      <c r="D4152" s="495"/>
      <c r="E4152" s="495"/>
      <c r="F4152" s="428"/>
      <c r="G4152" s="495"/>
      <c r="H4152" s="495" t="str">
        <f t="shared" si="132"/>
        <v/>
      </c>
      <c r="I4152" s="512" t="str">
        <f t="shared" si="133"/>
        <v/>
      </c>
      <c r="J4152" s="428"/>
    </row>
    <row r="4153" spans="1:10" ht="24.75" customHeight="1">
      <c r="A4153" s="428"/>
      <c r="B4153" s="428"/>
      <c r="C4153" s="428"/>
      <c r="D4153" s="495"/>
      <c r="E4153" s="495"/>
      <c r="F4153" s="428"/>
      <c r="G4153" s="495"/>
      <c r="H4153" s="495" t="str">
        <f t="shared" si="132"/>
        <v/>
      </c>
      <c r="I4153" s="512" t="str">
        <f t="shared" si="133"/>
        <v/>
      </c>
      <c r="J4153" s="428"/>
    </row>
    <row r="4154" spans="1:10" ht="24.75" customHeight="1">
      <c r="A4154" s="428"/>
      <c r="B4154" s="428"/>
      <c r="C4154" s="428"/>
      <c r="D4154" s="495"/>
      <c r="E4154" s="495"/>
      <c r="F4154" s="428"/>
      <c r="G4154" s="495"/>
      <c r="H4154" s="495" t="str">
        <f t="shared" si="132"/>
        <v/>
      </c>
      <c r="I4154" s="512" t="str">
        <f t="shared" si="133"/>
        <v/>
      </c>
      <c r="J4154" s="428"/>
    </row>
    <row r="4155" spans="1:10" ht="24.75" customHeight="1">
      <c r="A4155" s="428"/>
      <c r="B4155" s="428"/>
      <c r="C4155" s="428"/>
      <c r="D4155" s="495"/>
      <c r="E4155" s="495"/>
      <c r="F4155" s="428"/>
      <c r="G4155" s="495"/>
      <c r="H4155" s="495" t="str">
        <f t="shared" si="132"/>
        <v/>
      </c>
      <c r="I4155" s="512" t="str">
        <f t="shared" si="133"/>
        <v/>
      </c>
      <c r="J4155" s="428"/>
    </row>
    <row r="4156" spans="1:10" ht="24.75" customHeight="1">
      <c r="A4156" s="428"/>
      <c r="B4156" s="428"/>
      <c r="C4156" s="428"/>
      <c r="D4156" s="495"/>
      <c r="E4156" s="495"/>
      <c r="F4156" s="428"/>
      <c r="G4156" s="495"/>
      <c r="H4156" s="495" t="str">
        <f t="shared" si="132"/>
        <v/>
      </c>
      <c r="I4156" s="512" t="str">
        <f t="shared" si="133"/>
        <v/>
      </c>
      <c r="J4156" s="428"/>
    </row>
    <row r="4157" spans="1:10" ht="24.75" customHeight="1">
      <c r="A4157" s="428"/>
      <c r="B4157" s="428"/>
      <c r="C4157" s="428"/>
      <c r="D4157" s="495"/>
      <c r="E4157" s="495"/>
      <c r="F4157" s="428"/>
      <c r="G4157" s="495"/>
      <c r="H4157" s="495" t="str">
        <f t="shared" si="132"/>
        <v/>
      </c>
      <c r="I4157" s="512" t="str">
        <f t="shared" si="133"/>
        <v/>
      </c>
      <c r="J4157" s="428"/>
    </row>
    <row r="4158" spans="1:10" ht="24.75" customHeight="1">
      <c r="A4158" s="428"/>
      <c r="B4158" s="428"/>
      <c r="C4158" s="428"/>
      <c r="D4158" s="495"/>
      <c r="E4158" s="495"/>
      <c r="F4158" s="428"/>
      <c r="G4158" s="495"/>
      <c r="H4158" s="495" t="str">
        <f t="shared" si="132"/>
        <v/>
      </c>
      <c r="I4158" s="512" t="str">
        <f t="shared" si="133"/>
        <v/>
      </c>
      <c r="J4158" s="428"/>
    </row>
    <row r="4159" spans="1:10" ht="24.75" customHeight="1">
      <c r="A4159" s="428"/>
      <c r="B4159" s="428"/>
      <c r="C4159" s="428"/>
      <c r="D4159" s="495"/>
      <c r="E4159" s="495"/>
      <c r="F4159" s="428"/>
      <c r="G4159" s="495"/>
      <c r="H4159" s="495" t="str">
        <f t="shared" si="132"/>
        <v/>
      </c>
      <c r="I4159" s="512" t="str">
        <f t="shared" si="133"/>
        <v/>
      </c>
      <c r="J4159" s="428"/>
    </row>
    <row r="4160" spans="1:10" ht="24.75" customHeight="1">
      <c r="A4160" s="428"/>
      <c r="B4160" s="428"/>
      <c r="C4160" s="428"/>
      <c r="D4160" s="495"/>
      <c r="E4160" s="495"/>
      <c r="F4160" s="428"/>
      <c r="G4160" s="495"/>
      <c r="H4160" s="495" t="str">
        <f t="shared" si="132"/>
        <v/>
      </c>
      <c r="I4160" s="512" t="str">
        <f t="shared" si="133"/>
        <v/>
      </c>
      <c r="J4160" s="428"/>
    </row>
    <row r="4161" spans="1:10" ht="24.75" customHeight="1">
      <c r="A4161" s="428"/>
      <c r="B4161" s="428"/>
      <c r="C4161" s="428"/>
      <c r="D4161" s="495"/>
      <c r="E4161" s="495"/>
      <c r="F4161" s="428"/>
      <c r="G4161" s="495"/>
      <c r="H4161" s="495" t="str">
        <f t="shared" si="132"/>
        <v/>
      </c>
      <c r="I4161" s="512" t="str">
        <f t="shared" si="133"/>
        <v/>
      </c>
      <c r="J4161" s="428"/>
    </row>
    <row r="4162" spans="1:10" ht="24.75" customHeight="1">
      <c r="A4162" s="428"/>
      <c r="B4162" s="428"/>
      <c r="C4162" s="428"/>
      <c r="D4162" s="495"/>
      <c r="E4162" s="495"/>
      <c r="F4162" s="428"/>
      <c r="G4162" s="495"/>
      <c r="H4162" s="495" t="str">
        <f t="shared" si="132"/>
        <v/>
      </c>
      <c r="I4162" s="512" t="str">
        <f t="shared" si="133"/>
        <v/>
      </c>
      <c r="J4162" s="428"/>
    </row>
    <row r="4163" spans="1:10" ht="24.75" customHeight="1">
      <c r="A4163" s="428"/>
      <c r="B4163" s="428"/>
      <c r="C4163" s="428"/>
      <c r="D4163" s="495"/>
      <c r="E4163" s="495"/>
      <c r="F4163" s="428"/>
      <c r="G4163" s="495"/>
      <c r="H4163" s="495" t="str">
        <f t="shared" si="132"/>
        <v/>
      </c>
      <c r="I4163" s="512" t="str">
        <f t="shared" si="133"/>
        <v/>
      </c>
      <c r="J4163" s="428"/>
    </row>
    <row r="4164" spans="1:10" ht="24.75" customHeight="1">
      <c r="A4164" s="428"/>
      <c r="B4164" s="428"/>
      <c r="C4164" s="428"/>
      <c r="D4164" s="495"/>
      <c r="E4164" s="495"/>
      <c r="F4164" s="428"/>
      <c r="G4164" s="495"/>
      <c r="H4164" s="495" t="str">
        <f t="shared" si="132"/>
        <v/>
      </c>
      <c r="I4164" s="512" t="str">
        <f t="shared" si="133"/>
        <v/>
      </c>
      <c r="J4164" s="428"/>
    </row>
    <row r="4165" spans="1:10" ht="24.75" customHeight="1">
      <c r="A4165" s="428"/>
      <c r="B4165" s="428"/>
      <c r="C4165" s="428"/>
      <c r="D4165" s="495"/>
      <c r="E4165" s="495"/>
      <c r="F4165" s="428"/>
      <c r="G4165" s="495"/>
      <c r="H4165" s="495" t="str">
        <f t="shared" si="132"/>
        <v/>
      </c>
      <c r="I4165" s="512" t="str">
        <f t="shared" si="133"/>
        <v/>
      </c>
      <c r="J4165" s="428"/>
    </row>
    <row r="4166" spans="1:10" ht="24.75" customHeight="1">
      <c r="A4166" s="428"/>
      <c r="B4166" s="428"/>
      <c r="C4166" s="428"/>
      <c r="D4166" s="495"/>
      <c r="E4166" s="495"/>
      <c r="F4166" s="428"/>
      <c r="G4166" s="495"/>
      <c r="H4166" s="495" t="str">
        <f t="shared" si="132"/>
        <v/>
      </c>
      <c r="I4166" s="512" t="str">
        <f t="shared" si="133"/>
        <v/>
      </c>
      <c r="J4166" s="428"/>
    </row>
    <row r="4167" spans="1:10" ht="24.75" customHeight="1">
      <c r="A4167" s="428"/>
      <c r="B4167" s="428"/>
      <c r="C4167" s="428"/>
      <c r="D4167" s="495"/>
      <c r="E4167" s="495"/>
      <c r="F4167" s="428"/>
      <c r="G4167" s="495"/>
      <c r="H4167" s="495" t="str">
        <f t="shared" si="132"/>
        <v/>
      </c>
      <c r="I4167" s="512" t="str">
        <f t="shared" si="133"/>
        <v/>
      </c>
      <c r="J4167" s="428"/>
    </row>
    <row r="4168" spans="1:10" ht="24.75" customHeight="1">
      <c r="A4168" s="428"/>
      <c r="B4168" s="428"/>
      <c r="C4168" s="428"/>
      <c r="D4168" s="495"/>
      <c r="E4168" s="495"/>
      <c r="F4168" s="428"/>
      <c r="G4168" s="495"/>
      <c r="H4168" s="495" t="str">
        <f t="shared" si="132"/>
        <v/>
      </c>
      <c r="I4168" s="512" t="str">
        <f t="shared" si="133"/>
        <v/>
      </c>
      <c r="J4168" s="428"/>
    </row>
    <row r="4169" spans="1:10" ht="24.75" customHeight="1">
      <c r="A4169" s="428"/>
      <c r="B4169" s="428"/>
      <c r="C4169" s="428"/>
      <c r="D4169" s="495"/>
      <c r="E4169" s="495"/>
      <c r="F4169" s="428"/>
      <c r="G4169" s="495"/>
      <c r="H4169" s="495" t="str">
        <f t="shared" si="132"/>
        <v/>
      </c>
      <c r="I4169" s="512" t="str">
        <f t="shared" si="133"/>
        <v/>
      </c>
      <c r="J4169" s="428"/>
    </row>
    <row r="4170" spans="1:10" ht="24.75" customHeight="1">
      <c r="A4170" s="428"/>
      <c r="B4170" s="428"/>
      <c r="C4170" s="428"/>
      <c r="D4170" s="495"/>
      <c r="E4170" s="495"/>
      <c r="F4170" s="428"/>
      <c r="G4170" s="495"/>
      <c r="H4170" s="495" t="str">
        <f t="shared" si="132"/>
        <v/>
      </c>
      <c r="I4170" s="512" t="str">
        <f t="shared" si="133"/>
        <v/>
      </c>
      <c r="J4170" s="428"/>
    </row>
    <row r="4171" spans="1:10" ht="24.75" customHeight="1">
      <c r="A4171" s="428"/>
      <c r="B4171" s="428"/>
      <c r="C4171" s="428"/>
      <c r="D4171" s="495"/>
      <c r="E4171" s="495"/>
      <c r="F4171" s="428"/>
      <c r="G4171" s="495"/>
      <c r="H4171" s="495" t="str">
        <f t="shared" si="132"/>
        <v/>
      </c>
      <c r="I4171" s="512" t="str">
        <f t="shared" si="133"/>
        <v/>
      </c>
      <c r="J4171" s="428"/>
    </row>
    <row r="4172" spans="1:10" ht="24.75" customHeight="1">
      <c r="A4172" s="428"/>
      <c r="B4172" s="428"/>
      <c r="C4172" s="428"/>
      <c r="D4172" s="495"/>
      <c r="E4172" s="495"/>
      <c r="F4172" s="428"/>
      <c r="G4172" s="495"/>
      <c r="H4172" s="495" t="str">
        <f t="shared" si="132"/>
        <v/>
      </c>
      <c r="I4172" s="512" t="str">
        <f t="shared" si="133"/>
        <v/>
      </c>
      <c r="J4172" s="428"/>
    </row>
    <row r="4173" spans="1:10" ht="24.75" customHeight="1">
      <c r="A4173" s="428"/>
      <c r="B4173" s="428"/>
      <c r="C4173" s="428"/>
      <c r="D4173" s="495"/>
      <c r="E4173" s="495"/>
      <c r="F4173" s="428"/>
      <c r="G4173" s="495"/>
      <c r="H4173" s="495" t="str">
        <f t="shared" si="132"/>
        <v/>
      </c>
      <c r="I4173" s="512" t="str">
        <f t="shared" si="133"/>
        <v/>
      </c>
      <c r="J4173" s="428"/>
    </row>
    <row r="4174" spans="1:10" ht="24.75" customHeight="1">
      <c r="A4174" s="428"/>
      <c r="B4174" s="428"/>
      <c r="C4174" s="428"/>
      <c r="D4174" s="495"/>
      <c r="E4174" s="495"/>
      <c r="F4174" s="428"/>
      <c r="G4174" s="495"/>
      <c r="H4174" s="495" t="str">
        <f t="shared" si="132"/>
        <v/>
      </c>
      <c r="I4174" s="512" t="str">
        <f t="shared" si="133"/>
        <v/>
      </c>
      <c r="J4174" s="428"/>
    </row>
    <row r="4175" spans="1:10" ht="24.75" customHeight="1">
      <c r="A4175" s="428"/>
      <c r="B4175" s="428"/>
      <c r="C4175" s="428"/>
      <c r="D4175" s="495"/>
      <c r="E4175" s="495"/>
      <c r="F4175" s="428"/>
      <c r="G4175" s="495"/>
      <c r="H4175" s="495" t="str">
        <f t="shared" si="132"/>
        <v/>
      </c>
      <c r="I4175" s="512" t="str">
        <f t="shared" si="133"/>
        <v/>
      </c>
      <c r="J4175" s="428"/>
    </row>
    <row r="4176" spans="1:10" ht="24.75" customHeight="1">
      <c r="A4176" s="428"/>
      <c r="B4176" s="428"/>
      <c r="C4176" s="428"/>
      <c r="D4176" s="495"/>
      <c r="E4176" s="495"/>
      <c r="F4176" s="428"/>
      <c r="G4176" s="495"/>
      <c r="H4176" s="495" t="str">
        <f t="shared" si="132"/>
        <v/>
      </c>
      <c r="I4176" s="512" t="str">
        <f t="shared" si="133"/>
        <v/>
      </c>
      <c r="J4176" s="428"/>
    </row>
    <row r="4177" spans="1:10" ht="24.75" customHeight="1">
      <c r="A4177" s="428"/>
      <c r="B4177" s="428"/>
      <c r="C4177" s="428"/>
      <c r="D4177" s="495"/>
      <c r="E4177" s="495"/>
      <c r="F4177" s="428"/>
      <c r="G4177" s="495"/>
      <c r="H4177" s="495" t="str">
        <f t="shared" si="132"/>
        <v/>
      </c>
      <c r="I4177" s="512" t="str">
        <f t="shared" si="133"/>
        <v/>
      </c>
      <c r="J4177" s="428"/>
    </row>
    <row r="4178" spans="1:10" ht="24.75" customHeight="1">
      <c r="A4178" s="428"/>
      <c r="B4178" s="428"/>
      <c r="C4178" s="428"/>
      <c r="D4178" s="495"/>
      <c r="E4178" s="495"/>
      <c r="F4178" s="428"/>
      <c r="G4178" s="495"/>
      <c r="H4178" s="495" t="str">
        <f t="shared" si="132"/>
        <v/>
      </c>
      <c r="I4178" s="512" t="str">
        <f t="shared" si="133"/>
        <v/>
      </c>
      <c r="J4178" s="428"/>
    </row>
    <row r="4179" spans="1:10" ht="24.75" customHeight="1">
      <c r="A4179" s="428"/>
      <c r="B4179" s="428"/>
      <c r="C4179" s="428"/>
      <c r="D4179" s="495"/>
      <c r="E4179" s="495"/>
      <c r="F4179" s="428"/>
      <c r="G4179" s="495"/>
      <c r="H4179" s="495" t="str">
        <f t="shared" si="132"/>
        <v/>
      </c>
      <c r="I4179" s="512" t="str">
        <f t="shared" si="133"/>
        <v/>
      </c>
      <c r="J4179" s="428"/>
    </row>
    <row r="4180" spans="1:10" ht="24.75" customHeight="1">
      <c r="A4180" s="428"/>
      <c r="B4180" s="428"/>
      <c r="C4180" s="428"/>
      <c r="D4180" s="495"/>
      <c r="E4180" s="495"/>
      <c r="F4180" s="428"/>
      <c r="G4180" s="495"/>
      <c r="H4180" s="495" t="str">
        <f t="shared" si="132"/>
        <v/>
      </c>
      <c r="I4180" s="512" t="str">
        <f t="shared" si="133"/>
        <v/>
      </c>
      <c r="J4180" s="428"/>
    </row>
    <row r="4181" spans="1:10" ht="24.75" customHeight="1">
      <c r="A4181" s="428"/>
      <c r="B4181" s="428"/>
      <c r="C4181" s="428"/>
      <c r="D4181" s="495"/>
      <c r="E4181" s="495"/>
      <c r="F4181" s="428"/>
      <c r="G4181" s="495"/>
      <c r="H4181" s="495" t="str">
        <f t="shared" si="132"/>
        <v/>
      </c>
      <c r="I4181" s="512" t="str">
        <f t="shared" si="133"/>
        <v/>
      </c>
      <c r="J4181" s="428"/>
    </row>
    <row r="4182" spans="1:10" ht="24.75" customHeight="1">
      <c r="A4182" s="428"/>
      <c r="B4182" s="428"/>
      <c r="C4182" s="428"/>
      <c r="D4182" s="495"/>
      <c r="E4182" s="495"/>
      <c r="F4182" s="428"/>
      <c r="G4182" s="495"/>
      <c r="H4182" s="495" t="str">
        <f t="shared" si="132"/>
        <v/>
      </c>
      <c r="I4182" s="512" t="str">
        <f t="shared" si="133"/>
        <v/>
      </c>
      <c r="J4182" s="428"/>
    </row>
    <row r="4183" spans="1:10" ht="24.75" customHeight="1">
      <c r="A4183" s="428"/>
      <c r="B4183" s="428"/>
      <c r="C4183" s="428"/>
      <c r="D4183" s="495"/>
      <c r="E4183" s="495"/>
      <c r="F4183" s="428"/>
      <c r="G4183" s="495"/>
      <c r="H4183" s="495" t="str">
        <f t="shared" si="132"/>
        <v/>
      </c>
      <c r="I4183" s="512" t="str">
        <f t="shared" si="133"/>
        <v/>
      </c>
      <c r="J4183" s="428"/>
    </row>
    <row r="4184" spans="1:10" ht="24.75" customHeight="1">
      <c r="A4184" s="428"/>
      <c r="B4184" s="428"/>
      <c r="C4184" s="428"/>
      <c r="D4184" s="495"/>
      <c r="E4184" s="495"/>
      <c r="F4184" s="428"/>
      <c r="G4184" s="495"/>
      <c r="H4184" s="495" t="str">
        <f t="shared" si="132"/>
        <v/>
      </c>
      <c r="I4184" s="512" t="str">
        <f t="shared" si="133"/>
        <v/>
      </c>
      <c r="J4184" s="428"/>
    </row>
    <row r="4185" spans="1:10" ht="24.75" customHeight="1">
      <c r="A4185" s="428"/>
      <c r="B4185" s="428"/>
      <c r="C4185" s="428"/>
      <c r="D4185" s="495"/>
      <c r="E4185" s="495"/>
      <c r="F4185" s="428"/>
      <c r="G4185" s="495"/>
      <c r="H4185" s="495" t="str">
        <f t="shared" si="132"/>
        <v/>
      </c>
      <c r="I4185" s="512" t="str">
        <f t="shared" si="133"/>
        <v/>
      </c>
      <c r="J4185" s="428"/>
    </row>
    <row r="4186" spans="1:10" ht="24.75" customHeight="1">
      <c r="A4186" s="428"/>
      <c r="B4186" s="428"/>
      <c r="C4186" s="428"/>
      <c r="D4186" s="495"/>
      <c r="E4186" s="495"/>
      <c r="F4186" s="428"/>
      <c r="G4186" s="495"/>
      <c r="H4186" s="495" t="str">
        <f t="shared" si="132"/>
        <v/>
      </c>
      <c r="I4186" s="512" t="str">
        <f t="shared" si="133"/>
        <v/>
      </c>
      <c r="J4186" s="428"/>
    </row>
    <row r="4187" spans="1:10" ht="24.75" customHeight="1">
      <c r="A4187" s="428"/>
      <c r="B4187" s="428"/>
      <c r="C4187" s="428"/>
      <c r="D4187" s="495"/>
      <c r="E4187" s="495"/>
      <c r="F4187" s="428"/>
      <c r="G4187" s="495"/>
      <c r="H4187" s="495" t="str">
        <f t="shared" si="132"/>
        <v/>
      </c>
      <c r="I4187" s="512" t="str">
        <f t="shared" si="133"/>
        <v/>
      </c>
      <c r="J4187" s="428"/>
    </row>
    <row r="4188" spans="1:10" ht="24.75" customHeight="1">
      <c r="A4188" s="428"/>
      <c r="B4188" s="428"/>
      <c r="C4188" s="428"/>
      <c r="D4188" s="495"/>
      <c r="E4188" s="495"/>
      <c r="F4188" s="428"/>
      <c r="G4188" s="495"/>
      <c r="H4188" s="495" t="str">
        <f t="shared" si="132"/>
        <v/>
      </c>
      <c r="I4188" s="512" t="str">
        <f t="shared" si="133"/>
        <v/>
      </c>
      <c r="J4188" s="428"/>
    </row>
    <row r="4189" spans="1:10" ht="24.75" customHeight="1">
      <c r="A4189" s="428"/>
      <c r="B4189" s="428"/>
      <c r="C4189" s="428"/>
      <c r="D4189" s="495"/>
      <c r="E4189" s="495"/>
      <c r="F4189" s="428"/>
      <c r="G4189" s="495"/>
      <c r="H4189" s="495" t="str">
        <f t="shared" si="132"/>
        <v/>
      </c>
      <c r="I4189" s="512" t="str">
        <f t="shared" si="133"/>
        <v/>
      </c>
      <c r="J4189" s="428"/>
    </row>
    <row r="4190" spans="1:10" ht="24.75" customHeight="1">
      <c r="A4190" s="428"/>
      <c r="B4190" s="428"/>
      <c r="C4190" s="428"/>
      <c r="D4190" s="495"/>
      <c r="E4190" s="495"/>
      <c r="F4190" s="428"/>
      <c r="G4190" s="495"/>
      <c r="H4190" s="495" t="str">
        <f t="shared" ref="H4190:H4253" si="134">IF(E4190="","",E4190*G4190)</f>
        <v/>
      </c>
      <c r="I4190" s="512" t="str">
        <f t="shared" ref="I4190:I4253" si="135">IF(D4190="","",H4190/D4190)</f>
        <v/>
      </c>
      <c r="J4190" s="428"/>
    </row>
    <row r="4191" spans="1:10" ht="24.75" customHeight="1">
      <c r="A4191" s="428"/>
      <c r="B4191" s="428"/>
      <c r="C4191" s="428"/>
      <c r="D4191" s="495"/>
      <c r="E4191" s="495"/>
      <c r="F4191" s="428"/>
      <c r="G4191" s="495"/>
      <c r="H4191" s="495" t="str">
        <f t="shared" si="134"/>
        <v/>
      </c>
      <c r="I4191" s="512" t="str">
        <f t="shared" si="135"/>
        <v/>
      </c>
      <c r="J4191" s="428"/>
    </row>
    <row r="4192" spans="1:10" ht="24.75" customHeight="1">
      <c r="A4192" s="428"/>
      <c r="B4192" s="428"/>
      <c r="C4192" s="428"/>
      <c r="D4192" s="495"/>
      <c r="E4192" s="495"/>
      <c r="F4192" s="428"/>
      <c r="G4192" s="495"/>
      <c r="H4192" s="495" t="str">
        <f t="shared" si="134"/>
        <v/>
      </c>
      <c r="I4192" s="512" t="str">
        <f t="shared" si="135"/>
        <v/>
      </c>
      <c r="J4192" s="428"/>
    </row>
    <row r="4193" spans="1:10" ht="24.75" customHeight="1">
      <c r="A4193" s="428"/>
      <c r="B4193" s="428"/>
      <c r="C4193" s="428"/>
      <c r="D4193" s="495"/>
      <c r="E4193" s="495"/>
      <c r="F4193" s="428"/>
      <c r="G4193" s="495"/>
      <c r="H4193" s="495" t="str">
        <f t="shared" si="134"/>
        <v/>
      </c>
      <c r="I4193" s="512" t="str">
        <f t="shared" si="135"/>
        <v/>
      </c>
      <c r="J4193" s="428"/>
    </row>
    <row r="4194" spans="1:10" ht="24.75" customHeight="1">
      <c r="A4194" s="428"/>
      <c r="B4194" s="428"/>
      <c r="C4194" s="428"/>
      <c r="D4194" s="495"/>
      <c r="E4194" s="495"/>
      <c r="F4194" s="428"/>
      <c r="G4194" s="495"/>
      <c r="H4194" s="495" t="str">
        <f t="shared" si="134"/>
        <v/>
      </c>
      <c r="I4194" s="512" t="str">
        <f t="shared" si="135"/>
        <v/>
      </c>
      <c r="J4194" s="428"/>
    </row>
    <row r="4195" spans="1:10" ht="24.75" customHeight="1">
      <c r="A4195" s="428"/>
      <c r="B4195" s="428"/>
      <c r="C4195" s="428"/>
      <c r="D4195" s="495"/>
      <c r="E4195" s="495"/>
      <c r="F4195" s="428"/>
      <c r="G4195" s="495"/>
      <c r="H4195" s="495" t="str">
        <f t="shared" si="134"/>
        <v/>
      </c>
      <c r="I4195" s="512" t="str">
        <f t="shared" si="135"/>
        <v/>
      </c>
      <c r="J4195" s="428"/>
    </row>
    <row r="4196" spans="1:10" ht="24.75" customHeight="1">
      <c r="A4196" s="428"/>
      <c r="B4196" s="428"/>
      <c r="C4196" s="428"/>
      <c r="D4196" s="495"/>
      <c r="E4196" s="495"/>
      <c r="F4196" s="428"/>
      <c r="G4196" s="495"/>
      <c r="H4196" s="495" t="str">
        <f t="shared" si="134"/>
        <v/>
      </c>
      <c r="I4196" s="512" t="str">
        <f t="shared" si="135"/>
        <v/>
      </c>
      <c r="J4196" s="428"/>
    </row>
    <row r="4197" spans="1:10" ht="24.75" customHeight="1">
      <c r="A4197" s="428"/>
      <c r="B4197" s="428"/>
      <c r="C4197" s="428"/>
      <c r="D4197" s="495"/>
      <c r="E4197" s="495"/>
      <c r="F4197" s="428"/>
      <c r="G4197" s="495"/>
      <c r="H4197" s="495" t="str">
        <f t="shared" si="134"/>
        <v/>
      </c>
      <c r="I4197" s="512" t="str">
        <f t="shared" si="135"/>
        <v/>
      </c>
      <c r="J4197" s="428"/>
    </row>
    <row r="4198" spans="1:10" ht="24.75" customHeight="1">
      <c r="A4198" s="428"/>
      <c r="B4198" s="428"/>
      <c r="C4198" s="428"/>
      <c r="D4198" s="495"/>
      <c r="E4198" s="495"/>
      <c r="F4198" s="428"/>
      <c r="G4198" s="495"/>
      <c r="H4198" s="495" t="str">
        <f t="shared" si="134"/>
        <v/>
      </c>
      <c r="I4198" s="512" t="str">
        <f t="shared" si="135"/>
        <v/>
      </c>
      <c r="J4198" s="428"/>
    </row>
    <row r="4199" spans="1:10" ht="24.75" customHeight="1">
      <c r="A4199" s="428"/>
      <c r="B4199" s="428"/>
      <c r="C4199" s="428"/>
      <c r="D4199" s="495"/>
      <c r="E4199" s="495"/>
      <c r="F4199" s="428"/>
      <c r="G4199" s="495"/>
      <c r="H4199" s="495" t="str">
        <f t="shared" si="134"/>
        <v/>
      </c>
      <c r="I4199" s="512" t="str">
        <f t="shared" si="135"/>
        <v/>
      </c>
      <c r="J4199" s="428"/>
    </row>
    <row r="4200" spans="1:10" ht="24.75" customHeight="1">
      <c r="A4200" s="428"/>
      <c r="B4200" s="428"/>
      <c r="C4200" s="428"/>
      <c r="D4200" s="495"/>
      <c r="E4200" s="495"/>
      <c r="F4200" s="428"/>
      <c r="G4200" s="495"/>
      <c r="H4200" s="495" t="str">
        <f t="shared" si="134"/>
        <v/>
      </c>
      <c r="I4200" s="512" t="str">
        <f t="shared" si="135"/>
        <v/>
      </c>
      <c r="J4200" s="428"/>
    </row>
    <row r="4201" spans="1:10" ht="24.75" customHeight="1">
      <c r="A4201" s="428"/>
      <c r="B4201" s="428"/>
      <c r="C4201" s="428"/>
      <c r="D4201" s="495"/>
      <c r="E4201" s="495"/>
      <c r="F4201" s="428"/>
      <c r="G4201" s="495"/>
      <c r="H4201" s="495" t="str">
        <f t="shared" si="134"/>
        <v/>
      </c>
      <c r="I4201" s="512" t="str">
        <f t="shared" si="135"/>
        <v/>
      </c>
      <c r="J4201" s="428"/>
    </row>
    <row r="4202" spans="1:10" ht="24.75" customHeight="1">
      <c r="A4202" s="428"/>
      <c r="B4202" s="428"/>
      <c r="C4202" s="428"/>
      <c r="D4202" s="495"/>
      <c r="E4202" s="495"/>
      <c r="F4202" s="428"/>
      <c r="G4202" s="495"/>
      <c r="H4202" s="495" t="str">
        <f t="shared" si="134"/>
        <v/>
      </c>
      <c r="I4202" s="512" t="str">
        <f t="shared" si="135"/>
        <v/>
      </c>
      <c r="J4202" s="428"/>
    </row>
    <row r="4203" spans="1:10" ht="24.75" customHeight="1">
      <c r="A4203" s="428"/>
      <c r="B4203" s="428"/>
      <c r="C4203" s="428"/>
      <c r="D4203" s="495"/>
      <c r="E4203" s="495"/>
      <c r="F4203" s="428"/>
      <c r="G4203" s="495"/>
      <c r="H4203" s="495" t="str">
        <f t="shared" si="134"/>
        <v/>
      </c>
      <c r="I4203" s="512" t="str">
        <f t="shared" si="135"/>
        <v/>
      </c>
      <c r="J4203" s="428"/>
    </row>
    <row r="4204" spans="1:10" ht="24.75" customHeight="1">
      <c r="A4204" s="428"/>
      <c r="B4204" s="428"/>
      <c r="C4204" s="428"/>
      <c r="D4204" s="495"/>
      <c r="E4204" s="495"/>
      <c r="F4204" s="428"/>
      <c r="G4204" s="495"/>
      <c r="H4204" s="495" t="str">
        <f t="shared" si="134"/>
        <v/>
      </c>
      <c r="I4204" s="512" t="str">
        <f t="shared" si="135"/>
        <v/>
      </c>
      <c r="J4204" s="428"/>
    </row>
    <row r="4205" spans="1:10" ht="24.75" customHeight="1">
      <c r="A4205" s="428"/>
      <c r="B4205" s="428"/>
      <c r="C4205" s="428"/>
      <c r="D4205" s="495"/>
      <c r="E4205" s="495"/>
      <c r="F4205" s="428"/>
      <c r="G4205" s="495"/>
      <c r="H4205" s="495" t="str">
        <f t="shared" si="134"/>
        <v/>
      </c>
      <c r="I4205" s="512" t="str">
        <f t="shared" si="135"/>
        <v/>
      </c>
      <c r="J4205" s="428"/>
    </row>
    <row r="4206" spans="1:10" ht="24.75" customHeight="1">
      <c r="A4206" s="428"/>
      <c r="B4206" s="428"/>
      <c r="C4206" s="428"/>
      <c r="D4206" s="495"/>
      <c r="E4206" s="495"/>
      <c r="F4206" s="428"/>
      <c r="G4206" s="495"/>
      <c r="H4206" s="495" t="str">
        <f t="shared" si="134"/>
        <v/>
      </c>
      <c r="I4206" s="512" t="str">
        <f t="shared" si="135"/>
        <v/>
      </c>
      <c r="J4206" s="428"/>
    </row>
    <row r="4207" spans="1:10" ht="24.75" customHeight="1">
      <c r="A4207" s="428"/>
      <c r="B4207" s="428"/>
      <c r="C4207" s="428"/>
      <c r="D4207" s="495"/>
      <c r="E4207" s="495"/>
      <c r="F4207" s="428"/>
      <c r="G4207" s="495"/>
      <c r="H4207" s="495" t="str">
        <f t="shared" si="134"/>
        <v/>
      </c>
      <c r="I4207" s="512" t="str">
        <f t="shared" si="135"/>
        <v/>
      </c>
      <c r="J4207" s="428"/>
    </row>
    <row r="4208" spans="1:10" ht="24.75" customHeight="1">
      <c r="A4208" s="428"/>
      <c r="B4208" s="428"/>
      <c r="C4208" s="428"/>
      <c r="D4208" s="495"/>
      <c r="E4208" s="495"/>
      <c r="F4208" s="428"/>
      <c r="G4208" s="495"/>
      <c r="H4208" s="495" t="str">
        <f t="shared" si="134"/>
        <v/>
      </c>
      <c r="I4208" s="512" t="str">
        <f t="shared" si="135"/>
        <v/>
      </c>
      <c r="J4208" s="428"/>
    </row>
    <row r="4209" spans="1:10" ht="24.75" customHeight="1">
      <c r="A4209" s="428"/>
      <c r="B4209" s="428"/>
      <c r="C4209" s="428"/>
      <c r="D4209" s="495"/>
      <c r="E4209" s="495"/>
      <c r="F4209" s="428"/>
      <c r="G4209" s="495"/>
      <c r="H4209" s="495" t="str">
        <f t="shared" si="134"/>
        <v/>
      </c>
      <c r="I4209" s="512" t="str">
        <f t="shared" si="135"/>
        <v/>
      </c>
      <c r="J4209" s="428"/>
    </row>
    <row r="4210" spans="1:10" ht="24.75" customHeight="1">
      <c r="A4210" s="428"/>
      <c r="B4210" s="428"/>
      <c r="C4210" s="428"/>
      <c r="D4210" s="495"/>
      <c r="E4210" s="495"/>
      <c r="F4210" s="428"/>
      <c r="G4210" s="495"/>
      <c r="H4210" s="495" t="str">
        <f t="shared" si="134"/>
        <v/>
      </c>
      <c r="I4210" s="512" t="str">
        <f t="shared" si="135"/>
        <v/>
      </c>
      <c r="J4210" s="428"/>
    </row>
    <row r="4211" spans="1:10" ht="24.75" customHeight="1">
      <c r="A4211" s="428"/>
      <c r="B4211" s="428"/>
      <c r="C4211" s="428"/>
      <c r="D4211" s="495"/>
      <c r="E4211" s="495"/>
      <c r="F4211" s="428"/>
      <c r="G4211" s="495"/>
      <c r="H4211" s="495" t="str">
        <f t="shared" si="134"/>
        <v/>
      </c>
      <c r="I4211" s="512" t="str">
        <f t="shared" si="135"/>
        <v/>
      </c>
      <c r="J4211" s="428"/>
    </row>
    <row r="4212" spans="1:10" ht="24.75" customHeight="1">
      <c r="A4212" s="428"/>
      <c r="B4212" s="428"/>
      <c r="C4212" s="428"/>
      <c r="D4212" s="495"/>
      <c r="E4212" s="495"/>
      <c r="F4212" s="428"/>
      <c r="G4212" s="495"/>
      <c r="H4212" s="495" t="str">
        <f t="shared" si="134"/>
        <v/>
      </c>
      <c r="I4212" s="512" t="str">
        <f t="shared" si="135"/>
        <v/>
      </c>
      <c r="J4212" s="428"/>
    </row>
    <row r="4213" spans="1:10" ht="24.75" customHeight="1">
      <c r="A4213" s="428"/>
      <c r="B4213" s="428"/>
      <c r="C4213" s="428"/>
      <c r="D4213" s="495"/>
      <c r="E4213" s="495"/>
      <c r="F4213" s="428"/>
      <c r="G4213" s="495"/>
      <c r="H4213" s="495" t="str">
        <f t="shared" si="134"/>
        <v/>
      </c>
      <c r="I4213" s="512" t="str">
        <f t="shared" si="135"/>
        <v/>
      </c>
      <c r="J4213" s="428"/>
    </row>
    <row r="4214" spans="1:10" ht="24.75" customHeight="1">
      <c r="A4214" s="428"/>
      <c r="B4214" s="428"/>
      <c r="C4214" s="428"/>
      <c r="D4214" s="495"/>
      <c r="E4214" s="495"/>
      <c r="F4214" s="428"/>
      <c r="G4214" s="495"/>
      <c r="H4214" s="495" t="str">
        <f t="shared" si="134"/>
        <v/>
      </c>
      <c r="I4214" s="512" t="str">
        <f t="shared" si="135"/>
        <v/>
      </c>
      <c r="J4214" s="428"/>
    </row>
    <row r="4215" spans="1:10" ht="24.75" customHeight="1">
      <c r="A4215" s="428"/>
      <c r="B4215" s="428"/>
      <c r="C4215" s="428"/>
      <c r="D4215" s="495"/>
      <c r="E4215" s="495"/>
      <c r="F4215" s="428"/>
      <c r="G4215" s="495"/>
      <c r="H4215" s="495" t="str">
        <f t="shared" si="134"/>
        <v/>
      </c>
      <c r="I4215" s="512" t="str">
        <f t="shared" si="135"/>
        <v/>
      </c>
      <c r="J4215" s="428"/>
    </row>
    <row r="4216" spans="1:10" ht="24.75" customHeight="1">
      <c r="A4216" s="428"/>
      <c r="B4216" s="428"/>
      <c r="C4216" s="428"/>
      <c r="D4216" s="495"/>
      <c r="E4216" s="495"/>
      <c r="F4216" s="428"/>
      <c r="G4216" s="495"/>
      <c r="H4216" s="495" t="str">
        <f t="shared" si="134"/>
        <v/>
      </c>
      <c r="I4216" s="512" t="str">
        <f t="shared" si="135"/>
        <v/>
      </c>
      <c r="J4216" s="428"/>
    </row>
    <row r="4217" spans="1:10" ht="24.75" customHeight="1">
      <c r="A4217" s="428"/>
      <c r="B4217" s="428"/>
      <c r="C4217" s="428"/>
      <c r="D4217" s="495"/>
      <c r="E4217" s="495"/>
      <c r="F4217" s="428"/>
      <c r="G4217" s="495"/>
      <c r="H4217" s="495" t="str">
        <f t="shared" si="134"/>
        <v/>
      </c>
      <c r="I4217" s="512" t="str">
        <f t="shared" si="135"/>
        <v/>
      </c>
      <c r="J4217" s="428"/>
    </row>
    <row r="4218" spans="1:10" ht="24.75" customHeight="1">
      <c r="A4218" s="428"/>
      <c r="B4218" s="428"/>
      <c r="C4218" s="428"/>
      <c r="D4218" s="495"/>
      <c r="E4218" s="495"/>
      <c r="F4218" s="428"/>
      <c r="G4218" s="495"/>
      <c r="H4218" s="495" t="str">
        <f t="shared" si="134"/>
        <v/>
      </c>
      <c r="I4218" s="512" t="str">
        <f t="shared" si="135"/>
        <v/>
      </c>
      <c r="J4218" s="428"/>
    </row>
    <row r="4219" spans="1:10" ht="24.75" customHeight="1">
      <c r="A4219" s="428"/>
      <c r="B4219" s="428"/>
      <c r="C4219" s="428"/>
      <c r="D4219" s="495"/>
      <c r="E4219" s="495"/>
      <c r="F4219" s="428"/>
      <c r="G4219" s="495"/>
      <c r="H4219" s="495" t="str">
        <f t="shared" si="134"/>
        <v/>
      </c>
      <c r="I4219" s="512" t="str">
        <f t="shared" si="135"/>
        <v/>
      </c>
      <c r="J4219" s="428"/>
    </row>
    <row r="4220" spans="1:10" ht="24.75" customHeight="1">
      <c r="A4220" s="428"/>
      <c r="B4220" s="428"/>
      <c r="C4220" s="428"/>
      <c r="D4220" s="495"/>
      <c r="E4220" s="495"/>
      <c r="F4220" s="428"/>
      <c r="G4220" s="495"/>
      <c r="H4220" s="495" t="str">
        <f t="shared" si="134"/>
        <v/>
      </c>
      <c r="I4220" s="512" t="str">
        <f t="shared" si="135"/>
        <v/>
      </c>
      <c r="J4220" s="428"/>
    </row>
    <row r="4221" spans="1:10" ht="24.75" customHeight="1">
      <c r="A4221" s="428"/>
      <c r="B4221" s="428"/>
      <c r="C4221" s="428"/>
      <c r="D4221" s="495"/>
      <c r="E4221" s="495"/>
      <c r="F4221" s="428"/>
      <c r="G4221" s="495"/>
      <c r="H4221" s="495" t="str">
        <f t="shared" si="134"/>
        <v/>
      </c>
      <c r="I4221" s="512" t="str">
        <f t="shared" si="135"/>
        <v/>
      </c>
      <c r="J4221" s="428"/>
    </row>
    <row r="4222" spans="1:10" ht="24.75" customHeight="1">
      <c r="A4222" s="428"/>
      <c r="B4222" s="428"/>
      <c r="C4222" s="428"/>
      <c r="D4222" s="495"/>
      <c r="E4222" s="495"/>
      <c r="F4222" s="428"/>
      <c r="G4222" s="495"/>
      <c r="H4222" s="495" t="str">
        <f t="shared" si="134"/>
        <v/>
      </c>
      <c r="I4222" s="512" t="str">
        <f t="shared" si="135"/>
        <v/>
      </c>
      <c r="J4222" s="428"/>
    </row>
    <row r="4223" spans="1:10" ht="24.75" customHeight="1">
      <c r="A4223" s="428"/>
      <c r="B4223" s="428"/>
      <c r="C4223" s="428"/>
      <c r="D4223" s="495"/>
      <c r="E4223" s="495"/>
      <c r="F4223" s="428"/>
      <c r="G4223" s="495"/>
      <c r="H4223" s="495" t="str">
        <f t="shared" si="134"/>
        <v/>
      </c>
      <c r="I4223" s="512" t="str">
        <f t="shared" si="135"/>
        <v/>
      </c>
      <c r="J4223" s="428"/>
    </row>
    <row r="4224" spans="1:10" ht="24.75" customHeight="1">
      <c r="A4224" s="428"/>
      <c r="B4224" s="428"/>
      <c r="C4224" s="428"/>
      <c r="D4224" s="495"/>
      <c r="E4224" s="495"/>
      <c r="F4224" s="428"/>
      <c r="G4224" s="495"/>
      <c r="H4224" s="495" t="str">
        <f t="shared" si="134"/>
        <v/>
      </c>
      <c r="I4224" s="512" t="str">
        <f t="shared" si="135"/>
        <v/>
      </c>
      <c r="J4224" s="428"/>
    </row>
    <row r="4225" spans="1:10" ht="24.75" customHeight="1">
      <c r="A4225" s="428"/>
      <c r="B4225" s="428"/>
      <c r="C4225" s="428"/>
      <c r="D4225" s="495"/>
      <c r="E4225" s="495"/>
      <c r="F4225" s="428"/>
      <c r="G4225" s="495"/>
      <c r="H4225" s="495" t="str">
        <f t="shared" si="134"/>
        <v/>
      </c>
      <c r="I4225" s="512" t="str">
        <f t="shared" si="135"/>
        <v/>
      </c>
      <c r="J4225" s="428"/>
    </row>
    <row r="4226" spans="1:10" ht="24.75" customHeight="1">
      <c r="A4226" s="428"/>
      <c r="B4226" s="428"/>
      <c r="C4226" s="428"/>
      <c r="D4226" s="495"/>
      <c r="E4226" s="495"/>
      <c r="F4226" s="428"/>
      <c r="G4226" s="495"/>
      <c r="H4226" s="495" t="str">
        <f t="shared" si="134"/>
        <v/>
      </c>
      <c r="I4226" s="512" t="str">
        <f t="shared" si="135"/>
        <v/>
      </c>
      <c r="J4226" s="428"/>
    </row>
    <row r="4227" spans="1:10" ht="24.75" customHeight="1">
      <c r="A4227" s="428"/>
      <c r="B4227" s="428"/>
      <c r="C4227" s="428"/>
      <c r="D4227" s="495"/>
      <c r="E4227" s="495"/>
      <c r="F4227" s="428"/>
      <c r="G4227" s="495"/>
      <c r="H4227" s="495" t="str">
        <f t="shared" si="134"/>
        <v/>
      </c>
      <c r="I4227" s="512" t="str">
        <f t="shared" si="135"/>
        <v/>
      </c>
      <c r="J4227" s="428"/>
    </row>
    <row r="4228" spans="1:10" ht="24.75" customHeight="1">
      <c r="A4228" s="428"/>
      <c r="B4228" s="428"/>
      <c r="C4228" s="428"/>
      <c r="D4228" s="495"/>
      <c r="E4228" s="495"/>
      <c r="F4228" s="428"/>
      <c r="G4228" s="495"/>
      <c r="H4228" s="495" t="str">
        <f t="shared" si="134"/>
        <v/>
      </c>
      <c r="I4228" s="512" t="str">
        <f t="shared" si="135"/>
        <v/>
      </c>
      <c r="J4228" s="428"/>
    </row>
    <row r="4229" spans="1:10" ht="24.75" customHeight="1">
      <c r="A4229" s="428"/>
      <c r="B4229" s="428"/>
      <c r="C4229" s="428"/>
      <c r="D4229" s="495"/>
      <c r="E4229" s="495"/>
      <c r="F4229" s="428"/>
      <c r="G4229" s="495"/>
      <c r="H4229" s="495" t="str">
        <f t="shared" si="134"/>
        <v/>
      </c>
      <c r="I4229" s="512" t="str">
        <f t="shared" si="135"/>
        <v/>
      </c>
      <c r="J4229" s="428"/>
    </row>
    <row r="4230" spans="1:10" ht="24.75" customHeight="1">
      <c r="A4230" s="428"/>
      <c r="B4230" s="428"/>
      <c r="C4230" s="428"/>
      <c r="D4230" s="495"/>
      <c r="E4230" s="495"/>
      <c r="F4230" s="428"/>
      <c r="G4230" s="495"/>
      <c r="H4230" s="495" t="str">
        <f t="shared" si="134"/>
        <v/>
      </c>
      <c r="I4230" s="512" t="str">
        <f t="shared" si="135"/>
        <v/>
      </c>
      <c r="J4230" s="428"/>
    </row>
    <row r="4231" spans="1:10" ht="24.75" customHeight="1">
      <c r="A4231" s="428"/>
      <c r="B4231" s="428"/>
      <c r="C4231" s="428"/>
      <c r="D4231" s="495"/>
      <c r="E4231" s="495"/>
      <c r="F4231" s="428"/>
      <c r="G4231" s="495"/>
      <c r="H4231" s="495" t="str">
        <f t="shared" si="134"/>
        <v/>
      </c>
      <c r="I4231" s="512" t="str">
        <f t="shared" si="135"/>
        <v/>
      </c>
      <c r="J4231" s="428"/>
    </row>
    <row r="4232" spans="1:10" ht="24.75" customHeight="1">
      <c r="A4232" s="428"/>
      <c r="B4232" s="428"/>
      <c r="C4232" s="428"/>
      <c r="D4232" s="495"/>
      <c r="E4232" s="495"/>
      <c r="F4232" s="428"/>
      <c r="G4232" s="495"/>
      <c r="H4232" s="495" t="str">
        <f t="shared" si="134"/>
        <v/>
      </c>
      <c r="I4232" s="512" t="str">
        <f t="shared" si="135"/>
        <v/>
      </c>
      <c r="J4232" s="428"/>
    </row>
    <row r="4233" spans="1:10" ht="24.75" customHeight="1">
      <c r="A4233" s="428"/>
      <c r="B4233" s="428"/>
      <c r="C4233" s="428"/>
      <c r="D4233" s="495"/>
      <c r="E4233" s="495"/>
      <c r="F4233" s="428"/>
      <c r="G4233" s="495"/>
      <c r="H4233" s="495" t="str">
        <f t="shared" si="134"/>
        <v/>
      </c>
      <c r="I4233" s="512" t="str">
        <f t="shared" si="135"/>
        <v/>
      </c>
      <c r="J4233" s="428"/>
    </row>
    <row r="4234" spans="1:10" ht="24.75" customHeight="1">
      <c r="A4234" s="428"/>
      <c r="B4234" s="428"/>
      <c r="C4234" s="428"/>
      <c r="D4234" s="495"/>
      <c r="E4234" s="495"/>
      <c r="F4234" s="428"/>
      <c r="G4234" s="495"/>
      <c r="H4234" s="495" t="str">
        <f t="shared" si="134"/>
        <v/>
      </c>
      <c r="I4234" s="512" t="str">
        <f t="shared" si="135"/>
        <v/>
      </c>
      <c r="J4234" s="428"/>
    </row>
    <row r="4235" spans="1:10" ht="24.75" customHeight="1">
      <c r="A4235" s="428"/>
      <c r="B4235" s="428"/>
      <c r="C4235" s="428"/>
      <c r="D4235" s="495"/>
      <c r="E4235" s="495"/>
      <c r="F4235" s="428"/>
      <c r="G4235" s="495"/>
      <c r="H4235" s="495" t="str">
        <f t="shared" si="134"/>
        <v/>
      </c>
      <c r="I4235" s="512" t="str">
        <f t="shared" si="135"/>
        <v/>
      </c>
      <c r="J4235" s="428"/>
    </row>
    <row r="4236" spans="1:10" ht="24.75" customHeight="1">
      <c r="A4236" s="428"/>
      <c r="B4236" s="428"/>
      <c r="C4236" s="428"/>
      <c r="D4236" s="495"/>
      <c r="E4236" s="495"/>
      <c r="F4236" s="428"/>
      <c r="G4236" s="495"/>
      <c r="H4236" s="495" t="str">
        <f t="shared" si="134"/>
        <v/>
      </c>
      <c r="I4236" s="512" t="str">
        <f t="shared" si="135"/>
        <v/>
      </c>
      <c r="J4236" s="428"/>
    </row>
    <row r="4237" spans="1:10" ht="24.75" customHeight="1">
      <c r="A4237" s="428"/>
      <c r="B4237" s="428"/>
      <c r="C4237" s="428"/>
      <c r="D4237" s="495"/>
      <c r="E4237" s="495"/>
      <c r="F4237" s="428"/>
      <c r="G4237" s="495"/>
      <c r="H4237" s="495" t="str">
        <f t="shared" si="134"/>
        <v/>
      </c>
      <c r="I4237" s="512" t="str">
        <f t="shared" si="135"/>
        <v/>
      </c>
      <c r="J4237" s="428"/>
    </row>
    <row r="4238" spans="1:10" ht="24.75" customHeight="1">
      <c r="A4238" s="428"/>
      <c r="B4238" s="428"/>
      <c r="C4238" s="428"/>
      <c r="D4238" s="495"/>
      <c r="E4238" s="495"/>
      <c r="F4238" s="428"/>
      <c r="G4238" s="495"/>
      <c r="H4238" s="495" t="str">
        <f t="shared" si="134"/>
        <v/>
      </c>
      <c r="I4238" s="512" t="str">
        <f t="shared" si="135"/>
        <v/>
      </c>
      <c r="J4238" s="428"/>
    </row>
    <row r="4239" spans="1:10" ht="24.75" customHeight="1">
      <c r="A4239" s="428"/>
      <c r="B4239" s="428"/>
      <c r="C4239" s="428"/>
      <c r="D4239" s="495"/>
      <c r="E4239" s="495"/>
      <c r="F4239" s="428"/>
      <c r="G4239" s="495"/>
      <c r="H4239" s="495" t="str">
        <f t="shared" si="134"/>
        <v/>
      </c>
      <c r="I4239" s="512" t="str">
        <f t="shared" si="135"/>
        <v/>
      </c>
      <c r="J4239" s="428"/>
    </row>
    <row r="4240" spans="1:10" ht="24.75" customHeight="1">
      <c r="A4240" s="428"/>
      <c r="B4240" s="428"/>
      <c r="C4240" s="428"/>
      <c r="D4240" s="495"/>
      <c r="E4240" s="495"/>
      <c r="F4240" s="428"/>
      <c r="G4240" s="495"/>
      <c r="H4240" s="495" t="str">
        <f t="shared" si="134"/>
        <v/>
      </c>
      <c r="I4240" s="512" t="str">
        <f t="shared" si="135"/>
        <v/>
      </c>
      <c r="J4240" s="428"/>
    </row>
    <row r="4241" spans="1:10" ht="24.75" customHeight="1">
      <c r="A4241" s="428"/>
      <c r="B4241" s="428"/>
      <c r="C4241" s="428"/>
      <c r="D4241" s="495"/>
      <c r="E4241" s="495"/>
      <c r="F4241" s="428"/>
      <c r="G4241" s="495"/>
      <c r="H4241" s="495" t="str">
        <f t="shared" si="134"/>
        <v/>
      </c>
      <c r="I4241" s="512" t="str">
        <f t="shared" si="135"/>
        <v/>
      </c>
      <c r="J4241" s="428"/>
    </row>
    <row r="4242" spans="1:10" ht="24.75" customHeight="1">
      <c r="A4242" s="428"/>
      <c r="B4242" s="428"/>
      <c r="C4242" s="428"/>
      <c r="D4242" s="495"/>
      <c r="E4242" s="495"/>
      <c r="F4242" s="428"/>
      <c r="G4242" s="495"/>
      <c r="H4242" s="495" t="str">
        <f t="shared" si="134"/>
        <v/>
      </c>
      <c r="I4242" s="512" t="str">
        <f t="shared" si="135"/>
        <v/>
      </c>
      <c r="J4242" s="428"/>
    </row>
    <row r="4243" spans="1:10" ht="24.75" customHeight="1">
      <c r="A4243" s="428"/>
      <c r="B4243" s="428"/>
      <c r="C4243" s="428"/>
      <c r="D4243" s="495"/>
      <c r="E4243" s="495"/>
      <c r="F4243" s="428"/>
      <c r="G4243" s="495"/>
      <c r="H4243" s="495" t="str">
        <f t="shared" si="134"/>
        <v/>
      </c>
      <c r="I4243" s="512" t="str">
        <f t="shared" si="135"/>
        <v/>
      </c>
      <c r="J4243" s="428"/>
    </row>
    <row r="4244" spans="1:10" ht="24.75" customHeight="1">
      <c r="A4244" s="428"/>
      <c r="B4244" s="428"/>
      <c r="C4244" s="428"/>
      <c r="D4244" s="495"/>
      <c r="E4244" s="495"/>
      <c r="F4244" s="428"/>
      <c r="G4244" s="495"/>
      <c r="H4244" s="495" t="str">
        <f t="shared" si="134"/>
        <v/>
      </c>
      <c r="I4244" s="512" t="str">
        <f t="shared" si="135"/>
        <v/>
      </c>
      <c r="J4244" s="428"/>
    </row>
    <row r="4245" spans="1:10" ht="24.75" customHeight="1">
      <c r="A4245" s="428"/>
      <c r="B4245" s="428"/>
      <c r="C4245" s="428"/>
      <c r="D4245" s="495"/>
      <c r="E4245" s="495"/>
      <c r="F4245" s="428"/>
      <c r="G4245" s="495"/>
      <c r="H4245" s="495" t="str">
        <f t="shared" si="134"/>
        <v/>
      </c>
      <c r="I4245" s="512" t="str">
        <f t="shared" si="135"/>
        <v/>
      </c>
      <c r="J4245" s="428"/>
    </row>
    <row r="4246" spans="1:10" ht="24.75" customHeight="1">
      <c r="A4246" s="428"/>
      <c r="B4246" s="428"/>
      <c r="C4246" s="428"/>
      <c r="D4246" s="495"/>
      <c r="E4246" s="495"/>
      <c r="F4246" s="428"/>
      <c r="G4246" s="495"/>
      <c r="H4246" s="495" t="str">
        <f t="shared" si="134"/>
        <v/>
      </c>
      <c r="I4246" s="512" t="str">
        <f t="shared" si="135"/>
        <v/>
      </c>
      <c r="J4246" s="428"/>
    </row>
    <row r="4247" spans="1:10" ht="24.75" customHeight="1">
      <c r="A4247" s="428"/>
      <c r="B4247" s="428"/>
      <c r="C4247" s="428"/>
      <c r="D4247" s="495"/>
      <c r="E4247" s="495"/>
      <c r="F4247" s="428"/>
      <c r="G4247" s="495"/>
      <c r="H4247" s="495" t="str">
        <f t="shared" si="134"/>
        <v/>
      </c>
      <c r="I4247" s="512" t="str">
        <f t="shared" si="135"/>
        <v/>
      </c>
      <c r="J4247" s="428"/>
    </row>
    <row r="4248" spans="1:10" ht="24.75" customHeight="1">
      <c r="A4248" s="428"/>
      <c r="B4248" s="428"/>
      <c r="C4248" s="428"/>
      <c r="D4248" s="495"/>
      <c r="E4248" s="495"/>
      <c r="F4248" s="428"/>
      <c r="G4248" s="495"/>
      <c r="H4248" s="495" t="str">
        <f t="shared" si="134"/>
        <v/>
      </c>
      <c r="I4248" s="512" t="str">
        <f t="shared" si="135"/>
        <v/>
      </c>
      <c r="J4248" s="428"/>
    </row>
    <row r="4249" spans="1:10" ht="24.75" customHeight="1">
      <c r="A4249" s="428"/>
      <c r="B4249" s="428"/>
      <c r="C4249" s="428"/>
      <c r="D4249" s="495"/>
      <c r="E4249" s="495"/>
      <c r="F4249" s="428"/>
      <c r="G4249" s="495"/>
      <c r="H4249" s="495" t="str">
        <f t="shared" si="134"/>
        <v/>
      </c>
      <c r="I4249" s="512" t="str">
        <f t="shared" si="135"/>
        <v/>
      </c>
      <c r="J4249" s="428"/>
    </row>
    <row r="4250" spans="1:10" ht="24.75" customHeight="1">
      <c r="A4250" s="428"/>
      <c r="B4250" s="428"/>
      <c r="C4250" s="428"/>
      <c r="D4250" s="495"/>
      <c r="E4250" s="495"/>
      <c r="F4250" s="428"/>
      <c r="G4250" s="495"/>
      <c r="H4250" s="495" t="str">
        <f t="shared" si="134"/>
        <v/>
      </c>
      <c r="I4250" s="512" t="str">
        <f t="shared" si="135"/>
        <v/>
      </c>
      <c r="J4250" s="428"/>
    </row>
    <row r="4251" spans="1:10" ht="24.75" customHeight="1">
      <c r="A4251" s="428"/>
      <c r="B4251" s="428"/>
      <c r="C4251" s="428"/>
      <c r="D4251" s="495"/>
      <c r="E4251" s="495"/>
      <c r="F4251" s="428"/>
      <c r="G4251" s="495"/>
      <c r="H4251" s="495" t="str">
        <f t="shared" si="134"/>
        <v/>
      </c>
      <c r="I4251" s="512" t="str">
        <f t="shared" si="135"/>
        <v/>
      </c>
      <c r="J4251" s="428"/>
    </row>
    <row r="4252" spans="1:10" ht="24.75" customHeight="1">
      <c r="A4252" s="428"/>
      <c r="B4252" s="428"/>
      <c r="C4252" s="428"/>
      <c r="D4252" s="495"/>
      <c r="E4252" s="495"/>
      <c r="F4252" s="428"/>
      <c r="G4252" s="495"/>
      <c r="H4252" s="495" t="str">
        <f t="shared" si="134"/>
        <v/>
      </c>
      <c r="I4252" s="512" t="str">
        <f t="shared" si="135"/>
        <v/>
      </c>
      <c r="J4252" s="428"/>
    </row>
    <row r="4253" spans="1:10" ht="24.75" customHeight="1">
      <c r="A4253" s="428"/>
      <c r="B4253" s="428"/>
      <c r="C4253" s="428"/>
      <c r="D4253" s="495"/>
      <c r="E4253" s="495"/>
      <c r="F4253" s="428"/>
      <c r="G4253" s="495"/>
      <c r="H4253" s="495" t="str">
        <f t="shared" si="134"/>
        <v/>
      </c>
      <c r="I4253" s="512" t="str">
        <f t="shared" si="135"/>
        <v/>
      </c>
      <c r="J4253" s="428"/>
    </row>
    <row r="4254" spans="1:10" ht="24.75" customHeight="1">
      <c r="A4254" s="428"/>
      <c r="B4254" s="428"/>
      <c r="C4254" s="428"/>
      <c r="D4254" s="495"/>
      <c r="E4254" s="495"/>
      <c r="F4254" s="428"/>
      <c r="G4254" s="495"/>
      <c r="H4254" s="495" t="str">
        <f t="shared" ref="H4254:H4317" si="136">IF(E4254="","",E4254*G4254)</f>
        <v/>
      </c>
      <c r="I4254" s="512" t="str">
        <f t="shared" ref="I4254:I4317" si="137">IF(D4254="","",H4254/D4254)</f>
        <v/>
      </c>
      <c r="J4254" s="428"/>
    </row>
    <row r="4255" spans="1:10" ht="24.75" customHeight="1">
      <c r="A4255" s="428"/>
      <c r="B4255" s="428"/>
      <c r="C4255" s="428"/>
      <c r="D4255" s="495"/>
      <c r="E4255" s="495"/>
      <c r="F4255" s="428"/>
      <c r="G4255" s="495"/>
      <c r="H4255" s="495" t="str">
        <f t="shared" si="136"/>
        <v/>
      </c>
      <c r="I4255" s="512" t="str">
        <f t="shared" si="137"/>
        <v/>
      </c>
      <c r="J4255" s="428"/>
    </row>
    <row r="4256" spans="1:10" ht="24.75" customHeight="1">
      <c r="A4256" s="428"/>
      <c r="B4256" s="428"/>
      <c r="C4256" s="428"/>
      <c r="D4256" s="495"/>
      <c r="E4256" s="495"/>
      <c r="F4256" s="428"/>
      <c r="G4256" s="495"/>
      <c r="H4256" s="495" t="str">
        <f t="shared" si="136"/>
        <v/>
      </c>
      <c r="I4256" s="512" t="str">
        <f t="shared" si="137"/>
        <v/>
      </c>
      <c r="J4256" s="428"/>
    </row>
    <row r="4257" spans="1:10" ht="24.75" customHeight="1">
      <c r="A4257" s="428"/>
      <c r="B4257" s="428"/>
      <c r="C4257" s="428"/>
      <c r="D4257" s="495"/>
      <c r="E4257" s="495"/>
      <c r="F4257" s="428"/>
      <c r="G4257" s="495"/>
      <c r="H4257" s="495" t="str">
        <f t="shared" si="136"/>
        <v/>
      </c>
      <c r="I4257" s="512" t="str">
        <f t="shared" si="137"/>
        <v/>
      </c>
      <c r="J4257" s="428"/>
    </row>
    <row r="4258" spans="1:10" ht="24.75" customHeight="1">
      <c r="A4258" s="428"/>
      <c r="B4258" s="428"/>
      <c r="C4258" s="428"/>
      <c r="D4258" s="495"/>
      <c r="E4258" s="495"/>
      <c r="F4258" s="428"/>
      <c r="G4258" s="495"/>
      <c r="H4258" s="495" t="str">
        <f t="shared" si="136"/>
        <v/>
      </c>
      <c r="I4258" s="512" t="str">
        <f t="shared" si="137"/>
        <v/>
      </c>
      <c r="J4258" s="428"/>
    </row>
    <row r="4259" spans="1:10" ht="24.75" customHeight="1">
      <c r="A4259" s="428"/>
      <c r="B4259" s="428"/>
      <c r="C4259" s="428"/>
      <c r="D4259" s="495"/>
      <c r="E4259" s="495"/>
      <c r="F4259" s="428"/>
      <c r="G4259" s="495"/>
      <c r="H4259" s="495" t="str">
        <f t="shared" si="136"/>
        <v/>
      </c>
      <c r="I4259" s="512" t="str">
        <f t="shared" si="137"/>
        <v/>
      </c>
      <c r="J4259" s="428"/>
    </row>
    <row r="4260" spans="1:10" ht="24.75" customHeight="1">
      <c r="A4260" s="428"/>
      <c r="B4260" s="428"/>
      <c r="C4260" s="428"/>
      <c r="D4260" s="495"/>
      <c r="E4260" s="495"/>
      <c r="F4260" s="428"/>
      <c r="G4260" s="495"/>
      <c r="H4260" s="495" t="str">
        <f t="shared" si="136"/>
        <v/>
      </c>
      <c r="I4260" s="512" t="str">
        <f t="shared" si="137"/>
        <v/>
      </c>
      <c r="J4260" s="428"/>
    </row>
    <row r="4261" spans="1:10" ht="24.75" customHeight="1">
      <c r="A4261" s="428"/>
      <c r="B4261" s="428"/>
      <c r="C4261" s="428"/>
      <c r="D4261" s="495"/>
      <c r="E4261" s="495"/>
      <c r="F4261" s="428"/>
      <c r="G4261" s="495"/>
      <c r="H4261" s="495" t="str">
        <f t="shared" si="136"/>
        <v/>
      </c>
      <c r="I4261" s="512" t="str">
        <f t="shared" si="137"/>
        <v/>
      </c>
      <c r="J4261" s="428"/>
    </row>
    <row r="4262" spans="1:10" ht="24.75" customHeight="1">
      <c r="A4262" s="428"/>
      <c r="B4262" s="428"/>
      <c r="C4262" s="428"/>
      <c r="D4262" s="495"/>
      <c r="E4262" s="495"/>
      <c r="F4262" s="428"/>
      <c r="G4262" s="495"/>
      <c r="H4262" s="495" t="str">
        <f t="shared" si="136"/>
        <v/>
      </c>
      <c r="I4262" s="512" t="str">
        <f t="shared" si="137"/>
        <v/>
      </c>
      <c r="J4262" s="428"/>
    </row>
    <row r="4263" spans="1:10" ht="24.75" customHeight="1">
      <c r="A4263" s="428"/>
      <c r="B4263" s="428"/>
      <c r="C4263" s="428"/>
      <c r="D4263" s="495"/>
      <c r="E4263" s="495"/>
      <c r="F4263" s="428"/>
      <c r="G4263" s="495"/>
      <c r="H4263" s="495" t="str">
        <f t="shared" si="136"/>
        <v/>
      </c>
      <c r="I4263" s="512" t="str">
        <f t="shared" si="137"/>
        <v/>
      </c>
      <c r="J4263" s="428"/>
    </row>
    <row r="4264" spans="1:10" ht="24.75" customHeight="1">
      <c r="A4264" s="428"/>
      <c r="B4264" s="428"/>
      <c r="C4264" s="428"/>
      <c r="D4264" s="495"/>
      <c r="E4264" s="495"/>
      <c r="F4264" s="428"/>
      <c r="G4264" s="495"/>
      <c r="H4264" s="495" t="str">
        <f t="shared" si="136"/>
        <v/>
      </c>
      <c r="I4264" s="512" t="str">
        <f t="shared" si="137"/>
        <v/>
      </c>
      <c r="J4264" s="428"/>
    </row>
    <row r="4265" spans="1:10" ht="24.75" customHeight="1">
      <c r="A4265" s="428"/>
      <c r="B4265" s="428"/>
      <c r="C4265" s="428"/>
      <c r="D4265" s="495"/>
      <c r="E4265" s="495"/>
      <c r="F4265" s="428"/>
      <c r="G4265" s="495"/>
      <c r="H4265" s="495" t="str">
        <f t="shared" si="136"/>
        <v/>
      </c>
      <c r="I4265" s="512" t="str">
        <f t="shared" si="137"/>
        <v/>
      </c>
      <c r="J4265" s="428"/>
    </row>
    <row r="4266" spans="1:10" ht="24.75" customHeight="1">
      <c r="A4266" s="428"/>
      <c r="B4266" s="428"/>
      <c r="C4266" s="428"/>
      <c r="D4266" s="495"/>
      <c r="E4266" s="495"/>
      <c r="F4266" s="428"/>
      <c r="G4266" s="495"/>
      <c r="H4266" s="495" t="str">
        <f t="shared" si="136"/>
        <v/>
      </c>
      <c r="I4266" s="512" t="str">
        <f t="shared" si="137"/>
        <v/>
      </c>
      <c r="J4266" s="428"/>
    </row>
    <row r="4267" spans="1:10" ht="24.75" customHeight="1">
      <c r="A4267" s="428"/>
      <c r="B4267" s="428"/>
      <c r="C4267" s="428"/>
      <c r="D4267" s="495"/>
      <c r="E4267" s="495"/>
      <c r="F4267" s="428"/>
      <c r="G4267" s="495"/>
      <c r="H4267" s="495" t="str">
        <f t="shared" si="136"/>
        <v/>
      </c>
      <c r="I4267" s="512" t="str">
        <f t="shared" si="137"/>
        <v/>
      </c>
      <c r="J4267" s="428"/>
    </row>
    <row r="4268" spans="1:10" ht="24.75" customHeight="1">
      <c r="A4268" s="428"/>
      <c r="B4268" s="428"/>
      <c r="C4268" s="428"/>
      <c r="D4268" s="495"/>
      <c r="E4268" s="495"/>
      <c r="F4268" s="428"/>
      <c r="G4268" s="495"/>
      <c r="H4268" s="495" t="str">
        <f t="shared" si="136"/>
        <v/>
      </c>
      <c r="I4268" s="512" t="str">
        <f t="shared" si="137"/>
        <v/>
      </c>
      <c r="J4268" s="428"/>
    </row>
    <row r="4269" spans="1:10" ht="24.75" customHeight="1">
      <c r="A4269" s="428"/>
      <c r="B4269" s="428"/>
      <c r="C4269" s="428"/>
      <c r="D4269" s="495"/>
      <c r="E4269" s="495"/>
      <c r="F4269" s="428"/>
      <c r="G4269" s="495"/>
      <c r="H4269" s="495" t="str">
        <f t="shared" si="136"/>
        <v/>
      </c>
      <c r="I4269" s="512" t="str">
        <f t="shared" si="137"/>
        <v/>
      </c>
      <c r="J4269" s="428"/>
    </row>
    <row r="4270" spans="1:10" ht="24.75" customHeight="1">
      <c r="A4270" s="428"/>
      <c r="B4270" s="428"/>
      <c r="C4270" s="428"/>
      <c r="D4270" s="495"/>
      <c r="E4270" s="495"/>
      <c r="F4270" s="428"/>
      <c r="G4270" s="495"/>
      <c r="H4270" s="495" t="str">
        <f t="shared" si="136"/>
        <v/>
      </c>
      <c r="I4270" s="512" t="str">
        <f t="shared" si="137"/>
        <v/>
      </c>
      <c r="J4270" s="428"/>
    </row>
    <row r="4271" spans="1:10" ht="24.75" customHeight="1">
      <c r="A4271" s="428"/>
      <c r="B4271" s="428"/>
      <c r="C4271" s="428"/>
      <c r="D4271" s="495"/>
      <c r="E4271" s="495"/>
      <c r="F4271" s="428"/>
      <c r="G4271" s="495"/>
      <c r="H4271" s="495" t="str">
        <f t="shared" si="136"/>
        <v/>
      </c>
      <c r="I4271" s="512" t="str">
        <f t="shared" si="137"/>
        <v/>
      </c>
      <c r="J4271" s="428"/>
    </row>
    <row r="4272" spans="1:10" ht="24.75" customHeight="1">
      <c r="A4272" s="428"/>
      <c r="B4272" s="428"/>
      <c r="C4272" s="428"/>
      <c r="D4272" s="495"/>
      <c r="E4272" s="495"/>
      <c r="F4272" s="428"/>
      <c r="G4272" s="495"/>
      <c r="H4272" s="495" t="str">
        <f t="shared" si="136"/>
        <v/>
      </c>
      <c r="I4272" s="512" t="str">
        <f t="shared" si="137"/>
        <v/>
      </c>
      <c r="J4272" s="428"/>
    </row>
    <row r="4273" spans="1:10" ht="24.75" customHeight="1">
      <c r="A4273" s="428"/>
      <c r="B4273" s="428"/>
      <c r="C4273" s="428"/>
      <c r="D4273" s="495"/>
      <c r="E4273" s="495"/>
      <c r="F4273" s="428"/>
      <c r="G4273" s="495"/>
      <c r="H4273" s="495" t="str">
        <f t="shared" si="136"/>
        <v/>
      </c>
      <c r="I4273" s="512" t="str">
        <f t="shared" si="137"/>
        <v/>
      </c>
      <c r="J4273" s="428"/>
    </row>
    <row r="4274" spans="1:10" ht="24.75" customHeight="1">
      <c r="A4274" s="428"/>
      <c r="B4274" s="428"/>
      <c r="C4274" s="428"/>
      <c r="D4274" s="495"/>
      <c r="E4274" s="495"/>
      <c r="F4274" s="428"/>
      <c r="G4274" s="495"/>
      <c r="H4274" s="495" t="str">
        <f t="shared" si="136"/>
        <v/>
      </c>
      <c r="I4274" s="512" t="str">
        <f t="shared" si="137"/>
        <v/>
      </c>
      <c r="J4274" s="428"/>
    </row>
    <row r="4275" spans="1:10" ht="24.75" customHeight="1">
      <c r="A4275" s="428"/>
      <c r="B4275" s="428"/>
      <c r="C4275" s="428"/>
      <c r="D4275" s="495"/>
      <c r="E4275" s="495"/>
      <c r="F4275" s="428"/>
      <c r="G4275" s="495"/>
      <c r="H4275" s="495" t="str">
        <f t="shared" si="136"/>
        <v/>
      </c>
      <c r="I4275" s="512" t="str">
        <f t="shared" si="137"/>
        <v/>
      </c>
      <c r="J4275" s="428"/>
    </row>
    <row r="4276" spans="1:10" ht="24.75" customHeight="1">
      <c r="A4276" s="428"/>
      <c r="B4276" s="428"/>
      <c r="C4276" s="428"/>
      <c r="D4276" s="495"/>
      <c r="E4276" s="495"/>
      <c r="F4276" s="428"/>
      <c r="G4276" s="495"/>
      <c r="H4276" s="495" t="str">
        <f t="shared" si="136"/>
        <v/>
      </c>
      <c r="I4276" s="512" t="str">
        <f t="shared" si="137"/>
        <v/>
      </c>
      <c r="J4276" s="428"/>
    </row>
    <row r="4277" spans="1:10" ht="24.75" customHeight="1">
      <c r="A4277" s="428"/>
      <c r="B4277" s="428"/>
      <c r="C4277" s="428"/>
      <c r="D4277" s="495"/>
      <c r="E4277" s="495"/>
      <c r="F4277" s="428"/>
      <c r="G4277" s="495"/>
      <c r="H4277" s="495" t="str">
        <f t="shared" si="136"/>
        <v/>
      </c>
      <c r="I4277" s="512" t="str">
        <f t="shared" si="137"/>
        <v/>
      </c>
      <c r="J4277" s="428"/>
    </row>
    <row r="4278" spans="1:10" ht="24.75" customHeight="1">
      <c r="A4278" s="428"/>
      <c r="B4278" s="428"/>
      <c r="C4278" s="428"/>
      <c r="D4278" s="495"/>
      <c r="E4278" s="495"/>
      <c r="F4278" s="428"/>
      <c r="G4278" s="495"/>
      <c r="H4278" s="495" t="str">
        <f t="shared" si="136"/>
        <v/>
      </c>
      <c r="I4278" s="512" t="str">
        <f t="shared" si="137"/>
        <v/>
      </c>
      <c r="J4278" s="428"/>
    </row>
    <row r="4279" spans="1:10" ht="24.75" customHeight="1">
      <c r="A4279" s="428"/>
      <c r="B4279" s="428"/>
      <c r="C4279" s="428"/>
      <c r="D4279" s="495"/>
      <c r="E4279" s="495"/>
      <c r="F4279" s="428"/>
      <c r="G4279" s="495"/>
      <c r="H4279" s="495" t="str">
        <f t="shared" si="136"/>
        <v/>
      </c>
      <c r="I4279" s="512" t="str">
        <f t="shared" si="137"/>
        <v/>
      </c>
      <c r="J4279" s="428"/>
    </row>
    <row r="4280" spans="1:10" ht="24.75" customHeight="1">
      <c r="A4280" s="428"/>
      <c r="B4280" s="428"/>
      <c r="C4280" s="428"/>
      <c r="D4280" s="495"/>
      <c r="E4280" s="495"/>
      <c r="F4280" s="428"/>
      <c r="G4280" s="495"/>
      <c r="H4280" s="495" t="str">
        <f t="shared" si="136"/>
        <v/>
      </c>
      <c r="I4280" s="512" t="str">
        <f t="shared" si="137"/>
        <v/>
      </c>
      <c r="J4280" s="428"/>
    </row>
    <row r="4281" spans="1:10" ht="24.75" customHeight="1">
      <c r="A4281" s="428"/>
      <c r="B4281" s="428"/>
      <c r="C4281" s="428"/>
      <c r="D4281" s="495"/>
      <c r="E4281" s="495"/>
      <c r="F4281" s="428"/>
      <c r="G4281" s="495"/>
      <c r="H4281" s="495" t="str">
        <f t="shared" si="136"/>
        <v/>
      </c>
      <c r="I4281" s="512" t="str">
        <f t="shared" si="137"/>
        <v/>
      </c>
      <c r="J4281" s="428"/>
    </row>
    <row r="4282" spans="1:10" ht="24.75" customHeight="1">
      <c r="A4282" s="428"/>
      <c r="B4282" s="428"/>
      <c r="C4282" s="428"/>
      <c r="D4282" s="495"/>
      <c r="E4282" s="495"/>
      <c r="F4282" s="428"/>
      <c r="G4282" s="495"/>
      <c r="H4282" s="495" t="str">
        <f t="shared" si="136"/>
        <v/>
      </c>
      <c r="I4282" s="512" t="str">
        <f t="shared" si="137"/>
        <v/>
      </c>
      <c r="J4282" s="428"/>
    </row>
    <row r="4283" spans="1:10" ht="24.75" customHeight="1">
      <c r="A4283" s="428"/>
      <c r="B4283" s="428"/>
      <c r="C4283" s="428"/>
      <c r="D4283" s="495"/>
      <c r="E4283" s="495"/>
      <c r="F4283" s="428"/>
      <c r="G4283" s="495"/>
      <c r="H4283" s="495" t="str">
        <f t="shared" si="136"/>
        <v/>
      </c>
      <c r="I4283" s="512" t="str">
        <f t="shared" si="137"/>
        <v/>
      </c>
      <c r="J4283" s="428"/>
    </row>
    <row r="4284" spans="1:10" ht="24.75" customHeight="1">
      <c r="A4284" s="428"/>
      <c r="B4284" s="428"/>
      <c r="C4284" s="428"/>
      <c r="D4284" s="495"/>
      <c r="E4284" s="495"/>
      <c r="F4284" s="428"/>
      <c r="G4284" s="495"/>
      <c r="H4284" s="495" t="str">
        <f t="shared" si="136"/>
        <v/>
      </c>
      <c r="I4284" s="512" t="str">
        <f t="shared" si="137"/>
        <v/>
      </c>
      <c r="J4284" s="428"/>
    </row>
    <row r="4285" spans="1:10" ht="24.75" customHeight="1">
      <c r="A4285" s="428"/>
      <c r="B4285" s="428"/>
      <c r="C4285" s="428"/>
      <c r="D4285" s="495"/>
      <c r="E4285" s="495"/>
      <c r="F4285" s="428"/>
      <c r="G4285" s="495"/>
      <c r="H4285" s="495" t="str">
        <f t="shared" si="136"/>
        <v/>
      </c>
      <c r="I4285" s="512" t="str">
        <f t="shared" si="137"/>
        <v/>
      </c>
      <c r="J4285" s="428"/>
    </row>
    <row r="4286" spans="1:10" ht="24.75" customHeight="1">
      <c r="A4286" s="428"/>
      <c r="B4286" s="428"/>
      <c r="C4286" s="428"/>
      <c r="D4286" s="495"/>
      <c r="E4286" s="495"/>
      <c r="F4286" s="428"/>
      <c r="G4286" s="495"/>
      <c r="H4286" s="495" t="str">
        <f t="shared" si="136"/>
        <v/>
      </c>
      <c r="I4286" s="512" t="str">
        <f t="shared" si="137"/>
        <v/>
      </c>
      <c r="J4286" s="428"/>
    </row>
    <row r="4287" spans="1:10" ht="24.75" customHeight="1">
      <c r="A4287" s="428"/>
      <c r="B4287" s="428"/>
      <c r="C4287" s="428"/>
      <c r="D4287" s="495"/>
      <c r="E4287" s="495"/>
      <c r="F4287" s="428"/>
      <c r="G4287" s="495"/>
      <c r="H4287" s="495" t="str">
        <f t="shared" si="136"/>
        <v/>
      </c>
      <c r="I4287" s="512" t="str">
        <f t="shared" si="137"/>
        <v/>
      </c>
      <c r="J4287" s="428"/>
    </row>
    <row r="4288" spans="1:10" ht="24.75" customHeight="1">
      <c r="A4288" s="428"/>
      <c r="B4288" s="428"/>
      <c r="C4288" s="428"/>
      <c r="D4288" s="495"/>
      <c r="E4288" s="495"/>
      <c r="F4288" s="428"/>
      <c r="G4288" s="495"/>
      <c r="H4288" s="495" t="str">
        <f t="shared" si="136"/>
        <v/>
      </c>
      <c r="I4288" s="512" t="str">
        <f t="shared" si="137"/>
        <v/>
      </c>
      <c r="J4288" s="428"/>
    </row>
    <row r="4289" spans="1:10" ht="24.75" customHeight="1">
      <c r="A4289" s="428"/>
      <c r="B4289" s="428"/>
      <c r="C4289" s="428"/>
      <c r="D4289" s="495"/>
      <c r="E4289" s="495"/>
      <c r="F4289" s="428"/>
      <c r="G4289" s="495"/>
      <c r="H4289" s="495" t="str">
        <f t="shared" si="136"/>
        <v/>
      </c>
      <c r="I4289" s="512" t="str">
        <f t="shared" si="137"/>
        <v/>
      </c>
      <c r="J4289" s="428"/>
    </row>
    <row r="4290" spans="1:10" ht="24.75" customHeight="1">
      <c r="A4290" s="428"/>
      <c r="B4290" s="428"/>
      <c r="C4290" s="428"/>
      <c r="D4290" s="495"/>
      <c r="E4290" s="495"/>
      <c r="F4290" s="428"/>
      <c r="G4290" s="495"/>
      <c r="H4290" s="495" t="str">
        <f t="shared" si="136"/>
        <v/>
      </c>
      <c r="I4290" s="512" t="str">
        <f t="shared" si="137"/>
        <v/>
      </c>
      <c r="J4290" s="428"/>
    </row>
    <row r="4291" spans="1:10" ht="24.75" customHeight="1">
      <c r="A4291" s="428"/>
      <c r="B4291" s="428"/>
      <c r="C4291" s="428"/>
      <c r="D4291" s="495"/>
      <c r="E4291" s="495"/>
      <c r="F4291" s="428"/>
      <c r="G4291" s="495"/>
      <c r="H4291" s="495" t="str">
        <f t="shared" si="136"/>
        <v/>
      </c>
      <c r="I4291" s="512" t="str">
        <f t="shared" si="137"/>
        <v/>
      </c>
      <c r="J4291" s="428"/>
    </row>
    <row r="4292" spans="1:10" ht="24.75" customHeight="1">
      <c r="A4292" s="428"/>
      <c r="B4292" s="428"/>
      <c r="C4292" s="428"/>
      <c r="D4292" s="495"/>
      <c r="E4292" s="495"/>
      <c r="F4292" s="428"/>
      <c r="G4292" s="495"/>
      <c r="H4292" s="495" t="str">
        <f t="shared" si="136"/>
        <v/>
      </c>
      <c r="I4292" s="512" t="str">
        <f t="shared" si="137"/>
        <v/>
      </c>
      <c r="J4292" s="428"/>
    </row>
    <row r="4293" spans="1:10" ht="24.75" customHeight="1">
      <c r="A4293" s="428"/>
      <c r="B4293" s="428"/>
      <c r="C4293" s="428"/>
      <c r="D4293" s="495"/>
      <c r="E4293" s="495"/>
      <c r="F4293" s="428"/>
      <c r="G4293" s="495"/>
      <c r="H4293" s="495" t="str">
        <f t="shared" si="136"/>
        <v/>
      </c>
      <c r="I4293" s="512" t="str">
        <f t="shared" si="137"/>
        <v/>
      </c>
      <c r="J4293" s="428"/>
    </row>
    <row r="4294" spans="1:10" ht="24.75" customHeight="1">
      <c r="A4294" s="428"/>
      <c r="B4294" s="428"/>
      <c r="C4294" s="428"/>
      <c r="D4294" s="495"/>
      <c r="E4294" s="495"/>
      <c r="F4294" s="428"/>
      <c r="G4294" s="495"/>
      <c r="H4294" s="495" t="str">
        <f t="shared" si="136"/>
        <v/>
      </c>
      <c r="I4294" s="512" t="str">
        <f t="shared" si="137"/>
        <v/>
      </c>
      <c r="J4294" s="428"/>
    </row>
    <row r="4295" spans="1:10" ht="24.75" customHeight="1">
      <c r="A4295" s="428"/>
      <c r="B4295" s="428"/>
      <c r="C4295" s="428"/>
      <c r="D4295" s="495"/>
      <c r="E4295" s="495"/>
      <c r="F4295" s="428"/>
      <c r="G4295" s="495"/>
      <c r="H4295" s="495" t="str">
        <f t="shared" si="136"/>
        <v/>
      </c>
      <c r="I4295" s="512" t="str">
        <f t="shared" si="137"/>
        <v/>
      </c>
      <c r="J4295" s="428"/>
    </row>
    <row r="4296" spans="1:10" ht="24.75" customHeight="1">
      <c r="A4296" s="428"/>
      <c r="B4296" s="428"/>
      <c r="C4296" s="428"/>
      <c r="D4296" s="495"/>
      <c r="E4296" s="495"/>
      <c r="F4296" s="428"/>
      <c r="G4296" s="495"/>
      <c r="H4296" s="495" t="str">
        <f t="shared" si="136"/>
        <v/>
      </c>
      <c r="I4296" s="512" t="str">
        <f t="shared" si="137"/>
        <v/>
      </c>
      <c r="J4296" s="428"/>
    </row>
    <row r="4297" spans="1:10" ht="24.75" customHeight="1">
      <c r="A4297" s="428"/>
      <c r="B4297" s="428"/>
      <c r="C4297" s="428"/>
      <c r="D4297" s="495"/>
      <c r="E4297" s="495"/>
      <c r="F4297" s="428"/>
      <c r="G4297" s="495"/>
      <c r="H4297" s="495" t="str">
        <f t="shared" si="136"/>
        <v/>
      </c>
      <c r="I4297" s="512" t="str">
        <f t="shared" si="137"/>
        <v/>
      </c>
      <c r="J4297" s="428"/>
    </row>
    <row r="4298" spans="1:10" ht="24.75" customHeight="1">
      <c r="A4298" s="428"/>
      <c r="B4298" s="428"/>
      <c r="C4298" s="428"/>
      <c r="D4298" s="495"/>
      <c r="E4298" s="495"/>
      <c r="F4298" s="428"/>
      <c r="G4298" s="495"/>
      <c r="H4298" s="495" t="str">
        <f t="shared" si="136"/>
        <v/>
      </c>
      <c r="I4298" s="512" t="str">
        <f t="shared" si="137"/>
        <v/>
      </c>
      <c r="J4298" s="428"/>
    </row>
    <row r="4299" spans="1:10" ht="24.75" customHeight="1">
      <c r="A4299" s="428"/>
      <c r="B4299" s="428"/>
      <c r="C4299" s="428"/>
      <c r="D4299" s="495"/>
      <c r="E4299" s="495"/>
      <c r="F4299" s="428"/>
      <c r="G4299" s="495"/>
      <c r="H4299" s="495" t="str">
        <f t="shared" si="136"/>
        <v/>
      </c>
      <c r="I4299" s="512" t="str">
        <f t="shared" si="137"/>
        <v/>
      </c>
      <c r="J4299" s="428"/>
    </row>
    <row r="4300" spans="1:10" ht="24.75" customHeight="1">
      <c r="A4300" s="428"/>
      <c r="B4300" s="428"/>
      <c r="C4300" s="428"/>
      <c r="D4300" s="495"/>
      <c r="E4300" s="495"/>
      <c r="F4300" s="428"/>
      <c r="G4300" s="495"/>
      <c r="H4300" s="495" t="str">
        <f t="shared" si="136"/>
        <v/>
      </c>
      <c r="I4300" s="512" t="str">
        <f t="shared" si="137"/>
        <v/>
      </c>
      <c r="J4300" s="428"/>
    </row>
    <row r="4301" spans="1:10" ht="24.75" customHeight="1">
      <c r="A4301" s="428"/>
      <c r="B4301" s="428"/>
      <c r="C4301" s="428"/>
      <c r="D4301" s="495"/>
      <c r="E4301" s="495"/>
      <c r="F4301" s="428"/>
      <c r="G4301" s="495"/>
      <c r="H4301" s="495" t="str">
        <f t="shared" si="136"/>
        <v/>
      </c>
      <c r="I4301" s="512" t="str">
        <f t="shared" si="137"/>
        <v/>
      </c>
      <c r="J4301" s="428"/>
    </row>
    <row r="4302" spans="1:10" ht="24.75" customHeight="1">
      <c r="A4302" s="428"/>
      <c r="B4302" s="428"/>
      <c r="C4302" s="428"/>
      <c r="D4302" s="495"/>
      <c r="E4302" s="495"/>
      <c r="F4302" s="428"/>
      <c r="G4302" s="495"/>
      <c r="H4302" s="495" t="str">
        <f t="shared" si="136"/>
        <v/>
      </c>
      <c r="I4302" s="512" t="str">
        <f t="shared" si="137"/>
        <v/>
      </c>
      <c r="J4302" s="428"/>
    </row>
    <row r="4303" spans="1:10" ht="24.75" customHeight="1">
      <c r="A4303" s="428"/>
      <c r="B4303" s="428"/>
      <c r="C4303" s="428"/>
      <c r="D4303" s="495"/>
      <c r="E4303" s="495"/>
      <c r="F4303" s="428"/>
      <c r="G4303" s="495"/>
      <c r="H4303" s="495" t="str">
        <f t="shared" si="136"/>
        <v/>
      </c>
      <c r="I4303" s="512" t="str">
        <f t="shared" si="137"/>
        <v/>
      </c>
      <c r="J4303" s="428"/>
    </row>
    <row r="4304" spans="1:10" ht="24.75" customHeight="1">
      <c r="A4304" s="428"/>
      <c r="B4304" s="428"/>
      <c r="C4304" s="428"/>
      <c r="D4304" s="495"/>
      <c r="E4304" s="495"/>
      <c r="F4304" s="428"/>
      <c r="G4304" s="495"/>
      <c r="H4304" s="495" t="str">
        <f t="shared" si="136"/>
        <v/>
      </c>
      <c r="I4304" s="512" t="str">
        <f t="shared" si="137"/>
        <v/>
      </c>
      <c r="J4304" s="428"/>
    </row>
    <row r="4305" spans="1:10" ht="24.75" customHeight="1">
      <c r="A4305" s="428"/>
      <c r="B4305" s="428"/>
      <c r="C4305" s="428"/>
      <c r="D4305" s="495"/>
      <c r="E4305" s="495"/>
      <c r="F4305" s="428"/>
      <c r="G4305" s="495"/>
      <c r="H4305" s="495" t="str">
        <f t="shared" si="136"/>
        <v/>
      </c>
      <c r="I4305" s="512" t="str">
        <f t="shared" si="137"/>
        <v/>
      </c>
      <c r="J4305" s="428"/>
    </row>
    <row r="4306" spans="1:10" ht="24.75" customHeight="1">
      <c r="A4306" s="428"/>
      <c r="B4306" s="428"/>
      <c r="C4306" s="428"/>
      <c r="D4306" s="495"/>
      <c r="E4306" s="495"/>
      <c r="F4306" s="428"/>
      <c r="G4306" s="495"/>
      <c r="H4306" s="495" t="str">
        <f t="shared" si="136"/>
        <v/>
      </c>
      <c r="I4306" s="512" t="str">
        <f t="shared" si="137"/>
        <v/>
      </c>
      <c r="J4306" s="428"/>
    </row>
    <row r="4307" spans="1:10" ht="24.75" customHeight="1">
      <c r="A4307" s="428"/>
      <c r="B4307" s="428"/>
      <c r="C4307" s="428"/>
      <c r="D4307" s="495"/>
      <c r="E4307" s="495"/>
      <c r="F4307" s="428"/>
      <c r="G4307" s="495"/>
      <c r="H4307" s="495" t="str">
        <f t="shared" si="136"/>
        <v/>
      </c>
      <c r="I4307" s="512" t="str">
        <f t="shared" si="137"/>
        <v/>
      </c>
      <c r="J4307" s="428"/>
    </row>
    <row r="4308" spans="1:10" ht="24.75" customHeight="1">
      <c r="A4308" s="428"/>
      <c r="B4308" s="428"/>
      <c r="C4308" s="428"/>
      <c r="D4308" s="495"/>
      <c r="E4308" s="495"/>
      <c r="F4308" s="428"/>
      <c r="G4308" s="495"/>
      <c r="H4308" s="495" t="str">
        <f t="shared" si="136"/>
        <v/>
      </c>
      <c r="I4308" s="512" t="str">
        <f t="shared" si="137"/>
        <v/>
      </c>
      <c r="J4308" s="428"/>
    </row>
    <row r="4309" spans="1:10" ht="24.75" customHeight="1">
      <c r="A4309" s="428"/>
      <c r="B4309" s="428"/>
      <c r="C4309" s="428"/>
      <c r="D4309" s="495"/>
      <c r="E4309" s="495"/>
      <c r="F4309" s="428"/>
      <c r="G4309" s="495"/>
      <c r="H4309" s="495" t="str">
        <f t="shared" si="136"/>
        <v/>
      </c>
      <c r="I4309" s="512" t="str">
        <f t="shared" si="137"/>
        <v/>
      </c>
      <c r="J4309" s="428"/>
    </row>
    <row r="4310" spans="1:10" ht="24.75" customHeight="1">
      <c r="A4310" s="428"/>
      <c r="B4310" s="428"/>
      <c r="C4310" s="428"/>
      <c r="D4310" s="495"/>
      <c r="E4310" s="495"/>
      <c r="F4310" s="428"/>
      <c r="G4310" s="495"/>
      <c r="H4310" s="495" t="str">
        <f t="shared" si="136"/>
        <v/>
      </c>
      <c r="I4310" s="512" t="str">
        <f t="shared" si="137"/>
        <v/>
      </c>
      <c r="J4310" s="428"/>
    </row>
    <row r="4311" spans="1:10" ht="24.75" customHeight="1">
      <c r="A4311" s="428"/>
      <c r="B4311" s="428"/>
      <c r="C4311" s="428"/>
      <c r="D4311" s="495"/>
      <c r="E4311" s="495"/>
      <c r="F4311" s="428"/>
      <c r="G4311" s="495"/>
      <c r="H4311" s="495" t="str">
        <f t="shared" si="136"/>
        <v/>
      </c>
      <c r="I4311" s="512" t="str">
        <f t="shared" si="137"/>
        <v/>
      </c>
      <c r="J4311" s="428"/>
    </row>
    <row r="4312" spans="1:10" ht="24.75" customHeight="1">
      <c r="A4312" s="428"/>
      <c r="B4312" s="428"/>
      <c r="C4312" s="428"/>
      <c r="D4312" s="495"/>
      <c r="E4312" s="495"/>
      <c r="F4312" s="428"/>
      <c r="G4312" s="495"/>
      <c r="H4312" s="495" t="str">
        <f t="shared" si="136"/>
        <v/>
      </c>
      <c r="I4312" s="512" t="str">
        <f t="shared" si="137"/>
        <v/>
      </c>
      <c r="J4312" s="428"/>
    </row>
    <row r="4313" spans="1:10" ht="24.75" customHeight="1">
      <c r="A4313" s="428"/>
      <c r="B4313" s="428"/>
      <c r="C4313" s="428"/>
      <c r="D4313" s="495"/>
      <c r="E4313" s="495"/>
      <c r="F4313" s="428"/>
      <c r="G4313" s="495"/>
      <c r="H4313" s="495" t="str">
        <f t="shared" si="136"/>
        <v/>
      </c>
      <c r="I4313" s="512" t="str">
        <f t="shared" si="137"/>
        <v/>
      </c>
      <c r="J4313" s="428"/>
    </row>
    <row r="4314" spans="1:10" ht="24.75" customHeight="1">
      <c r="A4314" s="428"/>
      <c r="B4314" s="428"/>
      <c r="C4314" s="428"/>
      <c r="D4314" s="495"/>
      <c r="E4314" s="495"/>
      <c r="F4314" s="428"/>
      <c r="G4314" s="495"/>
      <c r="H4314" s="495" t="str">
        <f t="shared" si="136"/>
        <v/>
      </c>
      <c r="I4314" s="512" t="str">
        <f t="shared" si="137"/>
        <v/>
      </c>
      <c r="J4314" s="428"/>
    </row>
    <row r="4315" spans="1:10" ht="24.75" customHeight="1">
      <c r="A4315" s="428"/>
      <c r="B4315" s="428"/>
      <c r="C4315" s="428"/>
      <c r="D4315" s="495"/>
      <c r="E4315" s="495"/>
      <c r="F4315" s="428"/>
      <c r="G4315" s="495"/>
      <c r="H4315" s="495" t="str">
        <f t="shared" si="136"/>
        <v/>
      </c>
      <c r="I4315" s="512" t="str">
        <f t="shared" si="137"/>
        <v/>
      </c>
      <c r="J4315" s="428"/>
    </row>
    <row r="4316" spans="1:10" ht="24.75" customHeight="1">
      <c r="A4316" s="428"/>
      <c r="B4316" s="428"/>
      <c r="C4316" s="428"/>
      <c r="D4316" s="495"/>
      <c r="E4316" s="495"/>
      <c r="F4316" s="428"/>
      <c r="G4316" s="495"/>
      <c r="H4316" s="495" t="str">
        <f t="shared" si="136"/>
        <v/>
      </c>
      <c r="I4316" s="512" t="str">
        <f t="shared" si="137"/>
        <v/>
      </c>
      <c r="J4316" s="428"/>
    </row>
    <row r="4317" spans="1:10" ht="24.75" customHeight="1">
      <c r="A4317" s="428"/>
      <c r="B4317" s="428"/>
      <c r="C4317" s="428"/>
      <c r="D4317" s="495"/>
      <c r="E4317" s="495"/>
      <c r="F4317" s="428"/>
      <c r="G4317" s="495"/>
      <c r="H4317" s="495" t="str">
        <f t="shared" si="136"/>
        <v/>
      </c>
      <c r="I4317" s="512" t="str">
        <f t="shared" si="137"/>
        <v/>
      </c>
      <c r="J4317" s="428"/>
    </row>
    <row r="4318" spans="1:10" ht="24.75" customHeight="1">
      <c r="A4318" s="428"/>
      <c r="B4318" s="428"/>
      <c r="C4318" s="428"/>
      <c r="D4318" s="495"/>
      <c r="E4318" s="495"/>
      <c r="F4318" s="428"/>
      <c r="G4318" s="495"/>
      <c r="H4318" s="495" t="str">
        <f t="shared" ref="H4318:H4381" si="138">IF(E4318="","",E4318*G4318)</f>
        <v/>
      </c>
      <c r="I4318" s="512" t="str">
        <f t="shared" ref="I4318:I4381" si="139">IF(D4318="","",H4318/D4318)</f>
        <v/>
      </c>
      <c r="J4318" s="428"/>
    </row>
    <row r="4319" spans="1:10" ht="24.75" customHeight="1">
      <c r="A4319" s="428"/>
      <c r="B4319" s="428"/>
      <c r="C4319" s="428"/>
      <c r="D4319" s="495"/>
      <c r="E4319" s="495"/>
      <c r="F4319" s="428"/>
      <c r="G4319" s="495"/>
      <c r="H4319" s="495" t="str">
        <f t="shared" si="138"/>
        <v/>
      </c>
      <c r="I4319" s="512" t="str">
        <f t="shared" si="139"/>
        <v/>
      </c>
      <c r="J4319" s="428"/>
    </row>
    <row r="4320" spans="1:10" ht="24.75" customHeight="1">
      <c r="A4320" s="428"/>
      <c r="B4320" s="428"/>
      <c r="C4320" s="428"/>
      <c r="D4320" s="495"/>
      <c r="E4320" s="495"/>
      <c r="F4320" s="428"/>
      <c r="G4320" s="495"/>
      <c r="H4320" s="495" t="str">
        <f t="shared" si="138"/>
        <v/>
      </c>
      <c r="I4320" s="512" t="str">
        <f t="shared" si="139"/>
        <v/>
      </c>
      <c r="J4320" s="428"/>
    </row>
    <row r="4321" spans="1:10" ht="24.75" customHeight="1">
      <c r="A4321" s="428"/>
      <c r="B4321" s="428"/>
      <c r="C4321" s="428"/>
      <c r="D4321" s="495"/>
      <c r="E4321" s="495"/>
      <c r="F4321" s="428"/>
      <c r="G4321" s="495"/>
      <c r="H4321" s="495" t="str">
        <f t="shared" si="138"/>
        <v/>
      </c>
      <c r="I4321" s="512" t="str">
        <f t="shared" si="139"/>
        <v/>
      </c>
      <c r="J4321" s="428"/>
    </row>
    <row r="4322" spans="1:10" ht="24.75" customHeight="1">
      <c r="A4322" s="428"/>
      <c r="B4322" s="428"/>
      <c r="C4322" s="428"/>
      <c r="D4322" s="495"/>
      <c r="E4322" s="495"/>
      <c r="F4322" s="428"/>
      <c r="G4322" s="495"/>
      <c r="H4322" s="495" t="str">
        <f t="shared" si="138"/>
        <v/>
      </c>
      <c r="I4322" s="512" t="str">
        <f t="shared" si="139"/>
        <v/>
      </c>
      <c r="J4322" s="428"/>
    </row>
    <row r="4323" spans="1:10" ht="24.75" customHeight="1">
      <c r="A4323" s="428"/>
      <c r="B4323" s="428"/>
      <c r="C4323" s="428"/>
      <c r="D4323" s="495"/>
      <c r="E4323" s="495"/>
      <c r="F4323" s="428"/>
      <c r="G4323" s="495"/>
      <c r="H4323" s="495" t="str">
        <f t="shared" si="138"/>
        <v/>
      </c>
      <c r="I4323" s="512" t="str">
        <f t="shared" si="139"/>
        <v/>
      </c>
      <c r="J4323" s="428"/>
    </row>
    <row r="4324" spans="1:10" ht="24.75" customHeight="1">
      <c r="A4324" s="428"/>
      <c r="B4324" s="428"/>
      <c r="C4324" s="428"/>
      <c r="D4324" s="495"/>
      <c r="E4324" s="495"/>
      <c r="F4324" s="428"/>
      <c r="G4324" s="495"/>
      <c r="H4324" s="495" t="str">
        <f t="shared" si="138"/>
        <v/>
      </c>
      <c r="I4324" s="512" t="str">
        <f t="shared" si="139"/>
        <v/>
      </c>
      <c r="J4324" s="428"/>
    </row>
    <row r="4325" spans="1:10" ht="24.75" customHeight="1">
      <c r="A4325" s="428"/>
      <c r="B4325" s="428"/>
      <c r="C4325" s="428"/>
      <c r="D4325" s="495"/>
      <c r="E4325" s="495"/>
      <c r="F4325" s="428"/>
      <c r="G4325" s="495"/>
      <c r="H4325" s="495" t="str">
        <f t="shared" si="138"/>
        <v/>
      </c>
      <c r="I4325" s="512" t="str">
        <f t="shared" si="139"/>
        <v/>
      </c>
      <c r="J4325" s="428"/>
    </row>
    <row r="4326" spans="1:10" ht="24.75" customHeight="1">
      <c r="A4326" s="428"/>
      <c r="B4326" s="428"/>
      <c r="C4326" s="428"/>
      <c r="D4326" s="495"/>
      <c r="E4326" s="495"/>
      <c r="F4326" s="428"/>
      <c r="G4326" s="495"/>
      <c r="H4326" s="495" t="str">
        <f t="shared" si="138"/>
        <v/>
      </c>
      <c r="I4326" s="512" t="str">
        <f t="shared" si="139"/>
        <v/>
      </c>
      <c r="J4326" s="428"/>
    </row>
    <row r="4327" spans="1:10" ht="24.75" customHeight="1">
      <c r="A4327" s="428"/>
      <c r="B4327" s="428"/>
      <c r="C4327" s="428"/>
      <c r="D4327" s="495"/>
      <c r="E4327" s="495"/>
      <c r="F4327" s="428"/>
      <c r="G4327" s="495"/>
      <c r="H4327" s="495" t="str">
        <f t="shared" si="138"/>
        <v/>
      </c>
      <c r="I4327" s="512" t="str">
        <f t="shared" si="139"/>
        <v/>
      </c>
      <c r="J4327" s="428"/>
    </row>
    <row r="4328" spans="1:10" ht="24.75" customHeight="1">
      <c r="A4328" s="428"/>
      <c r="B4328" s="428"/>
      <c r="C4328" s="428"/>
      <c r="D4328" s="495"/>
      <c r="E4328" s="495"/>
      <c r="F4328" s="428"/>
      <c r="G4328" s="495"/>
      <c r="H4328" s="495" t="str">
        <f t="shared" si="138"/>
        <v/>
      </c>
      <c r="I4328" s="512" t="str">
        <f t="shared" si="139"/>
        <v/>
      </c>
      <c r="J4328" s="428"/>
    </row>
    <row r="4329" spans="1:10" ht="24.75" customHeight="1">
      <c r="A4329" s="428"/>
      <c r="B4329" s="428"/>
      <c r="C4329" s="428"/>
      <c r="D4329" s="495"/>
      <c r="E4329" s="495"/>
      <c r="F4329" s="428"/>
      <c r="G4329" s="495"/>
      <c r="H4329" s="495" t="str">
        <f t="shared" si="138"/>
        <v/>
      </c>
      <c r="I4329" s="512" t="str">
        <f t="shared" si="139"/>
        <v/>
      </c>
      <c r="J4329" s="428"/>
    </row>
    <row r="4330" spans="1:10" ht="24.75" customHeight="1">
      <c r="A4330" s="428"/>
      <c r="B4330" s="428"/>
      <c r="C4330" s="428"/>
      <c r="D4330" s="495"/>
      <c r="E4330" s="495"/>
      <c r="F4330" s="428"/>
      <c r="G4330" s="495"/>
      <c r="H4330" s="495" t="str">
        <f t="shared" si="138"/>
        <v/>
      </c>
      <c r="I4330" s="512" t="str">
        <f t="shared" si="139"/>
        <v/>
      </c>
      <c r="J4330" s="428"/>
    </row>
    <row r="4331" spans="1:10" ht="24.75" customHeight="1">
      <c r="A4331" s="428"/>
      <c r="B4331" s="428"/>
      <c r="C4331" s="428"/>
      <c r="D4331" s="495"/>
      <c r="E4331" s="495"/>
      <c r="F4331" s="428"/>
      <c r="G4331" s="495"/>
      <c r="H4331" s="495" t="str">
        <f t="shared" si="138"/>
        <v/>
      </c>
      <c r="I4331" s="512" t="str">
        <f t="shared" si="139"/>
        <v/>
      </c>
      <c r="J4331" s="428"/>
    </row>
    <row r="4332" spans="1:10" ht="24.75" customHeight="1">
      <c r="A4332" s="428"/>
      <c r="B4332" s="428"/>
      <c r="C4332" s="428"/>
      <c r="D4332" s="495"/>
      <c r="E4332" s="495"/>
      <c r="F4332" s="428"/>
      <c r="G4332" s="495"/>
      <c r="H4332" s="495" t="str">
        <f t="shared" si="138"/>
        <v/>
      </c>
      <c r="I4332" s="512" t="str">
        <f t="shared" si="139"/>
        <v/>
      </c>
      <c r="J4332" s="428"/>
    </row>
    <row r="4333" spans="1:10" ht="24.75" customHeight="1">
      <c r="A4333" s="428"/>
      <c r="B4333" s="428"/>
      <c r="C4333" s="428"/>
      <c r="D4333" s="495"/>
      <c r="E4333" s="495"/>
      <c r="F4333" s="428"/>
      <c r="G4333" s="495"/>
      <c r="H4333" s="495" t="str">
        <f t="shared" si="138"/>
        <v/>
      </c>
      <c r="I4333" s="512" t="str">
        <f t="shared" si="139"/>
        <v/>
      </c>
      <c r="J4333" s="428"/>
    </row>
    <row r="4334" spans="1:10" ht="24.75" customHeight="1">
      <c r="A4334" s="428"/>
      <c r="B4334" s="428"/>
      <c r="C4334" s="428"/>
      <c r="D4334" s="495"/>
      <c r="E4334" s="495"/>
      <c r="F4334" s="428"/>
      <c r="G4334" s="495"/>
      <c r="H4334" s="495" t="str">
        <f t="shared" si="138"/>
        <v/>
      </c>
      <c r="I4334" s="512" t="str">
        <f t="shared" si="139"/>
        <v/>
      </c>
      <c r="J4334" s="428"/>
    </row>
    <row r="4335" spans="1:10" ht="24.75" customHeight="1">
      <c r="A4335" s="428"/>
      <c r="B4335" s="428"/>
      <c r="C4335" s="428"/>
      <c r="D4335" s="495"/>
      <c r="E4335" s="495"/>
      <c r="F4335" s="428"/>
      <c r="G4335" s="495"/>
      <c r="H4335" s="495" t="str">
        <f t="shared" si="138"/>
        <v/>
      </c>
      <c r="I4335" s="512" t="str">
        <f t="shared" si="139"/>
        <v/>
      </c>
      <c r="J4335" s="428"/>
    </row>
    <row r="4336" spans="1:10" ht="24.75" customHeight="1">
      <c r="A4336" s="428"/>
      <c r="B4336" s="428"/>
      <c r="C4336" s="428"/>
      <c r="D4336" s="495"/>
      <c r="E4336" s="495"/>
      <c r="F4336" s="428"/>
      <c r="G4336" s="495"/>
      <c r="H4336" s="495" t="str">
        <f t="shared" si="138"/>
        <v/>
      </c>
      <c r="I4336" s="512" t="str">
        <f t="shared" si="139"/>
        <v/>
      </c>
      <c r="J4336" s="428"/>
    </row>
    <row r="4337" spans="1:10" ht="24.75" customHeight="1">
      <c r="A4337" s="428"/>
      <c r="B4337" s="428"/>
      <c r="C4337" s="428"/>
      <c r="D4337" s="495"/>
      <c r="E4337" s="495"/>
      <c r="F4337" s="428"/>
      <c r="G4337" s="495"/>
      <c r="H4337" s="495" t="str">
        <f t="shared" si="138"/>
        <v/>
      </c>
      <c r="I4337" s="512" t="str">
        <f t="shared" si="139"/>
        <v/>
      </c>
      <c r="J4337" s="428"/>
    </row>
    <row r="4338" spans="1:10" ht="24.75" customHeight="1">
      <c r="A4338" s="428"/>
      <c r="B4338" s="428"/>
      <c r="C4338" s="428"/>
      <c r="D4338" s="495"/>
      <c r="E4338" s="495"/>
      <c r="F4338" s="428"/>
      <c r="G4338" s="495"/>
      <c r="H4338" s="495" t="str">
        <f t="shared" si="138"/>
        <v/>
      </c>
      <c r="I4338" s="512" t="str">
        <f t="shared" si="139"/>
        <v/>
      </c>
      <c r="J4338" s="428"/>
    </row>
    <row r="4339" spans="1:10" ht="24.75" customHeight="1">
      <c r="A4339" s="428"/>
      <c r="B4339" s="428"/>
      <c r="C4339" s="428"/>
      <c r="D4339" s="495"/>
      <c r="E4339" s="495"/>
      <c r="F4339" s="428"/>
      <c r="G4339" s="495"/>
      <c r="H4339" s="495" t="str">
        <f t="shared" si="138"/>
        <v/>
      </c>
      <c r="I4339" s="512" t="str">
        <f t="shared" si="139"/>
        <v/>
      </c>
      <c r="J4339" s="428"/>
    </row>
    <row r="4340" spans="1:10" ht="24.75" customHeight="1">
      <c r="A4340" s="428"/>
      <c r="B4340" s="428"/>
      <c r="C4340" s="428"/>
      <c r="D4340" s="495"/>
      <c r="E4340" s="495"/>
      <c r="F4340" s="428"/>
      <c r="G4340" s="495"/>
      <c r="H4340" s="495" t="str">
        <f t="shared" si="138"/>
        <v/>
      </c>
      <c r="I4340" s="512" t="str">
        <f t="shared" si="139"/>
        <v/>
      </c>
      <c r="J4340" s="428"/>
    </row>
    <row r="4341" spans="1:10" ht="24.75" customHeight="1">
      <c r="A4341" s="428"/>
      <c r="B4341" s="428"/>
      <c r="C4341" s="428"/>
      <c r="D4341" s="495"/>
      <c r="E4341" s="495"/>
      <c r="F4341" s="428"/>
      <c r="G4341" s="495"/>
      <c r="H4341" s="495" t="str">
        <f t="shared" si="138"/>
        <v/>
      </c>
      <c r="I4341" s="512" t="str">
        <f t="shared" si="139"/>
        <v/>
      </c>
      <c r="J4341" s="428"/>
    </row>
    <row r="4342" spans="1:10" ht="24.75" customHeight="1">
      <c r="A4342" s="428"/>
      <c r="B4342" s="428"/>
      <c r="C4342" s="428"/>
      <c r="D4342" s="495"/>
      <c r="E4342" s="495"/>
      <c r="F4342" s="428"/>
      <c r="G4342" s="495"/>
      <c r="H4342" s="495" t="str">
        <f t="shared" si="138"/>
        <v/>
      </c>
      <c r="I4342" s="512" t="str">
        <f t="shared" si="139"/>
        <v/>
      </c>
      <c r="J4342" s="428"/>
    </row>
    <row r="4343" spans="1:10" ht="24.75" customHeight="1">
      <c r="A4343" s="428"/>
      <c r="B4343" s="428"/>
      <c r="C4343" s="428"/>
      <c r="D4343" s="495"/>
      <c r="E4343" s="495"/>
      <c r="F4343" s="428"/>
      <c r="G4343" s="495"/>
      <c r="H4343" s="495" t="str">
        <f t="shared" si="138"/>
        <v/>
      </c>
      <c r="I4343" s="512" t="str">
        <f t="shared" si="139"/>
        <v/>
      </c>
      <c r="J4343" s="428"/>
    </row>
    <row r="4344" spans="1:10" ht="24.75" customHeight="1">
      <c r="A4344" s="428"/>
      <c r="B4344" s="428"/>
      <c r="C4344" s="428"/>
      <c r="D4344" s="495"/>
      <c r="E4344" s="495"/>
      <c r="F4344" s="428"/>
      <c r="G4344" s="495"/>
      <c r="H4344" s="495" t="str">
        <f t="shared" si="138"/>
        <v/>
      </c>
      <c r="I4344" s="512" t="str">
        <f t="shared" si="139"/>
        <v/>
      </c>
      <c r="J4344" s="428"/>
    </row>
    <row r="4345" spans="1:10" ht="24.75" customHeight="1">
      <c r="A4345" s="428"/>
      <c r="B4345" s="428"/>
      <c r="C4345" s="428"/>
      <c r="D4345" s="495"/>
      <c r="E4345" s="495"/>
      <c r="F4345" s="428"/>
      <c r="G4345" s="495"/>
      <c r="H4345" s="495" t="str">
        <f t="shared" si="138"/>
        <v/>
      </c>
      <c r="I4345" s="512" t="str">
        <f t="shared" si="139"/>
        <v/>
      </c>
      <c r="J4345" s="428"/>
    </row>
    <row r="4346" spans="1:10" ht="24.75" customHeight="1">
      <c r="A4346" s="428"/>
      <c r="B4346" s="428"/>
      <c r="C4346" s="428"/>
      <c r="D4346" s="495"/>
      <c r="E4346" s="495"/>
      <c r="F4346" s="428"/>
      <c r="G4346" s="495"/>
      <c r="H4346" s="495" t="str">
        <f t="shared" si="138"/>
        <v/>
      </c>
      <c r="I4346" s="512" t="str">
        <f t="shared" si="139"/>
        <v/>
      </c>
      <c r="J4346" s="428"/>
    </row>
    <row r="4347" spans="1:10" ht="24.75" customHeight="1">
      <c r="A4347" s="428"/>
      <c r="B4347" s="428"/>
      <c r="C4347" s="428"/>
      <c r="D4347" s="495"/>
      <c r="E4347" s="495"/>
      <c r="F4347" s="428"/>
      <c r="G4347" s="495"/>
      <c r="H4347" s="495" t="str">
        <f t="shared" si="138"/>
        <v/>
      </c>
      <c r="I4347" s="512" t="str">
        <f t="shared" si="139"/>
        <v/>
      </c>
      <c r="J4347" s="428"/>
    </row>
    <row r="4348" spans="1:10" ht="24.75" customHeight="1">
      <c r="A4348" s="428"/>
      <c r="B4348" s="428"/>
      <c r="C4348" s="428"/>
      <c r="D4348" s="495"/>
      <c r="E4348" s="495"/>
      <c r="F4348" s="428"/>
      <c r="G4348" s="495"/>
      <c r="H4348" s="495" t="str">
        <f t="shared" si="138"/>
        <v/>
      </c>
      <c r="I4348" s="512" t="str">
        <f t="shared" si="139"/>
        <v/>
      </c>
      <c r="J4348" s="428"/>
    </row>
    <row r="4349" spans="1:10" ht="24.75" customHeight="1">
      <c r="A4349" s="428"/>
      <c r="B4349" s="428"/>
      <c r="C4349" s="428"/>
      <c r="D4349" s="495"/>
      <c r="E4349" s="495"/>
      <c r="F4349" s="428"/>
      <c r="G4349" s="495"/>
      <c r="H4349" s="495" t="str">
        <f t="shared" si="138"/>
        <v/>
      </c>
      <c r="I4349" s="512" t="str">
        <f t="shared" si="139"/>
        <v/>
      </c>
      <c r="J4349" s="428"/>
    </row>
    <row r="4350" spans="1:10" ht="24.75" customHeight="1">
      <c r="A4350" s="428"/>
      <c r="B4350" s="428"/>
      <c r="C4350" s="428"/>
      <c r="D4350" s="495"/>
      <c r="E4350" s="495"/>
      <c r="F4350" s="428"/>
      <c r="G4350" s="495"/>
      <c r="H4350" s="495" t="str">
        <f t="shared" si="138"/>
        <v/>
      </c>
      <c r="I4350" s="512" t="str">
        <f t="shared" si="139"/>
        <v/>
      </c>
      <c r="J4350" s="428"/>
    </row>
    <row r="4351" spans="1:10" ht="24.75" customHeight="1">
      <c r="A4351" s="428"/>
      <c r="B4351" s="428"/>
      <c r="C4351" s="428"/>
      <c r="D4351" s="495"/>
      <c r="E4351" s="495"/>
      <c r="F4351" s="428"/>
      <c r="G4351" s="495"/>
      <c r="H4351" s="495" t="str">
        <f t="shared" si="138"/>
        <v/>
      </c>
      <c r="I4351" s="512" t="str">
        <f t="shared" si="139"/>
        <v/>
      </c>
      <c r="J4351" s="428"/>
    </row>
    <row r="4352" spans="1:10" ht="24.75" customHeight="1">
      <c r="A4352" s="428"/>
      <c r="B4352" s="428"/>
      <c r="C4352" s="428"/>
      <c r="D4352" s="495"/>
      <c r="E4352" s="495"/>
      <c r="F4352" s="428"/>
      <c r="G4352" s="495"/>
      <c r="H4352" s="495" t="str">
        <f t="shared" si="138"/>
        <v/>
      </c>
      <c r="I4352" s="512" t="str">
        <f t="shared" si="139"/>
        <v/>
      </c>
      <c r="J4352" s="428"/>
    </row>
    <row r="4353" spans="1:10" ht="24.75" customHeight="1">
      <c r="A4353" s="428"/>
      <c r="B4353" s="428"/>
      <c r="C4353" s="428"/>
      <c r="D4353" s="495"/>
      <c r="E4353" s="495"/>
      <c r="F4353" s="428"/>
      <c r="G4353" s="495"/>
      <c r="H4353" s="495" t="str">
        <f t="shared" si="138"/>
        <v/>
      </c>
      <c r="I4353" s="512" t="str">
        <f t="shared" si="139"/>
        <v/>
      </c>
      <c r="J4353" s="428"/>
    </row>
    <row r="4354" spans="1:10" ht="24.75" customHeight="1">
      <c r="A4354" s="428"/>
      <c r="B4354" s="428"/>
      <c r="C4354" s="428"/>
      <c r="D4354" s="495"/>
      <c r="E4354" s="495"/>
      <c r="F4354" s="428"/>
      <c r="G4354" s="495"/>
      <c r="H4354" s="495" t="str">
        <f t="shared" si="138"/>
        <v/>
      </c>
      <c r="I4354" s="512" t="str">
        <f t="shared" si="139"/>
        <v/>
      </c>
      <c r="J4354" s="428"/>
    </row>
    <row r="4355" spans="1:10" ht="24.75" customHeight="1">
      <c r="A4355" s="428"/>
      <c r="B4355" s="428"/>
      <c r="C4355" s="428"/>
      <c r="D4355" s="495"/>
      <c r="E4355" s="495"/>
      <c r="F4355" s="428"/>
      <c r="G4355" s="495"/>
      <c r="H4355" s="495" t="str">
        <f t="shared" si="138"/>
        <v/>
      </c>
      <c r="I4355" s="512" t="str">
        <f t="shared" si="139"/>
        <v/>
      </c>
      <c r="J4355" s="428"/>
    </row>
    <row r="4356" spans="1:10" ht="24.75" customHeight="1">
      <c r="A4356" s="428"/>
      <c r="B4356" s="428"/>
      <c r="C4356" s="428"/>
      <c r="D4356" s="495"/>
      <c r="E4356" s="495"/>
      <c r="F4356" s="428"/>
      <c r="G4356" s="495"/>
      <c r="H4356" s="495" t="str">
        <f t="shared" si="138"/>
        <v/>
      </c>
      <c r="I4356" s="512" t="str">
        <f t="shared" si="139"/>
        <v/>
      </c>
      <c r="J4356" s="428"/>
    </row>
    <row r="4357" spans="1:10" ht="24.75" customHeight="1">
      <c r="A4357" s="428"/>
      <c r="B4357" s="428"/>
      <c r="C4357" s="428"/>
      <c r="D4357" s="495"/>
      <c r="E4357" s="495"/>
      <c r="F4357" s="428"/>
      <c r="G4357" s="495"/>
      <c r="H4357" s="495" t="str">
        <f t="shared" si="138"/>
        <v/>
      </c>
      <c r="I4357" s="512" t="str">
        <f t="shared" si="139"/>
        <v/>
      </c>
      <c r="J4357" s="428"/>
    </row>
    <row r="4358" spans="1:10" ht="24.75" customHeight="1">
      <c r="A4358" s="428"/>
      <c r="B4358" s="428"/>
      <c r="C4358" s="428"/>
      <c r="D4358" s="495"/>
      <c r="E4358" s="495"/>
      <c r="F4358" s="428"/>
      <c r="G4358" s="495"/>
      <c r="H4358" s="495" t="str">
        <f t="shared" si="138"/>
        <v/>
      </c>
      <c r="I4358" s="512" t="str">
        <f t="shared" si="139"/>
        <v/>
      </c>
      <c r="J4358" s="428"/>
    </row>
    <row r="4359" spans="1:10" ht="24.75" customHeight="1">
      <c r="A4359" s="428"/>
      <c r="B4359" s="428"/>
      <c r="C4359" s="428"/>
      <c r="D4359" s="495"/>
      <c r="E4359" s="495"/>
      <c r="F4359" s="428"/>
      <c r="G4359" s="495"/>
      <c r="H4359" s="495" t="str">
        <f t="shared" si="138"/>
        <v/>
      </c>
      <c r="I4359" s="512" t="str">
        <f t="shared" si="139"/>
        <v/>
      </c>
      <c r="J4359" s="428"/>
    </row>
    <row r="4360" spans="1:10" ht="24.75" customHeight="1">
      <c r="A4360" s="428"/>
      <c r="B4360" s="428"/>
      <c r="C4360" s="428"/>
      <c r="D4360" s="495"/>
      <c r="E4360" s="495"/>
      <c r="F4360" s="428"/>
      <c r="G4360" s="495"/>
      <c r="H4360" s="495" t="str">
        <f t="shared" si="138"/>
        <v/>
      </c>
      <c r="I4360" s="512" t="str">
        <f t="shared" si="139"/>
        <v/>
      </c>
      <c r="J4360" s="428"/>
    </row>
    <row r="4361" spans="1:10" ht="24.75" customHeight="1">
      <c r="A4361" s="428"/>
      <c r="B4361" s="428"/>
      <c r="C4361" s="428"/>
      <c r="D4361" s="495"/>
      <c r="E4361" s="495"/>
      <c r="F4361" s="428"/>
      <c r="G4361" s="495"/>
      <c r="H4361" s="495" t="str">
        <f t="shared" si="138"/>
        <v/>
      </c>
      <c r="I4361" s="512" t="str">
        <f t="shared" si="139"/>
        <v/>
      </c>
      <c r="J4361" s="428"/>
    </row>
    <row r="4362" spans="1:10" ht="24.75" customHeight="1">
      <c r="A4362" s="428"/>
      <c r="B4362" s="428"/>
      <c r="C4362" s="428"/>
      <c r="D4362" s="495"/>
      <c r="E4362" s="495"/>
      <c r="F4362" s="428"/>
      <c r="G4362" s="495"/>
      <c r="H4362" s="495" t="str">
        <f t="shared" si="138"/>
        <v/>
      </c>
      <c r="I4362" s="512" t="str">
        <f t="shared" si="139"/>
        <v/>
      </c>
      <c r="J4362" s="428"/>
    </row>
    <row r="4363" spans="1:10" ht="24.75" customHeight="1">
      <c r="A4363" s="428"/>
      <c r="B4363" s="428"/>
      <c r="C4363" s="428"/>
      <c r="D4363" s="495"/>
      <c r="E4363" s="495"/>
      <c r="F4363" s="428"/>
      <c r="G4363" s="495"/>
      <c r="H4363" s="495" t="str">
        <f t="shared" si="138"/>
        <v/>
      </c>
      <c r="I4363" s="512" t="str">
        <f t="shared" si="139"/>
        <v/>
      </c>
      <c r="J4363" s="428"/>
    </row>
    <row r="4364" spans="1:10" ht="24.75" customHeight="1">
      <c r="A4364" s="428"/>
      <c r="B4364" s="428"/>
      <c r="C4364" s="428"/>
      <c r="D4364" s="495"/>
      <c r="E4364" s="495"/>
      <c r="F4364" s="428"/>
      <c r="G4364" s="495"/>
      <c r="H4364" s="495" t="str">
        <f t="shared" si="138"/>
        <v/>
      </c>
      <c r="I4364" s="512" t="str">
        <f t="shared" si="139"/>
        <v/>
      </c>
      <c r="J4364" s="428"/>
    </row>
    <row r="4365" spans="1:10" ht="24.75" customHeight="1">
      <c r="A4365" s="428"/>
      <c r="B4365" s="428"/>
      <c r="C4365" s="428"/>
      <c r="D4365" s="495"/>
      <c r="E4365" s="495"/>
      <c r="F4365" s="428"/>
      <c r="G4365" s="495"/>
      <c r="H4365" s="495" t="str">
        <f t="shared" si="138"/>
        <v/>
      </c>
      <c r="I4365" s="512" t="str">
        <f t="shared" si="139"/>
        <v/>
      </c>
      <c r="J4365" s="428"/>
    </row>
    <row r="4366" spans="1:10" ht="24.75" customHeight="1">
      <c r="A4366" s="428"/>
      <c r="B4366" s="428"/>
      <c r="C4366" s="428"/>
      <c r="D4366" s="495"/>
      <c r="E4366" s="495"/>
      <c r="F4366" s="428"/>
      <c r="G4366" s="495"/>
      <c r="H4366" s="495" t="str">
        <f t="shared" si="138"/>
        <v/>
      </c>
      <c r="I4366" s="512" t="str">
        <f t="shared" si="139"/>
        <v/>
      </c>
      <c r="J4366" s="428"/>
    </row>
    <row r="4367" spans="1:10" ht="24.75" customHeight="1">
      <c r="A4367" s="428"/>
      <c r="B4367" s="428"/>
      <c r="C4367" s="428"/>
      <c r="D4367" s="495"/>
      <c r="E4367" s="495"/>
      <c r="F4367" s="428"/>
      <c r="G4367" s="495"/>
      <c r="H4367" s="495" t="str">
        <f t="shared" si="138"/>
        <v/>
      </c>
      <c r="I4367" s="512" t="str">
        <f t="shared" si="139"/>
        <v/>
      </c>
      <c r="J4367" s="428"/>
    </row>
    <row r="4368" spans="1:10" ht="24.75" customHeight="1">
      <c r="A4368" s="428"/>
      <c r="B4368" s="428"/>
      <c r="C4368" s="428"/>
      <c r="D4368" s="495"/>
      <c r="E4368" s="495"/>
      <c r="F4368" s="428"/>
      <c r="G4368" s="495"/>
      <c r="H4368" s="495" t="str">
        <f t="shared" si="138"/>
        <v/>
      </c>
      <c r="I4368" s="512" t="str">
        <f t="shared" si="139"/>
        <v/>
      </c>
      <c r="J4368" s="428"/>
    </row>
    <row r="4369" spans="1:10" ht="24.75" customHeight="1">
      <c r="A4369" s="428"/>
      <c r="B4369" s="428"/>
      <c r="C4369" s="428"/>
      <c r="D4369" s="495"/>
      <c r="E4369" s="495"/>
      <c r="F4369" s="428"/>
      <c r="G4369" s="495"/>
      <c r="H4369" s="495" t="str">
        <f t="shared" si="138"/>
        <v/>
      </c>
      <c r="I4369" s="512" t="str">
        <f t="shared" si="139"/>
        <v/>
      </c>
      <c r="J4369" s="428"/>
    </row>
    <row r="4370" spans="1:10" ht="24.75" customHeight="1">
      <c r="A4370" s="428"/>
      <c r="B4370" s="428"/>
      <c r="C4370" s="428"/>
      <c r="D4370" s="495"/>
      <c r="E4370" s="495"/>
      <c r="F4370" s="428"/>
      <c r="G4370" s="495"/>
      <c r="H4370" s="495" t="str">
        <f t="shared" si="138"/>
        <v/>
      </c>
      <c r="I4370" s="512" t="str">
        <f t="shared" si="139"/>
        <v/>
      </c>
      <c r="J4370" s="428"/>
    </row>
    <row r="4371" spans="1:10" ht="24.75" customHeight="1">
      <c r="A4371" s="428"/>
      <c r="B4371" s="428"/>
      <c r="C4371" s="428"/>
      <c r="D4371" s="495"/>
      <c r="E4371" s="495"/>
      <c r="F4371" s="428"/>
      <c r="G4371" s="495"/>
      <c r="H4371" s="495" t="str">
        <f t="shared" si="138"/>
        <v/>
      </c>
      <c r="I4371" s="512" t="str">
        <f t="shared" si="139"/>
        <v/>
      </c>
      <c r="J4371" s="428"/>
    </row>
    <row r="4372" spans="1:10" ht="24.75" customHeight="1">
      <c r="A4372" s="428"/>
      <c r="B4372" s="428"/>
      <c r="C4372" s="428"/>
      <c r="D4372" s="495"/>
      <c r="E4372" s="495"/>
      <c r="F4372" s="428"/>
      <c r="G4372" s="495"/>
      <c r="H4372" s="495" t="str">
        <f t="shared" si="138"/>
        <v/>
      </c>
      <c r="I4372" s="512" t="str">
        <f t="shared" si="139"/>
        <v/>
      </c>
      <c r="J4372" s="428"/>
    </row>
    <row r="4373" spans="1:10" ht="24.75" customHeight="1">
      <c r="A4373" s="428"/>
      <c r="B4373" s="428"/>
      <c r="C4373" s="428"/>
      <c r="D4373" s="495"/>
      <c r="E4373" s="495"/>
      <c r="F4373" s="428"/>
      <c r="G4373" s="495"/>
      <c r="H4373" s="495" t="str">
        <f t="shared" si="138"/>
        <v/>
      </c>
      <c r="I4373" s="512" t="str">
        <f t="shared" si="139"/>
        <v/>
      </c>
      <c r="J4373" s="428"/>
    </row>
    <row r="4374" spans="1:10" ht="24.75" customHeight="1">
      <c r="A4374" s="428"/>
      <c r="B4374" s="428"/>
      <c r="C4374" s="428"/>
      <c r="D4374" s="495"/>
      <c r="E4374" s="495"/>
      <c r="F4374" s="428"/>
      <c r="G4374" s="495"/>
      <c r="H4374" s="495" t="str">
        <f t="shared" si="138"/>
        <v/>
      </c>
      <c r="I4374" s="512" t="str">
        <f t="shared" si="139"/>
        <v/>
      </c>
      <c r="J4374" s="428"/>
    </row>
    <row r="4375" spans="1:10" ht="24.75" customHeight="1">
      <c r="A4375" s="428"/>
      <c r="B4375" s="428"/>
      <c r="C4375" s="428"/>
      <c r="D4375" s="495"/>
      <c r="E4375" s="495"/>
      <c r="F4375" s="428"/>
      <c r="G4375" s="495"/>
      <c r="H4375" s="495" t="str">
        <f t="shared" si="138"/>
        <v/>
      </c>
      <c r="I4375" s="512" t="str">
        <f t="shared" si="139"/>
        <v/>
      </c>
      <c r="J4375" s="428"/>
    </row>
    <row r="4376" spans="1:10" ht="24.75" customHeight="1">
      <c r="A4376" s="428"/>
      <c r="B4376" s="428"/>
      <c r="C4376" s="428"/>
      <c r="D4376" s="495"/>
      <c r="E4376" s="495"/>
      <c r="F4376" s="428"/>
      <c r="G4376" s="495"/>
      <c r="H4376" s="495" t="str">
        <f t="shared" si="138"/>
        <v/>
      </c>
      <c r="I4376" s="512" t="str">
        <f t="shared" si="139"/>
        <v/>
      </c>
      <c r="J4376" s="428"/>
    </row>
    <row r="4377" spans="1:10" ht="24.75" customHeight="1">
      <c r="A4377" s="428"/>
      <c r="B4377" s="428"/>
      <c r="C4377" s="428"/>
      <c r="D4377" s="495"/>
      <c r="E4377" s="495"/>
      <c r="F4377" s="428"/>
      <c r="G4377" s="495"/>
      <c r="H4377" s="495" t="str">
        <f t="shared" si="138"/>
        <v/>
      </c>
      <c r="I4377" s="512" t="str">
        <f t="shared" si="139"/>
        <v/>
      </c>
      <c r="J4377" s="428"/>
    </row>
    <row r="4378" spans="1:10" ht="24.75" customHeight="1">
      <c r="A4378" s="428"/>
      <c r="B4378" s="428"/>
      <c r="C4378" s="428"/>
      <c r="D4378" s="495"/>
      <c r="E4378" s="495"/>
      <c r="F4378" s="428"/>
      <c r="G4378" s="495"/>
      <c r="H4378" s="495" t="str">
        <f t="shared" si="138"/>
        <v/>
      </c>
      <c r="I4378" s="512" t="str">
        <f t="shared" si="139"/>
        <v/>
      </c>
      <c r="J4378" s="428"/>
    </row>
    <row r="4379" spans="1:10" ht="24.75" customHeight="1">
      <c r="A4379" s="428"/>
      <c r="B4379" s="428"/>
      <c r="C4379" s="428"/>
      <c r="D4379" s="495"/>
      <c r="E4379" s="495"/>
      <c r="F4379" s="428"/>
      <c r="G4379" s="495"/>
      <c r="H4379" s="495" t="str">
        <f t="shared" si="138"/>
        <v/>
      </c>
      <c r="I4379" s="512" t="str">
        <f t="shared" si="139"/>
        <v/>
      </c>
      <c r="J4379" s="428"/>
    </row>
    <row r="4380" spans="1:10" ht="24.75" customHeight="1">
      <c r="A4380" s="428"/>
      <c r="B4380" s="428"/>
      <c r="C4380" s="428"/>
      <c r="D4380" s="495"/>
      <c r="E4380" s="495"/>
      <c r="F4380" s="428"/>
      <c r="G4380" s="495"/>
      <c r="H4380" s="495" t="str">
        <f t="shared" si="138"/>
        <v/>
      </c>
      <c r="I4380" s="512" t="str">
        <f t="shared" si="139"/>
        <v/>
      </c>
      <c r="J4380" s="428"/>
    </row>
    <row r="4381" spans="1:10" ht="24.75" customHeight="1">
      <c r="A4381" s="428"/>
      <c r="B4381" s="428"/>
      <c r="C4381" s="428"/>
      <c r="D4381" s="495"/>
      <c r="E4381" s="495"/>
      <c r="F4381" s="428"/>
      <c r="G4381" s="495"/>
      <c r="H4381" s="495" t="str">
        <f t="shared" si="138"/>
        <v/>
      </c>
      <c r="I4381" s="512" t="str">
        <f t="shared" si="139"/>
        <v/>
      </c>
      <c r="J4381" s="428"/>
    </row>
    <row r="4382" spans="1:10" ht="24.75" customHeight="1">
      <c r="A4382" s="428"/>
      <c r="B4382" s="428"/>
      <c r="C4382" s="428"/>
      <c r="D4382" s="495"/>
      <c r="E4382" s="495"/>
      <c r="F4382" s="428"/>
      <c r="G4382" s="495"/>
      <c r="H4382" s="495" t="str">
        <f t="shared" ref="H4382:H4445" si="140">IF(E4382="","",E4382*G4382)</f>
        <v/>
      </c>
      <c r="I4382" s="512" t="str">
        <f t="shared" ref="I4382:I4445" si="141">IF(D4382="","",H4382/D4382)</f>
        <v/>
      </c>
      <c r="J4382" s="428"/>
    </row>
    <row r="4383" spans="1:10" ht="24.75" customHeight="1">
      <c r="A4383" s="428"/>
      <c r="B4383" s="428"/>
      <c r="C4383" s="428"/>
      <c r="D4383" s="495"/>
      <c r="E4383" s="495"/>
      <c r="F4383" s="428"/>
      <c r="G4383" s="495"/>
      <c r="H4383" s="495" t="str">
        <f t="shared" si="140"/>
        <v/>
      </c>
      <c r="I4383" s="512" t="str">
        <f t="shared" si="141"/>
        <v/>
      </c>
      <c r="J4383" s="428"/>
    </row>
    <row r="4384" spans="1:10" ht="24.75" customHeight="1">
      <c r="A4384" s="428"/>
      <c r="B4384" s="428"/>
      <c r="C4384" s="428"/>
      <c r="D4384" s="495"/>
      <c r="E4384" s="495"/>
      <c r="F4384" s="428"/>
      <c r="G4384" s="495"/>
      <c r="H4384" s="495" t="str">
        <f t="shared" si="140"/>
        <v/>
      </c>
      <c r="I4384" s="512" t="str">
        <f t="shared" si="141"/>
        <v/>
      </c>
      <c r="J4384" s="428"/>
    </row>
    <row r="4385" spans="1:10" ht="24.75" customHeight="1">
      <c r="A4385" s="428"/>
      <c r="B4385" s="428"/>
      <c r="C4385" s="428"/>
      <c r="D4385" s="495"/>
      <c r="E4385" s="495"/>
      <c r="F4385" s="428"/>
      <c r="G4385" s="495"/>
      <c r="H4385" s="495" t="str">
        <f t="shared" si="140"/>
        <v/>
      </c>
      <c r="I4385" s="512" t="str">
        <f t="shared" si="141"/>
        <v/>
      </c>
      <c r="J4385" s="428"/>
    </row>
    <row r="4386" spans="1:10" ht="24.75" customHeight="1">
      <c r="A4386" s="428"/>
      <c r="B4386" s="428"/>
      <c r="C4386" s="428"/>
      <c r="D4386" s="495"/>
      <c r="E4386" s="495"/>
      <c r="F4386" s="428"/>
      <c r="G4386" s="495"/>
      <c r="H4386" s="495" t="str">
        <f t="shared" si="140"/>
        <v/>
      </c>
      <c r="I4386" s="512" t="str">
        <f t="shared" si="141"/>
        <v/>
      </c>
      <c r="J4386" s="428"/>
    </row>
    <row r="4387" spans="1:10" ht="24.75" customHeight="1">
      <c r="A4387" s="428"/>
      <c r="B4387" s="428"/>
      <c r="C4387" s="428"/>
      <c r="D4387" s="495"/>
      <c r="E4387" s="495"/>
      <c r="F4387" s="428"/>
      <c r="G4387" s="495"/>
      <c r="H4387" s="495" t="str">
        <f t="shared" si="140"/>
        <v/>
      </c>
      <c r="I4387" s="512" t="str">
        <f t="shared" si="141"/>
        <v/>
      </c>
      <c r="J4387" s="428"/>
    </row>
    <row r="4388" spans="1:10" ht="24.75" customHeight="1">
      <c r="A4388" s="428"/>
      <c r="B4388" s="428"/>
      <c r="C4388" s="428"/>
      <c r="D4388" s="495"/>
      <c r="E4388" s="495"/>
      <c r="F4388" s="428"/>
      <c r="G4388" s="495"/>
      <c r="H4388" s="495" t="str">
        <f t="shared" si="140"/>
        <v/>
      </c>
      <c r="I4388" s="512" t="str">
        <f t="shared" si="141"/>
        <v/>
      </c>
      <c r="J4388" s="428"/>
    </row>
    <row r="4389" spans="1:10" ht="24.75" customHeight="1">
      <c r="A4389" s="428"/>
      <c r="B4389" s="428"/>
      <c r="C4389" s="428"/>
      <c r="D4389" s="495"/>
      <c r="E4389" s="495"/>
      <c r="F4389" s="428"/>
      <c r="G4389" s="495"/>
      <c r="H4389" s="495" t="str">
        <f t="shared" si="140"/>
        <v/>
      </c>
      <c r="I4389" s="512" t="str">
        <f t="shared" si="141"/>
        <v/>
      </c>
      <c r="J4389" s="428"/>
    </row>
    <row r="4390" spans="1:10" ht="24.75" customHeight="1">
      <c r="A4390" s="428"/>
      <c r="B4390" s="428"/>
      <c r="C4390" s="428"/>
      <c r="D4390" s="495"/>
      <c r="E4390" s="495"/>
      <c r="F4390" s="428"/>
      <c r="G4390" s="495"/>
      <c r="H4390" s="495" t="str">
        <f t="shared" si="140"/>
        <v/>
      </c>
      <c r="I4390" s="512" t="str">
        <f t="shared" si="141"/>
        <v/>
      </c>
      <c r="J4390" s="428"/>
    </row>
    <row r="4391" spans="1:10" ht="24.75" customHeight="1">
      <c r="A4391" s="428"/>
      <c r="B4391" s="428"/>
      <c r="C4391" s="428"/>
      <c r="D4391" s="495"/>
      <c r="E4391" s="495"/>
      <c r="F4391" s="428"/>
      <c r="G4391" s="495"/>
      <c r="H4391" s="495" t="str">
        <f t="shared" si="140"/>
        <v/>
      </c>
      <c r="I4391" s="512" t="str">
        <f t="shared" si="141"/>
        <v/>
      </c>
      <c r="J4391" s="428"/>
    </row>
    <row r="4392" spans="1:10" ht="24.75" customHeight="1">
      <c r="A4392" s="428"/>
      <c r="B4392" s="428"/>
      <c r="C4392" s="428"/>
      <c r="D4392" s="495"/>
      <c r="E4392" s="495"/>
      <c r="F4392" s="428"/>
      <c r="G4392" s="495"/>
      <c r="H4392" s="495" t="str">
        <f t="shared" si="140"/>
        <v/>
      </c>
      <c r="I4392" s="512" t="str">
        <f t="shared" si="141"/>
        <v/>
      </c>
      <c r="J4392" s="428"/>
    </row>
    <row r="4393" spans="1:10" ht="24.75" customHeight="1">
      <c r="A4393" s="428"/>
      <c r="B4393" s="428"/>
      <c r="C4393" s="428"/>
      <c r="D4393" s="495"/>
      <c r="E4393" s="495"/>
      <c r="F4393" s="428"/>
      <c r="G4393" s="495"/>
      <c r="H4393" s="495" t="str">
        <f t="shared" si="140"/>
        <v/>
      </c>
      <c r="I4393" s="512" t="str">
        <f t="shared" si="141"/>
        <v/>
      </c>
      <c r="J4393" s="428"/>
    </row>
    <row r="4394" spans="1:10" ht="24.75" customHeight="1">
      <c r="A4394" s="428"/>
      <c r="B4394" s="428"/>
      <c r="C4394" s="428"/>
      <c r="D4394" s="495"/>
      <c r="E4394" s="495"/>
      <c r="F4394" s="428"/>
      <c r="G4394" s="495"/>
      <c r="H4394" s="495" t="str">
        <f t="shared" si="140"/>
        <v/>
      </c>
      <c r="I4394" s="512" t="str">
        <f t="shared" si="141"/>
        <v/>
      </c>
      <c r="J4394" s="428"/>
    </row>
    <row r="4395" spans="1:10" ht="24.75" customHeight="1">
      <c r="A4395" s="428"/>
      <c r="B4395" s="428"/>
      <c r="C4395" s="428"/>
      <c r="D4395" s="495"/>
      <c r="E4395" s="495"/>
      <c r="F4395" s="428"/>
      <c r="G4395" s="495"/>
      <c r="H4395" s="495" t="str">
        <f t="shared" si="140"/>
        <v/>
      </c>
      <c r="I4395" s="512" t="str">
        <f t="shared" si="141"/>
        <v/>
      </c>
      <c r="J4395" s="428"/>
    </row>
    <row r="4396" spans="1:10" ht="24.75" customHeight="1">
      <c r="A4396" s="428"/>
      <c r="B4396" s="428"/>
      <c r="C4396" s="428"/>
      <c r="D4396" s="495"/>
      <c r="E4396" s="495"/>
      <c r="F4396" s="428"/>
      <c r="G4396" s="495"/>
      <c r="H4396" s="495" t="str">
        <f t="shared" si="140"/>
        <v/>
      </c>
      <c r="I4396" s="512" t="str">
        <f t="shared" si="141"/>
        <v/>
      </c>
      <c r="J4396" s="428"/>
    </row>
    <row r="4397" spans="1:10" ht="24.75" customHeight="1">
      <c r="A4397" s="428"/>
      <c r="B4397" s="428"/>
      <c r="C4397" s="428"/>
      <c r="D4397" s="495"/>
      <c r="E4397" s="495"/>
      <c r="F4397" s="428"/>
      <c r="G4397" s="495"/>
      <c r="H4397" s="495" t="str">
        <f t="shared" si="140"/>
        <v/>
      </c>
      <c r="I4397" s="512" t="str">
        <f t="shared" si="141"/>
        <v/>
      </c>
      <c r="J4397" s="428"/>
    </row>
    <row r="4398" spans="1:10" ht="24.75" customHeight="1">
      <c r="A4398" s="428"/>
      <c r="B4398" s="428"/>
      <c r="C4398" s="428"/>
      <c r="D4398" s="495"/>
      <c r="E4398" s="495"/>
      <c r="F4398" s="428"/>
      <c r="G4398" s="495"/>
      <c r="H4398" s="495" t="str">
        <f t="shared" si="140"/>
        <v/>
      </c>
      <c r="I4398" s="512" t="str">
        <f t="shared" si="141"/>
        <v/>
      </c>
      <c r="J4398" s="428"/>
    </row>
    <row r="4399" spans="1:10" ht="24.75" customHeight="1">
      <c r="A4399" s="428"/>
      <c r="B4399" s="428"/>
      <c r="C4399" s="428"/>
      <c r="D4399" s="495"/>
      <c r="E4399" s="495"/>
      <c r="F4399" s="428"/>
      <c r="G4399" s="495"/>
      <c r="H4399" s="495" t="str">
        <f t="shared" si="140"/>
        <v/>
      </c>
      <c r="I4399" s="512" t="str">
        <f t="shared" si="141"/>
        <v/>
      </c>
      <c r="J4399" s="428"/>
    </row>
    <row r="4400" spans="1:10" ht="24.75" customHeight="1">
      <c r="A4400" s="428"/>
      <c r="B4400" s="428"/>
      <c r="C4400" s="428"/>
      <c r="D4400" s="495"/>
      <c r="E4400" s="495"/>
      <c r="F4400" s="428"/>
      <c r="G4400" s="495"/>
      <c r="H4400" s="495" t="str">
        <f t="shared" si="140"/>
        <v/>
      </c>
      <c r="I4400" s="512" t="str">
        <f t="shared" si="141"/>
        <v/>
      </c>
      <c r="J4400" s="428"/>
    </row>
    <row r="4401" spans="1:10" ht="24.75" customHeight="1">
      <c r="A4401" s="428"/>
      <c r="B4401" s="428"/>
      <c r="C4401" s="428"/>
      <c r="D4401" s="495"/>
      <c r="E4401" s="495"/>
      <c r="F4401" s="428"/>
      <c r="G4401" s="495"/>
      <c r="H4401" s="495" t="str">
        <f t="shared" si="140"/>
        <v/>
      </c>
      <c r="I4401" s="512" t="str">
        <f t="shared" si="141"/>
        <v/>
      </c>
      <c r="J4401" s="428"/>
    </row>
    <row r="4402" spans="1:10" ht="24.75" customHeight="1">
      <c r="A4402" s="428"/>
      <c r="B4402" s="428"/>
      <c r="C4402" s="428"/>
      <c r="D4402" s="495"/>
      <c r="E4402" s="495"/>
      <c r="F4402" s="428"/>
      <c r="G4402" s="495"/>
      <c r="H4402" s="495" t="str">
        <f t="shared" si="140"/>
        <v/>
      </c>
      <c r="I4402" s="512" t="str">
        <f t="shared" si="141"/>
        <v/>
      </c>
      <c r="J4402" s="428"/>
    </row>
    <row r="4403" spans="1:10" ht="24.75" customHeight="1">
      <c r="A4403" s="428"/>
      <c r="B4403" s="428"/>
      <c r="C4403" s="428"/>
      <c r="D4403" s="495"/>
      <c r="E4403" s="495"/>
      <c r="F4403" s="428"/>
      <c r="G4403" s="495"/>
      <c r="H4403" s="495" t="str">
        <f t="shared" si="140"/>
        <v/>
      </c>
      <c r="I4403" s="512" t="str">
        <f t="shared" si="141"/>
        <v/>
      </c>
      <c r="J4403" s="428"/>
    </row>
    <row r="4404" spans="1:10" ht="24.75" customHeight="1">
      <c r="A4404" s="428"/>
      <c r="B4404" s="428"/>
      <c r="C4404" s="428"/>
      <c r="D4404" s="495"/>
      <c r="E4404" s="495"/>
      <c r="F4404" s="428"/>
      <c r="G4404" s="495"/>
      <c r="H4404" s="495" t="str">
        <f t="shared" si="140"/>
        <v/>
      </c>
      <c r="I4404" s="512" t="str">
        <f t="shared" si="141"/>
        <v/>
      </c>
      <c r="J4404" s="428"/>
    </row>
    <row r="4405" spans="1:10" ht="24.75" customHeight="1">
      <c r="A4405" s="428"/>
      <c r="B4405" s="428"/>
      <c r="C4405" s="428"/>
      <c r="D4405" s="495"/>
      <c r="E4405" s="495"/>
      <c r="F4405" s="428"/>
      <c r="G4405" s="495"/>
      <c r="H4405" s="495" t="str">
        <f t="shared" si="140"/>
        <v/>
      </c>
      <c r="I4405" s="512" t="str">
        <f t="shared" si="141"/>
        <v/>
      </c>
      <c r="J4405" s="428"/>
    </row>
    <row r="4406" spans="1:10" ht="24.75" customHeight="1">
      <c r="A4406" s="428"/>
      <c r="B4406" s="428"/>
      <c r="C4406" s="428"/>
      <c r="D4406" s="495"/>
      <c r="E4406" s="495"/>
      <c r="F4406" s="428"/>
      <c r="G4406" s="495"/>
      <c r="H4406" s="495" t="str">
        <f t="shared" si="140"/>
        <v/>
      </c>
      <c r="I4406" s="512" t="str">
        <f t="shared" si="141"/>
        <v/>
      </c>
      <c r="J4406" s="428"/>
    </row>
    <row r="4407" spans="1:10" ht="24.75" customHeight="1">
      <c r="A4407" s="428"/>
      <c r="B4407" s="428"/>
      <c r="C4407" s="428"/>
      <c r="D4407" s="495"/>
      <c r="E4407" s="495"/>
      <c r="F4407" s="428"/>
      <c r="G4407" s="495"/>
      <c r="H4407" s="495" t="str">
        <f t="shared" si="140"/>
        <v/>
      </c>
      <c r="I4407" s="512" t="str">
        <f t="shared" si="141"/>
        <v/>
      </c>
      <c r="J4407" s="428"/>
    </row>
    <row r="4408" spans="1:10" ht="24.75" customHeight="1">
      <c r="A4408" s="428"/>
      <c r="B4408" s="428"/>
      <c r="C4408" s="428"/>
      <c r="D4408" s="495"/>
      <c r="E4408" s="495"/>
      <c r="F4408" s="428"/>
      <c r="G4408" s="495"/>
      <c r="H4408" s="495" t="str">
        <f t="shared" si="140"/>
        <v/>
      </c>
      <c r="I4408" s="512" t="str">
        <f t="shared" si="141"/>
        <v/>
      </c>
      <c r="J4408" s="428"/>
    </row>
    <row r="4409" spans="1:10" ht="24.75" customHeight="1">
      <c r="A4409" s="428"/>
      <c r="B4409" s="428"/>
      <c r="C4409" s="428"/>
      <c r="D4409" s="495"/>
      <c r="E4409" s="495"/>
      <c r="F4409" s="428"/>
      <c r="G4409" s="495"/>
      <c r="H4409" s="495" t="str">
        <f t="shared" si="140"/>
        <v/>
      </c>
      <c r="I4409" s="512" t="str">
        <f t="shared" si="141"/>
        <v/>
      </c>
      <c r="J4409" s="428"/>
    </row>
    <row r="4410" spans="1:10" ht="24.75" customHeight="1">
      <c r="A4410" s="428"/>
      <c r="B4410" s="428"/>
      <c r="C4410" s="428"/>
      <c r="D4410" s="495"/>
      <c r="E4410" s="495"/>
      <c r="F4410" s="428"/>
      <c r="G4410" s="495"/>
      <c r="H4410" s="495" t="str">
        <f t="shared" si="140"/>
        <v/>
      </c>
      <c r="I4410" s="512" t="str">
        <f t="shared" si="141"/>
        <v/>
      </c>
      <c r="J4410" s="428"/>
    </row>
    <row r="4411" spans="1:10" ht="24.75" customHeight="1">
      <c r="A4411" s="428"/>
      <c r="B4411" s="428"/>
      <c r="C4411" s="428"/>
      <c r="D4411" s="495"/>
      <c r="E4411" s="495"/>
      <c r="F4411" s="428"/>
      <c r="G4411" s="495"/>
      <c r="H4411" s="495" t="str">
        <f t="shared" si="140"/>
        <v/>
      </c>
      <c r="I4411" s="512" t="str">
        <f t="shared" si="141"/>
        <v/>
      </c>
      <c r="J4411" s="428"/>
    </row>
    <row r="4412" spans="1:10" ht="24.75" customHeight="1">
      <c r="A4412" s="428"/>
      <c r="B4412" s="428"/>
      <c r="C4412" s="428"/>
      <c r="D4412" s="495"/>
      <c r="E4412" s="495"/>
      <c r="F4412" s="428"/>
      <c r="G4412" s="495"/>
      <c r="H4412" s="495" t="str">
        <f t="shared" si="140"/>
        <v/>
      </c>
      <c r="I4412" s="512" t="str">
        <f t="shared" si="141"/>
        <v/>
      </c>
      <c r="J4412" s="428"/>
    </row>
    <row r="4413" spans="1:10" ht="24.75" customHeight="1">
      <c r="A4413" s="428"/>
      <c r="B4413" s="428"/>
      <c r="C4413" s="428"/>
      <c r="D4413" s="495"/>
      <c r="E4413" s="495"/>
      <c r="F4413" s="428"/>
      <c r="G4413" s="495"/>
      <c r="H4413" s="495" t="str">
        <f t="shared" si="140"/>
        <v/>
      </c>
      <c r="I4413" s="512" t="str">
        <f t="shared" si="141"/>
        <v/>
      </c>
      <c r="J4413" s="428"/>
    </row>
    <row r="4414" spans="1:10" ht="24.75" customHeight="1">
      <c r="A4414" s="428"/>
      <c r="B4414" s="428"/>
      <c r="C4414" s="428"/>
      <c r="D4414" s="495"/>
      <c r="E4414" s="495"/>
      <c r="F4414" s="428"/>
      <c r="G4414" s="495"/>
      <c r="H4414" s="495" t="str">
        <f t="shared" si="140"/>
        <v/>
      </c>
      <c r="I4414" s="512" t="str">
        <f t="shared" si="141"/>
        <v/>
      </c>
      <c r="J4414" s="428"/>
    </row>
    <row r="4415" spans="1:10" ht="24.75" customHeight="1">
      <c r="A4415" s="428"/>
      <c r="B4415" s="428"/>
      <c r="C4415" s="428"/>
      <c r="D4415" s="495"/>
      <c r="E4415" s="495"/>
      <c r="F4415" s="428"/>
      <c r="G4415" s="495"/>
      <c r="H4415" s="495" t="str">
        <f t="shared" si="140"/>
        <v/>
      </c>
      <c r="I4415" s="512" t="str">
        <f t="shared" si="141"/>
        <v/>
      </c>
      <c r="J4415" s="428"/>
    </row>
    <row r="4416" spans="1:10" ht="24.75" customHeight="1">
      <c r="A4416" s="428"/>
      <c r="B4416" s="428"/>
      <c r="C4416" s="428"/>
      <c r="D4416" s="495"/>
      <c r="E4416" s="495"/>
      <c r="F4416" s="428"/>
      <c r="G4416" s="495"/>
      <c r="H4416" s="495" t="str">
        <f t="shared" si="140"/>
        <v/>
      </c>
      <c r="I4416" s="512" t="str">
        <f t="shared" si="141"/>
        <v/>
      </c>
      <c r="J4416" s="428"/>
    </row>
    <row r="4417" spans="1:10" ht="24.75" customHeight="1">
      <c r="A4417" s="428"/>
      <c r="B4417" s="428"/>
      <c r="C4417" s="428"/>
      <c r="D4417" s="495"/>
      <c r="E4417" s="495"/>
      <c r="F4417" s="428"/>
      <c r="G4417" s="495"/>
      <c r="H4417" s="495" t="str">
        <f t="shared" si="140"/>
        <v/>
      </c>
      <c r="I4417" s="512" t="str">
        <f t="shared" si="141"/>
        <v/>
      </c>
      <c r="J4417" s="428"/>
    </row>
    <row r="4418" spans="1:10" ht="24.75" customHeight="1">
      <c r="A4418" s="428"/>
      <c r="B4418" s="428"/>
      <c r="C4418" s="428"/>
      <c r="D4418" s="495"/>
      <c r="E4418" s="495"/>
      <c r="F4418" s="428"/>
      <c r="G4418" s="495"/>
      <c r="H4418" s="495" t="str">
        <f t="shared" si="140"/>
        <v/>
      </c>
      <c r="I4418" s="512" t="str">
        <f t="shared" si="141"/>
        <v/>
      </c>
      <c r="J4418" s="428"/>
    </row>
    <row r="4419" spans="1:10" ht="24.75" customHeight="1">
      <c r="A4419" s="428"/>
      <c r="B4419" s="428"/>
      <c r="C4419" s="428"/>
      <c r="D4419" s="495"/>
      <c r="E4419" s="495"/>
      <c r="F4419" s="428"/>
      <c r="G4419" s="495"/>
      <c r="H4419" s="495" t="str">
        <f t="shared" si="140"/>
        <v/>
      </c>
      <c r="I4419" s="512" t="str">
        <f t="shared" si="141"/>
        <v/>
      </c>
      <c r="J4419" s="428"/>
    </row>
    <row r="4420" spans="1:10" ht="24.75" customHeight="1">
      <c r="A4420" s="428"/>
      <c r="B4420" s="428"/>
      <c r="C4420" s="428"/>
      <c r="D4420" s="495"/>
      <c r="E4420" s="495"/>
      <c r="F4420" s="428"/>
      <c r="G4420" s="495"/>
      <c r="H4420" s="495" t="str">
        <f t="shared" si="140"/>
        <v/>
      </c>
      <c r="I4420" s="512" t="str">
        <f t="shared" si="141"/>
        <v/>
      </c>
      <c r="J4420" s="428"/>
    </row>
    <row r="4421" spans="1:10" ht="24.75" customHeight="1">
      <c r="A4421" s="428"/>
      <c r="B4421" s="428"/>
      <c r="C4421" s="428"/>
      <c r="D4421" s="495"/>
      <c r="E4421" s="495"/>
      <c r="F4421" s="428"/>
      <c r="G4421" s="495"/>
      <c r="H4421" s="495" t="str">
        <f t="shared" si="140"/>
        <v/>
      </c>
      <c r="I4421" s="512" t="str">
        <f t="shared" si="141"/>
        <v/>
      </c>
      <c r="J4421" s="428"/>
    </row>
    <row r="4422" spans="1:10" ht="24.75" customHeight="1">
      <c r="A4422" s="428"/>
      <c r="B4422" s="428"/>
      <c r="C4422" s="428"/>
      <c r="D4422" s="495"/>
      <c r="E4422" s="495"/>
      <c r="F4422" s="428"/>
      <c r="G4422" s="495"/>
      <c r="H4422" s="495" t="str">
        <f t="shared" si="140"/>
        <v/>
      </c>
      <c r="I4422" s="512" t="str">
        <f t="shared" si="141"/>
        <v/>
      </c>
      <c r="J4422" s="428"/>
    </row>
    <row r="4423" spans="1:10" ht="24.75" customHeight="1">
      <c r="A4423" s="428"/>
      <c r="B4423" s="428"/>
      <c r="C4423" s="428"/>
      <c r="D4423" s="495"/>
      <c r="E4423" s="495"/>
      <c r="F4423" s="428"/>
      <c r="G4423" s="495"/>
      <c r="H4423" s="495" t="str">
        <f t="shared" si="140"/>
        <v/>
      </c>
      <c r="I4423" s="512" t="str">
        <f t="shared" si="141"/>
        <v/>
      </c>
      <c r="J4423" s="428"/>
    </row>
    <row r="4424" spans="1:10" ht="24.75" customHeight="1">
      <c r="A4424" s="428"/>
      <c r="B4424" s="428"/>
      <c r="C4424" s="428"/>
      <c r="D4424" s="495"/>
      <c r="E4424" s="495"/>
      <c r="F4424" s="428"/>
      <c r="G4424" s="495"/>
      <c r="H4424" s="495" t="str">
        <f t="shared" si="140"/>
        <v/>
      </c>
      <c r="I4424" s="512" t="str">
        <f t="shared" si="141"/>
        <v/>
      </c>
      <c r="J4424" s="428"/>
    </row>
    <row r="4425" spans="1:10" ht="24.75" customHeight="1">
      <c r="A4425" s="428"/>
      <c r="B4425" s="428"/>
      <c r="C4425" s="428"/>
      <c r="D4425" s="495"/>
      <c r="E4425" s="495"/>
      <c r="F4425" s="428"/>
      <c r="G4425" s="495"/>
      <c r="H4425" s="495" t="str">
        <f t="shared" si="140"/>
        <v/>
      </c>
      <c r="I4425" s="512" t="str">
        <f t="shared" si="141"/>
        <v/>
      </c>
      <c r="J4425" s="428"/>
    </row>
    <row r="4426" spans="1:10" ht="24.75" customHeight="1">
      <c r="A4426" s="428"/>
      <c r="B4426" s="428"/>
      <c r="C4426" s="428"/>
      <c r="D4426" s="495"/>
      <c r="E4426" s="495"/>
      <c r="F4426" s="428"/>
      <c r="G4426" s="495"/>
      <c r="H4426" s="495" t="str">
        <f t="shared" si="140"/>
        <v/>
      </c>
      <c r="I4426" s="512" t="str">
        <f t="shared" si="141"/>
        <v/>
      </c>
      <c r="J4426" s="428"/>
    </row>
    <row r="4427" spans="1:10" ht="24.75" customHeight="1">
      <c r="A4427" s="428"/>
      <c r="B4427" s="428"/>
      <c r="C4427" s="428"/>
      <c r="D4427" s="495"/>
      <c r="E4427" s="495"/>
      <c r="F4427" s="428"/>
      <c r="G4427" s="495"/>
      <c r="H4427" s="495" t="str">
        <f t="shared" si="140"/>
        <v/>
      </c>
      <c r="I4427" s="512" t="str">
        <f t="shared" si="141"/>
        <v/>
      </c>
      <c r="J4427" s="428"/>
    </row>
    <row r="4428" spans="1:10" ht="24.75" customHeight="1">
      <c r="A4428" s="428"/>
      <c r="B4428" s="428"/>
      <c r="C4428" s="428"/>
      <c r="D4428" s="495"/>
      <c r="E4428" s="495"/>
      <c r="F4428" s="428"/>
      <c r="G4428" s="495"/>
      <c r="H4428" s="495" t="str">
        <f t="shared" si="140"/>
        <v/>
      </c>
      <c r="I4428" s="512" t="str">
        <f t="shared" si="141"/>
        <v/>
      </c>
      <c r="J4428" s="428"/>
    </row>
    <row r="4429" spans="1:10" ht="24.75" customHeight="1">
      <c r="A4429" s="428"/>
      <c r="B4429" s="428"/>
      <c r="C4429" s="428"/>
      <c r="D4429" s="495"/>
      <c r="E4429" s="495"/>
      <c r="F4429" s="428"/>
      <c r="G4429" s="495"/>
      <c r="H4429" s="495" t="str">
        <f t="shared" si="140"/>
        <v/>
      </c>
      <c r="I4429" s="512" t="str">
        <f t="shared" si="141"/>
        <v/>
      </c>
      <c r="J4429" s="428"/>
    </row>
    <row r="4430" spans="1:10" ht="24.75" customHeight="1">
      <c r="A4430" s="428"/>
      <c r="B4430" s="428"/>
      <c r="C4430" s="428"/>
      <c r="D4430" s="495"/>
      <c r="E4430" s="495"/>
      <c r="F4430" s="428"/>
      <c r="G4430" s="495"/>
      <c r="H4430" s="495" t="str">
        <f t="shared" si="140"/>
        <v/>
      </c>
      <c r="I4430" s="512" t="str">
        <f t="shared" si="141"/>
        <v/>
      </c>
      <c r="J4430" s="428"/>
    </row>
    <row r="4431" spans="1:10" ht="24.75" customHeight="1">
      <c r="A4431" s="428"/>
      <c r="B4431" s="428"/>
      <c r="C4431" s="428"/>
      <c r="D4431" s="495"/>
      <c r="E4431" s="495"/>
      <c r="F4431" s="428"/>
      <c r="G4431" s="495"/>
      <c r="H4431" s="495" t="str">
        <f t="shared" si="140"/>
        <v/>
      </c>
      <c r="I4431" s="512" t="str">
        <f t="shared" si="141"/>
        <v/>
      </c>
      <c r="J4431" s="428"/>
    </row>
    <row r="4432" spans="1:10" ht="24.75" customHeight="1">
      <c r="A4432" s="428"/>
      <c r="B4432" s="428"/>
      <c r="C4432" s="428"/>
      <c r="D4432" s="495"/>
      <c r="E4432" s="495"/>
      <c r="F4432" s="428"/>
      <c r="G4432" s="495"/>
      <c r="H4432" s="495" t="str">
        <f t="shared" si="140"/>
        <v/>
      </c>
      <c r="I4432" s="512" t="str">
        <f t="shared" si="141"/>
        <v/>
      </c>
      <c r="J4432" s="428"/>
    </row>
    <row r="4433" spans="1:10" ht="24.75" customHeight="1">
      <c r="A4433" s="428"/>
      <c r="B4433" s="428"/>
      <c r="C4433" s="428"/>
      <c r="D4433" s="495"/>
      <c r="E4433" s="495"/>
      <c r="F4433" s="428"/>
      <c r="G4433" s="495"/>
      <c r="H4433" s="495" t="str">
        <f t="shared" si="140"/>
        <v/>
      </c>
      <c r="I4433" s="512" t="str">
        <f t="shared" si="141"/>
        <v/>
      </c>
      <c r="J4433" s="428"/>
    </row>
    <row r="4434" spans="1:10" ht="24.75" customHeight="1">
      <c r="A4434" s="428"/>
      <c r="B4434" s="428"/>
      <c r="C4434" s="428"/>
      <c r="D4434" s="495"/>
      <c r="E4434" s="495"/>
      <c r="F4434" s="428"/>
      <c r="G4434" s="495"/>
      <c r="H4434" s="495" t="str">
        <f t="shared" si="140"/>
        <v/>
      </c>
      <c r="I4434" s="512" t="str">
        <f t="shared" si="141"/>
        <v/>
      </c>
      <c r="J4434" s="428"/>
    </row>
    <row r="4435" spans="1:10" ht="24.75" customHeight="1">
      <c r="A4435" s="428"/>
      <c r="B4435" s="428"/>
      <c r="C4435" s="428"/>
      <c r="D4435" s="495"/>
      <c r="E4435" s="495"/>
      <c r="F4435" s="428"/>
      <c r="G4435" s="495"/>
      <c r="H4435" s="495" t="str">
        <f t="shared" si="140"/>
        <v/>
      </c>
      <c r="I4435" s="512" t="str">
        <f t="shared" si="141"/>
        <v/>
      </c>
      <c r="J4435" s="428"/>
    </row>
    <row r="4436" spans="1:10" ht="24.75" customHeight="1">
      <c r="A4436" s="428"/>
      <c r="B4436" s="428"/>
      <c r="C4436" s="428"/>
      <c r="D4436" s="495"/>
      <c r="E4436" s="495"/>
      <c r="F4436" s="428"/>
      <c r="G4436" s="495"/>
      <c r="H4436" s="495" t="str">
        <f t="shared" si="140"/>
        <v/>
      </c>
      <c r="I4436" s="512" t="str">
        <f t="shared" si="141"/>
        <v/>
      </c>
      <c r="J4436" s="428"/>
    </row>
    <row r="4437" spans="1:10" ht="24.75" customHeight="1">
      <c r="A4437" s="428"/>
      <c r="B4437" s="428"/>
      <c r="C4437" s="428"/>
      <c r="D4437" s="495"/>
      <c r="E4437" s="495"/>
      <c r="F4437" s="428"/>
      <c r="G4437" s="495"/>
      <c r="H4437" s="495" t="str">
        <f t="shared" si="140"/>
        <v/>
      </c>
      <c r="I4437" s="512" t="str">
        <f t="shared" si="141"/>
        <v/>
      </c>
      <c r="J4437" s="428"/>
    </row>
    <row r="4438" spans="1:10" ht="24.75" customHeight="1">
      <c r="A4438" s="428"/>
      <c r="B4438" s="428"/>
      <c r="C4438" s="428"/>
      <c r="D4438" s="495"/>
      <c r="E4438" s="495"/>
      <c r="F4438" s="428"/>
      <c r="G4438" s="495"/>
      <c r="H4438" s="495" t="str">
        <f t="shared" si="140"/>
        <v/>
      </c>
      <c r="I4438" s="512" t="str">
        <f t="shared" si="141"/>
        <v/>
      </c>
      <c r="J4438" s="428"/>
    </row>
    <row r="4439" spans="1:10" ht="24.75" customHeight="1">
      <c r="A4439" s="428"/>
      <c r="B4439" s="428"/>
      <c r="C4439" s="428"/>
      <c r="D4439" s="495"/>
      <c r="E4439" s="495"/>
      <c r="F4439" s="428"/>
      <c r="G4439" s="495"/>
      <c r="H4439" s="495" t="str">
        <f t="shared" si="140"/>
        <v/>
      </c>
      <c r="I4439" s="512" t="str">
        <f t="shared" si="141"/>
        <v/>
      </c>
      <c r="J4439" s="428"/>
    </row>
    <row r="4440" spans="1:10" ht="24.75" customHeight="1">
      <c r="A4440" s="428"/>
      <c r="B4440" s="428"/>
      <c r="C4440" s="428"/>
      <c r="D4440" s="495"/>
      <c r="E4440" s="495"/>
      <c r="F4440" s="428"/>
      <c r="G4440" s="495"/>
      <c r="H4440" s="495" t="str">
        <f t="shared" si="140"/>
        <v/>
      </c>
      <c r="I4440" s="512" t="str">
        <f t="shared" si="141"/>
        <v/>
      </c>
      <c r="J4440" s="428"/>
    </row>
    <row r="4441" spans="1:10" ht="24.75" customHeight="1">
      <c r="A4441" s="428"/>
      <c r="B4441" s="428"/>
      <c r="C4441" s="428"/>
      <c r="D4441" s="495"/>
      <c r="E4441" s="495"/>
      <c r="F4441" s="428"/>
      <c r="G4441" s="495"/>
      <c r="H4441" s="495" t="str">
        <f t="shared" si="140"/>
        <v/>
      </c>
      <c r="I4441" s="512" t="str">
        <f t="shared" si="141"/>
        <v/>
      </c>
      <c r="J4441" s="428"/>
    </row>
    <row r="4442" spans="1:10" ht="24.75" customHeight="1">
      <c r="A4442" s="428"/>
      <c r="B4442" s="428"/>
      <c r="C4442" s="428"/>
      <c r="D4442" s="495"/>
      <c r="E4442" s="495"/>
      <c r="F4442" s="428"/>
      <c r="G4442" s="495"/>
      <c r="H4442" s="495" t="str">
        <f t="shared" si="140"/>
        <v/>
      </c>
      <c r="I4442" s="512" t="str">
        <f t="shared" si="141"/>
        <v/>
      </c>
      <c r="J4442" s="428"/>
    </row>
    <row r="4443" spans="1:10" ht="24.75" customHeight="1">
      <c r="A4443" s="428"/>
      <c r="B4443" s="428"/>
      <c r="C4443" s="428"/>
      <c r="D4443" s="495"/>
      <c r="E4443" s="495"/>
      <c r="F4443" s="428"/>
      <c r="G4443" s="495"/>
      <c r="H4443" s="495" t="str">
        <f t="shared" si="140"/>
        <v/>
      </c>
      <c r="I4443" s="512" t="str">
        <f t="shared" si="141"/>
        <v/>
      </c>
      <c r="J4443" s="428"/>
    </row>
    <row r="4444" spans="1:10" ht="24.75" customHeight="1">
      <c r="A4444" s="428"/>
      <c r="B4444" s="428"/>
      <c r="C4444" s="428"/>
      <c r="D4444" s="495"/>
      <c r="E4444" s="495"/>
      <c r="F4444" s="428"/>
      <c r="G4444" s="495"/>
      <c r="H4444" s="495" t="str">
        <f t="shared" si="140"/>
        <v/>
      </c>
      <c r="I4444" s="512" t="str">
        <f t="shared" si="141"/>
        <v/>
      </c>
      <c r="J4444" s="428"/>
    </row>
    <row r="4445" spans="1:10" ht="24.75" customHeight="1">
      <c r="A4445" s="428"/>
      <c r="B4445" s="428"/>
      <c r="C4445" s="428"/>
      <c r="D4445" s="495"/>
      <c r="E4445" s="495"/>
      <c r="F4445" s="428"/>
      <c r="G4445" s="495"/>
      <c r="H4445" s="495" t="str">
        <f t="shared" si="140"/>
        <v/>
      </c>
      <c r="I4445" s="512" t="str">
        <f t="shared" si="141"/>
        <v/>
      </c>
      <c r="J4445" s="428"/>
    </row>
    <row r="4446" spans="1:10" ht="24.75" customHeight="1">
      <c r="A4446" s="428"/>
      <c r="B4446" s="428"/>
      <c r="C4446" s="428"/>
      <c r="D4446" s="495"/>
      <c r="E4446" s="495"/>
      <c r="F4446" s="428"/>
      <c r="G4446" s="495"/>
      <c r="H4446" s="495" t="str">
        <f t="shared" ref="H4446:H4509" si="142">IF(E4446="","",E4446*G4446)</f>
        <v/>
      </c>
      <c r="I4446" s="512" t="str">
        <f t="shared" ref="I4446:I4509" si="143">IF(D4446="","",H4446/D4446)</f>
        <v/>
      </c>
      <c r="J4446" s="428"/>
    </row>
    <row r="4447" spans="1:10" ht="24.75" customHeight="1">
      <c r="A4447" s="428"/>
      <c r="B4447" s="428"/>
      <c r="C4447" s="428"/>
      <c r="D4447" s="495"/>
      <c r="E4447" s="495"/>
      <c r="F4447" s="428"/>
      <c r="G4447" s="495"/>
      <c r="H4447" s="495" t="str">
        <f t="shared" si="142"/>
        <v/>
      </c>
      <c r="I4447" s="512" t="str">
        <f t="shared" si="143"/>
        <v/>
      </c>
      <c r="J4447" s="428"/>
    </row>
    <row r="4448" spans="1:10" ht="24.75" customHeight="1">
      <c r="A4448" s="428"/>
      <c r="B4448" s="428"/>
      <c r="C4448" s="428"/>
      <c r="D4448" s="495"/>
      <c r="E4448" s="495"/>
      <c r="F4448" s="428"/>
      <c r="G4448" s="495"/>
      <c r="H4448" s="495" t="str">
        <f t="shared" si="142"/>
        <v/>
      </c>
      <c r="I4448" s="512" t="str">
        <f t="shared" si="143"/>
        <v/>
      </c>
      <c r="J4448" s="428"/>
    </row>
    <row r="4449" spans="1:10" ht="24.75" customHeight="1">
      <c r="A4449" s="428"/>
      <c r="B4449" s="428"/>
      <c r="C4449" s="428"/>
      <c r="D4449" s="495"/>
      <c r="E4449" s="495"/>
      <c r="F4449" s="428"/>
      <c r="G4449" s="495"/>
      <c r="H4449" s="495" t="str">
        <f t="shared" si="142"/>
        <v/>
      </c>
      <c r="I4449" s="512" t="str">
        <f t="shared" si="143"/>
        <v/>
      </c>
      <c r="J4449" s="428"/>
    </row>
    <row r="4450" spans="1:10" ht="24.75" customHeight="1">
      <c r="A4450" s="428"/>
      <c r="B4450" s="428"/>
      <c r="C4450" s="428"/>
      <c r="D4450" s="495"/>
      <c r="E4450" s="495"/>
      <c r="F4450" s="428"/>
      <c r="G4450" s="495"/>
      <c r="H4450" s="495" t="str">
        <f t="shared" si="142"/>
        <v/>
      </c>
      <c r="I4450" s="512" t="str">
        <f t="shared" si="143"/>
        <v/>
      </c>
      <c r="J4450" s="428"/>
    </row>
    <row r="4451" spans="1:10" ht="24.75" customHeight="1">
      <c r="A4451" s="428"/>
      <c r="B4451" s="428"/>
      <c r="C4451" s="428"/>
      <c r="D4451" s="495"/>
      <c r="E4451" s="495"/>
      <c r="F4451" s="428"/>
      <c r="G4451" s="495"/>
      <c r="H4451" s="495" t="str">
        <f t="shared" si="142"/>
        <v/>
      </c>
      <c r="I4451" s="512" t="str">
        <f t="shared" si="143"/>
        <v/>
      </c>
      <c r="J4451" s="428"/>
    </row>
    <row r="4452" spans="1:10" ht="24.75" customHeight="1">
      <c r="A4452" s="428"/>
      <c r="B4452" s="428"/>
      <c r="C4452" s="428"/>
      <c r="D4452" s="495"/>
      <c r="E4452" s="495"/>
      <c r="F4452" s="428"/>
      <c r="G4452" s="495"/>
      <c r="H4452" s="495" t="str">
        <f t="shared" si="142"/>
        <v/>
      </c>
      <c r="I4452" s="512" t="str">
        <f t="shared" si="143"/>
        <v/>
      </c>
      <c r="J4452" s="428"/>
    </row>
    <row r="4453" spans="1:10" ht="24.75" customHeight="1">
      <c r="A4453" s="428"/>
      <c r="B4453" s="428"/>
      <c r="C4453" s="428"/>
      <c r="D4453" s="495"/>
      <c r="E4453" s="495"/>
      <c r="F4453" s="428"/>
      <c r="G4453" s="495"/>
      <c r="H4453" s="495" t="str">
        <f t="shared" si="142"/>
        <v/>
      </c>
      <c r="I4453" s="512" t="str">
        <f t="shared" si="143"/>
        <v/>
      </c>
      <c r="J4453" s="428"/>
    </row>
    <row r="4454" spans="1:10" ht="24.75" customHeight="1">
      <c r="A4454" s="428"/>
      <c r="B4454" s="428"/>
      <c r="C4454" s="428"/>
      <c r="D4454" s="495"/>
      <c r="E4454" s="495"/>
      <c r="F4454" s="428"/>
      <c r="G4454" s="495"/>
      <c r="H4454" s="495" t="str">
        <f t="shared" si="142"/>
        <v/>
      </c>
      <c r="I4454" s="512" t="str">
        <f t="shared" si="143"/>
        <v/>
      </c>
      <c r="J4454" s="428"/>
    </row>
    <row r="4455" spans="1:10" ht="24.75" customHeight="1">
      <c r="A4455" s="428"/>
      <c r="B4455" s="428"/>
      <c r="C4455" s="428"/>
      <c r="D4455" s="495"/>
      <c r="E4455" s="495"/>
      <c r="F4455" s="428"/>
      <c r="G4455" s="495"/>
      <c r="H4455" s="495" t="str">
        <f t="shared" si="142"/>
        <v/>
      </c>
      <c r="I4455" s="512" t="str">
        <f t="shared" si="143"/>
        <v/>
      </c>
      <c r="J4455" s="428"/>
    </row>
    <row r="4456" spans="1:10" ht="24.75" customHeight="1">
      <c r="A4456" s="428"/>
      <c r="B4456" s="428"/>
      <c r="C4456" s="428"/>
      <c r="D4456" s="495"/>
      <c r="E4456" s="495"/>
      <c r="F4456" s="428"/>
      <c r="G4456" s="495"/>
      <c r="H4456" s="495" t="str">
        <f t="shared" si="142"/>
        <v/>
      </c>
      <c r="I4456" s="512" t="str">
        <f t="shared" si="143"/>
        <v/>
      </c>
      <c r="J4456" s="428"/>
    </row>
    <row r="4457" spans="1:10" ht="24.75" customHeight="1">
      <c r="A4457" s="428"/>
      <c r="B4457" s="428"/>
      <c r="C4457" s="428"/>
      <c r="D4457" s="495"/>
      <c r="E4457" s="495"/>
      <c r="F4457" s="428"/>
      <c r="G4457" s="495"/>
      <c r="H4457" s="495" t="str">
        <f t="shared" si="142"/>
        <v/>
      </c>
      <c r="I4457" s="512" t="str">
        <f t="shared" si="143"/>
        <v/>
      </c>
      <c r="J4457" s="428"/>
    </row>
    <row r="4458" spans="1:10" ht="24.75" customHeight="1">
      <c r="A4458" s="428"/>
      <c r="B4458" s="428"/>
      <c r="C4458" s="428"/>
      <c r="D4458" s="495"/>
      <c r="E4458" s="495"/>
      <c r="F4458" s="428"/>
      <c r="G4458" s="495"/>
      <c r="H4458" s="495" t="str">
        <f t="shared" si="142"/>
        <v/>
      </c>
      <c r="I4458" s="512" t="str">
        <f t="shared" si="143"/>
        <v/>
      </c>
      <c r="J4458" s="428"/>
    </row>
    <row r="4459" spans="1:10" ht="24.75" customHeight="1">
      <c r="A4459" s="428"/>
      <c r="B4459" s="428"/>
      <c r="C4459" s="428"/>
      <c r="D4459" s="495"/>
      <c r="E4459" s="495"/>
      <c r="F4459" s="428"/>
      <c r="G4459" s="495"/>
      <c r="H4459" s="495" t="str">
        <f t="shared" si="142"/>
        <v/>
      </c>
      <c r="I4459" s="512" t="str">
        <f t="shared" si="143"/>
        <v/>
      </c>
      <c r="J4459" s="428"/>
    </row>
    <row r="4460" spans="1:10" ht="24.75" customHeight="1">
      <c r="A4460" s="428"/>
      <c r="B4460" s="428"/>
      <c r="C4460" s="428"/>
      <c r="D4460" s="495"/>
      <c r="E4460" s="495"/>
      <c r="F4460" s="428"/>
      <c r="G4460" s="495"/>
      <c r="H4460" s="495" t="str">
        <f t="shared" si="142"/>
        <v/>
      </c>
      <c r="I4460" s="512" t="str">
        <f t="shared" si="143"/>
        <v/>
      </c>
      <c r="J4460" s="428"/>
    </row>
    <row r="4461" spans="1:10" ht="24.75" customHeight="1">
      <c r="A4461" s="428"/>
      <c r="B4461" s="428"/>
      <c r="C4461" s="428"/>
      <c r="D4461" s="495"/>
      <c r="E4461" s="495"/>
      <c r="F4461" s="428"/>
      <c r="G4461" s="495"/>
      <c r="H4461" s="495" t="str">
        <f t="shared" si="142"/>
        <v/>
      </c>
      <c r="I4461" s="512" t="str">
        <f t="shared" si="143"/>
        <v/>
      </c>
      <c r="J4461" s="428"/>
    </row>
    <row r="4462" spans="1:10" ht="24.75" customHeight="1">
      <c r="A4462" s="428"/>
      <c r="B4462" s="428"/>
      <c r="C4462" s="428"/>
      <c r="D4462" s="495"/>
      <c r="E4462" s="495"/>
      <c r="F4462" s="428"/>
      <c r="G4462" s="495"/>
      <c r="H4462" s="495" t="str">
        <f t="shared" si="142"/>
        <v/>
      </c>
      <c r="I4462" s="512" t="str">
        <f t="shared" si="143"/>
        <v/>
      </c>
      <c r="J4462" s="428"/>
    </row>
    <row r="4463" spans="1:10" ht="24.75" customHeight="1">
      <c r="A4463" s="428"/>
      <c r="B4463" s="428"/>
      <c r="C4463" s="428"/>
      <c r="D4463" s="495"/>
      <c r="E4463" s="495"/>
      <c r="F4463" s="428"/>
      <c r="G4463" s="495"/>
      <c r="H4463" s="495" t="str">
        <f t="shared" si="142"/>
        <v/>
      </c>
      <c r="I4463" s="512" t="str">
        <f t="shared" si="143"/>
        <v/>
      </c>
      <c r="J4463" s="428"/>
    </row>
    <row r="4464" spans="1:10" ht="24.75" customHeight="1">
      <c r="A4464" s="428"/>
      <c r="B4464" s="428"/>
      <c r="C4464" s="428"/>
      <c r="D4464" s="495"/>
      <c r="E4464" s="495"/>
      <c r="F4464" s="428"/>
      <c r="G4464" s="495"/>
      <c r="H4464" s="495" t="str">
        <f t="shared" si="142"/>
        <v/>
      </c>
      <c r="I4464" s="512" t="str">
        <f t="shared" si="143"/>
        <v/>
      </c>
      <c r="J4464" s="428"/>
    </row>
    <row r="4465" spans="1:10" ht="24.75" customHeight="1">
      <c r="A4465" s="428"/>
      <c r="B4465" s="428"/>
      <c r="C4465" s="428"/>
      <c r="D4465" s="495"/>
      <c r="E4465" s="495"/>
      <c r="F4465" s="428"/>
      <c r="G4465" s="495"/>
      <c r="H4465" s="495" t="str">
        <f t="shared" si="142"/>
        <v/>
      </c>
      <c r="I4465" s="512" t="str">
        <f t="shared" si="143"/>
        <v/>
      </c>
      <c r="J4465" s="428"/>
    </row>
    <row r="4466" spans="1:10" ht="24.75" customHeight="1">
      <c r="A4466" s="428"/>
      <c r="B4466" s="428"/>
      <c r="C4466" s="428"/>
      <c r="D4466" s="495"/>
      <c r="E4466" s="495"/>
      <c r="F4466" s="428"/>
      <c r="G4466" s="495"/>
      <c r="H4466" s="495" t="str">
        <f t="shared" si="142"/>
        <v/>
      </c>
      <c r="I4466" s="512" t="str">
        <f t="shared" si="143"/>
        <v/>
      </c>
      <c r="J4466" s="428"/>
    </row>
    <row r="4467" spans="1:10" ht="24.75" customHeight="1">
      <c r="A4467" s="428"/>
      <c r="B4467" s="428"/>
      <c r="C4467" s="428"/>
      <c r="D4467" s="495"/>
      <c r="E4467" s="495"/>
      <c r="F4467" s="428"/>
      <c r="G4467" s="495"/>
      <c r="H4467" s="495" t="str">
        <f t="shared" si="142"/>
        <v/>
      </c>
      <c r="I4467" s="512" t="str">
        <f t="shared" si="143"/>
        <v/>
      </c>
      <c r="J4467" s="428"/>
    </row>
    <row r="4468" spans="1:10" ht="24.75" customHeight="1">
      <c r="A4468" s="428"/>
      <c r="B4468" s="428"/>
      <c r="C4468" s="428"/>
      <c r="D4468" s="495"/>
      <c r="E4468" s="495"/>
      <c r="F4468" s="428"/>
      <c r="G4468" s="495"/>
      <c r="H4468" s="495" t="str">
        <f t="shared" si="142"/>
        <v/>
      </c>
      <c r="I4468" s="512" t="str">
        <f t="shared" si="143"/>
        <v/>
      </c>
      <c r="J4468" s="428"/>
    </row>
    <row r="4469" spans="1:10" ht="24.75" customHeight="1">
      <c r="A4469" s="428"/>
      <c r="B4469" s="428"/>
      <c r="C4469" s="428"/>
      <c r="D4469" s="495"/>
      <c r="E4469" s="495"/>
      <c r="F4469" s="428"/>
      <c r="G4469" s="495"/>
      <c r="H4469" s="495" t="str">
        <f t="shared" si="142"/>
        <v/>
      </c>
      <c r="I4469" s="512" t="str">
        <f t="shared" si="143"/>
        <v/>
      </c>
      <c r="J4469" s="428"/>
    </row>
    <row r="4470" spans="1:10" ht="24.75" customHeight="1">
      <c r="A4470" s="428"/>
      <c r="B4470" s="428"/>
      <c r="C4470" s="428"/>
      <c r="D4470" s="495"/>
      <c r="E4470" s="495"/>
      <c r="F4470" s="428"/>
      <c r="G4470" s="495"/>
      <c r="H4470" s="495" t="str">
        <f t="shared" si="142"/>
        <v/>
      </c>
      <c r="I4470" s="512" t="str">
        <f t="shared" si="143"/>
        <v/>
      </c>
      <c r="J4470" s="428"/>
    </row>
    <row r="4471" spans="1:10" ht="24.75" customHeight="1">
      <c r="A4471" s="428"/>
      <c r="B4471" s="428"/>
      <c r="C4471" s="428"/>
      <c r="D4471" s="495"/>
      <c r="E4471" s="495"/>
      <c r="F4471" s="428"/>
      <c r="G4471" s="495"/>
      <c r="H4471" s="495" t="str">
        <f t="shared" si="142"/>
        <v/>
      </c>
      <c r="I4471" s="512" t="str">
        <f t="shared" si="143"/>
        <v/>
      </c>
      <c r="J4471" s="428"/>
    </row>
    <row r="4472" spans="1:10" ht="24.75" customHeight="1">
      <c r="A4472" s="428"/>
      <c r="B4472" s="428"/>
      <c r="C4472" s="428"/>
      <c r="D4472" s="495"/>
      <c r="E4472" s="495"/>
      <c r="F4472" s="428"/>
      <c r="G4472" s="495"/>
      <c r="H4472" s="495" t="str">
        <f t="shared" si="142"/>
        <v/>
      </c>
      <c r="I4472" s="512" t="str">
        <f t="shared" si="143"/>
        <v/>
      </c>
      <c r="J4472" s="428"/>
    </row>
    <row r="4473" spans="1:10" ht="24.75" customHeight="1">
      <c r="A4473" s="428"/>
      <c r="B4473" s="428"/>
      <c r="C4473" s="428"/>
      <c r="D4473" s="495"/>
      <c r="E4473" s="495"/>
      <c r="F4473" s="428"/>
      <c r="G4473" s="495"/>
      <c r="H4473" s="495" t="str">
        <f t="shared" si="142"/>
        <v/>
      </c>
      <c r="I4473" s="512" t="str">
        <f t="shared" si="143"/>
        <v/>
      </c>
      <c r="J4473" s="428"/>
    </row>
    <row r="4474" spans="1:10" ht="24.75" customHeight="1">
      <c r="A4474" s="428"/>
      <c r="B4474" s="428"/>
      <c r="C4474" s="428"/>
      <c r="D4474" s="495"/>
      <c r="E4474" s="495"/>
      <c r="F4474" s="428"/>
      <c r="G4474" s="495"/>
      <c r="H4474" s="495" t="str">
        <f t="shared" si="142"/>
        <v/>
      </c>
      <c r="I4474" s="512" t="str">
        <f t="shared" si="143"/>
        <v/>
      </c>
      <c r="J4474" s="428"/>
    </row>
    <row r="4475" spans="1:10" ht="24.75" customHeight="1">
      <c r="A4475" s="428"/>
      <c r="B4475" s="428"/>
      <c r="C4475" s="428"/>
      <c r="D4475" s="495"/>
      <c r="E4475" s="495"/>
      <c r="F4475" s="428"/>
      <c r="G4475" s="495"/>
      <c r="H4475" s="495" t="str">
        <f t="shared" si="142"/>
        <v/>
      </c>
      <c r="I4475" s="512" t="str">
        <f t="shared" si="143"/>
        <v/>
      </c>
      <c r="J4475" s="428"/>
    </row>
    <row r="4476" spans="1:10" ht="24.75" customHeight="1">
      <c r="A4476" s="428"/>
      <c r="B4476" s="428"/>
      <c r="C4476" s="428"/>
      <c r="D4476" s="495"/>
      <c r="E4476" s="495"/>
      <c r="F4476" s="428"/>
      <c r="G4476" s="495"/>
      <c r="H4476" s="495" t="str">
        <f t="shared" si="142"/>
        <v/>
      </c>
      <c r="I4476" s="512" t="str">
        <f t="shared" si="143"/>
        <v/>
      </c>
      <c r="J4476" s="428"/>
    </row>
    <row r="4477" spans="1:10" ht="24.75" customHeight="1">
      <c r="A4477" s="428"/>
      <c r="B4477" s="428"/>
      <c r="C4477" s="428"/>
      <c r="D4477" s="495"/>
      <c r="E4477" s="495"/>
      <c r="F4477" s="428"/>
      <c r="G4477" s="495"/>
      <c r="H4477" s="495" t="str">
        <f t="shared" si="142"/>
        <v/>
      </c>
      <c r="I4477" s="512" t="str">
        <f t="shared" si="143"/>
        <v/>
      </c>
      <c r="J4477" s="428"/>
    </row>
    <row r="4478" spans="1:10" ht="24.75" customHeight="1">
      <c r="A4478" s="428"/>
      <c r="B4478" s="428"/>
      <c r="C4478" s="428"/>
      <c r="D4478" s="495"/>
      <c r="E4478" s="495"/>
      <c r="F4478" s="428"/>
      <c r="G4478" s="495"/>
      <c r="H4478" s="495" t="str">
        <f t="shared" si="142"/>
        <v/>
      </c>
      <c r="I4478" s="512" t="str">
        <f t="shared" si="143"/>
        <v/>
      </c>
      <c r="J4478" s="428"/>
    </row>
    <row r="4479" spans="1:10" ht="24.75" customHeight="1">
      <c r="A4479" s="428"/>
      <c r="B4479" s="428"/>
      <c r="C4479" s="428"/>
      <c r="D4479" s="495"/>
      <c r="E4479" s="495"/>
      <c r="F4479" s="428"/>
      <c r="G4479" s="495"/>
      <c r="H4479" s="495" t="str">
        <f t="shared" si="142"/>
        <v/>
      </c>
      <c r="I4479" s="512" t="str">
        <f t="shared" si="143"/>
        <v/>
      </c>
      <c r="J4479" s="428"/>
    </row>
    <row r="4480" spans="1:10" ht="24.75" customHeight="1">
      <c r="A4480" s="428"/>
      <c r="B4480" s="428"/>
      <c r="C4480" s="428"/>
      <c r="D4480" s="495"/>
      <c r="E4480" s="495"/>
      <c r="F4480" s="428"/>
      <c r="G4480" s="495"/>
      <c r="H4480" s="495" t="str">
        <f t="shared" si="142"/>
        <v/>
      </c>
      <c r="I4480" s="512" t="str">
        <f t="shared" si="143"/>
        <v/>
      </c>
      <c r="J4480" s="428"/>
    </row>
    <row r="4481" spans="1:10" ht="24.75" customHeight="1">
      <c r="A4481" s="428"/>
      <c r="B4481" s="428"/>
      <c r="C4481" s="428"/>
      <c r="D4481" s="495"/>
      <c r="E4481" s="495"/>
      <c r="F4481" s="428"/>
      <c r="G4481" s="495"/>
      <c r="H4481" s="495" t="str">
        <f t="shared" si="142"/>
        <v/>
      </c>
      <c r="I4481" s="512" t="str">
        <f t="shared" si="143"/>
        <v/>
      </c>
      <c r="J4481" s="428"/>
    </row>
    <row r="4482" spans="1:10" ht="24.75" customHeight="1">
      <c r="A4482" s="428"/>
      <c r="B4482" s="428"/>
      <c r="C4482" s="428"/>
      <c r="D4482" s="495"/>
      <c r="E4482" s="495"/>
      <c r="F4482" s="428"/>
      <c r="G4482" s="495"/>
      <c r="H4482" s="495" t="str">
        <f t="shared" si="142"/>
        <v/>
      </c>
      <c r="I4482" s="512" t="str">
        <f t="shared" si="143"/>
        <v/>
      </c>
      <c r="J4482" s="428"/>
    </row>
    <row r="4483" spans="1:10" ht="24.75" customHeight="1">
      <c r="A4483" s="428"/>
      <c r="B4483" s="428"/>
      <c r="C4483" s="428"/>
      <c r="D4483" s="495"/>
      <c r="E4483" s="495"/>
      <c r="F4483" s="428"/>
      <c r="G4483" s="495"/>
      <c r="H4483" s="495" t="str">
        <f t="shared" si="142"/>
        <v/>
      </c>
      <c r="I4483" s="512" t="str">
        <f t="shared" si="143"/>
        <v/>
      </c>
      <c r="J4483" s="428"/>
    </row>
    <row r="4484" spans="1:10" ht="24.75" customHeight="1">
      <c r="A4484" s="428"/>
      <c r="B4484" s="428"/>
      <c r="C4484" s="428"/>
      <c r="D4484" s="495"/>
      <c r="E4484" s="495"/>
      <c r="F4484" s="428"/>
      <c r="G4484" s="495"/>
      <c r="H4484" s="495" t="str">
        <f t="shared" si="142"/>
        <v/>
      </c>
      <c r="I4484" s="512" t="str">
        <f t="shared" si="143"/>
        <v/>
      </c>
      <c r="J4484" s="428"/>
    </row>
    <row r="4485" spans="1:10" ht="24.75" customHeight="1">
      <c r="A4485" s="428"/>
      <c r="B4485" s="428"/>
      <c r="C4485" s="428"/>
      <c r="D4485" s="495"/>
      <c r="E4485" s="495"/>
      <c r="F4485" s="428"/>
      <c r="G4485" s="495"/>
      <c r="H4485" s="495" t="str">
        <f t="shared" si="142"/>
        <v/>
      </c>
      <c r="I4485" s="512" t="str">
        <f t="shared" si="143"/>
        <v/>
      </c>
      <c r="J4485" s="428"/>
    </row>
    <row r="4486" spans="1:10" ht="24.75" customHeight="1">
      <c r="A4486" s="428"/>
      <c r="B4486" s="428"/>
      <c r="C4486" s="428"/>
      <c r="D4486" s="495"/>
      <c r="E4486" s="495"/>
      <c r="F4486" s="428"/>
      <c r="G4486" s="495"/>
      <c r="H4486" s="495" t="str">
        <f t="shared" si="142"/>
        <v/>
      </c>
      <c r="I4486" s="512" t="str">
        <f t="shared" si="143"/>
        <v/>
      </c>
      <c r="J4486" s="428"/>
    </row>
    <row r="4487" spans="1:10" ht="24.75" customHeight="1">
      <c r="A4487" s="428"/>
      <c r="B4487" s="428"/>
      <c r="C4487" s="428"/>
      <c r="D4487" s="495"/>
      <c r="E4487" s="495"/>
      <c r="F4487" s="428"/>
      <c r="G4487" s="495"/>
      <c r="H4487" s="495" t="str">
        <f t="shared" si="142"/>
        <v/>
      </c>
      <c r="I4487" s="512" t="str">
        <f t="shared" si="143"/>
        <v/>
      </c>
      <c r="J4487" s="428"/>
    </row>
    <row r="4488" spans="1:10" ht="24.75" customHeight="1">
      <c r="A4488" s="428"/>
      <c r="B4488" s="428"/>
      <c r="C4488" s="428"/>
      <c r="D4488" s="495"/>
      <c r="E4488" s="495"/>
      <c r="F4488" s="428"/>
      <c r="G4488" s="495"/>
      <c r="H4488" s="495" t="str">
        <f t="shared" si="142"/>
        <v/>
      </c>
      <c r="I4488" s="512" t="str">
        <f t="shared" si="143"/>
        <v/>
      </c>
      <c r="J4488" s="428"/>
    </row>
    <row r="4489" spans="1:10" ht="24.75" customHeight="1">
      <c r="A4489" s="428"/>
      <c r="B4489" s="428"/>
      <c r="C4489" s="428"/>
      <c r="D4489" s="495"/>
      <c r="E4489" s="495"/>
      <c r="F4489" s="428"/>
      <c r="G4489" s="495"/>
      <c r="H4489" s="495" t="str">
        <f t="shared" si="142"/>
        <v/>
      </c>
      <c r="I4489" s="512" t="str">
        <f t="shared" si="143"/>
        <v/>
      </c>
      <c r="J4489" s="428"/>
    </row>
    <row r="4490" spans="1:10" ht="24.75" customHeight="1">
      <c r="A4490" s="428"/>
      <c r="B4490" s="428"/>
      <c r="C4490" s="428"/>
      <c r="D4490" s="495"/>
      <c r="E4490" s="495"/>
      <c r="F4490" s="428"/>
      <c r="G4490" s="495"/>
      <c r="H4490" s="495" t="str">
        <f t="shared" si="142"/>
        <v/>
      </c>
      <c r="I4490" s="512" t="str">
        <f t="shared" si="143"/>
        <v/>
      </c>
      <c r="J4490" s="428"/>
    </row>
    <row r="4491" spans="1:10" ht="24.75" customHeight="1">
      <c r="A4491" s="428"/>
      <c r="B4491" s="428"/>
      <c r="C4491" s="428"/>
      <c r="D4491" s="495"/>
      <c r="E4491" s="495"/>
      <c r="F4491" s="428"/>
      <c r="G4491" s="495"/>
      <c r="H4491" s="495" t="str">
        <f t="shared" si="142"/>
        <v/>
      </c>
      <c r="I4491" s="512" t="str">
        <f t="shared" si="143"/>
        <v/>
      </c>
      <c r="J4491" s="428"/>
    </row>
    <row r="4492" spans="1:10" ht="24.75" customHeight="1">
      <c r="A4492" s="428"/>
      <c r="B4492" s="428"/>
      <c r="C4492" s="428"/>
      <c r="D4492" s="495"/>
      <c r="E4492" s="495"/>
      <c r="F4492" s="428"/>
      <c r="G4492" s="495"/>
      <c r="H4492" s="495" t="str">
        <f t="shared" si="142"/>
        <v/>
      </c>
      <c r="I4492" s="512" t="str">
        <f t="shared" si="143"/>
        <v/>
      </c>
      <c r="J4492" s="428"/>
    </row>
    <row r="4493" spans="1:10" ht="24.75" customHeight="1">
      <c r="A4493" s="428"/>
      <c r="B4493" s="428"/>
      <c r="C4493" s="428"/>
      <c r="D4493" s="495"/>
      <c r="E4493" s="495"/>
      <c r="F4493" s="428"/>
      <c r="G4493" s="495"/>
      <c r="H4493" s="495" t="str">
        <f t="shared" si="142"/>
        <v/>
      </c>
      <c r="I4493" s="512" t="str">
        <f t="shared" si="143"/>
        <v/>
      </c>
      <c r="J4493" s="428"/>
    </row>
    <row r="4494" spans="1:10" ht="24.75" customHeight="1">
      <c r="A4494" s="428"/>
      <c r="B4494" s="428"/>
      <c r="C4494" s="428"/>
      <c r="D4494" s="495"/>
      <c r="E4494" s="495"/>
      <c r="F4494" s="428"/>
      <c r="G4494" s="495"/>
      <c r="H4494" s="495" t="str">
        <f t="shared" si="142"/>
        <v/>
      </c>
      <c r="I4494" s="512" t="str">
        <f t="shared" si="143"/>
        <v/>
      </c>
      <c r="J4494" s="428"/>
    </row>
    <row r="4495" spans="1:10" ht="24.75" customHeight="1">
      <c r="A4495" s="428"/>
      <c r="B4495" s="428"/>
      <c r="C4495" s="428"/>
      <c r="D4495" s="495"/>
      <c r="E4495" s="495"/>
      <c r="F4495" s="428"/>
      <c r="G4495" s="495"/>
      <c r="H4495" s="495" t="str">
        <f t="shared" si="142"/>
        <v/>
      </c>
      <c r="I4495" s="512" t="str">
        <f t="shared" si="143"/>
        <v/>
      </c>
      <c r="J4495" s="428"/>
    </row>
    <row r="4496" spans="1:10" ht="24.75" customHeight="1">
      <c r="A4496" s="428"/>
      <c r="B4496" s="428"/>
      <c r="C4496" s="428"/>
      <c r="D4496" s="495"/>
      <c r="E4496" s="495"/>
      <c r="F4496" s="428"/>
      <c r="G4496" s="495"/>
      <c r="H4496" s="495" t="str">
        <f t="shared" si="142"/>
        <v/>
      </c>
      <c r="I4496" s="512" t="str">
        <f t="shared" si="143"/>
        <v/>
      </c>
      <c r="J4496" s="428"/>
    </row>
    <row r="4497" spans="1:10" ht="24.75" customHeight="1">
      <c r="A4497" s="428"/>
      <c r="B4497" s="428"/>
      <c r="C4497" s="428"/>
      <c r="D4497" s="495"/>
      <c r="E4497" s="495"/>
      <c r="F4497" s="428"/>
      <c r="G4497" s="495"/>
      <c r="H4497" s="495" t="str">
        <f t="shared" si="142"/>
        <v/>
      </c>
      <c r="I4497" s="512" t="str">
        <f t="shared" si="143"/>
        <v/>
      </c>
      <c r="J4497" s="428"/>
    </row>
    <row r="4498" spans="1:10" ht="24.75" customHeight="1">
      <c r="A4498" s="428"/>
      <c r="B4498" s="428"/>
      <c r="C4498" s="428"/>
      <c r="D4498" s="495"/>
      <c r="E4498" s="495"/>
      <c r="F4498" s="428"/>
      <c r="G4498" s="495"/>
      <c r="H4498" s="495" t="str">
        <f t="shared" si="142"/>
        <v/>
      </c>
      <c r="I4498" s="512" t="str">
        <f t="shared" si="143"/>
        <v/>
      </c>
      <c r="J4498" s="428"/>
    </row>
    <row r="4499" spans="1:10" ht="24.75" customHeight="1">
      <c r="A4499" s="428"/>
      <c r="B4499" s="428"/>
      <c r="C4499" s="428"/>
      <c r="D4499" s="495"/>
      <c r="E4499" s="495"/>
      <c r="F4499" s="428"/>
      <c r="G4499" s="495"/>
      <c r="H4499" s="495" t="str">
        <f t="shared" si="142"/>
        <v/>
      </c>
      <c r="I4499" s="512" t="str">
        <f t="shared" si="143"/>
        <v/>
      </c>
      <c r="J4499" s="428"/>
    </row>
    <row r="4500" spans="1:10" ht="24.75" customHeight="1">
      <c r="A4500" s="428"/>
      <c r="B4500" s="428"/>
      <c r="C4500" s="428"/>
      <c r="D4500" s="495"/>
      <c r="E4500" s="495"/>
      <c r="F4500" s="428"/>
      <c r="G4500" s="495"/>
      <c r="H4500" s="495" t="str">
        <f t="shared" si="142"/>
        <v/>
      </c>
      <c r="I4500" s="512" t="str">
        <f t="shared" si="143"/>
        <v/>
      </c>
      <c r="J4500" s="428"/>
    </row>
    <row r="4501" spans="1:10" ht="24.75" customHeight="1">
      <c r="A4501" s="428"/>
      <c r="B4501" s="428"/>
      <c r="C4501" s="428"/>
      <c r="D4501" s="495"/>
      <c r="E4501" s="495"/>
      <c r="F4501" s="428"/>
      <c r="G4501" s="495"/>
      <c r="H4501" s="495" t="str">
        <f t="shared" si="142"/>
        <v/>
      </c>
      <c r="I4501" s="512" t="str">
        <f t="shared" si="143"/>
        <v/>
      </c>
      <c r="J4501" s="428"/>
    </row>
    <row r="4502" spans="1:10" ht="24.75" customHeight="1">
      <c r="A4502" s="428"/>
      <c r="B4502" s="428"/>
      <c r="C4502" s="428"/>
      <c r="D4502" s="495"/>
      <c r="E4502" s="495"/>
      <c r="F4502" s="428"/>
      <c r="G4502" s="495"/>
      <c r="H4502" s="495" t="str">
        <f t="shared" si="142"/>
        <v/>
      </c>
      <c r="I4502" s="512" t="str">
        <f t="shared" si="143"/>
        <v/>
      </c>
      <c r="J4502" s="428"/>
    </row>
    <row r="4503" spans="1:10" ht="24.75" customHeight="1">
      <c r="A4503" s="428"/>
      <c r="B4503" s="428"/>
      <c r="C4503" s="428"/>
      <c r="D4503" s="495"/>
      <c r="E4503" s="495"/>
      <c r="F4503" s="428"/>
      <c r="G4503" s="495"/>
      <c r="H4503" s="495" t="str">
        <f t="shared" si="142"/>
        <v/>
      </c>
      <c r="I4503" s="512" t="str">
        <f t="shared" si="143"/>
        <v/>
      </c>
      <c r="J4503" s="428"/>
    </row>
    <row r="4504" spans="1:10" ht="24.75" customHeight="1">
      <c r="A4504" s="428"/>
      <c r="B4504" s="428"/>
      <c r="C4504" s="428"/>
      <c r="D4504" s="495"/>
      <c r="E4504" s="495"/>
      <c r="F4504" s="428"/>
      <c r="G4504" s="495"/>
      <c r="H4504" s="495" t="str">
        <f t="shared" si="142"/>
        <v/>
      </c>
      <c r="I4504" s="512" t="str">
        <f t="shared" si="143"/>
        <v/>
      </c>
      <c r="J4504" s="428"/>
    </row>
    <row r="4505" spans="1:10" ht="24.75" customHeight="1">
      <c r="A4505" s="428"/>
      <c r="B4505" s="428"/>
      <c r="C4505" s="428"/>
      <c r="D4505" s="495"/>
      <c r="E4505" s="495"/>
      <c r="F4505" s="428"/>
      <c r="G4505" s="495"/>
      <c r="H4505" s="495" t="str">
        <f t="shared" si="142"/>
        <v/>
      </c>
      <c r="I4505" s="512" t="str">
        <f t="shared" si="143"/>
        <v/>
      </c>
      <c r="J4505" s="428"/>
    </row>
    <row r="4506" spans="1:10" ht="24.75" customHeight="1">
      <c r="A4506" s="428"/>
      <c r="B4506" s="428"/>
      <c r="C4506" s="428"/>
      <c r="D4506" s="495"/>
      <c r="E4506" s="495"/>
      <c r="F4506" s="428"/>
      <c r="G4506" s="495"/>
      <c r="H4506" s="495" t="str">
        <f t="shared" si="142"/>
        <v/>
      </c>
      <c r="I4506" s="512" t="str">
        <f t="shared" si="143"/>
        <v/>
      </c>
      <c r="J4506" s="428"/>
    </row>
    <row r="4507" spans="1:10" ht="24.75" customHeight="1">
      <c r="A4507" s="428"/>
      <c r="B4507" s="428"/>
      <c r="C4507" s="428"/>
      <c r="D4507" s="495"/>
      <c r="E4507" s="495"/>
      <c r="F4507" s="428"/>
      <c r="G4507" s="495"/>
      <c r="H4507" s="495" t="str">
        <f t="shared" si="142"/>
        <v/>
      </c>
      <c r="I4507" s="512" t="str">
        <f t="shared" si="143"/>
        <v/>
      </c>
      <c r="J4507" s="428"/>
    </row>
    <row r="4508" spans="1:10" ht="24.75" customHeight="1">
      <c r="A4508" s="428"/>
      <c r="B4508" s="428"/>
      <c r="C4508" s="428"/>
      <c r="D4508" s="495"/>
      <c r="E4508" s="495"/>
      <c r="F4508" s="428"/>
      <c r="G4508" s="495"/>
      <c r="H4508" s="495" t="str">
        <f t="shared" si="142"/>
        <v/>
      </c>
      <c r="I4508" s="512" t="str">
        <f t="shared" si="143"/>
        <v/>
      </c>
      <c r="J4508" s="428"/>
    </row>
    <row r="4509" spans="1:10" ht="24.75" customHeight="1">
      <c r="A4509" s="428"/>
      <c r="B4509" s="428"/>
      <c r="C4509" s="428"/>
      <c r="D4509" s="495"/>
      <c r="E4509" s="495"/>
      <c r="F4509" s="428"/>
      <c r="G4509" s="495"/>
      <c r="H4509" s="495" t="str">
        <f t="shared" si="142"/>
        <v/>
      </c>
      <c r="I4509" s="512" t="str">
        <f t="shared" si="143"/>
        <v/>
      </c>
      <c r="J4509" s="428"/>
    </row>
    <row r="4510" spans="1:10" ht="24.75" customHeight="1">
      <c r="A4510" s="428"/>
      <c r="B4510" s="428"/>
      <c r="C4510" s="428"/>
      <c r="D4510" s="495"/>
      <c r="E4510" s="495"/>
      <c r="F4510" s="428"/>
      <c r="G4510" s="495"/>
      <c r="H4510" s="495" t="str">
        <f t="shared" ref="H4510:H4573" si="144">IF(E4510="","",E4510*G4510)</f>
        <v/>
      </c>
      <c r="I4510" s="512" t="str">
        <f t="shared" ref="I4510:I4573" si="145">IF(D4510="","",H4510/D4510)</f>
        <v/>
      </c>
      <c r="J4510" s="428"/>
    </row>
    <row r="4511" spans="1:10" ht="24.75" customHeight="1">
      <c r="A4511" s="428"/>
      <c r="B4511" s="428"/>
      <c r="C4511" s="428"/>
      <c r="D4511" s="495"/>
      <c r="E4511" s="495"/>
      <c r="F4511" s="428"/>
      <c r="G4511" s="495"/>
      <c r="H4511" s="495" t="str">
        <f t="shared" si="144"/>
        <v/>
      </c>
      <c r="I4511" s="512" t="str">
        <f t="shared" si="145"/>
        <v/>
      </c>
      <c r="J4511" s="428"/>
    </row>
    <row r="4512" spans="1:10" ht="24.75" customHeight="1">
      <c r="A4512" s="428"/>
      <c r="B4512" s="428"/>
      <c r="C4512" s="428"/>
      <c r="D4512" s="495"/>
      <c r="E4512" s="495"/>
      <c r="F4512" s="428"/>
      <c r="G4512" s="495"/>
      <c r="H4512" s="495" t="str">
        <f t="shared" si="144"/>
        <v/>
      </c>
      <c r="I4512" s="512" t="str">
        <f t="shared" si="145"/>
        <v/>
      </c>
      <c r="J4512" s="428"/>
    </row>
    <row r="4513" spans="1:10" ht="24.75" customHeight="1">
      <c r="A4513" s="428"/>
      <c r="B4513" s="428"/>
      <c r="C4513" s="428"/>
      <c r="D4513" s="495"/>
      <c r="E4513" s="495"/>
      <c r="F4513" s="428"/>
      <c r="G4513" s="495"/>
      <c r="H4513" s="495" t="str">
        <f t="shared" si="144"/>
        <v/>
      </c>
      <c r="I4513" s="512" t="str">
        <f t="shared" si="145"/>
        <v/>
      </c>
      <c r="J4513" s="428"/>
    </row>
    <row r="4514" spans="1:10" ht="24.75" customHeight="1">
      <c r="A4514" s="428"/>
      <c r="B4514" s="428"/>
      <c r="C4514" s="428"/>
      <c r="D4514" s="495"/>
      <c r="E4514" s="495"/>
      <c r="F4514" s="428"/>
      <c r="G4514" s="495"/>
      <c r="H4514" s="495" t="str">
        <f t="shared" si="144"/>
        <v/>
      </c>
      <c r="I4514" s="512" t="str">
        <f t="shared" si="145"/>
        <v/>
      </c>
      <c r="J4514" s="428"/>
    </row>
    <row r="4515" spans="1:10" ht="24.75" customHeight="1">
      <c r="A4515" s="428"/>
      <c r="B4515" s="428"/>
      <c r="C4515" s="428"/>
      <c r="D4515" s="495"/>
      <c r="E4515" s="495"/>
      <c r="F4515" s="428"/>
      <c r="G4515" s="495"/>
      <c r="H4515" s="495" t="str">
        <f t="shared" si="144"/>
        <v/>
      </c>
      <c r="I4515" s="512" t="str">
        <f t="shared" si="145"/>
        <v/>
      </c>
      <c r="J4515" s="428"/>
    </row>
    <row r="4516" spans="1:10" ht="24.75" customHeight="1">
      <c r="A4516" s="428"/>
      <c r="B4516" s="428"/>
      <c r="C4516" s="428"/>
      <c r="D4516" s="495"/>
      <c r="E4516" s="495"/>
      <c r="F4516" s="428"/>
      <c r="G4516" s="495"/>
      <c r="H4516" s="495" t="str">
        <f t="shared" si="144"/>
        <v/>
      </c>
      <c r="I4516" s="512" t="str">
        <f t="shared" si="145"/>
        <v/>
      </c>
      <c r="J4516" s="428"/>
    </row>
    <row r="4517" spans="1:10" ht="24.75" customHeight="1">
      <c r="A4517" s="428"/>
      <c r="B4517" s="428"/>
      <c r="C4517" s="428"/>
      <c r="D4517" s="495"/>
      <c r="E4517" s="495"/>
      <c r="F4517" s="428"/>
      <c r="G4517" s="495"/>
      <c r="H4517" s="495" t="str">
        <f t="shared" si="144"/>
        <v/>
      </c>
      <c r="I4517" s="512" t="str">
        <f t="shared" si="145"/>
        <v/>
      </c>
      <c r="J4517" s="428"/>
    </row>
    <row r="4518" spans="1:10" ht="24.75" customHeight="1">
      <c r="A4518" s="428"/>
      <c r="B4518" s="428"/>
      <c r="C4518" s="428"/>
      <c r="D4518" s="495"/>
      <c r="E4518" s="495"/>
      <c r="F4518" s="428"/>
      <c r="G4518" s="495"/>
      <c r="H4518" s="495" t="str">
        <f t="shared" si="144"/>
        <v/>
      </c>
      <c r="I4518" s="512" t="str">
        <f t="shared" si="145"/>
        <v/>
      </c>
      <c r="J4518" s="428"/>
    </row>
    <row r="4519" spans="1:10" ht="24.75" customHeight="1">
      <c r="A4519" s="428"/>
      <c r="B4519" s="428"/>
      <c r="C4519" s="428"/>
      <c r="D4519" s="495"/>
      <c r="E4519" s="495"/>
      <c r="F4519" s="428"/>
      <c r="G4519" s="495"/>
      <c r="H4519" s="495" t="str">
        <f t="shared" si="144"/>
        <v/>
      </c>
      <c r="I4519" s="512" t="str">
        <f t="shared" si="145"/>
        <v/>
      </c>
      <c r="J4519" s="428"/>
    </row>
    <row r="4520" spans="1:10" ht="24.75" customHeight="1">
      <c r="A4520" s="428"/>
      <c r="B4520" s="428"/>
      <c r="C4520" s="428"/>
      <c r="D4520" s="495"/>
      <c r="E4520" s="495"/>
      <c r="F4520" s="428"/>
      <c r="G4520" s="495"/>
      <c r="H4520" s="495" t="str">
        <f t="shared" si="144"/>
        <v/>
      </c>
      <c r="I4520" s="512" t="str">
        <f t="shared" si="145"/>
        <v/>
      </c>
      <c r="J4520" s="428"/>
    </row>
    <row r="4521" spans="1:10" ht="24.75" customHeight="1">
      <c r="A4521" s="428"/>
      <c r="B4521" s="428"/>
      <c r="C4521" s="428"/>
      <c r="D4521" s="495"/>
      <c r="E4521" s="495"/>
      <c r="F4521" s="428"/>
      <c r="G4521" s="495"/>
      <c r="H4521" s="495" t="str">
        <f t="shared" si="144"/>
        <v/>
      </c>
      <c r="I4521" s="512" t="str">
        <f t="shared" si="145"/>
        <v/>
      </c>
      <c r="J4521" s="428"/>
    </row>
    <row r="4522" spans="1:10" ht="24.75" customHeight="1">
      <c r="A4522" s="428"/>
      <c r="B4522" s="428"/>
      <c r="C4522" s="428"/>
      <c r="D4522" s="495"/>
      <c r="E4522" s="495"/>
      <c r="F4522" s="428"/>
      <c r="G4522" s="495"/>
      <c r="H4522" s="495" t="str">
        <f t="shared" si="144"/>
        <v/>
      </c>
      <c r="I4522" s="512" t="str">
        <f t="shared" si="145"/>
        <v/>
      </c>
      <c r="J4522" s="428"/>
    </row>
    <row r="4523" spans="1:10" ht="24.75" customHeight="1">
      <c r="A4523" s="428"/>
      <c r="B4523" s="428"/>
      <c r="C4523" s="428"/>
      <c r="D4523" s="495"/>
      <c r="E4523" s="495"/>
      <c r="F4523" s="428"/>
      <c r="G4523" s="495"/>
      <c r="H4523" s="495" t="str">
        <f t="shared" si="144"/>
        <v/>
      </c>
      <c r="I4523" s="512" t="str">
        <f t="shared" si="145"/>
        <v/>
      </c>
      <c r="J4523" s="428"/>
    </row>
    <row r="4524" spans="1:10" ht="24.75" customHeight="1">
      <c r="A4524" s="428"/>
      <c r="B4524" s="428"/>
      <c r="C4524" s="428"/>
      <c r="D4524" s="495"/>
      <c r="E4524" s="495"/>
      <c r="F4524" s="428"/>
      <c r="G4524" s="495"/>
      <c r="H4524" s="495" t="str">
        <f t="shared" si="144"/>
        <v/>
      </c>
      <c r="I4524" s="512" t="str">
        <f t="shared" si="145"/>
        <v/>
      </c>
      <c r="J4524" s="428"/>
    </row>
    <row r="4525" spans="1:10" ht="24.75" customHeight="1">
      <c r="A4525" s="428"/>
      <c r="B4525" s="428"/>
      <c r="C4525" s="428"/>
      <c r="D4525" s="495"/>
      <c r="E4525" s="495"/>
      <c r="F4525" s="428"/>
      <c r="G4525" s="495"/>
      <c r="H4525" s="495" t="str">
        <f t="shared" si="144"/>
        <v/>
      </c>
      <c r="I4525" s="512" t="str">
        <f t="shared" si="145"/>
        <v/>
      </c>
      <c r="J4525" s="428"/>
    </row>
    <row r="4526" spans="1:10" ht="24.75" customHeight="1">
      <c r="A4526" s="428"/>
      <c r="B4526" s="428"/>
      <c r="C4526" s="428"/>
      <c r="D4526" s="495"/>
      <c r="E4526" s="495"/>
      <c r="F4526" s="428"/>
      <c r="G4526" s="495"/>
      <c r="H4526" s="495" t="str">
        <f t="shared" si="144"/>
        <v/>
      </c>
      <c r="I4526" s="512" t="str">
        <f t="shared" si="145"/>
        <v/>
      </c>
      <c r="J4526" s="428"/>
    </row>
    <row r="4527" spans="1:10" ht="24.75" customHeight="1">
      <c r="A4527" s="428"/>
      <c r="B4527" s="428"/>
      <c r="C4527" s="428"/>
      <c r="D4527" s="495"/>
      <c r="E4527" s="495"/>
      <c r="F4527" s="428"/>
      <c r="G4527" s="495"/>
      <c r="H4527" s="495" t="str">
        <f t="shared" si="144"/>
        <v/>
      </c>
      <c r="I4527" s="512" t="str">
        <f t="shared" si="145"/>
        <v/>
      </c>
      <c r="J4527" s="428"/>
    </row>
    <row r="4528" spans="1:10" ht="24.75" customHeight="1">
      <c r="A4528" s="428"/>
      <c r="B4528" s="428"/>
      <c r="C4528" s="428"/>
      <c r="D4528" s="495"/>
      <c r="E4528" s="495"/>
      <c r="F4528" s="428"/>
      <c r="G4528" s="495"/>
      <c r="H4528" s="495" t="str">
        <f t="shared" si="144"/>
        <v/>
      </c>
      <c r="I4528" s="512" t="str">
        <f t="shared" si="145"/>
        <v/>
      </c>
      <c r="J4528" s="428"/>
    </row>
    <row r="4529" spans="1:10" ht="24.75" customHeight="1">
      <c r="A4529" s="428"/>
      <c r="B4529" s="428"/>
      <c r="C4529" s="428"/>
      <c r="D4529" s="495"/>
      <c r="E4529" s="495"/>
      <c r="F4529" s="428"/>
      <c r="G4529" s="495"/>
      <c r="H4529" s="495" t="str">
        <f t="shared" si="144"/>
        <v/>
      </c>
      <c r="I4529" s="512" t="str">
        <f t="shared" si="145"/>
        <v/>
      </c>
      <c r="J4529" s="428"/>
    </row>
    <row r="4530" spans="1:10" ht="24.75" customHeight="1">
      <c r="A4530" s="428"/>
      <c r="B4530" s="428"/>
      <c r="C4530" s="428"/>
      <c r="D4530" s="495"/>
      <c r="E4530" s="495"/>
      <c r="F4530" s="428"/>
      <c r="G4530" s="495"/>
      <c r="H4530" s="495" t="str">
        <f t="shared" si="144"/>
        <v/>
      </c>
      <c r="I4530" s="512" t="str">
        <f t="shared" si="145"/>
        <v/>
      </c>
      <c r="J4530" s="428"/>
    </row>
    <row r="4531" spans="1:10" ht="24.75" customHeight="1">
      <c r="A4531" s="428"/>
      <c r="B4531" s="428"/>
      <c r="C4531" s="428"/>
      <c r="D4531" s="495"/>
      <c r="E4531" s="495"/>
      <c r="F4531" s="428"/>
      <c r="G4531" s="495"/>
      <c r="H4531" s="495" t="str">
        <f t="shared" si="144"/>
        <v/>
      </c>
      <c r="I4531" s="512" t="str">
        <f t="shared" si="145"/>
        <v/>
      </c>
      <c r="J4531" s="428"/>
    </row>
    <row r="4532" spans="1:10" ht="24.75" customHeight="1">
      <c r="A4532" s="428"/>
      <c r="B4532" s="428"/>
      <c r="C4532" s="428"/>
      <c r="D4532" s="495"/>
      <c r="E4532" s="495"/>
      <c r="F4532" s="428"/>
      <c r="G4532" s="495"/>
      <c r="H4532" s="495" t="str">
        <f t="shared" si="144"/>
        <v/>
      </c>
      <c r="I4532" s="512" t="str">
        <f t="shared" si="145"/>
        <v/>
      </c>
      <c r="J4532" s="428"/>
    </row>
    <row r="4533" spans="1:10" ht="24.75" customHeight="1">
      <c r="A4533" s="428"/>
      <c r="B4533" s="428"/>
      <c r="C4533" s="428"/>
      <c r="D4533" s="495"/>
      <c r="E4533" s="495"/>
      <c r="F4533" s="428"/>
      <c r="G4533" s="495"/>
      <c r="H4533" s="495" t="str">
        <f t="shared" si="144"/>
        <v/>
      </c>
      <c r="I4533" s="512" t="str">
        <f t="shared" si="145"/>
        <v/>
      </c>
      <c r="J4533" s="428"/>
    </row>
    <row r="4534" spans="1:10" ht="24.75" customHeight="1">
      <c r="A4534" s="428"/>
      <c r="B4534" s="428"/>
      <c r="C4534" s="428"/>
      <c r="D4534" s="495"/>
      <c r="E4534" s="495"/>
      <c r="F4534" s="428"/>
      <c r="G4534" s="495"/>
      <c r="H4534" s="495" t="str">
        <f t="shared" si="144"/>
        <v/>
      </c>
      <c r="I4534" s="512" t="str">
        <f t="shared" si="145"/>
        <v/>
      </c>
      <c r="J4534" s="428"/>
    </row>
    <row r="4535" spans="1:10" ht="24.75" customHeight="1">
      <c r="A4535" s="428"/>
      <c r="B4535" s="428"/>
      <c r="C4535" s="428"/>
      <c r="D4535" s="495"/>
      <c r="E4535" s="495"/>
      <c r="F4535" s="428"/>
      <c r="G4535" s="495"/>
      <c r="H4535" s="495" t="str">
        <f t="shared" si="144"/>
        <v/>
      </c>
      <c r="I4535" s="512" t="str">
        <f t="shared" si="145"/>
        <v/>
      </c>
      <c r="J4535" s="428"/>
    </row>
    <row r="4536" spans="1:10" ht="24.75" customHeight="1">
      <c r="A4536" s="428"/>
      <c r="B4536" s="428"/>
      <c r="C4536" s="428"/>
      <c r="D4536" s="495"/>
      <c r="E4536" s="495"/>
      <c r="F4536" s="428"/>
      <c r="G4536" s="495"/>
      <c r="H4536" s="495" t="str">
        <f t="shared" si="144"/>
        <v/>
      </c>
      <c r="I4536" s="512" t="str">
        <f t="shared" si="145"/>
        <v/>
      </c>
      <c r="J4536" s="428"/>
    </row>
    <row r="4537" spans="1:10" ht="24.75" customHeight="1">
      <c r="A4537" s="428"/>
      <c r="B4537" s="428"/>
      <c r="C4537" s="428"/>
      <c r="D4537" s="495"/>
      <c r="E4537" s="495"/>
      <c r="F4537" s="428"/>
      <c r="G4537" s="495"/>
      <c r="H4537" s="495" t="str">
        <f t="shared" si="144"/>
        <v/>
      </c>
      <c r="I4537" s="512" t="str">
        <f t="shared" si="145"/>
        <v/>
      </c>
      <c r="J4537" s="428"/>
    </row>
    <row r="4538" spans="1:10" ht="24.75" customHeight="1">
      <c r="A4538" s="428"/>
      <c r="B4538" s="428"/>
      <c r="C4538" s="428"/>
      <c r="D4538" s="495"/>
      <c r="E4538" s="495"/>
      <c r="F4538" s="428"/>
      <c r="G4538" s="495"/>
      <c r="H4538" s="495" t="str">
        <f t="shared" si="144"/>
        <v/>
      </c>
      <c r="I4538" s="512" t="str">
        <f t="shared" si="145"/>
        <v/>
      </c>
      <c r="J4538" s="428"/>
    </row>
    <row r="4539" spans="1:10" ht="24.75" customHeight="1">
      <c r="A4539" s="428"/>
      <c r="B4539" s="428"/>
      <c r="C4539" s="428"/>
      <c r="D4539" s="495"/>
      <c r="E4539" s="495"/>
      <c r="F4539" s="428"/>
      <c r="G4539" s="495"/>
      <c r="H4539" s="495" t="str">
        <f t="shared" si="144"/>
        <v/>
      </c>
      <c r="I4539" s="512" t="str">
        <f t="shared" si="145"/>
        <v/>
      </c>
      <c r="J4539" s="428"/>
    </row>
    <row r="4540" spans="1:10" ht="24.75" customHeight="1">
      <c r="A4540" s="428"/>
      <c r="B4540" s="428"/>
      <c r="C4540" s="428"/>
      <c r="D4540" s="495"/>
      <c r="E4540" s="495"/>
      <c r="F4540" s="428"/>
      <c r="G4540" s="495"/>
      <c r="H4540" s="495" t="str">
        <f t="shared" si="144"/>
        <v/>
      </c>
      <c r="I4540" s="512" t="str">
        <f t="shared" si="145"/>
        <v/>
      </c>
      <c r="J4540" s="428"/>
    </row>
    <row r="4541" spans="1:10" ht="24.75" customHeight="1">
      <c r="A4541" s="428"/>
      <c r="B4541" s="428"/>
      <c r="C4541" s="428"/>
      <c r="D4541" s="495"/>
      <c r="E4541" s="495"/>
      <c r="F4541" s="428"/>
      <c r="G4541" s="495"/>
      <c r="H4541" s="495" t="str">
        <f t="shared" si="144"/>
        <v/>
      </c>
      <c r="I4541" s="512" t="str">
        <f t="shared" si="145"/>
        <v/>
      </c>
      <c r="J4541" s="428"/>
    </row>
    <row r="4542" spans="1:10" ht="24.75" customHeight="1">
      <c r="A4542" s="428"/>
      <c r="B4542" s="428"/>
      <c r="C4542" s="428"/>
      <c r="D4542" s="495"/>
      <c r="E4542" s="495"/>
      <c r="F4542" s="428"/>
      <c r="G4542" s="495"/>
      <c r="H4542" s="495" t="str">
        <f t="shared" si="144"/>
        <v/>
      </c>
      <c r="I4542" s="512" t="str">
        <f t="shared" si="145"/>
        <v/>
      </c>
      <c r="J4542" s="428"/>
    </row>
    <row r="4543" spans="1:10" ht="24.75" customHeight="1">
      <c r="A4543" s="428"/>
      <c r="B4543" s="428"/>
      <c r="C4543" s="428"/>
      <c r="D4543" s="495"/>
      <c r="E4543" s="495"/>
      <c r="F4543" s="428"/>
      <c r="G4543" s="495"/>
      <c r="H4543" s="495" t="str">
        <f t="shared" si="144"/>
        <v/>
      </c>
      <c r="I4543" s="512" t="str">
        <f t="shared" si="145"/>
        <v/>
      </c>
      <c r="J4543" s="428"/>
    </row>
    <row r="4544" spans="1:10" ht="24.75" customHeight="1">
      <c r="A4544" s="428"/>
      <c r="B4544" s="428"/>
      <c r="C4544" s="428"/>
      <c r="D4544" s="495"/>
      <c r="E4544" s="495"/>
      <c r="F4544" s="428"/>
      <c r="G4544" s="495"/>
      <c r="H4544" s="495" t="str">
        <f t="shared" si="144"/>
        <v/>
      </c>
      <c r="I4544" s="512" t="str">
        <f t="shared" si="145"/>
        <v/>
      </c>
      <c r="J4544" s="428"/>
    </row>
    <row r="4545" spans="1:10" ht="24.75" customHeight="1">
      <c r="A4545" s="428"/>
      <c r="B4545" s="428"/>
      <c r="C4545" s="428"/>
      <c r="D4545" s="495"/>
      <c r="E4545" s="495"/>
      <c r="F4545" s="428"/>
      <c r="G4545" s="495"/>
      <c r="H4545" s="495" t="str">
        <f t="shared" si="144"/>
        <v/>
      </c>
      <c r="I4545" s="512" t="str">
        <f t="shared" si="145"/>
        <v/>
      </c>
      <c r="J4545" s="428"/>
    </row>
    <row r="4546" spans="1:10" ht="24.75" customHeight="1">
      <c r="A4546" s="428"/>
      <c r="B4546" s="428"/>
      <c r="C4546" s="428"/>
      <c r="D4546" s="495"/>
      <c r="E4546" s="495"/>
      <c r="F4546" s="428"/>
      <c r="G4546" s="495"/>
      <c r="H4546" s="495" t="str">
        <f t="shared" si="144"/>
        <v/>
      </c>
      <c r="I4546" s="512" t="str">
        <f t="shared" si="145"/>
        <v/>
      </c>
      <c r="J4546" s="428"/>
    </row>
    <row r="4547" spans="1:10" ht="24.75" customHeight="1">
      <c r="A4547" s="428"/>
      <c r="B4547" s="428"/>
      <c r="C4547" s="428"/>
      <c r="D4547" s="495"/>
      <c r="E4547" s="495"/>
      <c r="F4547" s="428"/>
      <c r="G4547" s="495"/>
      <c r="H4547" s="495" t="str">
        <f t="shared" si="144"/>
        <v/>
      </c>
      <c r="I4547" s="512" t="str">
        <f t="shared" si="145"/>
        <v/>
      </c>
      <c r="J4547" s="428"/>
    </row>
    <row r="4548" spans="1:10" ht="24.75" customHeight="1">
      <c r="A4548" s="428"/>
      <c r="B4548" s="428"/>
      <c r="C4548" s="428"/>
      <c r="D4548" s="495"/>
      <c r="E4548" s="495"/>
      <c r="F4548" s="428"/>
      <c r="G4548" s="495"/>
      <c r="H4548" s="495" t="str">
        <f t="shared" si="144"/>
        <v/>
      </c>
      <c r="I4548" s="512" t="str">
        <f t="shared" si="145"/>
        <v/>
      </c>
      <c r="J4548" s="428"/>
    </row>
    <row r="4549" spans="1:10" ht="24.75" customHeight="1">
      <c r="A4549" s="428"/>
      <c r="B4549" s="428"/>
      <c r="C4549" s="428"/>
      <c r="D4549" s="495"/>
      <c r="E4549" s="495"/>
      <c r="F4549" s="428"/>
      <c r="G4549" s="495"/>
      <c r="H4549" s="495" t="str">
        <f t="shared" si="144"/>
        <v/>
      </c>
      <c r="I4549" s="512" t="str">
        <f t="shared" si="145"/>
        <v/>
      </c>
      <c r="J4549" s="428"/>
    </row>
    <row r="4550" spans="1:10" ht="24.75" customHeight="1">
      <c r="A4550" s="428"/>
      <c r="B4550" s="428"/>
      <c r="C4550" s="428"/>
      <c r="D4550" s="495"/>
      <c r="E4550" s="495"/>
      <c r="F4550" s="428"/>
      <c r="G4550" s="495"/>
      <c r="H4550" s="495" t="str">
        <f t="shared" si="144"/>
        <v/>
      </c>
      <c r="I4550" s="512" t="str">
        <f t="shared" si="145"/>
        <v/>
      </c>
      <c r="J4550" s="428"/>
    </row>
    <row r="4551" spans="1:10" ht="24.75" customHeight="1">
      <c r="A4551" s="428"/>
      <c r="B4551" s="428"/>
      <c r="C4551" s="428"/>
      <c r="D4551" s="495"/>
      <c r="E4551" s="495"/>
      <c r="F4551" s="428"/>
      <c r="G4551" s="495"/>
      <c r="H4551" s="495" t="str">
        <f t="shared" si="144"/>
        <v/>
      </c>
      <c r="I4551" s="512" t="str">
        <f t="shared" si="145"/>
        <v/>
      </c>
      <c r="J4551" s="428"/>
    </row>
    <row r="4552" spans="1:10" ht="24.75" customHeight="1">
      <c r="A4552" s="428"/>
      <c r="B4552" s="428"/>
      <c r="C4552" s="428"/>
      <c r="D4552" s="495"/>
      <c r="E4552" s="495"/>
      <c r="F4552" s="428"/>
      <c r="G4552" s="495"/>
      <c r="H4552" s="495" t="str">
        <f t="shared" si="144"/>
        <v/>
      </c>
      <c r="I4552" s="512" t="str">
        <f t="shared" si="145"/>
        <v/>
      </c>
      <c r="J4552" s="428"/>
    </row>
    <row r="4553" spans="1:10" ht="24.75" customHeight="1">
      <c r="A4553" s="428"/>
      <c r="B4553" s="428"/>
      <c r="C4553" s="428"/>
      <c r="D4553" s="495"/>
      <c r="E4553" s="495"/>
      <c r="F4553" s="428"/>
      <c r="G4553" s="495"/>
      <c r="H4553" s="495" t="str">
        <f t="shared" si="144"/>
        <v/>
      </c>
      <c r="I4553" s="512" t="str">
        <f t="shared" si="145"/>
        <v/>
      </c>
      <c r="J4553" s="428"/>
    </row>
    <row r="4554" spans="1:10" ht="24.75" customHeight="1">
      <c r="A4554" s="428"/>
      <c r="B4554" s="428"/>
      <c r="C4554" s="428"/>
      <c r="D4554" s="495"/>
      <c r="E4554" s="495"/>
      <c r="F4554" s="428"/>
      <c r="G4554" s="495"/>
      <c r="H4554" s="495" t="str">
        <f t="shared" si="144"/>
        <v/>
      </c>
      <c r="I4554" s="512" t="str">
        <f t="shared" si="145"/>
        <v/>
      </c>
      <c r="J4554" s="428"/>
    </row>
    <row r="4555" spans="1:10" ht="24.75" customHeight="1">
      <c r="A4555" s="428"/>
      <c r="B4555" s="428"/>
      <c r="C4555" s="428"/>
      <c r="D4555" s="495"/>
      <c r="E4555" s="495"/>
      <c r="F4555" s="428"/>
      <c r="G4555" s="495"/>
      <c r="H4555" s="495" t="str">
        <f t="shared" si="144"/>
        <v/>
      </c>
      <c r="I4555" s="512" t="str">
        <f t="shared" si="145"/>
        <v/>
      </c>
      <c r="J4555" s="428"/>
    </row>
    <row r="4556" spans="1:10" ht="24.75" customHeight="1">
      <c r="A4556" s="428"/>
      <c r="B4556" s="428"/>
      <c r="C4556" s="428"/>
      <c r="D4556" s="495"/>
      <c r="E4556" s="495"/>
      <c r="F4556" s="428"/>
      <c r="G4556" s="495"/>
      <c r="H4556" s="495" t="str">
        <f t="shared" si="144"/>
        <v/>
      </c>
      <c r="I4556" s="512" t="str">
        <f t="shared" si="145"/>
        <v/>
      </c>
      <c r="J4556" s="428"/>
    </row>
    <row r="4557" spans="1:10" ht="24.75" customHeight="1">
      <c r="A4557" s="428"/>
      <c r="B4557" s="428"/>
      <c r="C4557" s="428"/>
      <c r="D4557" s="495"/>
      <c r="E4557" s="495"/>
      <c r="F4557" s="428"/>
      <c r="G4557" s="495"/>
      <c r="H4557" s="495" t="str">
        <f t="shared" si="144"/>
        <v/>
      </c>
      <c r="I4557" s="512" t="str">
        <f t="shared" si="145"/>
        <v/>
      </c>
      <c r="J4557" s="428"/>
    </row>
    <row r="4558" spans="1:10" ht="24.75" customHeight="1">
      <c r="A4558" s="428"/>
      <c r="B4558" s="428"/>
      <c r="C4558" s="428"/>
      <c r="D4558" s="495"/>
      <c r="E4558" s="495"/>
      <c r="F4558" s="428"/>
      <c r="G4558" s="495"/>
      <c r="H4558" s="495" t="str">
        <f t="shared" si="144"/>
        <v/>
      </c>
      <c r="I4558" s="512" t="str">
        <f t="shared" si="145"/>
        <v/>
      </c>
      <c r="J4558" s="428"/>
    </row>
    <row r="4559" spans="1:10" ht="24.75" customHeight="1">
      <c r="A4559" s="428"/>
      <c r="B4559" s="428"/>
      <c r="C4559" s="428"/>
      <c r="D4559" s="495"/>
      <c r="E4559" s="495"/>
      <c r="F4559" s="428"/>
      <c r="G4559" s="495"/>
      <c r="H4559" s="495" t="str">
        <f t="shared" si="144"/>
        <v/>
      </c>
      <c r="I4559" s="512" t="str">
        <f t="shared" si="145"/>
        <v/>
      </c>
      <c r="J4559" s="428"/>
    </row>
    <row r="4560" spans="1:10" ht="24.75" customHeight="1">
      <c r="A4560" s="428"/>
      <c r="B4560" s="428"/>
      <c r="C4560" s="428"/>
      <c r="D4560" s="495"/>
      <c r="E4560" s="495"/>
      <c r="F4560" s="428"/>
      <c r="G4560" s="495"/>
      <c r="H4560" s="495" t="str">
        <f t="shared" si="144"/>
        <v/>
      </c>
      <c r="I4560" s="512" t="str">
        <f t="shared" si="145"/>
        <v/>
      </c>
      <c r="J4560" s="428"/>
    </row>
    <row r="4561" spans="1:10" ht="24.75" customHeight="1">
      <c r="A4561" s="428"/>
      <c r="B4561" s="428"/>
      <c r="C4561" s="428"/>
      <c r="D4561" s="495"/>
      <c r="E4561" s="495"/>
      <c r="F4561" s="428"/>
      <c r="G4561" s="495"/>
      <c r="H4561" s="495" t="str">
        <f t="shared" si="144"/>
        <v/>
      </c>
      <c r="I4561" s="512" t="str">
        <f t="shared" si="145"/>
        <v/>
      </c>
      <c r="J4561" s="428"/>
    </row>
    <row r="4562" spans="1:10" ht="24.75" customHeight="1">
      <c r="A4562" s="428"/>
      <c r="B4562" s="428"/>
      <c r="C4562" s="428"/>
      <c r="D4562" s="495"/>
      <c r="E4562" s="495"/>
      <c r="F4562" s="428"/>
      <c r="G4562" s="495"/>
      <c r="H4562" s="495" t="str">
        <f t="shared" si="144"/>
        <v/>
      </c>
      <c r="I4562" s="512" t="str">
        <f t="shared" si="145"/>
        <v/>
      </c>
      <c r="J4562" s="428"/>
    </row>
    <row r="4563" spans="1:10" ht="24.75" customHeight="1">
      <c r="A4563" s="428"/>
      <c r="B4563" s="428"/>
      <c r="C4563" s="428"/>
      <c r="D4563" s="495"/>
      <c r="E4563" s="495"/>
      <c r="F4563" s="428"/>
      <c r="G4563" s="495"/>
      <c r="H4563" s="495" t="str">
        <f t="shared" si="144"/>
        <v/>
      </c>
      <c r="I4563" s="512" t="str">
        <f t="shared" si="145"/>
        <v/>
      </c>
      <c r="J4563" s="428"/>
    </row>
    <row r="4564" spans="1:10" ht="24.75" customHeight="1">
      <c r="A4564" s="428"/>
      <c r="B4564" s="428"/>
      <c r="C4564" s="428"/>
      <c r="D4564" s="495"/>
      <c r="E4564" s="495"/>
      <c r="F4564" s="428"/>
      <c r="G4564" s="495"/>
      <c r="H4564" s="495" t="str">
        <f t="shared" si="144"/>
        <v/>
      </c>
      <c r="I4564" s="512" t="str">
        <f t="shared" si="145"/>
        <v/>
      </c>
      <c r="J4564" s="428"/>
    </row>
    <row r="4565" spans="1:10" ht="24.75" customHeight="1">
      <c r="A4565" s="428"/>
      <c r="B4565" s="428"/>
      <c r="C4565" s="428"/>
      <c r="D4565" s="495"/>
      <c r="E4565" s="495"/>
      <c r="F4565" s="428"/>
      <c r="G4565" s="495"/>
      <c r="H4565" s="495" t="str">
        <f t="shared" si="144"/>
        <v/>
      </c>
      <c r="I4565" s="512" t="str">
        <f t="shared" si="145"/>
        <v/>
      </c>
      <c r="J4565" s="428"/>
    </row>
    <row r="4566" spans="1:10" ht="24.75" customHeight="1">
      <c r="A4566" s="428"/>
      <c r="B4566" s="428"/>
      <c r="C4566" s="428"/>
      <c r="D4566" s="495"/>
      <c r="E4566" s="495"/>
      <c r="F4566" s="428"/>
      <c r="G4566" s="495"/>
      <c r="H4566" s="495" t="str">
        <f t="shared" si="144"/>
        <v/>
      </c>
      <c r="I4566" s="512" t="str">
        <f t="shared" si="145"/>
        <v/>
      </c>
      <c r="J4566" s="428"/>
    </row>
    <row r="4567" spans="1:10" ht="24.75" customHeight="1">
      <c r="A4567" s="428"/>
      <c r="B4567" s="428"/>
      <c r="C4567" s="428"/>
      <c r="D4567" s="495"/>
      <c r="E4567" s="495"/>
      <c r="F4567" s="428"/>
      <c r="G4567" s="495"/>
      <c r="H4567" s="495" t="str">
        <f t="shared" si="144"/>
        <v/>
      </c>
      <c r="I4567" s="512" t="str">
        <f t="shared" si="145"/>
        <v/>
      </c>
      <c r="J4567" s="428"/>
    </row>
    <row r="4568" spans="1:10" ht="24.75" customHeight="1">
      <c r="A4568" s="428"/>
      <c r="B4568" s="428"/>
      <c r="C4568" s="428"/>
      <c r="D4568" s="495"/>
      <c r="E4568" s="495"/>
      <c r="F4568" s="428"/>
      <c r="G4568" s="495"/>
      <c r="H4568" s="495" t="str">
        <f t="shared" si="144"/>
        <v/>
      </c>
      <c r="I4568" s="512" t="str">
        <f t="shared" si="145"/>
        <v/>
      </c>
      <c r="J4568" s="428"/>
    </row>
    <row r="4569" spans="1:10" ht="24.75" customHeight="1">
      <c r="A4569" s="428"/>
      <c r="B4569" s="428"/>
      <c r="C4569" s="428"/>
      <c r="D4569" s="495"/>
      <c r="E4569" s="495"/>
      <c r="F4569" s="428"/>
      <c r="G4569" s="495"/>
      <c r="H4569" s="495" t="str">
        <f t="shared" si="144"/>
        <v/>
      </c>
      <c r="I4569" s="512" t="str">
        <f t="shared" si="145"/>
        <v/>
      </c>
      <c r="J4569" s="428"/>
    </row>
    <row r="4570" spans="1:10" ht="24.75" customHeight="1">
      <c r="A4570" s="428"/>
      <c r="B4570" s="428"/>
      <c r="C4570" s="428"/>
      <c r="D4570" s="495"/>
      <c r="E4570" s="495"/>
      <c r="F4570" s="428"/>
      <c r="G4570" s="495"/>
      <c r="H4570" s="495" t="str">
        <f t="shared" si="144"/>
        <v/>
      </c>
      <c r="I4570" s="512" t="str">
        <f t="shared" si="145"/>
        <v/>
      </c>
      <c r="J4570" s="428"/>
    </row>
    <row r="4571" spans="1:10" ht="24.75" customHeight="1">
      <c r="A4571" s="428"/>
      <c r="B4571" s="428"/>
      <c r="C4571" s="428"/>
      <c r="D4571" s="495"/>
      <c r="E4571" s="495"/>
      <c r="F4571" s="428"/>
      <c r="G4571" s="495"/>
      <c r="H4571" s="495" t="str">
        <f t="shared" si="144"/>
        <v/>
      </c>
      <c r="I4571" s="512" t="str">
        <f t="shared" si="145"/>
        <v/>
      </c>
      <c r="J4571" s="428"/>
    </row>
    <row r="4572" spans="1:10" ht="24.75" customHeight="1">
      <c r="A4572" s="428"/>
      <c r="B4572" s="428"/>
      <c r="C4572" s="428"/>
      <c r="D4572" s="495"/>
      <c r="E4572" s="495"/>
      <c r="F4572" s="428"/>
      <c r="G4572" s="495"/>
      <c r="H4572" s="495" t="str">
        <f t="shared" si="144"/>
        <v/>
      </c>
      <c r="I4572" s="512" t="str">
        <f t="shared" si="145"/>
        <v/>
      </c>
      <c r="J4572" s="428"/>
    </row>
    <row r="4573" spans="1:10" ht="24.75" customHeight="1">
      <c r="A4573" s="428"/>
      <c r="B4573" s="428"/>
      <c r="C4573" s="428"/>
      <c r="D4573" s="495"/>
      <c r="E4573" s="495"/>
      <c r="F4573" s="428"/>
      <c r="G4573" s="495"/>
      <c r="H4573" s="495" t="str">
        <f t="shared" si="144"/>
        <v/>
      </c>
      <c r="I4573" s="512" t="str">
        <f t="shared" si="145"/>
        <v/>
      </c>
      <c r="J4573" s="428"/>
    </row>
    <row r="4574" spans="1:10" ht="24.75" customHeight="1">
      <c r="A4574" s="428"/>
      <c r="B4574" s="428"/>
      <c r="C4574" s="428"/>
      <c r="D4574" s="495"/>
      <c r="E4574" s="495"/>
      <c r="F4574" s="428"/>
      <c r="G4574" s="495"/>
      <c r="H4574" s="495" t="str">
        <f t="shared" ref="H4574:H4637" si="146">IF(E4574="","",E4574*G4574)</f>
        <v/>
      </c>
      <c r="I4574" s="512" t="str">
        <f t="shared" ref="I4574:I4637" si="147">IF(D4574="","",H4574/D4574)</f>
        <v/>
      </c>
      <c r="J4574" s="428"/>
    </row>
    <row r="4575" spans="1:10" ht="24.75" customHeight="1">
      <c r="A4575" s="428"/>
      <c r="B4575" s="428"/>
      <c r="C4575" s="428"/>
      <c r="D4575" s="495"/>
      <c r="E4575" s="495"/>
      <c r="F4575" s="428"/>
      <c r="G4575" s="495"/>
      <c r="H4575" s="495" t="str">
        <f t="shared" si="146"/>
        <v/>
      </c>
      <c r="I4575" s="512" t="str">
        <f t="shared" si="147"/>
        <v/>
      </c>
      <c r="J4575" s="428"/>
    </row>
    <row r="4576" spans="1:10" ht="24.75" customHeight="1">
      <c r="A4576" s="428"/>
      <c r="B4576" s="428"/>
      <c r="C4576" s="428"/>
      <c r="D4576" s="495"/>
      <c r="E4576" s="495"/>
      <c r="F4576" s="428"/>
      <c r="G4576" s="495"/>
      <c r="H4576" s="495" t="str">
        <f t="shared" si="146"/>
        <v/>
      </c>
      <c r="I4576" s="512" t="str">
        <f t="shared" si="147"/>
        <v/>
      </c>
      <c r="J4576" s="428"/>
    </row>
    <row r="4577" spans="1:10" ht="24.75" customHeight="1">
      <c r="A4577" s="428"/>
      <c r="B4577" s="428"/>
      <c r="C4577" s="428"/>
      <c r="D4577" s="495"/>
      <c r="E4577" s="495"/>
      <c r="F4577" s="428"/>
      <c r="G4577" s="495"/>
      <c r="H4577" s="495" t="str">
        <f t="shared" si="146"/>
        <v/>
      </c>
      <c r="I4577" s="512" t="str">
        <f t="shared" si="147"/>
        <v/>
      </c>
      <c r="J4577" s="428"/>
    </row>
    <row r="4578" spans="1:10" ht="24.75" customHeight="1">
      <c r="A4578" s="428"/>
      <c r="B4578" s="428"/>
      <c r="C4578" s="428"/>
      <c r="D4578" s="495"/>
      <c r="E4578" s="495"/>
      <c r="F4578" s="428"/>
      <c r="G4578" s="495"/>
      <c r="H4578" s="495" t="str">
        <f t="shared" si="146"/>
        <v/>
      </c>
      <c r="I4578" s="512" t="str">
        <f t="shared" si="147"/>
        <v/>
      </c>
      <c r="J4578" s="428"/>
    </row>
    <row r="4579" spans="1:10" ht="24.75" customHeight="1">
      <c r="A4579" s="428"/>
      <c r="B4579" s="428"/>
      <c r="C4579" s="428"/>
      <c r="D4579" s="495"/>
      <c r="E4579" s="495"/>
      <c r="F4579" s="428"/>
      <c r="G4579" s="495"/>
      <c r="H4579" s="495" t="str">
        <f t="shared" si="146"/>
        <v/>
      </c>
      <c r="I4579" s="512" t="str">
        <f t="shared" si="147"/>
        <v/>
      </c>
      <c r="J4579" s="428"/>
    </row>
    <row r="4580" spans="1:10" ht="24.75" customHeight="1">
      <c r="A4580" s="428"/>
      <c r="B4580" s="428"/>
      <c r="C4580" s="428"/>
      <c r="D4580" s="495"/>
      <c r="E4580" s="495"/>
      <c r="F4580" s="428"/>
      <c r="G4580" s="495"/>
      <c r="H4580" s="495" t="str">
        <f t="shared" si="146"/>
        <v/>
      </c>
      <c r="I4580" s="512" t="str">
        <f t="shared" si="147"/>
        <v/>
      </c>
      <c r="J4580" s="428"/>
    </row>
    <row r="4581" spans="1:10" ht="24.75" customHeight="1">
      <c r="A4581" s="428"/>
      <c r="B4581" s="428"/>
      <c r="C4581" s="428"/>
      <c r="D4581" s="495"/>
      <c r="E4581" s="495"/>
      <c r="F4581" s="428"/>
      <c r="G4581" s="495"/>
      <c r="H4581" s="495" t="str">
        <f t="shared" si="146"/>
        <v/>
      </c>
      <c r="I4581" s="512" t="str">
        <f t="shared" si="147"/>
        <v/>
      </c>
      <c r="J4581" s="428"/>
    </row>
    <row r="4582" spans="1:10" ht="24.75" customHeight="1">
      <c r="A4582" s="428"/>
      <c r="B4582" s="428"/>
      <c r="C4582" s="428"/>
      <c r="D4582" s="495"/>
      <c r="E4582" s="495"/>
      <c r="F4582" s="428"/>
      <c r="G4582" s="495"/>
      <c r="H4582" s="495" t="str">
        <f t="shared" si="146"/>
        <v/>
      </c>
      <c r="I4582" s="512" t="str">
        <f t="shared" si="147"/>
        <v/>
      </c>
      <c r="J4582" s="428"/>
    </row>
    <row r="4583" spans="1:10" ht="24.75" customHeight="1">
      <c r="A4583" s="428"/>
      <c r="B4583" s="428"/>
      <c r="C4583" s="428"/>
      <c r="D4583" s="495"/>
      <c r="E4583" s="495"/>
      <c r="F4583" s="428"/>
      <c r="G4583" s="495"/>
      <c r="H4583" s="495" t="str">
        <f t="shared" si="146"/>
        <v/>
      </c>
      <c r="I4583" s="512" t="str">
        <f t="shared" si="147"/>
        <v/>
      </c>
      <c r="J4583" s="428"/>
    </row>
    <row r="4584" spans="1:10" ht="24.75" customHeight="1">
      <c r="A4584" s="428"/>
      <c r="B4584" s="428"/>
      <c r="C4584" s="428"/>
      <c r="D4584" s="495"/>
      <c r="E4584" s="495"/>
      <c r="F4584" s="428"/>
      <c r="G4584" s="495"/>
      <c r="H4584" s="495" t="str">
        <f t="shared" si="146"/>
        <v/>
      </c>
      <c r="I4584" s="512" t="str">
        <f t="shared" si="147"/>
        <v/>
      </c>
      <c r="J4584" s="428"/>
    </row>
    <row r="4585" spans="1:10" ht="24.75" customHeight="1">
      <c r="A4585" s="428"/>
      <c r="B4585" s="428"/>
      <c r="C4585" s="428"/>
      <c r="D4585" s="495"/>
      <c r="E4585" s="495"/>
      <c r="F4585" s="428"/>
      <c r="G4585" s="495"/>
      <c r="H4585" s="495" t="str">
        <f t="shared" si="146"/>
        <v/>
      </c>
      <c r="I4585" s="512" t="str">
        <f t="shared" si="147"/>
        <v/>
      </c>
      <c r="J4585" s="428"/>
    </row>
    <row r="4586" spans="1:10" ht="24.75" customHeight="1">
      <c r="A4586" s="428"/>
      <c r="B4586" s="428"/>
      <c r="C4586" s="428"/>
      <c r="D4586" s="495"/>
      <c r="E4586" s="495"/>
      <c r="F4586" s="428"/>
      <c r="G4586" s="495"/>
      <c r="H4586" s="495" t="str">
        <f t="shared" si="146"/>
        <v/>
      </c>
      <c r="I4586" s="512" t="str">
        <f t="shared" si="147"/>
        <v/>
      </c>
      <c r="J4586" s="428"/>
    </row>
    <row r="4587" spans="1:10" ht="24.75" customHeight="1">
      <c r="A4587" s="428"/>
      <c r="B4587" s="428"/>
      <c r="C4587" s="428"/>
      <c r="D4587" s="495"/>
      <c r="E4587" s="495"/>
      <c r="F4587" s="428"/>
      <c r="G4587" s="495"/>
      <c r="H4587" s="495" t="str">
        <f t="shared" si="146"/>
        <v/>
      </c>
      <c r="I4587" s="512" t="str">
        <f t="shared" si="147"/>
        <v/>
      </c>
      <c r="J4587" s="428"/>
    </row>
    <row r="4588" spans="1:10" ht="24.75" customHeight="1">
      <c r="A4588" s="428"/>
      <c r="B4588" s="428"/>
      <c r="C4588" s="428"/>
      <c r="D4588" s="495"/>
      <c r="E4588" s="495"/>
      <c r="F4588" s="428"/>
      <c r="G4588" s="495"/>
      <c r="H4588" s="495" t="str">
        <f t="shared" si="146"/>
        <v/>
      </c>
      <c r="I4588" s="512" t="str">
        <f t="shared" si="147"/>
        <v/>
      </c>
      <c r="J4588" s="428"/>
    </row>
    <row r="4589" spans="1:10" ht="24.75" customHeight="1">
      <c r="A4589" s="428"/>
      <c r="B4589" s="428"/>
      <c r="C4589" s="428"/>
      <c r="D4589" s="495"/>
      <c r="E4589" s="495"/>
      <c r="F4589" s="428"/>
      <c r="G4589" s="495"/>
      <c r="H4589" s="495" t="str">
        <f t="shared" si="146"/>
        <v/>
      </c>
      <c r="I4589" s="512" t="str">
        <f t="shared" si="147"/>
        <v/>
      </c>
      <c r="J4589" s="428"/>
    </row>
    <row r="4590" spans="1:10" ht="24.75" customHeight="1">
      <c r="A4590" s="428"/>
      <c r="B4590" s="428"/>
      <c r="C4590" s="428"/>
      <c r="D4590" s="495"/>
      <c r="E4590" s="495"/>
      <c r="F4590" s="428"/>
      <c r="G4590" s="495"/>
      <c r="H4590" s="495" t="str">
        <f t="shared" si="146"/>
        <v/>
      </c>
      <c r="I4590" s="512" t="str">
        <f t="shared" si="147"/>
        <v/>
      </c>
      <c r="J4590" s="428"/>
    </row>
    <row r="4591" spans="1:10" ht="24.75" customHeight="1">
      <c r="A4591" s="428"/>
      <c r="B4591" s="428"/>
      <c r="C4591" s="428"/>
      <c r="D4591" s="495"/>
      <c r="E4591" s="495"/>
      <c r="F4591" s="428"/>
      <c r="G4591" s="495"/>
      <c r="H4591" s="495" t="str">
        <f t="shared" si="146"/>
        <v/>
      </c>
      <c r="I4591" s="512" t="str">
        <f t="shared" si="147"/>
        <v/>
      </c>
      <c r="J4591" s="428"/>
    </row>
    <row r="4592" spans="1:10" ht="24.75" customHeight="1">
      <c r="A4592" s="428"/>
      <c r="B4592" s="428"/>
      <c r="C4592" s="428"/>
      <c r="D4592" s="495"/>
      <c r="E4592" s="495"/>
      <c r="F4592" s="428"/>
      <c r="G4592" s="495"/>
      <c r="H4592" s="495" t="str">
        <f t="shared" si="146"/>
        <v/>
      </c>
      <c r="I4592" s="512" t="str">
        <f t="shared" si="147"/>
        <v/>
      </c>
      <c r="J4592" s="428"/>
    </row>
    <row r="4593" spans="1:10" ht="24.75" customHeight="1">
      <c r="A4593" s="428"/>
      <c r="B4593" s="428"/>
      <c r="C4593" s="428"/>
      <c r="D4593" s="495"/>
      <c r="E4593" s="495"/>
      <c r="F4593" s="428"/>
      <c r="G4593" s="495"/>
      <c r="H4593" s="495" t="str">
        <f t="shared" si="146"/>
        <v/>
      </c>
      <c r="I4593" s="512" t="str">
        <f t="shared" si="147"/>
        <v/>
      </c>
      <c r="J4593" s="428"/>
    </row>
    <row r="4594" spans="1:10" ht="24.75" customHeight="1">
      <c r="A4594" s="428"/>
      <c r="B4594" s="428"/>
      <c r="C4594" s="428"/>
      <c r="D4594" s="495"/>
      <c r="E4594" s="495"/>
      <c r="F4594" s="428"/>
      <c r="G4594" s="495"/>
      <c r="H4594" s="495" t="str">
        <f t="shared" si="146"/>
        <v/>
      </c>
      <c r="I4594" s="512" t="str">
        <f t="shared" si="147"/>
        <v/>
      </c>
      <c r="J4594" s="428"/>
    </row>
    <row r="4595" spans="1:10" ht="24.75" customHeight="1">
      <c r="A4595" s="428"/>
      <c r="B4595" s="428"/>
      <c r="C4595" s="428"/>
      <c r="D4595" s="495"/>
      <c r="E4595" s="495"/>
      <c r="F4595" s="428"/>
      <c r="G4595" s="495"/>
      <c r="H4595" s="495" t="str">
        <f t="shared" si="146"/>
        <v/>
      </c>
      <c r="I4595" s="512" t="str">
        <f t="shared" si="147"/>
        <v/>
      </c>
      <c r="J4595" s="428"/>
    </row>
    <row r="4596" spans="1:10" ht="24.75" customHeight="1">
      <c r="A4596" s="428"/>
      <c r="B4596" s="428"/>
      <c r="C4596" s="428"/>
      <c r="D4596" s="495"/>
      <c r="E4596" s="495"/>
      <c r="F4596" s="428"/>
      <c r="G4596" s="495"/>
      <c r="H4596" s="495" t="str">
        <f t="shared" si="146"/>
        <v/>
      </c>
      <c r="I4596" s="512" t="str">
        <f t="shared" si="147"/>
        <v/>
      </c>
      <c r="J4596" s="428"/>
    </row>
    <row r="4597" spans="1:10" ht="24.75" customHeight="1">
      <c r="A4597" s="428"/>
      <c r="B4597" s="428"/>
      <c r="C4597" s="428"/>
      <c r="D4597" s="495"/>
      <c r="E4597" s="495"/>
      <c r="F4597" s="428"/>
      <c r="G4597" s="495"/>
      <c r="H4597" s="495" t="str">
        <f t="shared" si="146"/>
        <v/>
      </c>
      <c r="I4597" s="512" t="str">
        <f t="shared" si="147"/>
        <v/>
      </c>
      <c r="J4597" s="428"/>
    </row>
    <row r="4598" spans="1:10" ht="24.75" customHeight="1">
      <c r="A4598" s="428"/>
      <c r="B4598" s="428"/>
      <c r="C4598" s="428"/>
      <c r="D4598" s="495"/>
      <c r="E4598" s="495"/>
      <c r="F4598" s="428"/>
      <c r="G4598" s="495"/>
      <c r="H4598" s="495" t="str">
        <f t="shared" si="146"/>
        <v/>
      </c>
      <c r="I4598" s="512" t="str">
        <f t="shared" si="147"/>
        <v/>
      </c>
      <c r="J4598" s="428"/>
    </row>
    <row r="4599" spans="1:10" ht="24.75" customHeight="1">
      <c r="A4599" s="428"/>
      <c r="B4599" s="428"/>
      <c r="C4599" s="428"/>
      <c r="D4599" s="495"/>
      <c r="E4599" s="495"/>
      <c r="F4599" s="428"/>
      <c r="G4599" s="495"/>
      <c r="H4599" s="495" t="str">
        <f t="shared" si="146"/>
        <v/>
      </c>
      <c r="I4599" s="512" t="str">
        <f t="shared" si="147"/>
        <v/>
      </c>
      <c r="J4599" s="428"/>
    </row>
    <row r="4600" spans="1:10" ht="24.75" customHeight="1">
      <c r="A4600" s="428"/>
      <c r="B4600" s="428"/>
      <c r="C4600" s="428"/>
      <c r="D4600" s="495"/>
      <c r="E4600" s="495"/>
      <c r="F4600" s="428"/>
      <c r="G4600" s="495"/>
      <c r="H4600" s="495" t="str">
        <f t="shared" si="146"/>
        <v/>
      </c>
      <c r="I4600" s="512" t="str">
        <f t="shared" si="147"/>
        <v/>
      </c>
      <c r="J4600" s="428"/>
    </row>
    <row r="4601" spans="1:10" ht="24.75" customHeight="1">
      <c r="A4601" s="428"/>
      <c r="B4601" s="428"/>
      <c r="C4601" s="428"/>
      <c r="D4601" s="495"/>
      <c r="E4601" s="495"/>
      <c r="F4601" s="428"/>
      <c r="G4601" s="495"/>
      <c r="H4601" s="495" t="str">
        <f t="shared" si="146"/>
        <v/>
      </c>
      <c r="I4601" s="512" t="str">
        <f t="shared" si="147"/>
        <v/>
      </c>
      <c r="J4601" s="428"/>
    </row>
    <row r="4602" spans="1:10" ht="24.75" customHeight="1">
      <c r="A4602" s="428"/>
      <c r="B4602" s="428"/>
      <c r="C4602" s="428"/>
      <c r="D4602" s="495"/>
      <c r="E4602" s="495"/>
      <c r="F4602" s="428"/>
      <c r="G4602" s="495"/>
      <c r="H4602" s="495" t="str">
        <f t="shared" si="146"/>
        <v/>
      </c>
      <c r="I4602" s="512" t="str">
        <f t="shared" si="147"/>
        <v/>
      </c>
      <c r="J4602" s="428"/>
    </row>
    <row r="4603" spans="1:10" ht="24.75" customHeight="1">
      <c r="A4603" s="428"/>
      <c r="B4603" s="428"/>
      <c r="C4603" s="428"/>
      <c r="D4603" s="495"/>
      <c r="E4603" s="495"/>
      <c r="F4603" s="428"/>
      <c r="G4603" s="495"/>
      <c r="H4603" s="495" t="str">
        <f t="shared" si="146"/>
        <v/>
      </c>
      <c r="I4603" s="512" t="str">
        <f t="shared" si="147"/>
        <v/>
      </c>
      <c r="J4603" s="428"/>
    </row>
    <row r="4604" spans="1:10" ht="24.75" customHeight="1">
      <c r="A4604" s="428"/>
      <c r="B4604" s="428"/>
      <c r="C4604" s="428"/>
      <c r="D4604" s="495"/>
      <c r="E4604" s="495"/>
      <c r="F4604" s="428"/>
      <c r="G4604" s="495"/>
      <c r="H4604" s="495" t="str">
        <f t="shared" si="146"/>
        <v/>
      </c>
      <c r="I4604" s="512" t="str">
        <f t="shared" si="147"/>
        <v/>
      </c>
      <c r="J4604" s="428"/>
    </row>
    <row r="4605" spans="1:10" ht="24.75" customHeight="1">
      <c r="A4605" s="428"/>
      <c r="B4605" s="428"/>
      <c r="C4605" s="428"/>
      <c r="D4605" s="495"/>
      <c r="E4605" s="495"/>
      <c r="F4605" s="428"/>
      <c r="G4605" s="495"/>
      <c r="H4605" s="495" t="str">
        <f t="shared" si="146"/>
        <v/>
      </c>
      <c r="I4605" s="512" t="str">
        <f t="shared" si="147"/>
        <v/>
      </c>
      <c r="J4605" s="428"/>
    </row>
    <row r="4606" spans="1:10" ht="24.75" customHeight="1">
      <c r="A4606" s="428"/>
      <c r="B4606" s="428"/>
      <c r="C4606" s="428"/>
      <c r="D4606" s="495"/>
      <c r="E4606" s="495"/>
      <c r="F4606" s="428"/>
      <c r="G4606" s="495"/>
      <c r="H4606" s="495" t="str">
        <f t="shared" si="146"/>
        <v/>
      </c>
      <c r="I4606" s="512" t="str">
        <f t="shared" si="147"/>
        <v/>
      </c>
      <c r="J4606" s="428"/>
    </row>
    <row r="4607" spans="1:10" ht="24.75" customHeight="1">
      <c r="A4607" s="428"/>
      <c r="B4607" s="428"/>
      <c r="C4607" s="428"/>
      <c r="D4607" s="495"/>
      <c r="E4607" s="495"/>
      <c r="F4607" s="428"/>
      <c r="G4607" s="495"/>
      <c r="H4607" s="495" t="str">
        <f t="shared" si="146"/>
        <v/>
      </c>
      <c r="I4607" s="512" t="str">
        <f t="shared" si="147"/>
        <v/>
      </c>
      <c r="J4607" s="428"/>
    </row>
    <row r="4608" spans="1:10" ht="24.75" customHeight="1">
      <c r="A4608" s="428"/>
      <c r="B4608" s="428"/>
      <c r="C4608" s="428"/>
      <c r="D4608" s="495"/>
      <c r="E4608" s="495"/>
      <c r="F4608" s="428"/>
      <c r="G4608" s="495"/>
      <c r="H4608" s="495" t="str">
        <f t="shared" si="146"/>
        <v/>
      </c>
      <c r="I4608" s="512" t="str">
        <f t="shared" si="147"/>
        <v/>
      </c>
      <c r="J4608" s="428"/>
    </row>
    <row r="4609" spans="1:10" ht="24.75" customHeight="1">
      <c r="A4609" s="428"/>
      <c r="B4609" s="428"/>
      <c r="C4609" s="428"/>
      <c r="D4609" s="495"/>
      <c r="E4609" s="495"/>
      <c r="F4609" s="428"/>
      <c r="G4609" s="495"/>
      <c r="H4609" s="495" t="str">
        <f t="shared" si="146"/>
        <v/>
      </c>
      <c r="I4609" s="512" t="str">
        <f t="shared" si="147"/>
        <v/>
      </c>
      <c r="J4609" s="428"/>
    </row>
    <row r="4610" spans="1:10" ht="24.75" customHeight="1">
      <c r="A4610" s="428"/>
      <c r="B4610" s="428"/>
      <c r="C4610" s="428"/>
      <c r="D4610" s="495"/>
      <c r="E4610" s="495"/>
      <c r="F4610" s="428"/>
      <c r="G4610" s="495"/>
      <c r="H4610" s="495" t="str">
        <f t="shared" si="146"/>
        <v/>
      </c>
      <c r="I4610" s="512" t="str">
        <f t="shared" si="147"/>
        <v/>
      </c>
      <c r="J4610" s="428"/>
    </row>
    <row r="4611" spans="1:10" ht="24.75" customHeight="1">
      <c r="A4611" s="428"/>
      <c r="B4611" s="428"/>
      <c r="C4611" s="428"/>
      <c r="D4611" s="495"/>
      <c r="E4611" s="495"/>
      <c r="F4611" s="428"/>
      <c r="G4611" s="495"/>
      <c r="H4611" s="495" t="str">
        <f t="shared" si="146"/>
        <v/>
      </c>
      <c r="I4611" s="512" t="str">
        <f t="shared" si="147"/>
        <v/>
      </c>
      <c r="J4611" s="428"/>
    </row>
    <row r="4612" spans="1:10" ht="24.75" customHeight="1">
      <c r="A4612" s="428"/>
      <c r="B4612" s="428"/>
      <c r="C4612" s="428"/>
      <c r="D4612" s="495"/>
      <c r="E4612" s="495"/>
      <c r="F4612" s="428"/>
      <c r="G4612" s="495"/>
      <c r="H4612" s="495" t="str">
        <f t="shared" si="146"/>
        <v/>
      </c>
      <c r="I4612" s="512" t="str">
        <f t="shared" si="147"/>
        <v/>
      </c>
      <c r="J4612" s="428"/>
    </row>
    <row r="4613" spans="1:10" ht="24.75" customHeight="1">
      <c r="A4613" s="428"/>
      <c r="B4613" s="428"/>
      <c r="C4613" s="428"/>
      <c r="D4613" s="495"/>
      <c r="E4613" s="495"/>
      <c r="F4613" s="428"/>
      <c r="G4613" s="495"/>
      <c r="H4613" s="495" t="str">
        <f t="shared" si="146"/>
        <v/>
      </c>
      <c r="I4613" s="512" t="str">
        <f t="shared" si="147"/>
        <v/>
      </c>
      <c r="J4613" s="428"/>
    </row>
    <row r="4614" spans="1:10" ht="24.75" customHeight="1">
      <c r="A4614" s="428"/>
      <c r="B4614" s="428"/>
      <c r="C4614" s="428"/>
      <c r="D4614" s="495"/>
      <c r="E4614" s="495"/>
      <c r="F4614" s="428"/>
      <c r="G4614" s="495"/>
      <c r="H4614" s="495" t="str">
        <f t="shared" si="146"/>
        <v/>
      </c>
      <c r="I4614" s="512" t="str">
        <f t="shared" si="147"/>
        <v/>
      </c>
      <c r="J4614" s="428"/>
    </row>
    <row r="4615" spans="1:10" ht="24.75" customHeight="1">
      <c r="A4615" s="428"/>
      <c r="B4615" s="428"/>
      <c r="C4615" s="428"/>
      <c r="D4615" s="495"/>
      <c r="E4615" s="495"/>
      <c r="F4615" s="428"/>
      <c r="G4615" s="495"/>
      <c r="H4615" s="495" t="str">
        <f t="shared" si="146"/>
        <v/>
      </c>
      <c r="I4615" s="512" t="str">
        <f t="shared" si="147"/>
        <v/>
      </c>
      <c r="J4615" s="428"/>
    </row>
    <row r="4616" spans="1:10" ht="24.75" customHeight="1">
      <c r="A4616" s="428"/>
      <c r="B4616" s="428"/>
      <c r="C4616" s="428"/>
      <c r="D4616" s="495"/>
      <c r="E4616" s="495"/>
      <c r="F4616" s="428"/>
      <c r="G4616" s="495"/>
      <c r="H4616" s="495" t="str">
        <f t="shared" si="146"/>
        <v/>
      </c>
      <c r="I4616" s="512" t="str">
        <f t="shared" si="147"/>
        <v/>
      </c>
      <c r="J4616" s="428"/>
    </row>
    <row r="4617" spans="1:10" ht="24.75" customHeight="1">
      <c r="A4617" s="428"/>
      <c r="B4617" s="428"/>
      <c r="C4617" s="428"/>
      <c r="D4617" s="495"/>
      <c r="E4617" s="495"/>
      <c r="F4617" s="428"/>
      <c r="G4617" s="495"/>
      <c r="H4617" s="495" t="str">
        <f t="shared" si="146"/>
        <v/>
      </c>
      <c r="I4617" s="512" t="str">
        <f t="shared" si="147"/>
        <v/>
      </c>
      <c r="J4617" s="428"/>
    </row>
    <row r="4618" spans="1:10" ht="24.75" customHeight="1">
      <c r="A4618" s="428"/>
      <c r="B4618" s="428"/>
      <c r="C4618" s="428"/>
      <c r="D4618" s="495"/>
      <c r="E4618" s="495"/>
      <c r="F4618" s="428"/>
      <c r="G4618" s="495"/>
      <c r="H4618" s="495" t="str">
        <f t="shared" si="146"/>
        <v/>
      </c>
      <c r="I4618" s="512" t="str">
        <f t="shared" si="147"/>
        <v/>
      </c>
      <c r="J4618" s="428"/>
    </row>
    <row r="4619" spans="1:10" ht="24.75" customHeight="1">
      <c r="A4619" s="428"/>
      <c r="B4619" s="428"/>
      <c r="C4619" s="428"/>
      <c r="D4619" s="495"/>
      <c r="E4619" s="495"/>
      <c r="F4619" s="428"/>
      <c r="G4619" s="495"/>
      <c r="H4619" s="495" t="str">
        <f t="shared" si="146"/>
        <v/>
      </c>
      <c r="I4619" s="512" t="str">
        <f t="shared" si="147"/>
        <v/>
      </c>
      <c r="J4619" s="428"/>
    </row>
    <row r="4620" spans="1:10" ht="24.75" customHeight="1">
      <c r="A4620" s="428"/>
      <c r="B4620" s="428"/>
      <c r="C4620" s="428"/>
      <c r="D4620" s="495"/>
      <c r="E4620" s="495"/>
      <c r="F4620" s="428"/>
      <c r="G4620" s="495"/>
      <c r="H4620" s="495" t="str">
        <f t="shared" si="146"/>
        <v/>
      </c>
      <c r="I4620" s="512" t="str">
        <f t="shared" si="147"/>
        <v/>
      </c>
      <c r="J4620" s="428"/>
    </row>
    <row r="4621" spans="1:10" ht="24.75" customHeight="1">
      <c r="A4621" s="428"/>
      <c r="B4621" s="428"/>
      <c r="C4621" s="428"/>
      <c r="D4621" s="495"/>
      <c r="E4621" s="495"/>
      <c r="F4621" s="428"/>
      <c r="G4621" s="495"/>
      <c r="H4621" s="495" t="str">
        <f t="shared" si="146"/>
        <v/>
      </c>
      <c r="I4621" s="512" t="str">
        <f t="shared" si="147"/>
        <v/>
      </c>
      <c r="J4621" s="428"/>
    </row>
    <row r="4622" spans="1:10" ht="24.75" customHeight="1">
      <c r="A4622" s="428"/>
      <c r="B4622" s="428"/>
      <c r="C4622" s="428"/>
      <c r="D4622" s="495"/>
      <c r="E4622" s="495"/>
      <c r="F4622" s="428"/>
      <c r="G4622" s="495"/>
      <c r="H4622" s="495" t="str">
        <f t="shared" si="146"/>
        <v/>
      </c>
      <c r="I4622" s="512" t="str">
        <f t="shared" si="147"/>
        <v/>
      </c>
      <c r="J4622" s="428"/>
    </row>
    <row r="4623" spans="1:10" ht="24.75" customHeight="1">
      <c r="A4623" s="428"/>
      <c r="B4623" s="428"/>
      <c r="C4623" s="428"/>
      <c r="D4623" s="495"/>
      <c r="E4623" s="495"/>
      <c r="F4623" s="428"/>
      <c r="G4623" s="495"/>
      <c r="H4623" s="495" t="str">
        <f t="shared" si="146"/>
        <v/>
      </c>
      <c r="I4623" s="512" t="str">
        <f t="shared" si="147"/>
        <v/>
      </c>
      <c r="J4623" s="428"/>
    </row>
    <row r="4624" spans="1:10" ht="24.75" customHeight="1">
      <c r="A4624" s="428"/>
      <c r="B4624" s="428"/>
      <c r="C4624" s="428"/>
      <c r="D4624" s="495"/>
      <c r="E4624" s="495"/>
      <c r="F4624" s="428"/>
      <c r="G4624" s="495"/>
      <c r="H4624" s="495" t="str">
        <f t="shared" si="146"/>
        <v/>
      </c>
      <c r="I4624" s="512" t="str">
        <f t="shared" si="147"/>
        <v/>
      </c>
      <c r="J4624" s="428"/>
    </row>
    <row r="4625" spans="1:10" ht="24.75" customHeight="1">
      <c r="A4625" s="428"/>
      <c r="B4625" s="428"/>
      <c r="C4625" s="428"/>
      <c r="D4625" s="495"/>
      <c r="E4625" s="495"/>
      <c r="F4625" s="428"/>
      <c r="G4625" s="495"/>
      <c r="H4625" s="495" t="str">
        <f t="shared" si="146"/>
        <v/>
      </c>
      <c r="I4625" s="512" t="str">
        <f t="shared" si="147"/>
        <v/>
      </c>
      <c r="J4625" s="428"/>
    </row>
    <row r="4626" spans="1:10" ht="24.75" customHeight="1">
      <c r="A4626" s="428"/>
      <c r="B4626" s="428"/>
      <c r="C4626" s="428"/>
      <c r="D4626" s="495"/>
      <c r="E4626" s="495"/>
      <c r="F4626" s="428"/>
      <c r="G4626" s="495"/>
      <c r="H4626" s="495" t="str">
        <f t="shared" si="146"/>
        <v/>
      </c>
      <c r="I4626" s="512" t="str">
        <f t="shared" si="147"/>
        <v/>
      </c>
      <c r="J4626" s="428"/>
    </row>
    <row r="4627" spans="1:10" ht="24.75" customHeight="1">
      <c r="A4627" s="428"/>
      <c r="B4627" s="428"/>
      <c r="C4627" s="428"/>
      <c r="D4627" s="495"/>
      <c r="E4627" s="495"/>
      <c r="F4627" s="428"/>
      <c r="G4627" s="495"/>
      <c r="H4627" s="495" t="str">
        <f t="shared" si="146"/>
        <v/>
      </c>
      <c r="I4627" s="512" t="str">
        <f t="shared" si="147"/>
        <v/>
      </c>
      <c r="J4627" s="428"/>
    </row>
    <row r="4628" spans="1:10" ht="24.75" customHeight="1">
      <c r="A4628" s="428"/>
      <c r="B4628" s="428"/>
      <c r="C4628" s="428"/>
      <c r="D4628" s="495"/>
      <c r="E4628" s="495"/>
      <c r="F4628" s="428"/>
      <c r="G4628" s="495"/>
      <c r="H4628" s="495" t="str">
        <f t="shared" si="146"/>
        <v/>
      </c>
      <c r="I4628" s="512" t="str">
        <f t="shared" si="147"/>
        <v/>
      </c>
      <c r="J4628" s="428"/>
    </row>
    <row r="4629" spans="1:10" ht="24.75" customHeight="1">
      <c r="A4629" s="428"/>
      <c r="B4629" s="428"/>
      <c r="C4629" s="428"/>
      <c r="D4629" s="495"/>
      <c r="E4629" s="495"/>
      <c r="F4629" s="428"/>
      <c r="G4629" s="495"/>
      <c r="H4629" s="495" t="str">
        <f t="shared" si="146"/>
        <v/>
      </c>
      <c r="I4629" s="512" t="str">
        <f t="shared" si="147"/>
        <v/>
      </c>
      <c r="J4629" s="428"/>
    </row>
    <row r="4630" spans="1:10" ht="24.75" customHeight="1">
      <c r="A4630" s="428"/>
      <c r="B4630" s="428"/>
      <c r="C4630" s="428"/>
      <c r="D4630" s="495"/>
      <c r="E4630" s="495"/>
      <c r="F4630" s="428"/>
      <c r="G4630" s="495"/>
      <c r="H4630" s="495" t="str">
        <f t="shared" si="146"/>
        <v/>
      </c>
      <c r="I4630" s="512" t="str">
        <f t="shared" si="147"/>
        <v/>
      </c>
      <c r="J4630" s="428"/>
    </row>
    <row r="4631" spans="1:10" ht="24.75" customHeight="1">
      <c r="A4631" s="428"/>
      <c r="B4631" s="428"/>
      <c r="C4631" s="428"/>
      <c r="D4631" s="495"/>
      <c r="E4631" s="495"/>
      <c r="F4631" s="428"/>
      <c r="G4631" s="495"/>
      <c r="H4631" s="495" t="str">
        <f t="shared" si="146"/>
        <v/>
      </c>
      <c r="I4631" s="512" t="str">
        <f t="shared" si="147"/>
        <v/>
      </c>
      <c r="J4631" s="428"/>
    </row>
    <row r="4632" spans="1:10" ht="24.75" customHeight="1">
      <c r="A4632" s="428"/>
      <c r="B4632" s="428"/>
      <c r="C4632" s="428"/>
      <c r="D4632" s="495"/>
      <c r="E4632" s="495"/>
      <c r="F4632" s="428"/>
      <c r="G4632" s="495"/>
      <c r="H4632" s="495" t="str">
        <f t="shared" si="146"/>
        <v/>
      </c>
      <c r="I4632" s="512" t="str">
        <f t="shared" si="147"/>
        <v/>
      </c>
      <c r="J4632" s="428"/>
    </row>
    <row r="4633" spans="1:10" ht="24.75" customHeight="1">
      <c r="A4633" s="428"/>
      <c r="B4633" s="428"/>
      <c r="C4633" s="428"/>
      <c r="D4633" s="495"/>
      <c r="E4633" s="495"/>
      <c r="F4633" s="428"/>
      <c r="G4633" s="495"/>
      <c r="H4633" s="495" t="str">
        <f t="shared" si="146"/>
        <v/>
      </c>
      <c r="I4633" s="512" t="str">
        <f t="shared" si="147"/>
        <v/>
      </c>
      <c r="J4633" s="428"/>
    </row>
    <row r="4634" spans="1:10" ht="24.75" customHeight="1">
      <c r="A4634" s="428"/>
      <c r="B4634" s="428"/>
      <c r="C4634" s="428"/>
      <c r="D4634" s="495"/>
      <c r="E4634" s="495"/>
      <c r="F4634" s="428"/>
      <c r="G4634" s="495"/>
      <c r="H4634" s="495" t="str">
        <f t="shared" si="146"/>
        <v/>
      </c>
      <c r="I4634" s="512" t="str">
        <f t="shared" si="147"/>
        <v/>
      </c>
      <c r="J4634" s="428"/>
    </row>
    <row r="4635" spans="1:10" ht="24.75" customHeight="1">
      <c r="A4635" s="428"/>
      <c r="B4635" s="428"/>
      <c r="C4635" s="428"/>
      <c r="D4635" s="495"/>
      <c r="E4635" s="495"/>
      <c r="F4635" s="428"/>
      <c r="G4635" s="495"/>
      <c r="H4635" s="495" t="str">
        <f t="shared" si="146"/>
        <v/>
      </c>
      <c r="I4635" s="512" t="str">
        <f t="shared" si="147"/>
        <v/>
      </c>
      <c r="J4635" s="428"/>
    </row>
    <row r="4636" spans="1:10" ht="24.75" customHeight="1">
      <c r="A4636" s="428"/>
      <c r="B4636" s="428"/>
      <c r="C4636" s="428"/>
      <c r="D4636" s="495"/>
      <c r="E4636" s="495"/>
      <c r="F4636" s="428"/>
      <c r="G4636" s="495"/>
      <c r="H4636" s="495" t="str">
        <f t="shared" si="146"/>
        <v/>
      </c>
      <c r="I4636" s="512" t="str">
        <f t="shared" si="147"/>
        <v/>
      </c>
      <c r="J4636" s="428"/>
    </row>
    <row r="4637" spans="1:10" ht="24.75" customHeight="1">
      <c r="A4637" s="428"/>
      <c r="B4637" s="428"/>
      <c r="C4637" s="428"/>
      <c r="D4637" s="495"/>
      <c r="E4637" s="495"/>
      <c r="F4637" s="428"/>
      <c r="G4637" s="495"/>
      <c r="H4637" s="495" t="str">
        <f t="shared" si="146"/>
        <v/>
      </c>
      <c r="I4637" s="512" t="str">
        <f t="shared" si="147"/>
        <v/>
      </c>
      <c r="J4637" s="428"/>
    </row>
    <row r="4638" spans="1:10" ht="24.75" customHeight="1">
      <c r="A4638" s="428"/>
      <c r="B4638" s="428"/>
      <c r="C4638" s="428"/>
      <c r="D4638" s="495"/>
      <c r="E4638" s="495"/>
      <c r="F4638" s="428"/>
      <c r="G4638" s="495"/>
      <c r="H4638" s="495" t="str">
        <f t="shared" ref="H4638:H4701" si="148">IF(E4638="","",E4638*G4638)</f>
        <v/>
      </c>
      <c r="I4638" s="512" t="str">
        <f t="shared" ref="I4638:I4701" si="149">IF(D4638="","",H4638/D4638)</f>
        <v/>
      </c>
      <c r="J4638" s="428"/>
    </row>
    <row r="4639" spans="1:10" ht="24.75" customHeight="1">
      <c r="A4639" s="428"/>
      <c r="B4639" s="428"/>
      <c r="C4639" s="428"/>
      <c r="D4639" s="495"/>
      <c r="E4639" s="495"/>
      <c r="F4639" s="428"/>
      <c r="G4639" s="495"/>
      <c r="H4639" s="495" t="str">
        <f t="shared" si="148"/>
        <v/>
      </c>
      <c r="I4639" s="512" t="str">
        <f t="shared" si="149"/>
        <v/>
      </c>
      <c r="J4639" s="428"/>
    </row>
    <row r="4640" spans="1:10" ht="24.75" customHeight="1">
      <c r="A4640" s="428"/>
      <c r="B4640" s="428"/>
      <c r="C4640" s="428"/>
      <c r="D4640" s="495"/>
      <c r="E4640" s="495"/>
      <c r="F4640" s="428"/>
      <c r="G4640" s="495"/>
      <c r="H4640" s="495" t="str">
        <f t="shared" si="148"/>
        <v/>
      </c>
      <c r="I4640" s="512" t="str">
        <f t="shared" si="149"/>
        <v/>
      </c>
      <c r="J4640" s="428"/>
    </row>
    <row r="4641" spans="1:10" ht="24.75" customHeight="1">
      <c r="A4641" s="428"/>
      <c r="B4641" s="428"/>
      <c r="C4641" s="428"/>
      <c r="D4641" s="495"/>
      <c r="E4641" s="495"/>
      <c r="F4641" s="428"/>
      <c r="G4641" s="495"/>
      <c r="H4641" s="495" t="str">
        <f t="shared" si="148"/>
        <v/>
      </c>
      <c r="I4641" s="512" t="str">
        <f t="shared" si="149"/>
        <v/>
      </c>
      <c r="J4641" s="428"/>
    </row>
    <row r="4642" spans="1:10" ht="24.75" customHeight="1">
      <c r="A4642" s="428"/>
      <c r="B4642" s="428"/>
      <c r="C4642" s="428"/>
      <c r="D4642" s="495"/>
      <c r="E4642" s="495"/>
      <c r="F4642" s="428"/>
      <c r="G4642" s="495"/>
      <c r="H4642" s="495" t="str">
        <f t="shared" si="148"/>
        <v/>
      </c>
      <c r="I4642" s="512" t="str">
        <f t="shared" si="149"/>
        <v/>
      </c>
      <c r="J4642" s="428"/>
    </row>
    <row r="4643" spans="1:10" ht="24.75" customHeight="1">
      <c r="A4643" s="428"/>
      <c r="B4643" s="428"/>
      <c r="C4643" s="428"/>
      <c r="D4643" s="495"/>
      <c r="E4643" s="495"/>
      <c r="F4643" s="428"/>
      <c r="G4643" s="495"/>
      <c r="H4643" s="495" t="str">
        <f t="shared" si="148"/>
        <v/>
      </c>
      <c r="I4643" s="512" t="str">
        <f t="shared" si="149"/>
        <v/>
      </c>
      <c r="J4643" s="428"/>
    </row>
    <row r="4644" spans="1:10" ht="24.75" customHeight="1">
      <c r="A4644" s="428"/>
      <c r="B4644" s="428"/>
      <c r="C4644" s="428"/>
      <c r="D4644" s="495"/>
      <c r="E4644" s="495"/>
      <c r="F4644" s="428"/>
      <c r="G4644" s="495"/>
      <c r="H4644" s="495" t="str">
        <f t="shared" si="148"/>
        <v/>
      </c>
      <c r="I4644" s="512" t="str">
        <f t="shared" si="149"/>
        <v/>
      </c>
      <c r="J4644" s="428"/>
    </row>
    <row r="4645" spans="1:10" ht="24.75" customHeight="1">
      <c r="A4645" s="428"/>
      <c r="B4645" s="428"/>
      <c r="C4645" s="428"/>
      <c r="D4645" s="495"/>
      <c r="E4645" s="495"/>
      <c r="F4645" s="428"/>
      <c r="G4645" s="495"/>
      <c r="H4645" s="495" t="str">
        <f t="shared" si="148"/>
        <v/>
      </c>
      <c r="I4645" s="512" t="str">
        <f t="shared" si="149"/>
        <v/>
      </c>
      <c r="J4645" s="428"/>
    </row>
    <row r="4646" spans="1:10" ht="24.75" customHeight="1">
      <c r="A4646" s="428"/>
      <c r="B4646" s="428"/>
      <c r="C4646" s="428"/>
      <c r="D4646" s="495"/>
      <c r="E4646" s="495"/>
      <c r="F4646" s="428"/>
      <c r="G4646" s="495"/>
      <c r="H4646" s="495" t="str">
        <f t="shared" si="148"/>
        <v/>
      </c>
      <c r="I4646" s="512" t="str">
        <f t="shared" si="149"/>
        <v/>
      </c>
      <c r="J4646" s="428"/>
    </row>
    <row r="4647" spans="1:10" ht="24.75" customHeight="1">
      <c r="A4647" s="428"/>
      <c r="B4647" s="428"/>
      <c r="C4647" s="428"/>
      <c r="D4647" s="495"/>
      <c r="E4647" s="495"/>
      <c r="F4647" s="428"/>
      <c r="G4647" s="495"/>
      <c r="H4647" s="495" t="str">
        <f t="shared" si="148"/>
        <v/>
      </c>
      <c r="I4647" s="512" t="str">
        <f t="shared" si="149"/>
        <v/>
      </c>
      <c r="J4647" s="428"/>
    </row>
    <row r="4648" spans="1:10" ht="24.75" customHeight="1">
      <c r="A4648" s="428"/>
      <c r="B4648" s="428"/>
      <c r="C4648" s="428"/>
      <c r="D4648" s="495"/>
      <c r="E4648" s="495"/>
      <c r="F4648" s="428"/>
      <c r="G4648" s="495"/>
      <c r="H4648" s="495" t="str">
        <f t="shared" si="148"/>
        <v/>
      </c>
      <c r="I4648" s="512" t="str">
        <f t="shared" si="149"/>
        <v/>
      </c>
      <c r="J4648" s="428"/>
    </row>
    <row r="4649" spans="1:10" ht="24.75" customHeight="1">
      <c r="A4649" s="428"/>
      <c r="B4649" s="428"/>
      <c r="C4649" s="428"/>
      <c r="D4649" s="495"/>
      <c r="E4649" s="495"/>
      <c r="F4649" s="428"/>
      <c r="G4649" s="495"/>
      <c r="H4649" s="495" t="str">
        <f t="shared" si="148"/>
        <v/>
      </c>
      <c r="I4649" s="512" t="str">
        <f t="shared" si="149"/>
        <v/>
      </c>
      <c r="J4649" s="428"/>
    </row>
    <row r="4650" spans="1:10" ht="24.75" customHeight="1">
      <c r="A4650" s="428"/>
      <c r="B4650" s="428"/>
      <c r="C4650" s="428"/>
      <c r="D4650" s="495"/>
      <c r="E4650" s="495"/>
      <c r="F4650" s="428"/>
      <c r="G4650" s="495"/>
      <c r="H4650" s="495" t="str">
        <f t="shared" si="148"/>
        <v/>
      </c>
      <c r="I4650" s="512" t="str">
        <f t="shared" si="149"/>
        <v/>
      </c>
      <c r="J4650" s="428"/>
    </row>
    <row r="4651" spans="1:10" ht="24.75" customHeight="1">
      <c r="A4651" s="428"/>
      <c r="B4651" s="428"/>
      <c r="C4651" s="428"/>
      <c r="D4651" s="495"/>
      <c r="E4651" s="495"/>
      <c r="F4651" s="428"/>
      <c r="G4651" s="495"/>
      <c r="H4651" s="495" t="str">
        <f t="shared" si="148"/>
        <v/>
      </c>
      <c r="I4651" s="512" t="str">
        <f t="shared" si="149"/>
        <v/>
      </c>
      <c r="J4651" s="428"/>
    </row>
    <row r="4652" spans="1:10" ht="24.75" customHeight="1">
      <c r="A4652" s="428"/>
      <c r="B4652" s="428"/>
      <c r="C4652" s="428"/>
      <c r="D4652" s="495"/>
      <c r="E4652" s="495"/>
      <c r="F4652" s="428"/>
      <c r="G4652" s="495"/>
      <c r="H4652" s="495" t="str">
        <f t="shared" si="148"/>
        <v/>
      </c>
      <c r="I4652" s="512" t="str">
        <f t="shared" si="149"/>
        <v/>
      </c>
      <c r="J4652" s="428"/>
    </row>
    <row r="4653" spans="1:10" ht="24.75" customHeight="1">
      <c r="A4653" s="428"/>
      <c r="B4653" s="428"/>
      <c r="C4653" s="428"/>
      <c r="D4653" s="495"/>
      <c r="E4653" s="495"/>
      <c r="F4653" s="428"/>
      <c r="G4653" s="495"/>
      <c r="H4653" s="495" t="str">
        <f t="shared" si="148"/>
        <v/>
      </c>
      <c r="I4653" s="512" t="str">
        <f t="shared" si="149"/>
        <v/>
      </c>
      <c r="J4653" s="428"/>
    </row>
    <row r="4654" spans="1:10" ht="24.75" customHeight="1">
      <c r="A4654" s="428"/>
      <c r="B4654" s="428"/>
      <c r="C4654" s="428"/>
      <c r="D4654" s="495"/>
      <c r="E4654" s="495"/>
      <c r="F4654" s="428"/>
      <c r="G4654" s="495"/>
      <c r="H4654" s="495" t="str">
        <f t="shared" si="148"/>
        <v/>
      </c>
      <c r="I4654" s="512" t="str">
        <f t="shared" si="149"/>
        <v/>
      </c>
      <c r="J4654" s="428"/>
    </row>
    <row r="4655" spans="1:10" ht="24.75" customHeight="1">
      <c r="A4655" s="428"/>
      <c r="B4655" s="428"/>
      <c r="C4655" s="428"/>
      <c r="D4655" s="495"/>
      <c r="E4655" s="495"/>
      <c r="F4655" s="428"/>
      <c r="G4655" s="495"/>
      <c r="H4655" s="495" t="str">
        <f t="shared" si="148"/>
        <v/>
      </c>
      <c r="I4655" s="512" t="str">
        <f t="shared" si="149"/>
        <v/>
      </c>
      <c r="J4655" s="428"/>
    </row>
    <row r="4656" spans="1:10" ht="24.75" customHeight="1">
      <c r="A4656" s="428"/>
      <c r="B4656" s="428"/>
      <c r="C4656" s="428"/>
      <c r="D4656" s="495"/>
      <c r="E4656" s="495"/>
      <c r="F4656" s="428"/>
      <c r="G4656" s="495"/>
      <c r="H4656" s="495" t="str">
        <f t="shared" si="148"/>
        <v/>
      </c>
      <c r="I4656" s="512" t="str">
        <f t="shared" si="149"/>
        <v/>
      </c>
      <c r="J4656" s="428"/>
    </row>
    <row r="4657" spans="1:10" ht="24.75" customHeight="1">
      <c r="A4657" s="428"/>
      <c r="B4657" s="428"/>
      <c r="C4657" s="428"/>
      <c r="D4657" s="495"/>
      <c r="E4657" s="495"/>
      <c r="F4657" s="428"/>
      <c r="G4657" s="495"/>
      <c r="H4657" s="495" t="str">
        <f t="shared" si="148"/>
        <v/>
      </c>
      <c r="I4657" s="512" t="str">
        <f t="shared" si="149"/>
        <v/>
      </c>
      <c r="J4657" s="428"/>
    </row>
    <row r="4658" spans="1:10" ht="24.75" customHeight="1">
      <c r="A4658" s="428"/>
      <c r="B4658" s="428"/>
      <c r="C4658" s="428"/>
      <c r="D4658" s="495"/>
      <c r="E4658" s="495"/>
      <c r="F4658" s="428"/>
      <c r="G4658" s="495"/>
      <c r="H4658" s="495" t="str">
        <f t="shared" si="148"/>
        <v/>
      </c>
      <c r="I4658" s="512" t="str">
        <f t="shared" si="149"/>
        <v/>
      </c>
      <c r="J4658" s="428"/>
    </row>
    <row r="4659" spans="1:10" ht="24.75" customHeight="1">
      <c r="A4659" s="428"/>
      <c r="B4659" s="428"/>
      <c r="C4659" s="428"/>
      <c r="D4659" s="495"/>
      <c r="E4659" s="495"/>
      <c r="F4659" s="428"/>
      <c r="G4659" s="495"/>
      <c r="H4659" s="495" t="str">
        <f t="shared" si="148"/>
        <v/>
      </c>
      <c r="I4659" s="512" t="str">
        <f t="shared" si="149"/>
        <v/>
      </c>
      <c r="J4659" s="428"/>
    </row>
    <row r="4660" spans="1:10" ht="24.75" customHeight="1">
      <c r="A4660" s="428"/>
      <c r="B4660" s="428"/>
      <c r="C4660" s="428"/>
      <c r="D4660" s="495"/>
      <c r="E4660" s="495"/>
      <c r="F4660" s="428"/>
      <c r="G4660" s="495"/>
      <c r="H4660" s="495" t="str">
        <f t="shared" si="148"/>
        <v/>
      </c>
      <c r="I4660" s="512" t="str">
        <f t="shared" si="149"/>
        <v/>
      </c>
      <c r="J4660" s="428"/>
    </row>
    <row r="4661" spans="1:10" ht="24.75" customHeight="1">
      <c r="A4661" s="428"/>
      <c r="B4661" s="428"/>
      <c r="C4661" s="428"/>
      <c r="D4661" s="495"/>
      <c r="E4661" s="495"/>
      <c r="F4661" s="428"/>
      <c r="G4661" s="495"/>
      <c r="H4661" s="495" t="str">
        <f t="shared" si="148"/>
        <v/>
      </c>
      <c r="I4661" s="512" t="str">
        <f t="shared" si="149"/>
        <v/>
      </c>
      <c r="J4661" s="428"/>
    </row>
    <row r="4662" spans="1:10" ht="24.75" customHeight="1">
      <c r="A4662" s="428"/>
      <c r="B4662" s="428"/>
      <c r="C4662" s="428"/>
      <c r="D4662" s="495"/>
      <c r="E4662" s="495"/>
      <c r="F4662" s="428"/>
      <c r="G4662" s="495"/>
      <c r="H4662" s="495" t="str">
        <f t="shared" si="148"/>
        <v/>
      </c>
      <c r="I4662" s="512" t="str">
        <f t="shared" si="149"/>
        <v/>
      </c>
      <c r="J4662" s="428"/>
    </row>
    <row r="4663" spans="1:10" ht="24.75" customHeight="1">
      <c r="A4663" s="428"/>
      <c r="B4663" s="428"/>
      <c r="C4663" s="428"/>
      <c r="D4663" s="495"/>
      <c r="E4663" s="495"/>
      <c r="F4663" s="428"/>
      <c r="G4663" s="495"/>
      <c r="H4663" s="495" t="str">
        <f t="shared" si="148"/>
        <v/>
      </c>
      <c r="I4663" s="512" t="str">
        <f t="shared" si="149"/>
        <v/>
      </c>
      <c r="J4663" s="428"/>
    </row>
    <row r="4664" spans="1:10" ht="24.75" customHeight="1">
      <c r="A4664" s="428"/>
      <c r="B4664" s="428"/>
      <c r="C4664" s="428"/>
      <c r="D4664" s="495"/>
      <c r="E4664" s="495"/>
      <c r="F4664" s="428"/>
      <c r="G4664" s="495"/>
      <c r="H4664" s="495" t="str">
        <f t="shared" si="148"/>
        <v/>
      </c>
      <c r="I4664" s="512" t="str">
        <f t="shared" si="149"/>
        <v/>
      </c>
      <c r="J4664" s="428"/>
    </row>
    <row r="4665" spans="1:10" ht="24.75" customHeight="1">
      <c r="A4665" s="428"/>
      <c r="B4665" s="428"/>
      <c r="C4665" s="428"/>
      <c r="D4665" s="495"/>
      <c r="E4665" s="495"/>
      <c r="F4665" s="428"/>
      <c r="G4665" s="495"/>
      <c r="H4665" s="495" t="str">
        <f t="shared" si="148"/>
        <v/>
      </c>
      <c r="I4665" s="512" t="str">
        <f t="shared" si="149"/>
        <v/>
      </c>
      <c r="J4665" s="428"/>
    </row>
    <row r="4666" spans="1:10" ht="24.75" customHeight="1">
      <c r="A4666" s="428"/>
      <c r="B4666" s="428"/>
      <c r="C4666" s="428"/>
      <c r="D4666" s="495"/>
      <c r="E4666" s="495"/>
      <c r="F4666" s="428"/>
      <c r="G4666" s="495"/>
      <c r="H4666" s="495" t="str">
        <f t="shared" si="148"/>
        <v/>
      </c>
      <c r="I4666" s="512" t="str">
        <f t="shared" si="149"/>
        <v/>
      </c>
      <c r="J4666" s="428"/>
    </row>
    <row r="4667" spans="1:10" ht="24.75" customHeight="1">
      <c r="A4667" s="428"/>
      <c r="B4667" s="428"/>
      <c r="C4667" s="428"/>
      <c r="D4667" s="495"/>
      <c r="E4667" s="495"/>
      <c r="F4667" s="428"/>
      <c r="G4667" s="495"/>
      <c r="H4667" s="495" t="str">
        <f t="shared" si="148"/>
        <v/>
      </c>
      <c r="I4667" s="512" t="str">
        <f t="shared" si="149"/>
        <v/>
      </c>
      <c r="J4667" s="428"/>
    </row>
    <row r="4668" spans="1:10" ht="24.75" customHeight="1">
      <c r="A4668" s="428"/>
      <c r="B4668" s="428"/>
      <c r="C4668" s="428"/>
      <c r="D4668" s="495"/>
      <c r="E4668" s="495"/>
      <c r="F4668" s="428"/>
      <c r="G4668" s="495"/>
      <c r="H4668" s="495" t="str">
        <f t="shared" si="148"/>
        <v/>
      </c>
      <c r="I4668" s="512" t="str">
        <f t="shared" si="149"/>
        <v/>
      </c>
      <c r="J4668" s="428"/>
    </row>
    <row r="4669" spans="1:10" ht="24.75" customHeight="1">
      <c r="A4669" s="428"/>
      <c r="B4669" s="428"/>
      <c r="C4669" s="428"/>
      <c r="D4669" s="495"/>
      <c r="E4669" s="495"/>
      <c r="F4669" s="428"/>
      <c r="G4669" s="495"/>
      <c r="H4669" s="495" t="str">
        <f t="shared" si="148"/>
        <v/>
      </c>
      <c r="I4669" s="512" t="str">
        <f t="shared" si="149"/>
        <v/>
      </c>
      <c r="J4669" s="428"/>
    </row>
    <row r="4670" spans="1:10" ht="24.75" customHeight="1">
      <c r="A4670" s="428"/>
      <c r="B4670" s="428"/>
      <c r="C4670" s="428"/>
      <c r="D4670" s="495"/>
      <c r="E4670" s="495"/>
      <c r="F4670" s="428"/>
      <c r="G4670" s="495"/>
      <c r="H4670" s="495" t="str">
        <f t="shared" si="148"/>
        <v/>
      </c>
      <c r="I4670" s="512" t="str">
        <f t="shared" si="149"/>
        <v/>
      </c>
      <c r="J4670" s="428"/>
    </row>
    <row r="4671" spans="1:10" ht="24.75" customHeight="1">
      <c r="A4671" s="428"/>
      <c r="B4671" s="428"/>
      <c r="C4671" s="428"/>
      <c r="D4671" s="495"/>
      <c r="E4671" s="495"/>
      <c r="F4671" s="428"/>
      <c r="G4671" s="495"/>
      <c r="H4671" s="495" t="str">
        <f t="shared" si="148"/>
        <v/>
      </c>
      <c r="I4671" s="512" t="str">
        <f t="shared" si="149"/>
        <v/>
      </c>
      <c r="J4671" s="428"/>
    </row>
    <row r="4672" spans="1:10" ht="24.75" customHeight="1">
      <c r="A4672" s="428"/>
      <c r="B4672" s="428"/>
      <c r="C4672" s="428"/>
      <c r="D4672" s="495"/>
      <c r="E4672" s="495"/>
      <c r="F4672" s="428"/>
      <c r="G4672" s="495"/>
      <c r="H4672" s="495" t="str">
        <f t="shared" si="148"/>
        <v/>
      </c>
      <c r="I4672" s="512" t="str">
        <f t="shared" si="149"/>
        <v/>
      </c>
      <c r="J4672" s="428"/>
    </row>
    <row r="4673" spans="1:10" ht="24.75" customHeight="1">
      <c r="A4673" s="428"/>
      <c r="B4673" s="428"/>
      <c r="C4673" s="428"/>
      <c r="D4673" s="495"/>
      <c r="E4673" s="495"/>
      <c r="F4673" s="428"/>
      <c r="G4673" s="495"/>
      <c r="H4673" s="495" t="str">
        <f t="shared" si="148"/>
        <v/>
      </c>
      <c r="I4673" s="512" t="str">
        <f t="shared" si="149"/>
        <v/>
      </c>
      <c r="J4673" s="428"/>
    </row>
    <row r="4674" spans="1:10" ht="24.75" customHeight="1">
      <c r="A4674" s="428"/>
      <c r="B4674" s="428"/>
      <c r="C4674" s="428"/>
      <c r="D4674" s="495"/>
      <c r="E4674" s="495"/>
      <c r="F4674" s="428"/>
      <c r="G4674" s="495"/>
      <c r="H4674" s="495" t="str">
        <f t="shared" si="148"/>
        <v/>
      </c>
      <c r="I4674" s="512" t="str">
        <f t="shared" si="149"/>
        <v/>
      </c>
      <c r="J4674" s="428"/>
    </row>
    <row r="4675" spans="1:10" ht="24.75" customHeight="1">
      <c r="A4675" s="428"/>
      <c r="B4675" s="428"/>
      <c r="C4675" s="428"/>
      <c r="D4675" s="495"/>
      <c r="E4675" s="495"/>
      <c r="F4675" s="428"/>
      <c r="G4675" s="495"/>
      <c r="H4675" s="495" t="str">
        <f t="shared" si="148"/>
        <v/>
      </c>
      <c r="I4675" s="512" t="str">
        <f t="shared" si="149"/>
        <v/>
      </c>
      <c r="J4675" s="428"/>
    </row>
    <row r="4676" spans="1:10" ht="24.75" customHeight="1">
      <c r="A4676" s="428"/>
      <c r="B4676" s="428"/>
      <c r="C4676" s="428"/>
      <c r="D4676" s="495"/>
      <c r="E4676" s="495"/>
      <c r="F4676" s="428"/>
      <c r="G4676" s="495"/>
      <c r="H4676" s="495" t="str">
        <f t="shared" si="148"/>
        <v/>
      </c>
      <c r="I4676" s="512" t="str">
        <f t="shared" si="149"/>
        <v/>
      </c>
      <c r="J4676" s="428"/>
    </row>
    <row r="4677" spans="1:10" ht="24.75" customHeight="1">
      <c r="A4677" s="428"/>
      <c r="B4677" s="428"/>
      <c r="C4677" s="428"/>
      <c r="D4677" s="495"/>
      <c r="E4677" s="495"/>
      <c r="F4677" s="428"/>
      <c r="G4677" s="495"/>
      <c r="H4677" s="495" t="str">
        <f t="shared" si="148"/>
        <v/>
      </c>
      <c r="I4677" s="512" t="str">
        <f t="shared" si="149"/>
        <v/>
      </c>
      <c r="J4677" s="428"/>
    </row>
    <row r="4678" spans="1:10" ht="24.75" customHeight="1">
      <c r="A4678" s="428"/>
      <c r="B4678" s="428"/>
      <c r="C4678" s="428"/>
      <c r="D4678" s="495"/>
      <c r="E4678" s="495"/>
      <c r="F4678" s="428"/>
      <c r="G4678" s="495"/>
      <c r="H4678" s="495" t="str">
        <f t="shared" si="148"/>
        <v/>
      </c>
      <c r="I4678" s="512" t="str">
        <f t="shared" si="149"/>
        <v/>
      </c>
      <c r="J4678" s="428"/>
    </row>
    <row r="4679" spans="1:10" ht="24.75" customHeight="1">
      <c r="A4679" s="428"/>
      <c r="B4679" s="428"/>
      <c r="C4679" s="428"/>
      <c r="D4679" s="495"/>
      <c r="E4679" s="495"/>
      <c r="F4679" s="428"/>
      <c r="G4679" s="495"/>
      <c r="H4679" s="495" t="str">
        <f t="shared" si="148"/>
        <v/>
      </c>
      <c r="I4679" s="512" t="str">
        <f t="shared" si="149"/>
        <v/>
      </c>
      <c r="J4679" s="428"/>
    </row>
    <row r="4680" spans="1:10" ht="24.75" customHeight="1">
      <c r="A4680" s="428"/>
      <c r="B4680" s="428"/>
      <c r="C4680" s="428"/>
      <c r="D4680" s="495"/>
      <c r="E4680" s="495"/>
      <c r="F4680" s="428"/>
      <c r="G4680" s="495"/>
      <c r="H4680" s="495" t="str">
        <f t="shared" si="148"/>
        <v/>
      </c>
      <c r="I4680" s="512" t="str">
        <f t="shared" si="149"/>
        <v/>
      </c>
      <c r="J4680" s="428"/>
    </row>
    <row r="4681" spans="1:10" ht="24.75" customHeight="1">
      <c r="A4681" s="428"/>
      <c r="B4681" s="428"/>
      <c r="C4681" s="428"/>
      <c r="D4681" s="495"/>
      <c r="E4681" s="495"/>
      <c r="F4681" s="428"/>
      <c r="G4681" s="495"/>
      <c r="H4681" s="495" t="str">
        <f t="shared" si="148"/>
        <v/>
      </c>
      <c r="I4681" s="512" t="str">
        <f t="shared" si="149"/>
        <v/>
      </c>
      <c r="J4681" s="428"/>
    </row>
    <row r="4682" spans="1:10" ht="24.75" customHeight="1">
      <c r="A4682" s="428"/>
      <c r="B4682" s="428"/>
      <c r="C4682" s="428"/>
      <c r="D4682" s="495"/>
      <c r="E4682" s="495"/>
      <c r="F4682" s="428"/>
      <c r="G4682" s="495"/>
      <c r="H4682" s="495" t="str">
        <f t="shared" si="148"/>
        <v/>
      </c>
      <c r="I4682" s="512" t="str">
        <f t="shared" si="149"/>
        <v/>
      </c>
      <c r="J4682" s="428"/>
    </row>
    <row r="4683" spans="1:10" ht="24.75" customHeight="1">
      <c r="A4683" s="428"/>
      <c r="B4683" s="428"/>
      <c r="C4683" s="428"/>
      <c r="D4683" s="495"/>
      <c r="E4683" s="495"/>
      <c r="F4683" s="428"/>
      <c r="G4683" s="495"/>
      <c r="H4683" s="495" t="str">
        <f t="shared" si="148"/>
        <v/>
      </c>
      <c r="I4683" s="512" t="str">
        <f t="shared" si="149"/>
        <v/>
      </c>
      <c r="J4683" s="428"/>
    </row>
    <row r="4684" spans="1:10" ht="24.75" customHeight="1">
      <c r="A4684" s="428"/>
      <c r="B4684" s="428"/>
      <c r="C4684" s="428"/>
      <c r="D4684" s="495"/>
      <c r="E4684" s="495"/>
      <c r="F4684" s="428"/>
      <c r="G4684" s="495"/>
      <c r="H4684" s="495" t="str">
        <f t="shared" si="148"/>
        <v/>
      </c>
      <c r="I4684" s="512" t="str">
        <f t="shared" si="149"/>
        <v/>
      </c>
      <c r="J4684" s="428"/>
    </row>
    <row r="4685" spans="1:10" ht="24.75" customHeight="1">
      <c r="A4685" s="428"/>
      <c r="B4685" s="428"/>
      <c r="C4685" s="428"/>
      <c r="D4685" s="495"/>
      <c r="E4685" s="495"/>
      <c r="F4685" s="428"/>
      <c r="G4685" s="495"/>
      <c r="H4685" s="495" t="str">
        <f t="shared" si="148"/>
        <v/>
      </c>
      <c r="I4685" s="512" t="str">
        <f t="shared" si="149"/>
        <v/>
      </c>
      <c r="J4685" s="428"/>
    </row>
    <row r="4686" spans="1:10" ht="24.75" customHeight="1">
      <c r="A4686" s="428"/>
      <c r="B4686" s="428"/>
      <c r="C4686" s="428"/>
      <c r="D4686" s="495"/>
      <c r="E4686" s="495"/>
      <c r="F4686" s="428"/>
      <c r="G4686" s="495"/>
      <c r="H4686" s="495" t="str">
        <f t="shared" si="148"/>
        <v/>
      </c>
      <c r="I4686" s="512" t="str">
        <f t="shared" si="149"/>
        <v/>
      </c>
      <c r="J4686" s="428"/>
    </row>
    <row r="4687" spans="1:10" ht="24.75" customHeight="1">
      <c r="A4687" s="428"/>
      <c r="B4687" s="428"/>
      <c r="C4687" s="428"/>
      <c r="D4687" s="495"/>
      <c r="E4687" s="495"/>
      <c r="F4687" s="428"/>
      <c r="G4687" s="495"/>
      <c r="H4687" s="495" t="str">
        <f t="shared" si="148"/>
        <v/>
      </c>
      <c r="I4687" s="512" t="str">
        <f t="shared" si="149"/>
        <v/>
      </c>
      <c r="J4687" s="428"/>
    </row>
    <row r="4688" spans="1:10" ht="24.75" customHeight="1">
      <c r="A4688" s="428"/>
      <c r="B4688" s="428"/>
      <c r="C4688" s="428"/>
      <c r="D4688" s="495"/>
      <c r="E4688" s="495"/>
      <c r="F4688" s="428"/>
      <c r="G4688" s="495"/>
      <c r="H4688" s="495" t="str">
        <f t="shared" si="148"/>
        <v/>
      </c>
      <c r="I4688" s="512" t="str">
        <f t="shared" si="149"/>
        <v/>
      </c>
      <c r="J4688" s="428"/>
    </row>
    <row r="4689" spans="1:10" ht="24.75" customHeight="1">
      <c r="A4689" s="428"/>
      <c r="B4689" s="428"/>
      <c r="C4689" s="428"/>
      <c r="D4689" s="495"/>
      <c r="E4689" s="495"/>
      <c r="F4689" s="428"/>
      <c r="G4689" s="495"/>
      <c r="H4689" s="495" t="str">
        <f t="shared" si="148"/>
        <v/>
      </c>
      <c r="I4689" s="512" t="str">
        <f t="shared" si="149"/>
        <v/>
      </c>
      <c r="J4689" s="428"/>
    </row>
    <row r="4690" spans="1:10" ht="24.75" customHeight="1">
      <c r="A4690" s="428"/>
      <c r="B4690" s="428"/>
      <c r="C4690" s="428"/>
      <c r="D4690" s="495"/>
      <c r="E4690" s="495"/>
      <c r="F4690" s="428"/>
      <c r="G4690" s="495"/>
      <c r="H4690" s="495" t="str">
        <f t="shared" si="148"/>
        <v/>
      </c>
      <c r="I4690" s="512" t="str">
        <f t="shared" si="149"/>
        <v/>
      </c>
      <c r="J4690" s="428"/>
    </row>
    <row r="4691" spans="1:10" ht="24.75" customHeight="1">
      <c r="A4691" s="428"/>
      <c r="B4691" s="428"/>
      <c r="C4691" s="428"/>
      <c r="D4691" s="495"/>
      <c r="E4691" s="495"/>
      <c r="F4691" s="428"/>
      <c r="G4691" s="495"/>
      <c r="H4691" s="495" t="str">
        <f t="shared" si="148"/>
        <v/>
      </c>
      <c r="I4691" s="512" t="str">
        <f t="shared" si="149"/>
        <v/>
      </c>
      <c r="J4691" s="428"/>
    </row>
    <row r="4692" spans="1:10" ht="24.75" customHeight="1">
      <c r="A4692" s="428"/>
      <c r="B4692" s="428"/>
      <c r="C4692" s="428"/>
      <c r="D4692" s="495"/>
      <c r="E4692" s="495"/>
      <c r="F4692" s="428"/>
      <c r="G4692" s="495"/>
      <c r="H4692" s="495" t="str">
        <f t="shared" si="148"/>
        <v/>
      </c>
      <c r="I4692" s="512" t="str">
        <f t="shared" si="149"/>
        <v/>
      </c>
      <c r="J4692" s="428"/>
    </row>
    <row r="4693" spans="1:10" ht="24.75" customHeight="1">
      <c r="A4693" s="428"/>
      <c r="B4693" s="428"/>
      <c r="C4693" s="428"/>
      <c r="D4693" s="495"/>
      <c r="E4693" s="495"/>
      <c r="F4693" s="428"/>
      <c r="G4693" s="495"/>
      <c r="H4693" s="495" t="str">
        <f t="shared" si="148"/>
        <v/>
      </c>
      <c r="I4693" s="512" t="str">
        <f t="shared" si="149"/>
        <v/>
      </c>
      <c r="J4693" s="428"/>
    </row>
    <row r="4694" spans="1:10" ht="24.75" customHeight="1">
      <c r="A4694" s="428"/>
      <c r="B4694" s="428"/>
      <c r="C4694" s="428"/>
      <c r="D4694" s="495"/>
      <c r="E4694" s="495"/>
      <c r="F4694" s="428"/>
      <c r="G4694" s="495"/>
      <c r="H4694" s="495" t="str">
        <f t="shared" si="148"/>
        <v/>
      </c>
      <c r="I4694" s="512" t="str">
        <f t="shared" si="149"/>
        <v/>
      </c>
      <c r="J4694" s="428"/>
    </row>
    <row r="4695" spans="1:10" ht="24.75" customHeight="1">
      <c r="A4695" s="428"/>
      <c r="B4695" s="428"/>
      <c r="C4695" s="428"/>
      <c r="D4695" s="495"/>
      <c r="E4695" s="495"/>
      <c r="F4695" s="428"/>
      <c r="G4695" s="495"/>
      <c r="H4695" s="495" t="str">
        <f t="shared" si="148"/>
        <v/>
      </c>
      <c r="I4695" s="512" t="str">
        <f t="shared" si="149"/>
        <v/>
      </c>
      <c r="J4695" s="428"/>
    </row>
    <row r="4696" spans="1:10" ht="24.75" customHeight="1">
      <c r="A4696" s="428"/>
      <c r="B4696" s="428"/>
      <c r="C4696" s="428"/>
      <c r="D4696" s="495"/>
      <c r="E4696" s="495"/>
      <c r="F4696" s="428"/>
      <c r="G4696" s="495"/>
      <c r="H4696" s="495" t="str">
        <f t="shared" si="148"/>
        <v/>
      </c>
      <c r="I4696" s="512" t="str">
        <f t="shared" si="149"/>
        <v/>
      </c>
      <c r="J4696" s="428"/>
    </row>
    <row r="4697" spans="1:10" ht="24.75" customHeight="1">
      <c r="A4697" s="428"/>
      <c r="B4697" s="428"/>
      <c r="C4697" s="428"/>
      <c r="D4697" s="495"/>
      <c r="E4697" s="495"/>
      <c r="F4697" s="428"/>
      <c r="G4697" s="495"/>
      <c r="H4697" s="495" t="str">
        <f t="shared" si="148"/>
        <v/>
      </c>
      <c r="I4697" s="512" t="str">
        <f t="shared" si="149"/>
        <v/>
      </c>
      <c r="J4697" s="428"/>
    </row>
    <row r="4698" spans="1:10" ht="24.75" customHeight="1">
      <c r="A4698" s="428"/>
      <c r="B4698" s="428"/>
      <c r="C4698" s="428"/>
      <c r="D4698" s="495"/>
      <c r="E4698" s="495"/>
      <c r="F4698" s="428"/>
      <c r="G4698" s="495"/>
      <c r="H4698" s="495" t="str">
        <f t="shared" si="148"/>
        <v/>
      </c>
      <c r="I4698" s="512" t="str">
        <f t="shared" si="149"/>
        <v/>
      </c>
      <c r="J4698" s="428"/>
    </row>
    <row r="4699" spans="1:10" ht="24.75" customHeight="1">
      <c r="A4699" s="428"/>
      <c r="B4699" s="428"/>
      <c r="C4699" s="428"/>
      <c r="D4699" s="495"/>
      <c r="E4699" s="495"/>
      <c r="F4699" s="428"/>
      <c r="G4699" s="495"/>
      <c r="H4699" s="495" t="str">
        <f t="shared" si="148"/>
        <v/>
      </c>
      <c r="I4699" s="512" t="str">
        <f t="shared" si="149"/>
        <v/>
      </c>
      <c r="J4699" s="428"/>
    </row>
    <row r="4700" spans="1:10" ht="24.75" customHeight="1">
      <c r="A4700" s="428"/>
      <c r="B4700" s="428"/>
      <c r="C4700" s="428"/>
      <c r="D4700" s="495"/>
      <c r="E4700" s="495"/>
      <c r="F4700" s="428"/>
      <c r="G4700" s="495"/>
      <c r="H4700" s="495" t="str">
        <f t="shared" si="148"/>
        <v/>
      </c>
      <c r="I4700" s="512" t="str">
        <f t="shared" si="149"/>
        <v/>
      </c>
      <c r="J4700" s="428"/>
    </row>
    <row r="4701" spans="1:10" ht="24.75" customHeight="1">
      <c r="A4701" s="428"/>
      <c r="B4701" s="428"/>
      <c r="C4701" s="428"/>
      <c r="D4701" s="495"/>
      <c r="E4701" s="495"/>
      <c r="F4701" s="428"/>
      <c r="G4701" s="495"/>
      <c r="H4701" s="495" t="str">
        <f t="shared" si="148"/>
        <v/>
      </c>
      <c r="I4701" s="512" t="str">
        <f t="shared" si="149"/>
        <v/>
      </c>
      <c r="J4701" s="428"/>
    </row>
    <row r="4702" spans="1:10" ht="24.75" customHeight="1">
      <c r="A4702" s="428"/>
      <c r="B4702" s="428"/>
      <c r="C4702" s="428"/>
      <c r="D4702" s="495"/>
      <c r="E4702" s="495"/>
      <c r="F4702" s="428"/>
      <c r="G4702" s="495"/>
      <c r="H4702" s="495" t="str">
        <f t="shared" ref="H4702:H4765" si="150">IF(E4702="","",E4702*G4702)</f>
        <v/>
      </c>
      <c r="I4702" s="512" t="str">
        <f t="shared" ref="I4702:I4765" si="151">IF(D4702="","",H4702/D4702)</f>
        <v/>
      </c>
      <c r="J4702" s="428"/>
    </row>
    <row r="4703" spans="1:10" ht="24.75" customHeight="1">
      <c r="A4703" s="428"/>
      <c r="B4703" s="428"/>
      <c r="C4703" s="428"/>
      <c r="D4703" s="495"/>
      <c r="E4703" s="495"/>
      <c r="F4703" s="428"/>
      <c r="G4703" s="495"/>
      <c r="H4703" s="495" t="str">
        <f t="shared" si="150"/>
        <v/>
      </c>
      <c r="I4703" s="512" t="str">
        <f t="shared" si="151"/>
        <v/>
      </c>
      <c r="J4703" s="428"/>
    </row>
    <row r="4704" spans="1:10" ht="24.75" customHeight="1">
      <c r="A4704" s="428"/>
      <c r="B4704" s="428"/>
      <c r="C4704" s="428"/>
      <c r="D4704" s="495"/>
      <c r="E4704" s="495"/>
      <c r="F4704" s="428"/>
      <c r="G4704" s="495"/>
      <c r="H4704" s="495" t="str">
        <f t="shared" si="150"/>
        <v/>
      </c>
      <c r="I4704" s="512" t="str">
        <f t="shared" si="151"/>
        <v/>
      </c>
      <c r="J4704" s="428"/>
    </row>
    <row r="4705" spans="1:10" ht="24.75" customHeight="1">
      <c r="A4705" s="428"/>
      <c r="B4705" s="428"/>
      <c r="C4705" s="428"/>
      <c r="D4705" s="495"/>
      <c r="E4705" s="495"/>
      <c r="F4705" s="428"/>
      <c r="G4705" s="495"/>
      <c r="H4705" s="495" t="str">
        <f t="shared" si="150"/>
        <v/>
      </c>
      <c r="I4705" s="512" t="str">
        <f t="shared" si="151"/>
        <v/>
      </c>
      <c r="J4705" s="428"/>
    </row>
    <row r="4706" spans="1:10" ht="24.75" customHeight="1">
      <c r="A4706" s="428"/>
      <c r="B4706" s="428"/>
      <c r="C4706" s="428"/>
      <c r="D4706" s="495"/>
      <c r="E4706" s="495"/>
      <c r="F4706" s="428"/>
      <c r="G4706" s="495"/>
      <c r="H4706" s="495" t="str">
        <f t="shared" si="150"/>
        <v/>
      </c>
      <c r="I4706" s="512" t="str">
        <f t="shared" si="151"/>
        <v/>
      </c>
      <c r="J4706" s="428"/>
    </row>
    <row r="4707" spans="1:10" ht="24.75" customHeight="1">
      <c r="A4707" s="428"/>
      <c r="B4707" s="428"/>
      <c r="C4707" s="428"/>
      <c r="D4707" s="495"/>
      <c r="E4707" s="495"/>
      <c r="F4707" s="428"/>
      <c r="G4707" s="495"/>
      <c r="H4707" s="495" t="str">
        <f t="shared" si="150"/>
        <v/>
      </c>
      <c r="I4707" s="512" t="str">
        <f t="shared" si="151"/>
        <v/>
      </c>
      <c r="J4707" s="428"/>
    </row>
    <row r="4708" spans="1:10" ht="24.75" customHeight="1">
      <c r="A4708" s="428"/>
      <c r="B4708" s="428"/>
      <c r="C4708" s="428"/>
      <c r="D4708" s="495"/>
      <c r="E4708" s="495"/>
      <c r="F4708" s="428"/>
      <c r="G4708" s="495"/>
      <c r="H4708" s="495" t="str">
        <f t="shared" si="150"/>
        <v/>
      </c>
      <c r="I4708" s="512" t="str">
        <f t="shared" si="151"/>
        <v/>
      </c>
      <c r="J4708" s="428"/>
    </row>
    <row r="4709" spans="1:10" ht="24.75" customHeight="1">
      <c r="A4709" s="428"/>
      <c r="B4709" s="428"/>
      <c r="C4709" s="428"/>
      <c r="D4709" s="495"/>
      <c r="E4709" s="495"/>
      <c r="F4709" s="428"/>
      <c r="G4709" s="495"/>
      <c r="H4709" s="495" t="str">
        <f t="shared" si="150"/>
        <v/>
      </c>
      <c r="I4709" s="512" t="str">
        <f t="shared" si="151"/>
        <v/>
      </c>
      <c r="J4709" s="428"/>
    </row>
    <row r="4710" spans="1:10" ht="24.75" customHeight="1">
      <c r="A4710" s="428"/>
      <c r="B4710" s="428"/>
      <c r="C4710" s="428"/>
      <c r="D4710" s="495"/>
      <c r="E4710" s="495"/>
      <c r="F4710" s="428"/>
      <c r="G4710" s="495"/>
      <c r="H4710" s="495" t="str">
        <f t="shared" si="150"/>
        <v/>
      </c>
      <c r="I4710" s="512" t="str">
        <f t="shared" si="151"/>
        <v/>
      </c>
      <c r="J4710" s="428"/>
    </row>
    <row r="4711" spans="1:10" ht="24.75" customHeight="1">
      <c r="A4711" s="428"/>
      <c r="B4711" s="428"/>
      <c r="C4711" s="428"/>
      <c r="D4711" s="495"/>
      <c r="E4711" s="495"/>
      <c r="F4711" s="428"/>
      <c r="G4711" s="495"/>
      <c r="H4711" s="495" t="str">
        <f t="shared" si="150"/>
        <v/>
      </c>
      <c r="I4711" s="512" t="str">
        <f t="shared" si="151"/>
        <v/>
      </c>
      <c r="J4711" s="428"/>
    </row>
    <row r="4712" spans="1:10" ht="24.75" customHeight="1">
      <c r="A4712" s="428"/>
      <c r="B4712" s="428"/>
      <c r="C4712" s="428"/>
      <c r="D4712" s="495"/>
      <c r="E4712" s="495"/>
      <c r="F4712" s="428"/>
      <c r="G4712" s="495"/>
      <c r="H4712" s="495" t="str">
        <f t="shared" si="150"/>
        <v/>
      </c>
      <c r="I4712" s="512" t="str">
        <f t="shared" si="151"/>
        <v/>
      </c>
      <c r="J4712" s="428"/>
    </row>
    <row r="4713" spans="1:10" ht="24.75" customHeight="1">
      <c r="A4713" s="428"/>
      <c r="B4713" s="428"/>
      <c r="C4713" s="428"/>
      <c r="D4713" s="495"/>
      <c r="E4713" s="495"/>
      <c r="F4713" s="428"/>
      <c r="G4713" s="495"/>
      <c r="H4713" s="495" t="str">
        <f t="shared" si="150"/>
        <v/>
      </c>
      <c r="I4713" s="512" t="str">
        <f t="shared" si="151"/>
        <v/>
      </c>
      <c r="J4713" s="428"/>
    </row>
    <row r="4714" spans="1:10" ht="24.75" customHeight="1">
      <c r="A4714" s="428"/>
      <c r="B4714" s="428"/>
      <c r="C4714" s="428"/>
      <c r="D4714" s="495"/>
      <c r="E4714" s="495"/>
      <c r="F4714" s="428"/>
      <c r="G4714" s="495"/>
      <c r="H4714" s="495" t="str">
        <f t="shared" si="150"/>
        <v/>
      </c>
      <c r="I4714" s="512" t="str">
        <f t="shared" si="151"/>
        <v/>
      </c>
      <c r="J4714" s="428"/>
    </row>
    <row r="4715" spans="1:10" ht="24.75" customHeight="1">
      <c r="A4715" s="428"/>
      <c r="B4715" s="428"/>
      <c r="C4715" s="428"/>
      <c r="D4715" s="495"/>
      <c r="E4715" s="495"/>
      <c r="F4715" s="428"/>
      <c r="G4715" s="495"/>
      <c r="H4715" s="495" t="str">
        <f t="shared" si="150"/>
        <v/>
      </c>
      <c r="I4715" s="512" t="str">
        <f t="shared" si="151"/>
        <v/>
      </c>
      <c r="J4715" s="428"/>
    </row>
    <row r="4716" spans="1:10" ht="24.75" customHeight="1">
      <c r="A4716" s="428"/>
      <c r="B4716" s="428"/>
      <c r="C4716" s="428"/>
      <c r="D4716" s="495"/>
      <c r="E4716" s="495"/>
      <c r="F4716" s="428"/>
      <c r="G4716" s="495"/>
      <c r="H4716" s="495" t="str">
        <f t="shared" si="150"/>
        <v/>
      </c>
      <c r="I4716" s="512" t="str">
        <f t="shared" si="151"/>
        <v/>
      </c>
      <c r="J4716" s="428"/>
    </row>
    <row r="4717" spans="1:10" ht="24.75" customHeight="1">
      <c r="A4717" s="428"/>
      <c r="B4717" s="428"/>
      <c r="C4717" s="428"/>
      <c r="D4717" s="495"/>
      <c r="E4717" s="495"/>
      <c r="F4717" s="428"/>
      <c r="G4717" s="495"/>
      <c r="H4717" s="495" t="str">
        <f t="shared" si="150"/>
        <v/>
      </c>
      <c r="I4717" s="512" t="str">
        <f t="shared" si="151"/>
        <v/>
      </c>
      <c r="J4717" s="428"/>
    </row>
    <row r="4718" spans="1:10" ht="24.75" customHeight="1">
      <c r="A4718" s="428"/>
      <c r="B4718" s="428"/>
      <c r="C4718" s="428"/>
      <c r="D4718" s="495"/>
      <c r="E4718" s="495"/>
      <c r="F4718" s="428"/>
      <c r="G4718" s="495"/>
      <c r="H4718" s="495" t="str">
        <f t="shared" si="150"/>
        <v/>
      </c>
      <c r="I4718" s="512" t="str">
        <f t="shared" si="151"/>
        <v/>
      </c>
      <c r="J4718" s="428"/>
    </row>
    <row r="4719" spans="1:10" ht="24.75" customHeight="1">
      <c r="A4719" s="428"/>
      <c r="B4719" s="428"/>
      <c r="C4719" s="428"/>
      <c r="D4719" s="495"/>
      <c r="E4719" s="495"/>
      <c r="F4719" s="428"/>
      <c r="G4719" s="495"/>
      <c r="H4719" s="495" t="str">
        <f t="shared" si="150"/>
        <v/>
      </c>
      <c r="I4719" s="512" t="str">
        <f t="shared" si="151"/>
        <v/>
      </c>
      <c r="J4719" s="428"/>
    </row>
    <row r="4720" spans="1:10" ht="24.75" customHeight="1">
      <c r="A4720" s="428"/>
      <c r="B4720" s="428"/>
      <c r="C4720" s="428"/>
      <c r="D4720" s="495"/>
      <c r="E4720" s="495"/>
      <c r="F4720" s="428"/>
      <c r="G4720" s="495"/>
      <c r="H4720" s="495" t="str">
        <f t="shared" si="150"/>
        <v/>
      </c>
      <c r="I4720" s="512" t="str">
        <f t="shared" si="151"/>
        <v/>
      </c>
      <c r="J4720" s="428"/>
    </row>
    <row r="4721" spans="1:10" ht="24.75" customHeight="1">
      <c r="A4721" s="428"/>
      <c r="B4721" s="428"/>
      <c r="C4721" s="428"/>
      <c r="D4721" s="495"/>
      <c r="E4721" s="495"/>
      <c r="F4721" s="428"/>
      <c r="G4721" s="495"/>
      <c r="H4721" s="495" t="str">
        <f t="shared" si="150"/>
        <v/>
      </c>
      <c r="I4721" s="512" t="str">
        <f t="shared" si="151"/>
        <v/>
      </c>
      <c r="J4721" s="428"/>
    </row>
    <row r="4722" spans="1:10" ht="24.75" customHeight="1">
      <c r="A4722" s="428"/>
      <c r="B4722" s="428"/>
      <c r="C4722" s="428"/>
      <c r="D4722" s="495"/>
      <c r="E4722" s="495"/>
      <c r="F4722" s="428"/>
      <c r="G4722" s="495"/>
      <c r="H4722" s="495" t="str">
        <f t="shared" si="150"/>
        <v/>
      </c>
      <c r="I4722" s="512" t="str">
        <f t="shared" si="151"/>
        <v/>
      </c>
      <c r="J4722" s="428"/>
    </row>
    <row r="4723" spans="1:10" ht="24.75" customHeight="1">
      <c r="A4723" s="428"/>
      <c r="B4723" s="428"/>
      <c r="C4723" s="428"/>
      <c r="D4723" s="495"/>
      <c r="E4723" s="495"/>
      <c r="F4723" s="428"/>
      <c r="G4723" s="495"/>
      <c r="H4723" s="495" t="str">
        <f t="shared" si="150"/>
        <v/>
      </c>
      <c r="I4723" s="512" t="str">
        <f t="shared" si="151"/>
        <v/>
      </c>
      <c r="J4723" s="428"/>
    </row>
    <row r="4724" spans="1:10" ht="24.75" customHeight="1">
      <c r="A4724" s="428"/>
      <c r="B4724" s="428"/>
      <c r="C4724" s="428"/>
      <c r="D4724" s="495"/>
      <c r="E4724" s="495"/>
      <c r="F4724" s="428"/>
      <c r="G4724" s="495"/>
      <c r="H4724" s="495" t="str">
        <f t="shared" si="150"/>
        <v/>
      </c>
      <c r="I4724" s="512" t="str">
        <f t="shared" si="151"/>
        <v/>
      </c>
      <c r="J4724" s="428"/>
    </row>
    <row r="4725" spans="1:10" ht="24.75" customHeight="1">
      <c r="A4725" s="428"/>
      <c r="B4725" s="428"/>
      <c r="C4725" s="428"/>
      <c r="D4725" s="495"/>
      <c r="E4725" s="495"/>
      <c r="F4725" s="428"/>
      <c r="G4725" s="495"/>
      <c r="H4725" s="495" t="str">
        <f t="shared" si="150"/>
        <v/>
      </c>
      <c r="I4725" s="512" t="str">
        <f t="shared" si="151"/>
        <v/>
      </c>
      <c r="J4725" s="428"/>
    </row>
    <row r="4726" spans="1:10" ht="24.75" customHeight="1">
      <c r="A4726" s="428"/>
      <c r="B4726" s="428"/>
      <c r="C4726" s="428"/>
      <c r="D4726" s="495"/>
      <c r="E4726" s="495"/>
      <c r="F4726" s="428"/>
      <c r="G4726" s="495"/>
      <c r="H4726" s="495" t="str">
        <f t="shared" si="150"/>
        <v/>
      </c>
      <c r="I4726" s="512" t="str">
        <f t="shared" si="151"/>
        <v/>
      </c>
      <c r="J4726" s="428"/>
    </row>
    <row r="4727" spans="1:10" ht="24.75" customHeight="1">
      <c r="A4727" s="428"/>
      <c r="B4727" s="428"/>
      <c r="C4727" s="428"/>
      <c r="D4727" s="495"/>
      <c r="E4727" s="495"/>
      <c r="F4727" s="428"/>
      <c r="G4727" s="495"/>
      <c r="H4727" s="495" t="str">
        <f t="shared" si="150"/>
        <v/>
      </c>
      <c r="I4727" s="512" t="str">
        <f t="shared" si="151"/>
        <v/>
      </c>
      <c r="J4727" s="428"/>
    </row>
    <row r="4728" spans="1:10" ht="24.75" customHeight="1">
      <c r="A4728" s="428"/>
      <c r="B4728" s="428"/>
      <c r="C4728" s="428"/>
      <c r="D4728" s="495"/>
      <c r="E4728" s="495"/>
      <c r="F4728" s="428"/>
      <c r="G4728" s="495"/>
      <c r="H4728" s="495" t="str">
        <f t="shared" si="150"/>
        <v/>
      </c>
      <c r="I4728" s="512" t="str">
        <f t="shared" si="151"/>
        <v/>
      </c>
      <c r="J4728" s="428"/>
    </row>
    <row r="4729" spans="1:10" ht="24.75" customHeight="1">
      <c r="A4729" s="428"/>
      <c r="B4729" s="428"/>
      <c r="C4729" s="428"/>
      <c r="D4729" s="495"/>
      <c r="E4729" s="495"/>
      <c r="F4729" s="428"/>
      <c r="G4729" s="495"/>
      <c r="H4729" s="495" t="str">
        <f t="shared" si="150"/>
        <v/>
      </c>
      <c r="I4729" s="512" t="str">
        <f t="shared" si="151"/>
        <v/>
      </c>
      <c r="J4729" s="428"/>
    </row>
    <row r="4730" spans="1:10" ht="24.75" customHeight="1">
      <c r="A4730" s="428"/>
      <c r="B4730" s="428"/>
      <c r="C4730" s="428"/>
      <c r="D4730" s="495"/>
      <c r="E4730" s="495"/>
      <c r="F4730" s="428"/>
      <c r="G4730" s="495"/>
      <c r="H4730" s="495" t="str">
        <f t="shared" si="150"/>
        <v/>
      </c>
      <c r="I4730" s="512" t="str">
        <f t="shared" si="151"/>
        <v/>
      </c>
      <c r="J4730" s="428"/>
    </row>
    <row r="4731" spans="1:10" ht="24.75" customHeight="1">
      <c r="A4731" s="428"/>
      <c r="B4731" s="428"/>
      <c r="C4731" s="428"/>
      <c r="D4731" s="495"/>
      <c r="E4731" s="495"/>
      <c r="F4731" s="428"/>
      <c r="G4731" s="495"/>
      <c r="H4731" s="495" t="str">
        <f t="shared" si="150"/>
        <v/>
      </c>
      <c r="I4731" s="512" t="str">
        <f t="shared" si="151"/>
        <v/>
      </c>
      <c r="J4731" s="428"/>
    </row>
    <row r="4732" spans="1:10" ht="24.75" customHeight="1">
      <c r="A4732" s="428"/>
      <c r="B4732" s="428"/>
      <c r="C4732" s="428"/>
      <c r="D4732" s="495"/>
      <c r="E4732" s="495"/>
      <c r="F4732" s="428"/>
      <c r="G4732" s="495"/>
      <c r="H4732" s="495" t="str">
        <f t="shared" si="150"/>
        <v/>
      </c>
      <c r="I4732" s="512" t="str">
        <f t="shared" si="151"/>
        <v/>
      </c>
      <c r="J4732" s="428"/>
    </row>
    <row r="4733" spans="1:10" ht="24.75" customHeight="1">
      <c r="A4733" s="428"/>
      <c r="B4733" s="428"/>
      <c r="C4733" s="428"/>
      <c r="D4733" s="495"/>
      <c r="E4733" s="495"/>
      <c r="F4733" s="428"/>
      <c r="G4733" s="495"/>
      <c r="H4733" s="495" t="str">
        <f t="shared" si="150"/>
        <v/>
      </c>
      <c r="I4733" s="512" t="str">
        <f t="shared" si="151"/>
        <v/>
      </c>
      <c r="J4733" s="428"/>
    </row>
    <row r="4734" spans="1:10" ht="24.75" customHeight="1">
      <c r="A4734" s="428"/>
      <c r="B4734" s="428"/>
      <c r="C4734" s="428"/>
      <c r="D4734" s="495"/>
      <c r="E4734" s="495"/>
      <c r="F4734" s="428"/>
      <c r="G4734" s="495"/>
      <c r="H4734" s="495" t="str">
        <f t="shared" si="150"/>
        <v/>
      </c>
      <c r="I4734" s="512" t="str">
        <f t="shared" si="151"/>
        <v/>
      </c>
      <c r="J4734" s="428"/>
    </row>
    <row r="4735" spans="1:10" ht="24.75" customHeight="1">
      <c r="A4735" s="428"/>
      <c r="B4735" s="428"/>
      <c r="C4735" s="428"/>
      <c r="D4735" s="495"/>
      <c r="E4735" s="495"/>
      <c r="F4735" s="428"/>
      <c r="G4735" s="495"/>
      <c r="H4735" s="495" t="str">
        <f t="shared" si="150"/>
        <v/>
      </c>
      <c r="I4735" s="512" t="str">
        <f t="shared" si="151"/>
        <v/>
      </c>
      <c r="J4735" s="428"/>
    </row>
    <row r="4736" spans="1:10" ht="24.75" customHeight="1">
      <c r="A4736" s="428"/>
      <c r="B4736" s="428"/>
      <c r="C4736" s="428"/>
      <c r="D4736" s="495"/>
      <c r="E4736" s="495"/>
      <c r="F4736" s="428"/>
      <c r="G4736" s="495"/>
      <c r="H4736" s="495" t="str">
        <f t="shared" si="150"/>
        <v/>
      </c>
      <c r="I4736" s="512" t="str">
        <f t="shared" si="151"/>
        <v/>
      </c>
      <c r="J4736" s="428"/>
    </row>
    <row r="4737" spans="1:10" ht="24.75" customHeight="1">
      <c r="A4737" s="428"/>
      <c r="B4737" s="428"/>
      <c r="C4737" s="428"/>
      <c r="D4737" s="495"/>
      <c r="E4737" s="495"/>
      <c r="F4737" s="428"/>
      <c r="G4737" s="495"/>
      <c r="H4737" s="495" t="str">
        <f t="shared" si="150"/>
        <v/>
      </c>
      <c r="I4737" s="512" t="str">
        <f t="shared" si="151"/>
        <v/>
      </c>
      <c r="J4737" s="428"/>
    </row>
    <row r="4738" spans="1:10" ht="24.75" customHeight="1">
      <c r="A4738" s="428"/>
      <c r="B4738" s="428"/>
      <c r="C4738" s="428"/>
      <c r="D4738" s="495"/>
      <c r="E4738" s="495"/>
      <c r="F4738" s="428"/>
      <c r="G4738" s="495"/>
      <c r="H4738" s="495" t="str">
        <f t="shared" si="150"/>
        <v/>
      </c>
      <c r="I4738" s="512" t="str">
        <f t="shared" si="151"/>
        <v/>
      </c>
      <c r="J4738" s="428"/>
    </row>
    <row r="4739" spans="1:10" ht="24.75" customHeight="1">
      <c r="A4739" s="428"/>
      <c r="B4739" s="428"/>
      <c r="C4739" s="428"/>
      <c r="D4739" s="495"/>
      <c r="E4739" s="495"/>
      <c r="F4739" s="428"/>
      <c r="G4739" s="495"/>
      <c r="H4739" s="495" t="str">
        <f t="shared" si="150"/>
        <v/>
      </c>
      <c r="I4739" s="512" t="str">
        <f t="shared" si="151"/>
        <v/>
      </c>
      <c r="J4739" s="428"/>
    </row>
    <row r="4740" spans="1:10" ht="24.75" customHeight="1">
      <c r="A4740" s="428"/>
      <c r="B4740" s="428"/>
      <c r="C4740" s="428"/>
      <c r="D4740" s="495"/>
      <c r="E4740" s="495"/>
      <c r="F4740" s="428"/>
      <c r="G4740" s="495"/>
      <c r="H4740" s="495" t="str">
        <f t="shared" si="150"/>
        <v/>
      </c>
      <c r="I4740" s="512" t="str">
        <f t="shared" si="151"/>
        <v/>
      </c>
      <c r="J4740" s="428"/>
    </row>
    <row r="4741" spans="1:10" ht="24.75" customHeight="1">
      <c r="A4741" s="428"/>
      <c r="B4741" s="428"/>
      <c r="C4741" s="428"/>
      <c r="D4741" s="495"/>
      <c r="E4741" s="495"/>
      <c r="F4741" s="428"/>
      <c r="G4741" s="495"/>
      <c r="H4741" s="495" t="str">
        <f t="shared" si="150"/>
        <v/>
      </c>
      <c r="I4741" s="512" t="str">
        <f t="shared" si="151"/>
        <v/>
      </c>
      <c r="J4741" s="428"/>
    </row>
    <row r="4742" spans="1:10" ht="24.75" customHeight="1">
      <c r="A4742" s="428"/>
      <c r="B4742" s="428"/>
      <c r="C4742" s="428"/>
      <c r="D4742" s="495"/>
      <c r="E4742" s="495"/>
      <c r="F4742" s="428"/>
      <c r="G4742" s="495"/>
      <c r="H4742" s="495" t="str">
        <f t="shared" si="150"/>
        <v/>
      </c>
      <c r="I4742" s="512" t="str">
        <f t="shared" si="151"/>
        <v/>
      </c>
      <c r="J4742" s="428"/>
    </row>
    <row r="4743" spans="1:10" ht="24.75" customHeight="1">
      <c r="A4743" s="428"/>
      <c r="B4743" s="428"/>
      <c r="C4743" s="428"/>
      <c r="D4743" s="495"/>
      <c r="E4743" s="495"/>
      <c r="F4743" s="428"/>
      <c r="G4743" s="495"/>
      <c r="H4743" s="495" t="str">
        <f t="shared" si="150"/>
        <v/>
      </c>
      <c r="I4743" s="512" t="str">
        <f t="shared" si="151"/>
        <v/>
      </c>
      <c r="J4743" s="428"/>
    </row>
    <row r="4744" spans="1:10" ht="24.75" customHeight="1">
      <c r="A4744" s="428"/>
      <c r="B4744" s="428"/>
      <c r="C4744" s="428"/>
      <c r="D4744" s="495"/>
      <c r="E4744" s="495"/>
      <c r="F4744" s="428"/>
      <c r="G4744" s="495"/>
      <c r="H4744" s="495" t="str">
        <f t="shared" si="150"/>
        <v/>
      </c>
      <c r="I4744" s="512" t="str">
        <f t="shared" si="151"/>
        <v/>
      </c>
      <c r="J4744" s="428"/>
    </row>
    <row r="4745" spans="1:10" ht="24.75" customHeight="1">
      <c r="A4745" s="428"/>
      <c r="B4745" s="428"/>
      <c r="C4745" s="428"/>
      <c r="D4745" s="495"/>
      <c r="E4745" s="495"/>
      <c r="F4745" s="428"/>
      <c r="G4745" s="495"/>
      <c r="H4745" s="495" t="str">
        <f t="shared" si="150"/>
        <v/>
      </c>
      <c r="I4745" s="512" t="str">
        <f t="shared" si="151"/>
        <v/>
      </c>
      <c r="J4745" s="428"/>
    </row>
    <row r="4746" spans="1:10" ht="24.75" customHeight="1">
      <c r="A4746" s="428"/>
      <c r="B4746" s="428"/>
      <c r="C4746" s="428"/>
      <c r="D4746" s="495"/>
      <c r="E4746" s="495"/>
      <c r="F4746" s="428"/>
      <c r="G4746" s="495"/>
      <c r="H4746" s="495" t="str">
        <f t="shared" si="150"/>
        <v/>
      </c>
      <c r="I4746" s="512" t="str">
        <f t="shared" si="151"/>
        <v/>
      </c>
      <c r="J4746" s="428"/>
    </row>
    <row r="4747" spans="1:10" ht="24.75" customHeight="1">
      <c r="A4747" s="428"/>
      <c r="B4747" s="428"/>
      <c r="C4747" s="428"/>
      <c r="D4747" s="495"/>
      <c r="E4747" s="495"/>
      <c r="F4747" s="428"/>
      <c r="G4747" s="495"/>
      <c r="H4747" s="495" t="str">
        <f t="shared" si="150"/>
        <v/>
      </c>
      <c r="I4747" s="512" t="str">
        <f t="shared" si="151"/>
        <v/>
      </c>
      <c r="J4747" s="428"/>
    </row>
    <row r="4748" spans="1:10" ht="24.75" customHeight="1">
      <c r="A4748" s="428"/>
      <c r="B4748" s="428"/>
      <c r="C4748" s="428"/>
      <c r="D4748" s="495"/>
      <c r="E4748" s="495"/>
      <c r="F4748" s="428"/>
      <c r="G4748" s="495"/>
      <c r="H4748" s="495" t="str">
        <f t="shared" si="150"/>
        <v/>
      </c>
      <c r="I4748" s="512" t="str">
        <f t="shared" si="151"/>
        <v/>
      </c>
      <c r="J4748" s="428"/>
    </row>
    <row r="4749" spans="1:10" ht="24.75" customHeight="1">
      <c r="A4749" s="428"/>
      <c r="B4749" s="428"/>
      <c r="C4749" s="428"/>
      <c r="D4749" s="495"/>
      <c r="E4749" s="495"/>
      <c r="F4749" s="428"/>
      <c r="G4749" s="495"/>
      <c r="H4749" s="495" t="str">
        <f t="shared" si="150"/>
        <v/>
      </c>
      <c r="I4749" s="512" t="str">
        <f t="shared" si="151"/>
        <v/>
      </c>
      <c r="J4749" s="428"/>
    </row>
    <row r="4750" spans="1:10" ht="24.75" customHeight="1">
      <c r="A4750" s="428"/>
      <c r="B4750" s="428"/>
      <c r="C4750" s="428"/>
      <c r="D4750" s="495"/>
      <c r="E4750" s="495"/>
      <c r="F4750" s="428"/>
      <c r="G4750" s="495"/>
      <c r="H4750" s="495" t="str">
        <f t="shared" si="150"/>
        <v/>
      </c>
      <c r="I4750" s="512" t="str">
        <f t="shared" si="151"/>
        <v/>
      </c>
      <c r="J4750" s="428"/>
    </row>
    <row r="4751" spans="1:10" ht="24.75" customHeight="1">
      <c r="A4751" s="428"/>
      <c r="B4751" s="428"/>
      <c r="C4751" s="428"/>
      <c r="D4751" s="495"/>
      <c r="E4751" s="495"/>
      <c r="F4751" s="428"/>
      <c r="G4751" s="495"/>
      <c r="H4751" s="495" t="str">
        <f t="shared" si="150"/>
        <v/>
      </c>
      <c r="I4751" s="512" t="str">
        <f t="shared" si="151"/>
        <v/>
      </c>
      <c r="J4751" s="428"/>
    </row>
    <row r="4752" spans="1:10" ht="24.75" customHeight="1">
      <c r="A4752" s="428"/>
      <c r="B4752" s="428"/>
      <c r="C4752" s="428"/>
      <c r="D4752" s="495"/>
      <c r="E4752" s="495"/>
      <c r="F4752" s="428"/>
      <c r="G4752" s="495"/>
      <c r="H4752" s="495" t="str">
        <f t="shared" si="150"/>
        <v/>
      </c>
      <c r="I4752" s="512" t="str">
        <f t="shared" si="151"/>
        <v/>
      </c>
      <c r="J4752" s="428"/>
    </row>
    <row r="4753" spans="1:10" ht="24.75" customHeight="1">
      <c r="A4753" s="428"/>
      <c r="B4753" s="428"/>
      <c r="C4753" s="428"/>
      <c r="D4753" s="495"/>
      <c r="E4753" s="495"/>
      <c r="F4753" s="428"/>
      <c r="G4753" s="495"/>
      <c r="H4753" s="495" t="str">
        <f t="shared" si="150"/>
        <v/>
      </c>
      <c r="I4753" s="512" t="str">
        <f t="shared" si="151"/>
        <v/>
      </c>
      <c r="J4753" s="428"/>
    </row>
    <row r="4754" spans="1:10" ht="24.75" customHeight="1">
      <c r="A4754" s="428"/>
      <c r="B4754" s="428"/>
      <c r="C4754" s="428"/>
      <c r="D4754" s="495"/>
      <c r="E4754" s="495"/>
      <c r="F4754" s="428"/>
      <c r="G4754" s="495"/>
      <c r="H4754" s="495" t="str">
        <f t="shared" si="150"/>
        <v/>
      </c>
      <c r="I4754" s="512" t="str">
        <f t="shared" si="151"/>
        <v/>
      </c>
      <c r="J4754" s="428"/>
    </row>
    <row r="4755" spans="1:10" ht="24.75" customHeight="1">
      <c r="A4755" s="428"/>
      <c r="B4755" s="428"/>
      <c r="C4755" s="428"/>
      <c r="D4755" s="495"/>
      <c r="E4755" s="495"/>
      <c r="F4755" s="428"/>
      <c r="G4755" s="495"/>
      <c r="H4755" s="495" t="str">
        <f t="shared" si="150"/>
        <v/>
      </c>
      <c r="I4755" s="512" t="str">
        <f t="shared" si="151"/>
        <v/>
      </c>
      <c r="J4755" s="428"/>
    </row>
    <row r="4756" spans="1:10" ht="24.75" customHeight="1">
      <c r="A4756" s="428"/>
      <c r="B4756" s="428"/>
      <c r="C4756" s="428"/>
      <c r="D4756" s="495"/>
      <c r="E4756" s="495"/>
      <c r="F4756" s="428"/>
      <c r="G4756" s="495"/>
      <c r="H4756" s="495" t="str">
        <f t="shared" si="150"/>
        <v/>
      </c>
      <c r="I4756" s="512" t="str">
        <f t="shared" si="151"/>
        <v/>
      </c>
      <c r="J4756" s="428"/>
    </row>
    <row r="4757" spans="1:10" ht="24.75" customHeight="1">
      <c r="A4757" s="428"/>
      <c r="B4757" s="428"/>
      <c r="C4757" s="428"/>
      <c r="D4757" s="495"/>
      <c r="E4757" s="495"/>
      <c r="F4757" s="428"/>
      <c r="G4757" s="495"/>
      <c r="H4757" s="495" t="str">
        <f t="shared" si="150"/>
        <v/>
      </c>
      <c r="I4757" s="512" t="str">
        <f t="shared" si="151"/>
        <v/>
      </c>
      <c r="J4757" s="428"/>
    </row>
    <row r="4758" spans="1:10" ht="24.75" customHeight="1">
      <c r="A4758" s="428"/>
      <c r="B4758" s="428"/>
      <c r="C4758" s="428"/>
      <c r="D4758" s="495"/>
      <c r="E4758" s="495"/>
      <c r="F4758" s="428"/>
      <c r="G4758" s="495"/>
      <c r="H4758" s="495" t="str">
        <f t="shared" si="150"/>
        <v/>
      </c>
      <c r="I4758" s="512" t="str">
        <f t="shared" si="151"/>
        <v/>
      </c>
      <c r="J4758" s="428"/>
    </row>
    <row r="4759" spans="1:10" ht="24.75" customHeight="1">
      <c r="A4759" s="428"/>
      <c r="B4759" s="428"/>
      <c r="C4759" s="428"/>
      <c r="D4759" s="495"/>
      <c r="E4759" s="495"/>
      <c r="F4759" s="428"/>
      <c r="G4759" s="495"/>
      <c r="H4759" s="495" t="str">
        <f t="shared" si="150"/>
        <v/>
      </c>
      <c r="I4759" s="512" t="str">
        <f t="shared" si="151"/>
        <v/>
      </c>
      <c r="J4759" s="428"/>
    </row>
    <row r="4760" spans="1:10" ht="24.75" customHeight="1">
      <c r="A4760" s="428"/>
      <c r="B4760" s="428"/>
      <c r="C4760" s="428"/>
      <c r="D4760" s="495"/>
      <c r="E4760" s="495"/>
      <c r="F4760" s="428"/>
      <c r="G4760" s="495"/>
      <c r="H4760" s="495" t="str">
        <f t="shared" si="150"/>
        <v/>
      </c>
      <c r="I4760" s="512" t="str">
        <f t="shared" si="151"/>
        <v/>
      </c>
      <c r="J4760" s="428"/>
    </row>
    <row r="4761" spans="1:10" ht="24.75" customHeight="1">
      <c r="A4761" s="428"/>
      <c r="B4761" s="428"/>
      <c r="C4761" s="428"/>
      <c r="D4761" s="495"/>
      <c r="E4761" s="495"/>
      <c r="F4761" s="428"/>
      <c r="G4761" s="495"/>
      <c r="H4761" s="495" t="str">
        <f t="shared" si="150"/>
        <v/>
      </c>
      <c r="I4761" s="512" t="str">
        <f t="shared" si="151"/>
        <v/>
      </c>
      <c r="J4761" s="428"/>
    </row>
    <row r="4762" spans="1:10" ht="24.75" customHeight="1">
      <c r="A4762" s="428"/>
      <c r="B4762" s="428"/>
      <c r="C4762" s="428"/>
      <c r="D4762" s="495"/>
      <c r="E4762" s="495"/>
      <c r="F4762" s="428"/>
      <c r="G4762" s="495"/>
      <c r="H4762" s="495" t="str">
        <f t="shared" si="150"/>
        <v/>
      </c>
      <c r="I4762" s="512" t="str">
        <f t="shared" si="151"/>
        <v/>
      </c>
      <c r="J4762" s="428"/>
    </row>
    <row r="4763" spans="1:10" ht="24.75" customHeight="1">
      <c r="A4763" s="428"/>
      <c r="B4763" s="428"/>
      <c r="C4763" s="428"/>
      <c r="D4763" s="495"/>
      <c r="E4763" s="495"/>
      <c r="F4763" s="428"/>
      <c r="G4763" s="495"/>
      <c r="H4763" s="495" t="str">
        <f t="shared" si="150"/>
        <v/>
      </c>
      <c r="I4763" s="512" t="str">
        <f t="shared" si="151"/>
        <v/>
      </c>
      <c r="J4763" s="428"/>
    </row>
    <row r="4764" spans="1:10" ht="24.75" customHeight="1">
      <c r="A4764" s="428"/>
      <c r="B4764" s="428"/>
      <c r="C4764" s="428"/>
      <c r="D4764" s="495"/>
      <c r="E4764" s="495"/>
      <c r="F4764" s="428"/>
      <c r="G4764" s="495"/>
      <c r="H4764" s="495" t="str">
        <f t="shared" si="150"/>
        <v/>
      </c>
      <c r="I4764" s="512" t="str">
        <f t="shared" si="151"/>
        <v/>
      </c>
      <c r="J4764" s="428"/>
    </row>
    <row r="4765" spans="1:10" ht="24.75" customHeight="1">
      <c r="A4765" s="428"/>
      <c r="B4765" s="428"/>
      <c r="C4765" s="428"/>
      <c r="D4765" s="495"/>
      <c r="E4765" s="495"/>
      <c r="F4765" s="428"/>
      <c r="G4765" s="495"/>
      <c r="H4765" s="495" t="str">
        <f t="shared" si="150"/>
        <v/>
      </c>
      <c r="I4765" s="512" t="str">
        <f t="shared" si="151"/>
        <v/>
      </c>
      <c r="J4765" s="428"/>
    </row>
    <row r="4766" spans="1:10" ht="24.75" customHeight="1">
      <c r="A4766" s="428"/>
      <c r="B4766" s="428"/>
      <c r="C4766" s="428"/>
      <c r="D4766" s="495"/>
      <c r="E4766" s="495"/>
      <c r="F4766" s="428"/>
      <c r="G4766" s="495"/>
      <c r="H4766" s="495" t="str">
        <f t="shared" ref="H4766:H4829" si="152">IF(E4766="","",E4766*G4766)</f>
        <v/>
      </c>
      <c r="I4766" s="512" t="str">
        <f t="shared" ref="I4766:I4829" si="153">IF(D4766="","",H4766/D4766)</f>
        <v/>
      </c>
      <c r="J4766" s="428"/>
    </row>
    <row r="4767" spans="1:10" ht="24.75" customHeight="1">
      <c r="A4767" s="428"/>
      <c r="B4767" s="428"/>
      <c r="C4767" s="428"/>
      <c r="D4767" s="495"/>
      <c r="E4767" s="495"/>
      <c r="F4767" s="428"/>
      <c r="G4767" s="495"/>
      <c r="H4767" s="495" t="str">
        <f t="shared" si="152"/>
        <v/>
      </c>
      <c r="I4767" s="512" t="str">
        <f t="shared" si="153"/>
        <v/>
      </c>
      <c r="J4767" s="428"/>
    </row>
    <row r="4768" spans="1:10" ht="24.75" customHeight="1">
      <c r="A4768" s="428"/>
      <c r="B4768" s="428"/>
      <c r="C4768" s="428"/>
      <c r="D4768" s="495"/>
      <c r="E4768" s="495"/>
      <c r="F4768" s="428"/>
      <c r="G4768" s="495"/>
      <c r="H4768" s="495" t="str">
        <f t="shared" si="152"/>
        <v/>
      </c>
      <c r="I4768" s="512" t="str">
        <f t="shared" si="153"/>
        <v/>
      </c>
      <c r="J4768" s="428"/>
    </row>
    <row r="4769" spans="1:10" ht="24.75" customHeight="1">
      <c r="A4769" s="428"/>
      <c r="B4769" s="428"/>
      <c r="C4769" s="428"/>
      <c r="D4769" s="495"/>
      <c r="E4769" s="495"/>
      <c r="F4769" s="428"/>
      <c r="G4769" s="495"/>
      <c r="H4769" s="495" t="str">
        <f t="shared" si="152"/>
        <v/>
      </c>
      <c r="I4769" s="512" t="str">
        <f t="shared" si="153"/>
        <v/>
      </c>
      <c r="J4769" s="428"/>
    </row>
    <row r="4770" spans="1:10" ht="24.75" customHeight="1">
      <c r="A4770" s="428"/>
      <c r="B4770" s="428"/>
      <c r="C4770" s="428"/>
      <c r="D4770" s="495"/>
      <c r="E4770" s="495"/>
      <c r="F4770" s="428"/>
      <c r="G4770" s="495"/>
      <c r="H4770" s="495" t="str">
        <f t="shared" si="152"/>
        <v/>
      </c>
      <c r="I4770" s="512" t="str">
        <f t="shared" si="153"/>
        <v/>
      </c>
      <c r="J4770" s="428"/>
    </row>
    <row r="4771" spans="1:10" ht="24.75" customHeight="1">
      <c r="A4771" s="428"/>
      <c r="B4771" s="428"/>
      <c r="C4771" s="428"/>
      <c r="D4771" s="495"/>
      <c r="E4771" s="495"/>
      <c r="F4771" s="428"/>
      <c r="G4771" s="495"/>
      <c r="H4771" s="495" t="str">
        <f t="shared" si="152"/>
        <v/>
      </c>
      <c r="I4771" s="512" t="str">
        <f t="shared" si="153"/>
        <v/>
      </c>
      <c r="J4771" s="428"/>
    </row>
    <row r="4772" spans="1:10" ht="24.75" customHeight="1">
      <c r="A4772" s="428"/>
      <c r="B4772" s="428"/>
      <c r="C4772" s="428"/>
      <c r="D4772" s="495"/>
      <c r="E4772" s="495"/>
      <c r="F4772" s="428"/>
      <c r="G4772" s="495"/>
      <c r="H4772" s="495" t="str">
        <f t="shared" si="152"/>
        <v/>
      </c>
      <c r="I4772" s="512" t="str">
        <f t="shared" si="153"/>
        <v/>
      </c>
      <c r="J4772" s="428"/>
    </row>
    <row r="4773" spans="1:10" ht="24.75" customHeight="1">
      <c r="A4773" s="428"/>
      <c r="B4773" s="428"/>
      <c r="C4773" s="428"/>
      <c r="D4773" s="495"/>
      <c r="E4773" s="495"/>
      <c r="F4773" s="428"/>
      <c r="G4773" s="495"/>
      <c r="H4773" s="495" t="str">
        <f t="shared" si="152"/>
        <v/>
      </c>
      <c r="I4773" s="512" t="str">
        <f t="shared" si="153"/>
        <v/>
      </c>
      <c r="J4773" s="428"/>
    </row>
    <row r="4774" spans="1:10" ht="24.75" customHeight="1">
      <c r="A4774" s="428"/>
      <c r="B4774" s="428"/>
      <c r="C4774" s="428"/>
      <c r="D4774" s="495"/>
      <c r="E4774" s="495"/>
      <c r="F4774" s="428"/>
      <c r="G4774" s="495"/>
      <c r="H4774" s="495" t="str">
        <f t="shared" si="152"/>
        <v/>
      </c>
      <c r="I4774" s="512" t="str">
        <f t="shared" si="153"/>
        <v/>
      </c>
      <c r="J4774" s="428"/>
    </row>
    <row r="4775" spans="1:10" ht="24.75" customHeight="1">
      <c r="A4775" s="428"/>
      <c r="B4775" s="428"/>
      <c r="C4775" s="428"/>
      <c r="D4775" s="495"/>
      <c r="E4775" s="495"/>
      <c r="F4775" s="428"/>
      <c r="G4775" s="495"/>
      <c r="H4775" s="495" t="str">
        <f t="shared" si="152"/>
        <v/>
      </c>
      <c r="I4775" s="512" t="str">
        <f t="shared" si="153"/>
        <v/>
      </c>
      <c r="J4775" s="428"/>
    </row>
    <row r="4776" spans="1:10" ht="24.75" customHeight="1">
      <c r="A4776" s="428"/>
      <c r="B4776" s="428"/>
      <c r="C4776" s="428"/>
      <c r="D4776" s="495"/>
      <c r="E4776" s="495"/>
      <c r="F4776" s="428"/>
      <c r="G4776" s="495"/>
      <c r="H4776" s="495" t="str">
        <f t="shared" si="152"/>
        <v/>
      </c>
      <c r="I4776" s="512" t="str">
        <f t="shared" si="153"/>
        <v/>
      </c>
      <c r="J4776" s="428"/>
    </row>
    <row r="4777" spans="1:10" ht="24.75" customHeight="1">
      <c r="A4777" s="428"/>
      <c r="B4777" s="428"/>
      <c r="C4777" s="428"/>
      <c r="D4777" s="495"/>
      <c r="E4777" s="495"/>
      <c r="F4777" s="428"/>
      <c r="G4777" s="495"/>
      <c r="H4777" s="495" t="str">
        <f t="shared" si="152"/>
        <v/>
      </c>
      <c r="I4777" s="512" t="str">
        <f t="shared" si="153"/>
        <v/>
      </c>
      <c r="J4777" s="428"/>
    </row>
    <row r="4778" spans="1:10" ht="24.75" customHeight="1">
      <c r="A4778" s="428"/>
      <c r="B4778" s="428"/>
      <c r="C4778" s="428"/>
      <c r="D4778" s="495"/>
      <c r="E4778" s="495"/>
      <c r="F4778" s="428"/>
      <c r="G4778" s="495"/>
      <c r="H4778" s="495" t="str">
        <f t="shared" si="152"/>
        <v/>
      </c>
      <c r="I4778" s="512" t="str">
        <f t="shared" si="153"/>
        <v/>
      </c>
      <c r="J4778" s="428"/>
    </row>
    <row r="4779" spans="1:10" ht="24.75" customHeight="1">
      <c r="A4779" s="428"/>
      <c r="B4779" s="428"/>
      <c r="C4779" s="428"/>
      <c r="D4779" s="495"/>
      <c r="E4779" s="495"/>
      <c r="F4779" s="428"/>
      <c r="G4779" s="495"/>
      <c r="H4779" s="495" t="str">
        <f t="shared" si="152"/>
        <v/>
      </c>
      <c r="I4779" s="512" t="str">
        <f t="shared" si="153"/>
        <v/>
      </c>
      <c r="J4779" s="428"/>
    </row>
    <row r="4780" spans="1:10" ht="24.75" customHeight="1">
      <c r="A4780" s="428"/>
      <c r="B4780" s="428"/>
      <c r="C4780" s="428"/>
      <c r="D4780" s="495"/>
      <c r="E4780" s="495"/>
      <c r="F4780" s="428"/>
      <c r="G4780" s="495"/>
      <c r="H4780" s="495" t="str">
        <f t="shared" si="152"/>
        <v/>
      </c>
      <c r="I4780" s="512" t="str">
        <f t="shared" si="153"/>
        <v/>
      </c>
      <c r="J4780" s="428"/>
    </row>
    <row r="4781" spans="1:10" ht="24.75" customHeight="1">
      <c r="A4781" s="428"/>
      <c r="B4781" s="428"/>
      <c r="C4781" s="428"/>
      <c r="D4781" s="495"/>
      <c r="E4781" s="495"/>
      <c r="F4781" s="428"/>
      <c r="G4781" s="495"/>
      <c r="H4781" s="495" t="str">
        <f t="shared" si="152"/>
        <v/>
      </c>
      <c r="I4781" s="512" t="str">
        <f t="shared" si="153"/>
        <v/>
      </c>
      <c r="J4781" s="428"/>
    </row>
    <row r="4782" spans="1:10" ht="24.75" customHeight="1">
      <c r="A4782" s="428"/>
      <c r="B4782" s="428"/>
      <c r="C4782" s="428"/>
      <c r="D4782" s="495"/>
      <c r="E4782" s="495"/>
      <c r="F4782" s="428"/>
      <c r="G4782" s="495"/>
      <c r="H4782" s="495" t="str">
        <f t="shared" si="152"/>
        <v/>
      </c>
      <c r="I4782" s="512" t="str">
        <f t="shared" si="153"/>
        <v/>
      </c>
      <c r="J4782" s="428"/>
    </row>
    <row r="4783" spans="1:10" ht="24.75" customHeight="1">
      <c r="A4783" s="428"/>
      <c r="B4783" s="428"/>
      <c r="C4783" s="428"/>
      <c r="D4783" s="495"/>
      <c r="E4783" s="495"/>
      <c r="F4783" s="428"/>
      <c r="G4783" s="495"/>
      <c r="H4783" s="495" t="str">
        <f t="shared" si="152"/>
        <v/>
      </c>
      <c r="I4783" s="512" t="str">
        <f t="shared" si="153"/>
        <v/>
      </c>
      <c r="J4783" s="428"/>
    </row>
    <row r="4784" spans="1:10" ht="24.75" customHeight="1">
      <c r="A4784" s="428"/>
      <c r="B4784" s="428"/>
      <c r="C4784" s="428"/>
      <c r="D4784" s="495"/>
      <c r="E4784" s="495"/>
      <c r="F4784" s="428"/>
      <c r="G4784" s="495"/>
      <c r="H4784" s="495" t="str">
        <f t="shared" si="152"/>
        <v/>
      </c>
      <c r="I4784" s="512" t="str">
        <f t="shared" si="153"/>
        <v/>
      </c>
      <c r="J4784" s="428"/>
    </row>
    <row r="4785" spans="1:10" ht="24.75" customHeight="1">
      <c r="A4785" s="428"/>
      <c r="B4785" s="428"/>
      <c r="C4785" s="428"/>
      <c r="D4785" s="495"/>
      <c r="E4785" s="495"/>
      <c r="F4785" s="428"/>
      <c r="G4785" s="495"/>
      <c r="H4785" s="495" t="str">
        <f t="shared" si="152"/>
        <v/>
      </c>
      <c r="I4785" s="512" t="str">
        <f t="shared" si="153"/>
        <v/>
      </c>
      <c r="J4785" s="428"/>
    </row>
    <row r="4786" spans="1:10" ht="24.75" customHeight="1">
      <c r="A4786" s="428"/>
      <c r="B4786" s="428"/>
      <c r="C4786" s="428"/>
      <c r="D4786" s="495"/>
      <c r="E4786" s="495"/>
      <c r="F4786" s="428"/>
      <c r="G4786" s="495"/>
      <c r="H4786" s="495" t="str">
        <f t="shared" si="152"/>
        <v/>
      </c>
      <c r="I4786" s="512" t="str">
        <f t="shared" si="153"/>
        <v/>
      </c>
      <c r="J4786" s="428"/>
    </row>
    <row r="4787" spans="1:10" ht="24.75" customHeight="1">
      <c r="A4787" s="428"/>
      <c r="B4787" s="428"/>
      <c r="C4787" s="428"/>
      <c r="D4787" s="495"/>
      <c r="E4787" s="495"/>
      <c r="F4787" s="428"/>
      <c r="G4787" s="495"/>
      <c r="H4787" s="495" t="str">
        <f t="shared" si="152"/>
        <v/>
      </c>
      <c r="I4787" s="512" t="str">
        <f t="shared" si="153"/>
        <v/>
      </c>
      <c r="J4787" s="428"/>
    </row>
    <row r="4788" spans="1:10" ht="24.75" customHeight="1">
      <c r="A4788" s="428"/>
      <c r="B4788" s="428"/>
      <c r="C4788" s="428"/>
      <c r="D4788" s="495"/>
      <c r="E4788" s="495"/>
      <c r="F4788" s="428"/>
      <c r="G4788" s="495"/>
      <c r="H4788" s="495" t="str">
        <f t="shared" si="152"/>
        <v/>
      </c>
      <c r="I4788" s="512" t="str">
        <f t="shared" si="153"/>
        <v/>
      </c>
      <c r="J4788" s="428"/>
    </row>
    <row r="4789" spans="1:10" ht="24.75" customHeight="1">
      <c r="A4789" s="428"/>
      <c r="B4789" s="428"/>
      <c r="C4789" s="428"/>
      <c r="D4789" s="495"/>
      <c r="E4789" s="495"/>
      <c r="F4789" s="428"/>
      <c r="G4789" s="495"/>
      <c r="H4789" s="495" t="str">
        <f t="shared" si="152"/>
        <v/>
      </c>
      <c r="I4789" s="512" t="str">
        <f t="shared" si="153"/>
        <v/>
      </c>
      <c r="J4789" s="428"/>
    </row>
    <row r="4790" spans="1:10" ht="24.75" customHeight="1">
      <c r="A4790" s="428"/>
      <c r="B4790" s="428"/>
      <c r="C4790" s="428"/>
      <c r="D4790" s="495"/>
      <c r="E4790" s="495"/>
      <c r="F4790" s="428"/>
      <c r="G4790" s="495"/>
      <c r="H4790" s="495" t="str">
        <f t="shared" si="152"/>
        <v/>
      </c>
      <c r="I4790" s="512" t="str">
        <f t="shared" si="153"/>
        <v/>
      </c>
      <c r="J4790" s="428"/>
    </row>
    <row r="4791" spans="1:10" ht="24.75" customHeight="1">
      <c r="A4791" s="428"/>
      <c r="B4791" s="428"/>
      <c r="C4791" s="428"/>
      <c r="D4791" s="495"/>
      <c r="E4791" s="495"/>
      <c r="F4791" s="428"/>
      <c r="G4791" s="495"/>
      <c r="H4791" s="495" t="str">
        <f t="shared" si="152"/>
        <v/>
      </c>
      <c r="I4791" s="512" t="str">
        <f t="shared" si="153"/>
        <v/>
      </c>
      <c r="J4791" s="428"/>
    </row>
    <row r="4792" spans="1:10" ht="24.75" customHeight="1">
      <c r="A4792" s="428"/>
      <c r="B4792" s="428"/>
      <c r="C4792" s="428"/>
      <c r="D4792" s="495"/>
      <c r="E4792" s="495"/>
      <c r="F4792" s="428"/>
      <c r="G4792" s="495"/>
      <c r="H4792" s="495" t="str">
        <f t="shared" si="152"/>
        <v/>
      </c>
      <c r="I4792" s="512" t="str">
        <f t="shared" si="153"/>
        <v/>
      </c>
      <c r="J4792" s="428"/>
    </row>
    <row r="4793" spans="1:10" ht="24.75" customHeight="1">
      <c r="A4793" s="428"/>
      <c r="B4793" s="428"/>
      <c r="C4793" s="428"/>
      <c r="D4793" s="495"/>
      <c r="E4793" s="495"/>
      <c r="F4793" s="428"/>
      <c r="G4793" s="495"/>
      <c r="H4793" s="495" t="str">
        <f t="shared" si="152"/>
        <v/>
      </c>
      <c r="I4793" s="512" t="str">
        <f t="shared" si="153"/>
        <v/>
      </c>
      <c r="J4793" s="428"/>
    </row>
    <row r="4794" spans="1:10" ht="24.75" customHeight="1">
      <c r="A4794" s="428"/>
      <c r="B4794" s="428"/>
      <c r="C4794" s="428"/>
      <c r="D4794" s="495"/>
      <c r="E4794" s="495"/>
      <c r="F4794" s="428"/>
      <c r="G4794" s="495"/>
      <c r="H4794" s="495" t="str">
        <f t="shared" si="152"/>
        <v/>
      </c>
      <c r="I4794" s="512" t="str">
        <f t="shared" si="153"/>
        <v/>
      </c>
      <c r="J4794" s="428"/>
    </row>
    <row r="4795" spans="1:10" ht="24.75" customHeight="1">
      <c r="A4795" s="428"/>
      <c r="B4795" s="428"/>
      <c r="C4795" s="428"/>
      <c r="D4795" s="495"/>
      <c r="E4795" s="495"/>
      <c r="F4795" s="428"/>
      <c r="G4795" s="495"/>
      <c r="H4795" s="495" t="str">
        <f t="shared" si="152"/>
        <v/>
      </c>
      <c r="I4795" s="512" t="str">
        <f t="shared" si="153"/>
        <v/>
      </c>
      <c r="J4795" s="428"/>
    </row>
    <row r="4796" spans="1:10" ht="24.75" customHeight="1">
      <c r="A4796" s="428"/>
      <c r="B4796" s="428"/>
      <c r="C4796" s="428"/>
      <c r="D4796" s="495"/>
      <c r="E4796" s="495"/>
      <c r="F4796" s="428"/>
      <c r="G4796" s="495"/>
      <c r="H4796" s="495" t="str">
        <f t="shared" si="152"/>
        <v/>
      </c>
      <c r="I4796" s="512" t="str">
        <f t="shared" si="153"/>
        <v/>
      </c>
      <c r="J4796" s="428"/>
    </row>
    <row r="4797" spans="1:10" ht="24.75" customHeight="1">
      <c r="A4797" s="428"/>
      <c r="B4797" s="428"/>
      <c r="C4797" s="428"/>
      <c r="D4797" s="495"/>
      <c r="E4797" s="495"/>
      <c r="F4797" s="428"/>
      <c r="G4797" s="495"/>
      <c r="H4797" s="495" t="str">
        <f t="shared" si="152"/>
        <v/>
      </c>
      <c r="I4797" s="512" t="str">
        <f t="shared" si="153"/>
        <v/>
      </c>
      <c r="J4797" s="428"/>
    </row>
    <row r="4798" spans="1:10" ht="24.75" customHeight="1">
      <c r="A4798" s="428"/>
      <c r="B4798" s="428"/>
      <c r="C4798" s="428"/>
      <c r="D4798" s="495"/>
      <c r="E4798" s="495"/>
      <c r="F4798" s="428"/>
      <c r="G4798" s="495"/>
      <c r="H4798" s="495" t="str">
        <f t="shared" si="152"/>
        <v/>
      </c>
      <c r="I4798" s="512" t="str">
        <f t="shared" si="153"/>
        <v/>
      </c>
      <c r="J4798" s="428"/>
    </row>
    <row r="4799" spans="1:10" ht="24.75" customHeight="1">
      <c r="A4799" s="428"/>
      <c r="B4799" s="428"/>
      <c r="C4799" s="428"/>
      <c r="D4799" s="495"/>
      <c r="E4799" s="495"/>
      <c r="F4799" s="428"/>
      <c r="G4799" s="495"/>
      <c r="H4799" s="495" t="str">
        <f t="shared" si="152"/>
        <v/>
      </c>
      <c r="I4799" s="512" t="str">
        <f t="shared" si="153"/>
        <v/>
      </c>
      <c r="J4799" s="428"/>
    </row>
    <row r="4800" spans="1:10" ht="24.75" customHeight="1">
      <c r="A4800" s="428"/>
      <c r="B4800" s="428"/>
      <c r="C4800" s="428"/>
      <c r="D4800" s="495"/>
      <c r="E4800" s="495"/>
      <c r="F4800" s="428"/>
      <c r="G4800" s="495"/>
      <c r="H4800" s="495" t="str">
        <f t="shared" si="152"/>
        <v/>
      </c>
      <c r="I4800" s="512" t="str">
        <f t="shared" si="153"/>
        <v/>
      </c>
      <c r="J4800" s="428"/>
    </row>
    <row r="4801" spans="1:10" ht="24.75" customHeight="1">
      <c r="A4801" s="428"/>
      <c r="B4801" s="428"/>
      <c r="C4801" s="428"/>
      <c r="D4801" s="495"/>
      <c r="E4801" s="495"/>
      <c r="F4801" s="428"/>
      <c r="G4801" s="495"/>
      <c r="H4801" s="495" t="str">
        <f t="shared" si="152"/>
        <v/>
      </c>
      <c r="I4801" s="512" t="str">
        <f t="shared" si="153"/>
        <v/>
      </c>
      <c r="J4801" s="428"/>
    </row>
    <row r="4802" spans="1:10" ht="24.75" customHeight="1">
      <c r="A4802" s="428"/>
      <c r="B4802" s="428"/>
      <c r="C4802" s="428"/>
      <c r="D4802" s="495"/>
      <c r="E4802" s="495"/>
      <c r="F4802" s="428"/>
      <c r="G4802" s="495"/>
      <c r="H4802" s="495" t="str">
        <f t="shared" si="152"/>
        <v/>
      </c>
      <c r="I4802" s="512" t="str">
        <f t="shared" si="153"/>
        <v/>
      </c>
      <c r="J4802" s="428"/>
    </row>
    <row r="4803" spans="1:10" ht="24.75" customHeight="1">
      <c r="A4803" s="428"/>
      <c r="B4803" s="428"/>
      <c r="C4803" s="428"/>
      <c r="D4803" s="495"/>
      <c r="E4803" s="495"/>
      <c r="F4803" s="428"/>
      <c r="G4803" s="495"/>
      <c r="H4803" s="495" t="str">
        <f t="shared" si="152"/>
        <v/>
      </c>
      <c r="I4803" s="512" t="str">
        <f t="shared" si="153"/>
        <v/>
      </c>
      <c r="J4803" s="428"/>
    </row>
    <row r="4804" spans="1:10" ht="24.75" customHeight="1">
      <c r="A4804" s="428"/>
      <c r="B4804" s="428"/>
      <c r="C4804" s="428"/>
      <c r="D4804" s="495"/>
      <c r="E4804" s="495"/>
      <c r="F4804" s="428"/>
      <c r="G4804" s="495"/>
      <c r="H4804" s="495" t="str">
        <f t="shared" si="152"/>
        <v/>
      </c>
      <c r="I4804" s="512" t="str">
        <f t="shared" si="153"/>
        <v/>
      </c>
      <c r="J4804" s="428"/>
    </row>
    <row r="4805" spans="1:10" ht="24.75" customHeight="1">
      <c r="A4805" s="428"/>
      <c r="B4805" s="428"/>
      <c r="C4805" s="428"/>
      <c r="D4805" s="495"/>
      <c r="E4805" s="495"/>
      <c r="F4805" s="428"/>
      <c r="G4805" s="495"/>
      <c r="H4805" s="495" t="str">
        <f t="shared" si="152"/>
        <v/>
      </c>
      <c r="I4805" s="512" t="str">
        <f t="shared" si="153"/>
        <v/>
      </c>
      <c r="J4805" s="428"/>
    </row>
    <row r="4806" spans="1:10" ht="24.75" customHeight="1">
      <c r="A4806" s="428"/>
      <c r="B4806" s="428"/>
      <c r="C4806" s="428"/>
      <c r="D4806" s="495"/>
      <c r="E4806" s="495"/>
      <c r="F4806" s="428"/>
      <c r="G4806" s="495"/>
      <c r="H4806" s="495" t="str">
        <f t="shared" si="152"/>
        <v/>
      </c>
      <c r="I4806" s="512" t="str">
        <f t="shared" si="153"/>
        <v/>
      </c>
      <c r="J4806" s="428"/>
    </row>
    <row r="4807" spans="1:10" ht="24.75" customHeight="1">
      <c r="A4807" s="428"/>
      <c r="B4807" s="428"/>
      <c r="C4807" s="428"/>
      <c r="D4807" s="495"/>
      <c r="E4807" s="495"/>
      <c r="F4807" s="428"/>
      <c r="G4807" s="495"/>
      <c r="H4807" s="495" t="str">
        <f t="shared" si="152"/>
        <v/>
      </c>
      <c r="I4807" s="512" t="str">
        <f t="shared" si="153"/>
        <v/>
      </c>
      <c r="J4807" s="428"/>
    </row>
    <row r="4808" spans="1:10" ht="24.75" customHeight="1">
      <c r="A4808" s="428"/>
      <c r="B4808" s="428"/>
      <c r="C4808" s="428"/>
      <c r="D4808" s="495"/>
      <c r="E4808" s="495"/>
      <c r="F4808" s="428"/>
      <c r="G4808" s="495"/>
      <c r="H4808" s="495" t="str">
        <f t="shared" si="152"/>
        <v/>
      </c>
      <c r="I4808" s="512" t="str">
        <f t="shared" si="153"/>
        <v/>
      </c>
      <c r="J4808" s="428"/>
    </row>
    <row r="4809" spans="1:10" ht="24.75" customHeight="1">
      <c r="A4809" s="428"/>
      <c r="B4809" s="428"/>
      <c r="C4809" s="428"/>
      <c r="D4809" s="495"/>
      <c r="E4809" s="495"/>
      <c r="F4809" s="428"/>
      <c r="G4809" s="495"/>
      <c r="H4809" s="495" t="str">
        <f t="shared" si="152"/>
        <v/>
      </c>
      <c r="I4809" s="512" t="str">
        <f t="shared" si="153"/>
        <v/>
      </c>
      <c r="J4809" s="428"/>
    </row>
    <row r="4810" spans="1:10" ht="24.75" customHeight="1">
      <c r="A4810" s="428"/>
      <c r="B4810" s="428"/>
      <c r="C4810" s="428"/>
      <c r="D4810" s="495"/>
      <c r="E4810" s="495"/>
      <c r="F4810" s="428"/>
      <c r="G4810" s="495"/>
      <c r="H4810" s="495" t="str">
        <f t="shared" si="152"/>
        <v/>
      </c>
      <c r="I4810" s="512" t="str">
        <f t="shared" si="153"/>
        <v/>
      </c>
      <c r="J4810" s="428"/>
    </row>
    <row r="4811" spans="1:10" ht="24.75" customHeight="1">
      <c r="A4811" s="428"/>
      <c r="B4811" s="428"/>
      <c r="C4811" s="428"/>
      <c r="D4811" s="495"/>
      <c r="E4811" s="495"/>
      <c r="F4811" s="428"/>
      <c r="G4811" s="495"/>
      <c r="H4811" s="495" t="str">
        <f t="shared" si="152"/>
        <v/>
      </c>
      <c r="I4811" s="512" t="str">
        <f t="shared" si="153"/>
        <v/>
      </c>
      <c r="J4811" s="428"/>
    </row>
    <row r="4812" spans="1:10" ht="24.75" customHeight="1">
      <c r="A4812" s="428"/>
      <c r="B4812" s="428"/>
      <c r="C4812" s="428"/>
      <c r="D4812" s="495"/>
      <c r="E4812" s="495"/>
      <c r="F4812" s="428"/>
      <c r="G4812" s="495"/>
      <c r="H4812" s="495" t="str">
        <f t="shared" si="152"/>
        <v/>
      </c>
      <c r="I4812" s="512" t="str">
        <f t="shared" si="153"/>
        <v/>
      </c>
      <c r="J4812" s="428"/>
    </row>
    <row r="4813" spans="1:10" ht="24.75" customHeight="1">
      <c r="A4813" s="428"/>
      <c r="B4813" s="428"/>
      <c r="C4813" s="428"/>
      <c r="D4813" s="495"/>
      <c r="E4813" s="495"/>
      <c r="F4813" s="428"/>
      <c r="G4813" s="495"/>
      <c r="H4813" s="495" t="str">
        <f t="shared" si="152"/>
        <v/>
      </c>
      <c r="I4813" s="512" t="str">
        <f t="shared" si="153"/>
        <v/>
      </c>
      <c r="J4813" s="428"/>
    </row>
    <row r="4814" spans="1:10" ht="24.75" customHeight="1">
      <c r="A4814" s="428"/>
      <c r="B4814" s="428"/>
      <c r="C4814" s="428"/>
      <c r="D4814" s="495"/>
      <c r="E4814" s="495"/>
      <c r="F4814" s="428"/>
      <c r="G4814" s="495"/>
      <c r="H4814" s="495" t="str">
        <f t="shared" si="152"/>
        <v/>
      </c>
      <c r="I4814" s="512" t="str">
        <f t="shared" si="153"/>
        <v/>
      </c>
      <c r="J4814" s="428"/>
    </row>
    <row r="4815" spans="1:10" ht="24.75" customHeight="1">
      <c r="A4815" s="428"/>
      <c r="B4815" s="428"/>
      <c r="C4815" s="428"/>
      <c r="D4815" s="495"/>
      <c r="E4815" s="495"/>
      <c r="F4815" s="428"/>
      <c r="G4815" s="495"/>
      <c r="H4815" s="495" t="str">
        <f t="shared" si="152"/>
        <v/>
      </c>
      <c r="I4815" s="512" t="str">
        <f t="shared" si="153"/>
        <v/>
      </c>
      <c r="J4815" s="428"/>
    </row>
    <row r="4816" spans="1:10" ht="24.75" customHeight="1">
      <c r="A4816" s="428"/>
      <c r="B4816" s="428"/>
      <c r="C4816" s="428"/>
      <c r="D4816" s="495"/>
      <c r="E4816" s="495"/>
      <c r="F4816" s="428"/>
      <c r="G4816" s="495"/>
      <c r="H4816" s="495" t="str">
        <f t="shared" si="152"/>
        <v/>
      </c>
      <c r="I4816" s="512" t="str">
        <f t="shared" si="153"/>
        <v/>
      </c>
      <c r="J4816" s="428"/>
    </row>
    <row r="4817" spans="1:10" ht="24.75" customHeight="1">
      <c r="A4817" s="428"/>
      <c r="B4817" s="428"/>
      <c r="C4817" s="428"/>
      <c r="D4817" s="495"/>
      <c r="E4817" s="495"/>
      <c r="F4817" s="428"/>
      <c r="G4817" s="495"/>
      <c r="H4817" s="495" t="str">
        <f t="shared" si="152"/>
        <v/>
      </c>
      <c r="I4817" s="512" t="str">
        <f t="shared" si="153"/>
        <v/>
      </c>
      <c r="J4817" s="428"/>
    </row>
    <row r="4818" spans="1:10" ht="24.75" customHeight="1">
      <c r="A4818" s="428"/>
      <c r="B4818" s="428"/>
      <c r="C4818" s="428"/>
      <c r="D4818" s="495"/>
      <c r="E4818" s="495"/>
      <c r="F4818" s="428"/>
      <c r="G4818" s="495"/>
      <c r="H4818" s="495" t="str">
        <f t="shared" si="152"/>
        <v/>
      </c>
      <c r="I4818" s="512" t="str">
        <f t="shared" si="153"/>
        <v/>
      </c>
      <c r="J4818" s="428"/>
    </row>
    <row r="4819" spans="1:10" ht="24.75" customHeight="1">
      <c r="A4819" s="428"/>
      <c r="B4819" s="428"/>
      <c r="C4819" s="428"/>
      <c r="D4819" s="495"/>
      <c r="E4819" s="495"/>
      <c r="F4819" s="428"/>
      <c r="G4819" s="495"/>
      <c r="H4819" s="495" t="str">
        <f t="shared" si="152"/>
        <v/>
      </c>
      <c r="I4819" s="512" t="str">
        <f t="shared" si="153"/>
        <v/>
      </c>
      <c r="J4819" s="428"/>
    </row>
    <row r="4820" spans="1:10" ht="24.75" customHeight="1">
      <c r="A4820" s="428"/>
      <c r="B4820" s="428"/>
      <c r="C4820" s="428"/>
      <c r="D4820" s="495"/>
      <c r="E4820" s="495"/>
      <c r="F4820" s="428"/>
      <c r="G4820" s="495"/>
      <c r="H4820" s="495" t="str">
        <f t="shared" si="152"/>
        <v/>
      </c>
      <c r="I4820" s="512" t="str">
        <f t="shared" si="153"/>
        <v/>
      </c>
      <c r="J4820" s="428"/>
    </row>
    <row r="4821" spans="1:10" ht="24.75" customHeight="1">
      <c r="A4821" s="428"/>
      <c r="B4821" s="428"/>
      <c r="C4821" s="428"/>
      <c r="D4821" s="495"/>
      <c r="E4821" s="495"/>
      <c r="F4821" s="428"/>
      <c r="G4821" s="495"/>
      <c r="H4821" s="495" t="str">
        <f t="shared" si="152"/>
        <v/>
      </c>
      <c r="I4821" s="512" t="str">
        <f t="shared" si="153"/>
        <v/>
      </c>
      <c r="J4821" s="428"/>
    </row>
    <row r="4822" spans="1:10" ht="24.75" customHeight="1">
      <c r="A4822" s="428"/>
      <c r="B4822" s="428"/>
      <c r="C4822" s="428"/>
      <c r="D4822" s="495"/>
      <c r="E4822" s="495"/>
      <c r="F4822" s="428"/>
      <c r="G4822" s="495"/>
      <c r="H4822" s="495" t="str">
        <f t="shared" si="152"/>
        <v/>
      </c>
      <c r="I4822" s="512" t="str">
        <f t="shared" si="153"/>
        <v/>
      </c>
      <c r="J4822" s="428"/>
    </row>
    <row r="4823" spans="1:10" ht="24.75" customHeight="1">
      <c r="A4823" s="428"/>
      <c r="B4823" s="428"/>
      <c r="C4823" s="428"/>
      <c r="D4823" s="495"/>
      <c r="E4823" s="495"/>
      <c r="F4823" s="428"/>
      <c r="G4823" s="495"/>
      <c r="H4823" s="495" t="str">
        <f t="shared" si="152"/>
        <v/>
      </c>
      <c r="I4823" s="512" t="str">
        <f t="shared" si="153"/>
        <v/>
      </c>
      <c r="J4823" s="428"/>
    </row>
    <row r="4824" spans="1:10" ht="24.75" customHeight="1">
      <c r="A4824" s="428"/>
      <c r="B4824" s="428"/>
      <c r="C4824" s="428"/>
      <c r="D4824" s="495"/>
      <c r="E4824" s="495"/>
      <c r="F4824" s="428"/>
      <c r="G4824" s="495"/>
      <c r="H4824" s="495" t="str">
        <f t="shared" si="152"/>
        <v/>
      </c>
      <c r="I4824" s="512" t="str">
        <f t="shared" si="153"/>
        <v/>
      </c>
      <c r="J4824" s="428"/>
    </row>
    <row r="4825" spans="1:10" ht="24.75" customHeight="1">
      <c r="A4825" s="428"/>
      <c r="B4825" s="428"/>
      <c r="C4825" s="428"/>
      <c r="D4825" s="495"/>
      <c r="E4825" s="495"/>
      <c r="F4825" s="428"/>
      <c r="G4825" s="495"/>
      <c r="H4825" s="495" t="str">
        <f t="shared" si="152"/>
        <v/>
      </c>
      <c r="I4825" s="512" t="str">
        <f t="shared" si="153"/>
        <v/>
      </c>
      <c r="J4825" s="428"/>
    </row>
    <row r="4826" spans="1:10" ht="24.75" customHeight="1">
      <c r="A4826" s="428"/>
      <c r="B4826" s="428"/>
      <c r="C4826" s="428"/>
      <c r="D4826" s="495"/>
      <c r="E4826" s="495"/>
      <c r="F4826" s="428"/>
      <c r="G4826" s="495"/>
      <c r="H4826" s="495" t="str">
        <f t="shared" si="152"/>
        <v/>
      </c>
      <c r="I4826" s="512" t="str">
        <f t="shared" si="153"/>
        <v/>
      </c>
      <c r="J4826" s="428"/>
    </row>
    <row r="4827" spans="1:10" ht="24.75" customHeight="1">
      <c r="A4827" s="428"/>
      <c r="B4827" s="428"/>
      <c r="C4827" s="428"/>
      <c r="D4827" s="495"/>
      <c r="E4827" s="495"/>
      <c r="F4827" s="428"/>
      <c r="G4827" s="495"/>
      <c r="H4827" s="495" t="str">
        <f t="shared" si="152"/>
        <v/>
      </c>
      <c r="I4827" s="512" t="str">
        <f t="shared" si="153"/>
        <v/>
      </c>
      <c r="J4827" s="428"/>
    </row>
    <row r="4828" spans="1:10" ht="24.75" customHeight="1">
      <c r="A4828" s="428"/>
      <c r="B4828" s="428"/>
      <c r="C4828" s="428"/>
      <c r="D4828" s="495"/>
      <c r="E4828" s="495"/>
      <c r="F4828" s="428"/>
      <c r="G4828" s="495"/>
      <c r="H4828" s="495" t="str">
        <f t="shared" si="152"/>
        <v/>
      </c>
      <c r="I4828" s="512" t="str">
        <f t="shared" si="153"/>
        <v/>
      </c>
      <c r="J4828" s="428"/>
    </row>
    <row r="4829" spans="1:10" ht="24.75" customHeight="1">
      <c r="A4829" s="428"/>
      <c r="B4829" s="428"/>
      <c r="C4829" s="428"/>
      <c r="D4829" s="495"/>
      <c r="E4829" s="495"/>
      <c r="F4829" s="428"/>
      <c r="G4829" s="495"/>
      <c r="H4829" s="495" t="str">
        <f t="shared" si="152"/>
        <v/>
      </c>
      <c r="I4829" s="512" t="str">
        <f t="shared" si="153"/>
        <v/>
      </c>
      <c r="J4829" s="428"/>
    </row>
    <row r="4830" spans="1:10" ht="24.75" customHeight="1">
      <c r="A4830" s="428"/>
      <c r="B4830" s="428"/>
      <c r="C4830" s="428"/>
      <c r="D4830" s="495"/>
      <c r="E4830" s="495"/>
      <c r="F4830" s="428"/>
      <c r="G4830" s="495"/>
      <c r="H4830" s="495" t="str">
        <f t="shared" ref="H4830:H4893" si="154">IF(E4830="","",E4830*G4830)</f>
        <v/>
      </c>
      <c r="I4830" s="512" t="str">
        <f t="shared" ref="I4830:I4893" si="155">IF(D4830="","",H4830/D4830)</f>
        <v/>
      </c>
      <c r="J4830" s="428"/>
    </row>
    <row r="4831" spans="1:10" ht="24.75" customHeight="1">
      <c r="A4831" s="428"/>
      <c r="B4831" s="428"/>
      <c r="C4831" s="428"/>
      <c r="D4831" s="495"/>
      <c r="E4831" s="495"/>
      <c r="F4831" s="428"/>
      <c r="G4831" s="495"/>
      <c r="H4831" s="495" t="str">
        <f t="shared" si="154"/>
        <v/>
      </c>
      <c r="I4831" s="512" t="str">
        <f t="shared" si="155"/>
        <v/>
      </c>
      <c r="J4831" s="428"/>
    </row>
    <row r="4832" spans="1:10" ht="24.75" customHeight="1">
      <c r="A4832" s="428"/>
      <c r="B4832" s="428"/>
      <c r="C4832" s="428"/>
      <c r="D4832" s="495"/>
      <c r="E4832" s="495"/>
      <c r="F4832" s="428"/>
      <c r="G4832" s="495"/>
      <c r="H4832" s="495" t="str">
        <f t="shared" si="154"/>
        <v/>
      </c>
      <c r="I4832" s="512" t="str">
        <f t="shared" si="155"/>
        <v/>
      </c>
      <c r="J4832" s="428"/>
    </row>
    <row r="4833" spans="1:10" ht="24.75" customHeight="1">
      <c r="A4833" s="428"/>
      <c r="B4833" s="428"/>
      <c r="C4833" s="428"/>
      <c r="D4833" s="495"/>
      <c r="E4833" s="495"/>
      <c r="F4833" s="428"/>
      <c r="G4833" s="495"/>
      <c r="H4833" s="495" t="str">
        <f t="shared" si="154"/>
        <v/>
      </c>
      <c r="I4833" s="512" t="str">
        <f t="shared" si="155"/>
        <v/>
      </c>
      <c r="J4833" s="428"/>
    </row>
    <row r="4834" spans="1:10" ht="24.75" customHeight="1">
      <c r="A4834" s="428"/>
      <c r="B4834" s="428"/>
      <c r="C4834" s="428"/>
      <c r="D4834" s="495"/>
      <c r="E4834" s="495"/>
      <c r="F4834" s="428"/>
      <c r="G4834" s="495"/>
      <c r="H4834" s="495" t="str">
        <f t="shared" si="154"/>
        <v/>
      </c>
      <c r="I4834" s="512" t="str">
        <f t="shared" si="155"/>
        <v/>
      </c>
      <c r="J4834" s="428"/>
    </row>
    <row r="4835" spans="1:10" ht="24.75" customHeight="1">
      <c r="A4835" s="428"/>
      <c r="B4835" s="428"/>
      <c r="C4835" s="428"/>
      <c r="D4835" s="495"/>
      <c r="E4835" s="495"/>
      <c r="F4835" s="428"/>
      <c r="G4835" s="495"/>
      <c r="H4835" s="495" t="str">
        <f t="shared" si="154"/>
        <v/>
      </c>
      <c r="I4835" s="512" t="str">
        <f t="shared" si="155"/>
        <v/>
      </c>
      <c r="J4835" s="428"/>
    </row>
    <row r="4836" spans="1:10" ht="24.75" customHeight="1">
      <c r="A4836" s="428"/>
      <c r="B4836" s="428"/>
      <c r="C4836" s="428"/>
      <c r="D4836" s="495"/>
      <c r="E4836" s="495"/>
      <c r="F4836" s="428"/>
      <c r="G4836" s="495"/>
      <c r="H4836" s="495" t="str">
        <f t="shared" si="154"/>
        <v/>
      </c>
      <c r="I4836" s="512" t="str">
        <f t="shared" si="155"/>
        <v/>
      </c>
      <c r="J4836" s="428"/>
    </row>
    <row r="4837" spans="1:10" ht="24.75" customHeight="1">
      <c r="A4837" s="428"/>
      <c r="B4837" s="428"/>
      <c r="C4837" s="428"/>
      <c r="D4837" s="495"/>
      <c r="E4837" s="495"/>
      <c r="F4837" s="428"/>
      <c r="G4837" s="495"/>
      <c r="H4837" s="495" t="str">
        <f t="shared" si="154"/>
        <v/>
      </c>
      <c r="I4837" s="512" t="str">
        <f t="shared" si="155"/>
        <v/>
      </c>
      <c r="J4837" s="428"/>
    </row>
    <row r="4838" spans="1:10" ht="24.75" customHeight="1">
      <c r="A4838" s="428"/>
      <c r="B4838" s="428"/>
      <c r="C4838" s="428"/>
      <c r="D4838" s="495"/>
      <c r="E4838" s="495"/>
      <c r="F4838" s="428"/>
      <c r="G4838" s="495"/>
      <c r="H4838" s="495" t="str">
        <f t="shared" si="154"/>
        <v/>
      </c>
      <c r="I4838" s="512" t="str">
        <f t="shared" si="155"/>
        <v/>
      </c>
      <c r="J4838" s="428"/>
    </row>
    <row r="4839" spans="1:10" ht="24.75" customHeight="1">
      <c r="A4839" s="428"/>
      <c r="B4839" s="428"/>
      <c r="C4839" s="428"/>
      <c r="D4839" s="495"/>
      <c r="E4839" s="495"/>
      <c r="F4839" s="428"/>
      <c r="G4839" s="495"/>
      <c r="H4839" s="495" t="str">
        <f t="shared" si="154"/>
        <v/>
      </c>
      <c r="I4839" s="512" t="str">
        <f t="shared" si="155"/>
        <v/>
      </c>
      <c r="J4839" s="428"/>
    </row>
    <row r="4840" spans="1:10" ht="24.75" customHeight="1">
      <c r="A4840" s="428"/>
      <c r="B4840" s="428"/>
      <c r="C4840" s="428"/>
      <c r="D4840" s="495"/>
      <c r="E4840" s="495"/>
      <c r="F4840" s="428"/>
      <c r="G4840" s="495"/>
      <c r="H4840" s="495" t="str">
        <f t="shared" si="154"/>
        <v/>
      </c>
      <c r="I4840" s="512" t="str">
        <f t="shared" si="155"/>
        <v/>
      </c>
      <c r="J4840" s="428"/>
    </row>
    <row r="4841" spans="1:10" ht="24.75" customHeight="1">
      <c r="A4841" s="428"/>
      <c r="B4841" s="428"/>
      <c r="C4841" s="428"/>
      <c r="D4841" s="495"/>
      <c r="E4841" s="495"/>
      <c r="F4841" s="428"/>
      <c r="G4841" s="495"/>
      <c r="H4841" s="495" t="str">
        <f t="shared" si="154"/>
        <v/>
      </c>
      <c r="I4841" s="512" t="str">
        <f t="shared" si="155"/>
        <v/>
      </c>
      <c r="J4841" s="428"/>
    </row>
    <row r="4842" spans="1:10" ht="24.75" customHeight="1">
      <c r="A4842" s="428"/>
      <c r="B4842" s="428"/>
      <c r="C4842" s="428"/>
      <c r="D4842" s="495"/>
      <c r="E4842" s="495"/>
      <c r="F4842" s="428"/>
      <c r="G4842" s="495"/>
      <c r="H4842" s="495" t="str">
        <f t="shared" si="154"/>
        <v/>
      </c>
      <c r="I4842" s="512" t="str">
        <f t="shared" si="155"/>
        <v/>
      </c>
      <c r="J4842" s="428"/>
    </row>
    <row r="4843" spans="1:10" ht="24.75" customHeight="1">
      <c r="A4843" s="428"/>
      <c r="B4843" s="428"/>
      <c r="C4843" s="428"/>
      <c r="D4843" s="495"/>
      <c r="E4843" s="495"/>
      <c r="F4843" s="428"/>
      <c r="G4843" s="495"/>
      <c r="H4843" s="495" t="str">
        <f t="shared" si="154"/>
        <v/>
      </c>
      <c r="I4843" s="512" t="str">
        <f t="shared" si="155"/>
        <v/>
      </c>
      <c r="J4843" s="428"/>
    </row>
    <row r="4844" spans="1:10" ht="24.75" customHeight="1">
      <c r="A4844" s="428"/>
      <c r="B4844" s="428"/>
      <c r="C4844" s="428"/>
      <c r="D4844" s="495"/>
      <c r="E4844" s="495"/>
      <c r="F4844" s="428"/>
      <c r="G4844" s="495"/>
      <c r="H4844" s="495" t="str">
        <f t="shared" si="154"/>
        <v/>
      </c>
      <c r="I4844" s="512" t="str">
        <f t="shared" si="155"/>
        <v/>
      </c>
      <c r="J4844" s="428"/>
    </row>
    <row r="4845" spans="1:10" ht="24.75" customHeight="1">
      <c r="A4845" s="428"/>
      <c r="B4845" s="428"/>
      <c r="C4845" s="428"/>
      <c r="D4845" s="495"/>
      <c r="E4845" s="495"/>
      <c r="F4845" s="428"/>
      <c r="G4845" s="495"/>
      <c r="H4845" s="495" t="str">
        <f t="shared" si="154"/>
        <v/>
      </c>
      <c r="I4845" s="512" t="str">
        <f t="shared" si="155"/>
        <v/>
      </c>
      <c r="J4845" s="428"/>
    </row>
    <row r="4846" spans="1:10" ht="24.75" customHeight="1">
      <c r="A4846" s="428"/>
      <c r="B4846" s="428"/>
      <c r="C4846" s="428"/>
      <c r="D4846" s="495"/>
      <c r="E4846" s="495"/>
      <c r="F4846" s="428"/>
      <c r="G4846" s="495"/>
      <c r="H4846" s="495" t="str">
        <f t="shared" si="154"/>
        <v/>
      </c>
      <c r="I4846" s="512" t="str">
        <f t="shared" si="155"/>
        <v/>
      </c>
      <c r="J4846" s="428"/>
    </row>
    <row r="4847" spans="1:10" ht="24.75" customHeight="1">
      <c r="A4847" s="428"/>
      <c r="B4847" s="428"/>
      <c r="C4847" s="428"/>
      <c r="D4847" s="495"/>
      <c r="E4847" s="495"/>
      <c r="F4847" s="428"/>
      <c r="G4847" s="495"/>
      <c r="H4847" s="495" t="str">
        <f t="shared" si="154"/>
        <v/>
      </c>
      <c r="I4847" s="512" t="str">
        <f t="shared" si="155"/>
        <v/>
      </c>
      <c r="J4847" s="428"/>
    </row>
    <row r="4848" spans="1:10" ht="24.75" customHeight="1">
      <c r="A4848" s="428"/>
      <c r="B4848" s="428"/>
      <c r="C4848" s="428"/>
      <c r="D4848" s="495"/>
      <c r="E4848" s="495"/>
      <c r="F4848" s="428"/>
      <c r="G4848" s="495"/>
      <c r="H4848" s="495" t="str">
        <f t="shared" si="154"/>
        <v/>
      </c>
      <c r="I4848" s="512" t="str">
        <f t="shared" si="155"/>
        <v/>
      </c>
      <c r="J4848" s="428"/>
    </row>
    <row r="4849" spans="1:10" ht="24.75" customHeight="1">
      <c r="A4849" s="428"/>
      <c r="B4849" s="428"/>
      <c r="C4849" s="428"/>
      <c r="D4849" s="495"/>
      <c r="E4849" s="495"/>
      <c r="F4849" s="428"/>
      <c r="G4849" s="495"/>
      <c r="H4849" s="495" t="str">
        <f t="shared" si="154"/>
        <v/>
      </c>
      <c r="I4849" s="512" t="str">
        <f t="shared" si="155"/>
        <v/>
      </c>
      <c r="J4849" s="428"/>
    </row>
    <row r="4850" spans="1:10" ht="24.75" customHeight="1">
      <c r="A4850" s="428"/>
      <c r="B4850" s="428"/>
      <c r="C4850" s="428"/>
      <c r="D4850" s="495"/>
      <c r="E4850" s="495"/>
      <c r="F4850" s="428"/>
      <c r="G4850" s="495"/>
      <c r="H4850" s="495" t="str">
        <f t="shared" si="154"/>
        <v/>
      </c>
      <c r="I4850" s="512" t="str">
        <f t="shared" si="155"/>
        <v/>
      </c>
      <c r="J4850" s="428"/>
    </row>
    <row r="4851" spans="1:10" ht="24.75" customHeight="1">
      <c r="A4851" s="428"/>
      <c r="B4851" s="428"/>
      <c r="C4851" s="428"/>
      <c r="D4851" s="495"/>
      <c r="E4851" s="495"/>
      <c r="F4851" s="428"/>
      <c r="G4851" s="495"/>
      <c r="H4851" s="495" t="str">
        <f t="shared" si="154"/>
        <v/>
      </c>
      <c r="I4851" s="512" t="str">
        <f t="shared" si="155"/>
        <v/>
      </c>
      <c r="J4851" s="428"/>
    </row>
    <row r="4852" spans="1:10" ht="24.75" customHeight="1">
      <c r="A4852" s="428"/>
      <c r="B4852" s="428"/>
      <c r="C4852" s="428"/>
      <c r="D4852" s="495"/>
      <c r="E4852" s="495"/>
      <c r="F4852" s="428"/>
      <c r="G4852" s="495"/>
      <c r="H4852" s="495" t="str">
        <f t="shared" si="154"/>
        <v/>
      </c>
      <c r="I4852" s="512" t="str">
        <f t="shared" si="155"/>
        <v/>
      </c>
      <c r="J4852" s="428"/>
    </row>
    <row r="4853" spans="1:10" ht="24.75" customHeight="1">
      <c r="A4853" s="428"/>
      <c r="B4853" s="428"/>
      <c r="C4853" s="428"/>
      <c r="D4853" s="495"/>
      <c r="E4853" s="495"/>
      <c r="F4853" s="428"/>
      <c r="G4853" s="495"/>
      <c r="H4853" s="495" t="str">
        <f t="shared" si="154"/>
        <v/>
      </c>
      <c r="I4853" s="512" t="str">
        <f t="shared" si="155"/>
        <v/>
      </c>
      <c r="J4853" s="428"/>
    </row>
    <row r="4854" spans="1:10" ht="24.75" customHeight="1">
      <c r="A4854" s="428"/>
      <c r="B4854" s="428"/>
      <c r="C4854" s="428"/>
      <c r="D4854" s="495"/>
      <c r="E4854" s="495"/>
      <c r="F4854" s="428"/>
      <c r="G4854" s="495"/>
      <c r="H4854" s="495" t="str">
        <f t="shared" si="154"/>
        <v/>
      </c>
      <c r="I4854" s="512" t="str">
        <f t="shared" si="155"/>
        <v/>
      </c>
      <c r="J4854" s="428"/>
    </row>
    <row r="4855" spans="1:10" ht="24.75" customHeight="1">
      <c r="A4855" s="428"/>
      <c r="B4855" s="428"/>
      <c r="C4855" s="428"/>
      <c r="D4855" s="495"/>
      <c r="E4855" s="495"/>
      <c r="F4855" s="428"/>
      <c r="G4855" s="495"/>
      <c r="H4855" s="495" t="str">
        <f t="shared" si="154"/>
        <v/>
      </c>
      <c r="I4855" s="512" t="str">
        <f t="shared" si="155"/>
        <v/>
      </c>
      <c r="J4855" s="428"/>
    </row>
    <row r="4856" spans="1:10" ht="24.75" customHeight="1">
      <c r="A4856" s="428"/>
      <c r="B4856" s="428"/>
      <c r="C4856" s="428"/>
      <c r="D4856" s="495"/>
      <c r="E4856" s="495"/>
      <c r="F4856" s="428"/>
      <c r="G4856" s="495"/>
      <c r="H4856" s="495" t="str">
        <f t="shared" si="154"/>
        <v/>
      </c>
      <c r="I4856" s="512" t="str">
        <f t="shared" si="155"/>
        <v/>
      </c>
      <c r="J4856" s="428"/>
    </row>
    <row r="4857" spans="1:10" ht="24.75" customHeight="1">
      <c r="A4857" s="428"/>
      <c r="B4857" s="428"/>
      <c r="C4857" s="428"/>
      <c r="D4857" s="495"/>
      <c r="E4857" s="495"/>
      <c r="F4857" s="428"/>
      <c r="G4857" s="495"/>
      <c r="H4857" s="495" t="str">
        <f t="shared" si="154"/>
        <v/>
      </c>
      <c r="I4857" s="512" t="str">
        <f t="shared" si="155"/>
        <v/>
      </c>
      <c r="J4857" s="428"/>
    </row>
    <row r="4858" spans="1:10" ht="24.75" customHeight="1">
      <c r="A4858" s="428"/>
      <c r="B4858" s="428"/>
      <c r="C4858" s="428"/>
      <c r="D4858" s="495"/>
      <c r="E4858" s="495"/>
      <c r="F4858" s="428"/>
      <c r="G4858" s="495"/>
      <c r="H4858" s="495" t="str">
        <f t="shared" si="154"/>
        <v/>
      </c>
      <c r="I4858" s="512" t="str">
        <f t="shared" si="155"/>
        <v/>
      </c>
      <c r="J4858" s="428"/>
    </row>
    <row r="4859" spans="1:10" ht="24.75" customHeight="1">
      <c r="A4859" s="428"/>
      <c r="B4859" s="428"/>
      <c r="C4859" s="428"/>
      <c r="D4859" s="495"/>
      <c r="E4859" s="495"/>
      <c r="F4859" s="428"/>
      <c r="G4859" s="495"/>
      <c r="H4859" s="495" t="str">
        <f t="shared" si="154"/>
        <v/>
      </c>
      <c r="I4859" s="512" t="str">
        <f t="shared" si="155"/>
        <v/>
      </c>
      <c r="J4859" s="428"/>
    </row>
    <row r="4860" spans="1:10" ht="24.75" customHeight="1">
      <c r="A4860" s="428"/>
      <c r="B4860" s="428"/>
      <c r="C4860" s="428"/>
      <c r="D4860" s="495"/>
      <c r="E4860" s="495"/>
      <c r="F4860" s="428"/>
      <c r="G4860" s="495"/>
      <c r="H4860" s="495" t="str">
        <f t="shared" si="154"/>
        <v/>
      </c>
      <c r="I4860" s="512" t="str">
        <f t="shared" si="155"/>
        <v/>
      </c>
      <c r="J4860" s="428"/>
    </row>
    <row r="4861" spans="1:10" ht="24.75" customHeight="1">
      <c r="A4861" s="428"/>
      <c r="B4861" s="428"/>
      <c r="C4861" s="428"/>
      <c r="D4861" s="495"/>
      <c r="E4861" s="495"/>
      <c r="F4861" s="428"/>
      <c r="G4861" s="495"/>
      <c r="H4861" s="495" t="str">
        <f t="shared" si="154"/>
        <v/>
      </c>
      <c r="I4861" s="512" t="str">
        <f t="shared" si="155"/>
        <v/>
      </c>
      <c r="J4861" s="428"/>
    </row>
    <row r="4862" spans="1:10" ht="24.75" customHeight="1">
      <c r="A4862" s="428"/>
      <c r="B4862" s="428"/>
      <c r="C4862" s="428"/>
      <c r="D4862" s="495"/>
      <c r="E4862" s="495"/>
      <c r="F4862" s="428"/>
      <c r="G4862" s="495"/>
      <c r="H4862" s="495" t="str">
        <f t="shared" si="154"/>
        <v/>
      </c>
      <c r="I4862" s="512" t="str">
        <f t="shared" si="155"/>
        <v/>
      </c>
      <c r="J4862" s="428"/>
    </row>
    <row r="4863" spans="1:10" ht="24.75" customHeight="1">
      <c r="A4863" s="428"/>
      <c r="B4863" s="428"/>
      <c r="C4863" s="428"/>
      <c r="D4863" s="495"/>
      <c r="E4863" s="495"/>
      <c r="F4863" s="428"/>
      <c r="G4863" s="495"/>
      <c r="H4863" s="495" t="str">
        <f t="shared" si="154"/>
        <v/>
      </c>
      <c r="I4863" s="512" t="str">
        <f t="shared" si="155"/>
        <v/>
      </c>
      <c r="J4863" s="428"/>
    </row>
    <row r="4864" spans="1:10" ht="24.75" customHeight="1">
      <c r="A4864" s="428"/>
      <c r="B4864" s="428"/>
      <c r="C4864" s="428"/>
      <c r="D4864" s="495"/>
      <c r="E4864" s="495"/>
      <c r="F4864" s="428"/>
      <c r="G4864" s="495"/>
      <c r="H4864" s="495" t="str">
        <f t="shared" si="154"/>
        <v/>
      </c>
      <c r="I4864" s="512" t="str">
        <f t="shared" si="155"/>
        <v/>
      </c>
      <c r="J4864" s="428"/>
    </row>
    <row r="4865" spans="1:10" ht="24.75" customHeight="1">
      <c r="A4865" s="428"/>
      <c r="B4865" s="428"/>
      <c r="C4865" s="428"/>
      <c r="D4865" s="495"/>
      <c r="E4865" s="495"/>
      <c r="F4865" s="428"/>
      <c r="G4865" s="495"/>
      <c r="H4865" s="495" t="str">
        <f t="shared" si="154"/>
        <v/>
      </c>
      <c r="I4865" s="512" t="str">
        <f t="shared" si="155"/>
        <v/>
      </c>
      <c r="J4865" s="428"/>
    </row>
    <row r="4866" spans="1:10" ht="24.75" customHeight="1">
      <c r="A4866" s="428"/>
      <c r="B4866" s="428"/>
      <c r="C4866" s="428"/>
      <c r="D4866" s="495"/>
      <c r="E4866" s="495"/>
      <c r="F4866" s="428"/>
      <c r="G4866" s="495"/>
      <c r="H4866" s="495" t="str">
        <f t="shared" si="154"/>
        <v/>
      </c>
      <c r="I4866" s="512" t="str">
        <f t="shared" si="155"/>
        <v/>
      </c>
      <c r="J4866" s="428"/>
    </row>
    <row r="4867" spans="1:10" ht="24.75" customHeight="1">
      <c r="A4867" s="428"/>
      <c r="B4867" s="428"/>
      <c r="C4867" s="428"/>
      <c r="D4867" s="495"/>
      <c r="E4867" s="495"/>
      <c r="F4867" s="428"/>
      <c r="G4867" s="495"/>
      <c r="H4867" s="495" t="str">
        <f t="shared" si="154"/>
        <v/>
      </c>
      <c r="I4867" s="512" t="str">
        <f t="shared" si="155"/>
        <v/>
      </c>
      <c r="J4867" s="428"/>
    </row>
    <row r="4868" spans="1:10" ht="24.75" customHeight="1">
      <c r="A4868" s="428"/>
      <c r="B4868" s="428"/>
      <c r="C4868" s="428"/>
      <c r="D4868" s="495"/>
      <c r="E4868" s="495"/>
      <c r="F4868" s="428"/>
      <c r="G4868" s="495"/>
      <c r="H4868" s="495" t="str">
        <f t="shared" si="154"/>
        <v/>
      </c>
      <c r="I4868" s="512" t="str">
        <f t="shared" si="155"/>
        <v/>
      </c>
      <c r="J4868" s="428"/>
    </row>
    <row r="4869" spans="1:10" ht="24.75" customHeight="1">
      <c r="A4869" s="428"/>
      <c r="B4869" s="428"/>
      <c r="C4869" s="428"/>
      <c r="D4869" s="495"/>
      <c r="E4869" s="495"/>
      <c r="F4869" s="428"/>
      <c r="G4869" s="495"/>
      <c r="H4869" s="495" t="str">
        <f t="shared" si="154"/>
        <v/>
      </c>
      <c r="I4869" s="512" t="str">
        <f t="shared" si="155"/>
        <v/>
      </c>
      <c r="J4869" s="428"/>
    </row>
    <row r="4870" spans="1:10" ht="24.75" customHeight="1">
      <c r="A4870" s="428"/>
      <c r="B4870" s="428"/>
      <c r="C4870" s="428"/>
      <c r="D4870" s="495"/>
      <c r="E4870" s="495"/>
      <c r="F4870" s="428"/>
      <c r="G4870" s="495"/>
      <c r="H4870" s="495" t="str">
        <f t="shared" si="154"/>
        <v/>
      </c>
      <c r="I4870" s="512" t="str">
        <f t="shared" si="155"/>
        <v/>
      </c>
      <c r="J4870" s="428"/>
    </row>
    <row r="4871" spans="1:10" ht="24.75" customHeight="1">
      <c r="A4871" s="428"/>
      <c r="B4871" s="428"/>
      <c r="C4871" s="428"/>
      <c r="D4871" s="495"/>
      <c r="E4871" s="495"/>
      <c r="F4871" s="428"/>
      <c r="G4871" s="495"/>
      <c r="H4871" s="495" t="str">
        <f t="shared" si="154"/>
        <v/>
      </c>
      <c r="I4871" s="512" t="str">
        <f t="shared" si="155"/>
        <v/>
      </c>
      <c r="J4871" s="428"/>
    </row>
    <row r="4872" spans="1:10" ht="24.75" customHeight="1">
      <c r="A4872" s="428"/>
      <c r="B4872" s="428"/>
      <c r="C4872" s="428"/>
      <c r="D4872" s="495"/>
      <c r="E4872" s="495"/>
      <c r="F4872" s="428"/>
      <c r="G4872" s="495"/>
      <c r="H4872" s="495" t="str">
        <f t="shared" si="154"/>
        <v/>
      </c>
      <c r="I4872" s="512" t="str">
        <f t="shared" si="155"/>
        <v/>
      </c>
      <c r="J4872" s="428"/>
    </row>
    <row r="4873" spans="1:10" ht="24.75" customHeight="1">
      <c r="A4873" s="428"/>
      <c r="B4873" s="428"/>
      <c r="C4873" s="428"/>
      <c r="D4873" s="495"/>
      <c r="E4873" s="495"/>
      <c r="F4873" s="428"/>
      <c r="G4873" s="495"/>
      <c r="H4873" s="495" t="str">
        <f t="shared" si="154"/>
        <v/>
      </c>
      <c r="I4873" s="512" t="str">
        <f t="shared" si="155"/>
        <v/>
      </c>
      <c r="J4873" s="428"/>
    </row>
    <row r="4874" spans="1:10" ht="24.75" customHeight="1">
      <c r="A4874" s="428"/>
      <c r="B4874" s="428"/>
      <c r="C4874" s="428"/>
      <c r="D4874" s="495"/>
      <c r="E4874" s="495"/>
      <c r="F4874" s="428"/>
      <c r="G4874" s="495"/>
      <c r="H4874" s="495" t="str">
        <f t="shared" si="154"/>
        <v/>
      </c>
      <c r="I4874" s="512" t="str">
        <f t="shared" si="155"/>
        <v/>
      </c>
      <c r="J4874" s="428"/>
    </row>
    <row r="4875" spans="1:10" ht="24.75" customHeight="1">
      <c r="A4875" s="428"/>
      <c r="B4875" s="428"/>
      <c r="C4875" s="428"/>
      <c r="D4875" s="495"/>
      <c r="E4875" s="495"/>
      <c r="F4875" s="428"/>
      <c r="G4875" s="495"/>
      <c r="H4875" s="495" t="str">
        <f t="shared" si="154"/>
        <v/>
      </c>
      <c r="I4875" s="512" t="str">
        <f t="shared" si="155"/>
        <v/>
      </c>
      <c r="J4875" s="428"/>
    </row>
    <row r="4876" spans="1:10" ht="24.75" customHeight="1">
      <c r="A4876" s="428"/>
      <c r="B4876" s="428"/>
      <c r="C4876" s="428"/>
      <c r="D4876" s="495"/>
      <c r="E4876" s="495"/>
      <c r="F4876" s="428"/>
      <c r="G4876" s="495"/>
      <c r="H4876" s="495" t="str">
        <f t="shared" si="154"/>
        <v/>
      </c>
      <c r="I4876" s="512" t="str">
        <f t="shared" si="155"/>
        <v/>
      </c>
      <c r="J4876" s="428"/>
    </row>
    <row r="4877" spans="1:10" ht="24.75" customHeight="1">
      <c r="A4877" s="428"/>
      <c r="B4877" s="428"/>
      <c r="C4877" s="428"/>
      <c r="D4877" s="495"/>
      <c r="E4877" s="495"/>
      <c r="F4877" s="428"/>
      <c r="G4877" s="495"/>
      <c r="H4877" s="495" t="str">
        <f t="shared" si="154"/>
        <v/>
      </c>
      <c r="I4877" s="512" t="str">
        <f t="shared" si="155"/>
        <v/>
      </c>
      <c r="J4877" s="428"/>
    </row>
    <row r="4878" spans="1:10" ht="24.75" customHeight="1">
      <c r="A4878" s="428"/>
      <c r="B4878" s="428"/>
      <c r="C4878" s="428"/>
      <c r="D4878" s="495"/>
      <c r="E4878" s="495"/>
      <c r="F4878" s="428"/>
      <c r="G4878" s="495"/>
      <c r="H4878" s="495" t="str">
        <f t="shared" si="154"/>
        <v/>
      </c>
      <c r="I4878" s="512" t="str">
        <f t="shared" si="155"/>
        <v/>
      </c>
      <c r="J4878" s="428"/>
    </row>
    <row r="4879" spans="1:10" ht="24.75" customHeight="1">
      <c r="A4879" s="428"/>
      <c r="B4879" s="428"/>
      <c r="C4879" s="428"/>
      <c r="D4879" s="495"/>
      <c r="E4879" s="495"/>
      <c r="F4879" s="428"/>
      <c r="G4879" s="495"/>
      <c r="H4879" s="495" t="str">
        <f t="shared" si="154"/>
        <v/>
      </c>
      <c r="I4879" s="512" t="str">
        <f t="shared" si="155"/>
        <v/>
      </c>
      <c r="J4879" s="428"/>
    </row>
    <row r="4880" spans="1:10" ht="24.75" customHeight="1">
      <c r="A4880" s="428"/>
      <c r="B4880" s="428"/>
      <c r="C4880" s="428"/>
      <c r="D4880" s="495"/>
      <c r="E4880" s="495"/>
      <c r="F4880" s="428"/>
      <c r="G4880" s="495"/>
      <c r="H4880" s="495" t="str">
        <f t="shared" si="154"/>
        <v/>
      </c>
      <c r="I4880" s="512" t="str">
        <f t="shared" si="155"/>
        <v/>
      </c>
      <c r="J4880" s="428"/>
    </row>
    <row r="4881" spans="1:10" ht="24.75" customHeight="1">
      <c r="A4881" s="428"/>
      <c r="B4881" s="428"/>
      <c r="C4881" s="428"/>
      <c r="D4881" s="495"/>
      <c r="E4881" s="495"/>
      <c r="F4881" s="428"/>
      <c r="G4881" s="495"/>
      <c r="H4881" s="495" t="str">
        <f t="shared" si="154"/>
        <v/>
      </c>
      <c r="I4881" s="512" t="str">
        <f t="shared" si="155"/>
        <v/>
      </c>
      <c r="J4881" s="428"/>
    </row>
    <row r="4882" spans="1:10" ht="24.75" customHeight="1">
      <c r="A4882" s="428"/>
      <c r="B4882" s="428"/>
      <c r="C4882" s="428"/>
      <c r="D4882" s="495"/>
      <c r="E4882" s="495"/>
      <c r="F4882" s="428"/>
      <c r="G4882" s="495"/>
      <c r="H4882" s="495" t="str">
        <f t="shared" si="154"/>
        <v/>
      </c>
      <c r="I4882" s="512" t="str">
        <f t="shared" si="155"/>
        <v/>
      </c>
      <c r="J4882" s="428"/>
    </row>
    <row r="4883" spans="1:10" ht="24.75" customHeight="1">
      <c r="A4883" s="428"/>
      <c r="B4883" s="428"/>
      <c r="C4883" s="428"/>
      <c r="D4883" s="495"/>
      <c r="E4883" s="495"/>
      <c r="F4883" s="428"/>
      <c r="G4883" s="495"/>
      <c r="H4883" s="495" t="str">
        <f t="shared" si="154"/>
        <v/>
      </c>
      <c r="I4883" s="512" t="str">
        <f t="shared" si="155"/>
        <v/>
      </c>
      <c r="J4883" s="428"/>
    </row>
    <row r="4884" spans="1:10" ht="24.75" customHeight="1">
      <c r="A4884" s="428"/>
      <c r="B4884" s="428"/>
      <c r="C4884" s="428"/>
      <c r="D4884" s="495"/>
      <c r="E4884" s="495"/>
      <c r="F4884" s="428"/>
      <c r="G4884" s="495"/>
      <c r="H4884" s="495" t="str">
        <f t="shared" si="154"/>
        <v/>
      </c>
      <c r="I4884" s="512" t="str">
        <f t="shared" si="155"/>
        <v/>
      </c>
      <c r="J4884" s="428"/>
    </row>
    <row r="4885" spans="1:10" ht="24.75" customHeight="1">
      <c r="A4885" s="428"/>
      <c r="B4885" s="428"/>
      <c r="C4885" s="428"/>
      <c r="D4885" s="495"/>
      <c r="E4885" s="495"/>
      <c r="F4885" s="428"/>
      <c r="G4885" s="495"/>
      <c r="H4885" s="495" t="str">
        <f t="shared" si="154"/>
        <v/>
      </c>
      <c r="I4885" s="512" t="str">
        <f t="shared" si="155"/>
        <v/>
      </c>
      <c r="J4885" s="428"/>
    </row>
    <row r="4886" spans="1:10" ht="24.75" customHeight="1">
      <c r="A4886" s="428"/>
      <c r="B4886" s="428"/>
      <c r="C4886" s="428"/>
      <c r="D4886" s="495"/>
      <c r="E4886" s="495"/>
      <c r="F4886" s="428"/>
      <c r="G4886" s="495"/>
      <c r="H4886" s="495" t="str">
        <f t="shared" si="154"/>
        <v/>
      </c>
      <c r="I4886" s="512" t="str">
        <f t="shared" si="155"/>
        <v/>
      </c>
      <c r="J4886" s="428"/>
    </row>
    <row r="4887" spans="1:10" ht="24.75" customHeight="1">
      <c r="A4887" s="428"/>
      <c r="B4887" s="428"/>
      <c r="C4887" s="428"/>
      <c r="D4887" s="495"/>
      <c r="E4887" s="495"/>
      <c r="F4887" s="428"/>
      <c r="G4887" s="495"/>
      <c r="H4887" s="495" t="str">
        <f t="shared" si="154"/>
        <v/>
      </c>
      <c r="I4887" s="512" t="str">
        <f t="shared" si="155"/>
        <v/>
      </c>
      <c r="J4887" s="428"/>
    </row>
    <row r="4888" spans="1:10" ht="24.75" customHeight="1">
      <c r="A4888" s="428"/>
      <c r="B4888" s="428"/>
      <c r="C4888" s="428"/>
      <c r="D4888" s="495"/>
      <c r="E4888" s="495"/>
      <c r="F4888" s="428"/>
      <c r="G4888" s="495"/>
      <c r="H4888" s="495" t="str">
        <f t="shared" si="154"/>
        <v/>
      </c>
      <c r="I4888" s="512" t="str">
        <f t="shared" si="155"/>
        <v/>
      </c>
      <c r="J4888" s="428"/>
    </row>
    <row r="4889" spans="1:10" ht="24.75" customHeight="1">
      <c r="A4889" s="428"/>
      <c r="B4889" s="428"/>
      <c r="C4889" s="428"/>
      <c r="D4889" s="495"/>
      <c r="E4889" s="495"/>
      <c r="F4889" s="428"/>
      <c r="G4889" s="495"/>
      <c r="H4889" s="495" t="str">
        <f t="shared" si="154"/>
        <v/>
      </c>
      <c r="I4889" s="512" t="str">
        <f t="shared" si="155"/>
        <v/>
      </c>
      <c r="J4889" s="428"/>
    </row>
    <row r="4890" spans="1:10" ht="24.75" customHeight="1">
      <c r="A4890" s="428"/>
      <c r="B4890" s="428"/>
      <c r="C4890" s="428"/>
      <c r="D4890" s="495"/>
      <c r="E4890" s="495"/>
      <c r="F4890" s="428"/>
      <c r="G4890" s="495"/>
      <c r="H4890" s="495" t="str">
        <f t="shared" si="154"/>
        <v/>
      </c>
      <c r="I4890" s="512" t="str">
        <f t="shared" si="155"/>
        <v/>
      </c>
      <c r="J4890" s="428"/>
    </row>
    <row r="4891" spans="1:10" ht="24.75" customHeight="1">
      <c r="A4891" s="428"/>
      <c r="B4891" s="428"/>
      <c r="C4891" s="428"/>
      <c r="D4891" s="495"/>
      <c r="E4891" s="495"/>
      <c r="F4891" s="428"/>
      <c r="G4891" s="495"/>
      <c r="H4891" s="495" t="str">
        <f t="shared" si="154"/>
        <v/>
      </c>
      <c r="I4891" s="512" t="str">
        <f t="shared" si="155"/>
        <v/>
      </c>
      <c r="J4891" s="428"/>
    </row>
    <row r="4892" spans="1:10" ht="24.75" customHeight="1">
      <c r="A4892" s="428"/>
      <c r="B4892" s="428"/>
      <c r="C4892" s="428"/>
      <c r="D4892" s="495"/>
      <c r="E4892" s="495"/>
      <c r="F4892" s="428"/>
      <c r="G4892" s="495"/>
      <c r="H4892" s="495" t="str">
        <f t="shared" si="154"/>
        <v/>
      </c>
      <c r="I4892" s="512" t="str">
        <f t="shared" si="155"/>
        <v/>
      </c>
      <c r="J4892" s="428"/>
    </row>
    <row r="4893" spans="1:10" ht="24.75" customHeight="1">
      <c r="A4893" s="428"/>
      <c r="B4893" s="428"/>
      <c r="C4893" s="428"/>
      <c r="D4893" s="495"/>
      <c r="E4893" s="495"/>
      <c r="F4893" s="428"/>
      <c r="G4893" s="495"/>
      <c r="H4893" s="495" t="str">
        <f t="shared" si="154"/>
        <v/>
      </c>
      <c r="I4893" s="512" t="str">
        <f t="shared" si="155"/>
        <v/>
      </c>
      <c r="J4893" s="428"/>
    </row>
    <row r="4894" spans="1:10" ht="24.75" customHeight="1">
      <c r="A4894" s="428"/>
      <c r="B4894" s="428"/>
      <c r="C4894" s="428"/>
      <c r="D4894" s="495"/>
      <c r="E4894" s="495"/>
      <c r="F4894" s="428"/>
      <c r="G4894" s="495"/>
      <c r="H4894" s="495" t="str">
        <f t="shared" ref="H4894:H4957" si="156">IF(E4894="","",E4894*G4894)</f>
        <v/>
      </c>
      <c r="I4894" s="512" t="str">
        <f t="shared" ref="I4894:I4957" si="157">IF(D4894="","",H4894/D4894)</f>
        <v/>
      </c>
      <c r="J4894" s="428"/>
    </row>
    <row r="4895" spans="1:10" ht="24.75" customHeight="1">
      <c r="A4895" s="428"/>
      <c r="B4895" s="428"/>
      <c r="C4895" s="428"/>
      <c r="D4895" s="495"/>
      <c r="E4895" s="495"/>
      <c r="F4895" s="428"/>
      <c r="G4895" s="495"/>
      <c r="H4895" s="495" t="str">
        <f t="shared" si="156"/>
        <v/>
      </c>
      <c r="I4895" s="512" t="str">
        <f t="shared" si="157"/>
        <v/>
      </c>
      <c r="J4895" s="428"/>
    </row>
    <row r="4896" spans="1:10" ht="24.75" customHeight="1">
      <c r="A4896" s="428"/>
      <c r="B4896" s="428"/>
      <c r="C4896" s="428"/>
      <c r="D4896" s="495"/>
      <c r="E4896" s="495"/>
      <c r="F4896" s="428"/>
      <c r="G4896" s="495"/>
      <c r="H4896" s="495" t="str">
        <f t="shared" si="156"/>
        <v/>
      </c>
      <c r="I4896" s="512" t="str">
        <f t="shared" si="157"/>
        <v/>
      </c>
      <c r="J4896" s="428"/>
    </row>
    <row r="4897" spans="1:10" ht="24.75" customHeight="1">
      <c r="A4897" s="428"/>
      <c r="B4897" s="428"/>
      <c r="C4897" s="428"/>
      <c r="D4897" s="495"/>
      <c r="E4897" s="495"/>
      <c r="F4897" s="428"/>
      <c r="G4897" s="495"/>
      <c r="H4897" s="495" t="str">
        <f t="shared" si="156"/>
        <v/>
      </c>
      <c r="I4897" s="512" t="str">
        <f t="shared" si="157"/>
        <v/>
      </c>
      <c r="J4897" s="428"/>
    </row>
    <row r="4898" spans="1:10" ht="24.75" customHeight="1">
      <c r="A4898" s="428"/>
      <c r="B4898" s="428"/>
      <c r="C4898" s="428"/>
      <c r="D4898" s="495"/>
      <c r="E4898" s="495"/>
      <c r="F4898" s="428"/>
      <c r="G4898" s="495"/>
      <c r="H4898" s="495" t="str">
        <f t="shared" si="156"/>
        <v/>
      </c>
      <c r="I4898" s="512" t="str">
        <f t="shared" si="157"/>
        <v/>
      </c>
      <c r="J4898" s="428"/>
    </row>
    <row r="4899" spans="1:10" ht="24.75" customHeight="1">
      <c r="A4899" s="428"/>
      <c r="B4899" s="428"/>
      <c r="C4899" s="428"/>
      <c r="D4899" s="495"/>
      <c r="E4899" s="495"/>
      <c r="F4899" s="428"/>
      <c r="G4899" s="495"/>
      <c r="H4899" s="495" t="str">
        <f t="shared" si="156"/>
        <v/>
      </c>
      <c r="I4899" s="512" t="str">
        <f t="shared" si="157"/>
        <v/>
      </c>
      <c r="J4899" s="428"/>
    </row>
    <row r="4900" spans="1:10" ht="24.75" customHeight="1">
      <c r="A4900" s="428"/>
      <c r="B4900" s="428"/>
      <c r="C4900" s="428"/>
      <c r="D4900" s="495"/>
      <c r="E4900" s="495"/>
      <c r="F4900" s="428"/>
      <c r="G4900" s="495"/>
      <c r="H4900" s="495" t="str">
        <f t="shared" si="156"/>
        <v/>
      </c>
      <c r="I4900" s="512" t="str">
        <f t="shared" si="157"/>
        <v/>
      </c>
      <c r="J4900" s="428"/>
    </row>
    <row r="4901" spans="1:10" ht="24.75" customHeight="1">
      <c r="A4901" s="428"/>
      <c r="B4901" s="428"/>
      <c r="C4901" s="428"/>
      <c r="D4901" s="495"/>
      <c r="E4901" s="495"/>
      <c r="F4901" s="428"/>
      <c r="G4901" s="495"/>
      <c r="H4901" s="495" t="str">
        <f t="shared" si="156"/>
        <v/>
      </c>
      <c r="I4901" s="512" t="str">
        <f t="shared" si="157"/>
        <v/>
      </c>
      <c r="J4901" s="428"/>
    </row>
    <row r="4902" spans="1:10" ht="24.75" customHeight="1">
      <c r="A4902" s="428"/>
      <c r="B4902" s="428"/>
      <c r="C4902" s="428"/>
      <c r="D4902" s="495"/>
      <c r="E4902" s="495"/>
      <c r="F4902" s="428"/>
      <c r="G4902" s="495"/>
      <c r="H4902" s="495" t="str">
        <f t="shared" si="156"/>
        <v/>
      </c>
      <c r="I4902" s="512" t="str">
        <f t="shared" si="157"/>
        <v/>
      </c>
      <c r="J4902" s="428"/>
    </row>
    <row r="4903" spans="1:10" ht="24.75" customHeight="1">
      <c r="A4903" s="428"/>
      <c r="B4903" s="428"/>
      <c r="C4903" s="428"/>
      <c r="D4903" s="495"/>
      <c r="E4903" s="495"/>
      <c r="F4903" s="428"/>
      <c r="G4903" s="495"/>
      <c r="H4903" s="495" t="str">
        <f t="shared" si="156"/>
        <v/>
      </c>
      <c r="I4903" s="512" t="str">
        <f t="shared" si="157"/>
        <v/>
      </c>
      <c r="J4903" s="428"/>
    </row>
    <row r="4904" spans="1:10" ht="24.75" customHeight="1">
      <c r="A4904" s="428"/>
      <c r="B4904" s="428"/>
      <c r="C4904" s="428"/>
      <c r="D4904" s="495"/>
      <c r="E4904" s="495"/>
      <c r="F4904" s="428"/>
      <c r="G4904" s="495"/>
      <c r="H4904" s="495" t="str">
        <f t="shared" si="156"/>
        <v/>
      </c>
      <c r="I4904" s="512" t="str">
        <f t="shared" si="157"/>
        <v/>
      </c>
      <c r="J4904" s="428"/>
    </row>
    <row r="4905" spans="1:10" ht="24.75" customHeight="1">
      <c r="A4905" s="428"/>
      <c r="B4905" s="428"/>
      <c r="C4905" s="428"/>
      <c r="D4905" s="495"/>
      <c r="E4905" s="495"/>
      <c r="F4905" s="428"/>
      <c r="G4905" s="495"/>
      <c r="H4905" s="495" t="str">
        <f t="shared" si="156"/>
        <v/>
      </c>
      <c r="I4905" s="512" t="str">
        <f t="shared" si="157"/>
        <v/>
      </c>
      <c r="J4905" s="428"/>
    </row>
    <row r="4906" spans="1:10" ht="24.75" customHeight="1">
      <c r="A4906" s="428"/>
      <c r="B4906" s="428"/>
      <c r="C4906" s="428"/>
      <c r="D4906" s="495"/>
      <c r="E4906" s="495"/>
      <c r="F4906" s="428"/>
      <c r="G4906" s="495"/>
      <c r="H4906" s="495" t="str">
        <f t="shared" si="156"/>
        <v/>
      </c>
      <c r="I4906" s="512" t="str">
        <f t="shared" si="157"/>
        <v/>
      </c>
      <c r="J4906" s="428"/>
    </row>
    <row r="4907" spans="1:10" ht="24.75" customHeight="1">
      <c r="A4907" s="428"/>
      <c r="B4907" s="428"/>
      <c r="C4907" s="428"/>
      <c r="D4907" s="495"/>
      <c r="E4907" s="495"/>
      <c r="F4907" s="428"/>
      <c r="G4907" s="495"/>
      <c r="H4907" s="495" t="str">
        <f t="shared" si="156"/>
        <v/>
      </c>
      <c r="I4907" s="512" t="str">
        <f t="shared" si="157"/>
        <v/>
      </c>
      <c r="J4907" s="428"/>
    </row>
    <row r="4908" spans="1:10" ht="24.75" customHeight="1">
      <c r="A4908" s="428"/>
      <c r="B4908" s="428"/>
      <c r="C4908" s="428"/>
      <c r="D4908" s="495"/>
      <c r="E4908" s="495"/>
      <c r="F4908" s="428"/>
      <c r="G4908" s="495"/>
      <c r="H4908" s="495" t="str">
        <f t="shared" si="156"/>
        <v/>
      </c>
      <c r="I4908" s="512" t="str">
        <f t="shared" si="157"/>
        <v/>
      </c>
      <c r="J4908" s="428"/>
    </row>
    <row r="4909" spans="1:10" ht="24.75" customHeight="1">
      <c r="A4909" s="428"/>
      <c r="B4909" s="428"/>
      <c r="C4909" s="428"/>
      <c r="D4909" s="495"/>
      <c r="E4909" s="495"/>
      <c r="F4909" s="428"/>
      <c r="G4909" s="495"/>
      <c r="H4909" s="495" t="str">
        <f t="shared" si="156"/>
        <v/>
      </c>
      <c r="I4909" s="512" t="str">
        <f t="shared" si="157"/>
        <v/>
      </c>
      <c r="J4909" s="428"/>
    </row>
    <row r="4910" spans="1:10" ht="24.75" customHeight="1">
      <c r="A4910" s="428"/>
      <c r="B4910" s="428"/>
      <c r="C4910" s="428"/>
      <c r="D4910" s="495"/>
      <c r="E4910" s="495"/>
      <c r="F4910" s="428"/>
      <c r="G4910" s="495"/>
      <c r="H4910" s="495" t="str">
        <f t="shared" si="156"/>
        <v/>
      </c>
      <c r="I4910" s="512" t="str">
        <f t="shared" si="157"/>
        <v/>
      </c>
      <c r="J4910" s="428"/>
    </row>
    <row r="4911" spans="1:10" ht="24.75" customHeight="1">
      <c r="A4911" s="428"/>
      <c r="B4911" s="428"/>
      <c r="C4911" s="428"/>
      <c r="D4911" s="495"/>
      <c r="E4911" s="495"/>
      <c r="F4911" s="428"/>
      <c r="G4911" s="495"/>
      <c r="H4911" s="495" t="str">
        <f t="shared" si="156"/>
        <v/>
      </c>
      <c r="I4911" s="512" t="str">
        <f t="shared" si="157"/>
        <v/>
      </c>
      <c r="J4911" s="428"/>
    </row>
    <row r="4912" spans="1:10" ht="24.75" customHeight="1">
      <c r="A4912" s="428"/>
      <c r="B4912" s="428"/>
      <c r="C4912" s="428"/>
      <c r="D4912" s="495"/>
      <c r="E4912" s="495"/>
      <c r="F4912" s="428"/>
      <c r="G4912" s="495"/>
      <c r="H4912" s="495" t="str">
        <f t="shared" si="156"/>
        <v/>
      </c>
      <c r="I4912" s="512" t="str">
        <f t="shared" si="157"/>
        <v/>
      </c>
      <c r="J4912" s="428"/>
    </row>
    <row r="4913" spans="1:10" ht="24.75" customHeight="1">
      <c r="A4913" s="428"/>
      <c r="B4913" s="428"/>
      <c r="C4913" s="428"/>
      <c r="D4913" s="495"/>
      <c r="E4913" s="495"/>
      <c r="F4913" s="428"/>
      <c r="G4913" s="495"/>
      <c r="H4913" s="495" t="str">
        <f t="shared" si="156"/>
        <v/>
      </c>
      <c r="I4913" s="512" t="str">
        <f t="shared" si="157"/>
        <v/>
      </c>
      <c r="J4913" s="428"/>
    </row>
    <row r="4914" spans="1:10" ht="24.75" customHeight="1">
      <c r="A4914" s="428"/>
      <c r="B4914" s="428"/>
      <c r="C4914" s="428"/>
      <c r="D4914" s="495"/>
      <c r="E4914" s="495"/>
      <c r="F4914" s="428"/>
      <c r="G4914" s="495"/>
      <c r="H4914" s="495" t="str">
        <f t="shared" si="156"/>
        <v/>
      </c>
      <c r="I4914" s="512" t="str">
        <f t="shared" si="157"/>
        <v/>
      </c>
      <c r="J4914" s="428"/>
    </row>
    <row r="4915" spans="1:10" ht="24.75" customHeight="1">
      <c r="A4915" s="428"/>
      <c r="B4915" s="428"/>
      <c r="C4915" s="428"/>
      <c r="D4915" s="495"/>
      <c r="E4915" s="495"/>
      <c r="F4915" s="428"/>
      <c r="G4915" s="495"/>
      <c r="H4915" s="495" t="str">
        <f t="shared" si="156"/>
        <v/>
      </c>
      <c r="I4915" s="512" t="str">
        <f t="shared" si="157"/>
        <v/>
      </c>
      <c r="J4915" s="428"/>
    </row>
    <row r="4916" spans="1:10" ht="24.75" customHeight="1">
      <c r="A4916" s="428"/>
      <c r="B4916" s="428"/>
      <c r="C4916" s="428"/>
      <c r="D4916" s="495"/>
      <c r="E4916" s="495"/>
      <c r="F4916" s="428"/>
      <c r="G4916" s="495"/>
      <c r="H4916" s="495" t="str">
        <f t="shared" si="156"/>
        <v/>
      </c>
      <c r="I4916" s="512" t="str">
        <f t="shared" si="157"/>
        <v/>
      </c>
      <c r="J4916" s="428"/>
    </row>
    <row r="4917" spans="1:10" ht="24.75" customHeight="1">
      <c r="A4917" s="428"/>
      <c r="B4917" s="428"/>
      <c r="C4917" s="428"/>
      <c r="D4917" s="495"/>
      <c r="E4917" s="495"/>
      <c r="F4917" s="428"/>
      <c r="G4917" s="495"/>
      <c r="H4917" s="495" t="str">
        <f t="shared" si="156"/>
        <v/>
      </c>
      <c r="I4917" s="512" t="str">
        <f t="shared" si="157"/>
        <v/>
      </c>
      <c r="J4917" s="428"/>
    </row>
    <row r="4918" spans="1:10" ht="24.75" customHeight="1">
      <c r="A4918" s="428"/>
      <c r="B4918" s="428"/>
      <c r="C4918" s="428"/>
      <c r="D4918" s="495"/>
      <c r="E4918" s="495"/>
      <c r="F4918" s="428"/>
      <c r="G4918" s="495"/>
      <c r="H4918" s="495" t="str">
        <f t="shared" si="156"/>
        <v/>
      </c>
      <c r="I4918" s="512" t="str">
        <f t="shared" si="157"/>
        <v/>
      </c>
      <c r="J4918" s="428"/>
    </row>
    <row r="4919" spans="1:10" ht="24.75" customHeight="1">
      <c r="A4919" s="428"/>
      <c r="B4919" s="428"/>
      <c r="C4919" s="428"/>
      <c r="D4919" s="495"/>
      <c r="E4919" s="495"/>
      <c r="F4919" s="428"/>
      <c r="G4919" s="495"/>
      <c r="H4919" s="495" t="str">
        <f t="shared" si="156"/>
        <v/>
      </c>
      <c r="I4919" s="512" t="str">
        <f t="shared" si="157"/>
        <v/>
      </c>
      <c r="J4919" s="428"/>
    </row>
    <row r="4920" spans="1:10" ht="24.75" customHeight="1">
      <c r="A4920" s="428"/>
      <c r="B4920" s="428"/>
      <c r="C4920" s="428"/>
      <c r="D4920" s="495"/>
      <c r="E4920" s="495"/>
      <c r="F4920" s="428"/>
      <c r="G4920" s="495"/>
      <c r="H4920" s="495" t="str">
        <f t="shared" si="156"/>
        <v/>
      </c>
      <c r="I4920" s="512" t="str">
        <f t="shared" si="157"/>
        <v/>
      </c>
      <c r="J4920" s="428"/>
    </row>
    <row r="4921" spans="1:10" ht="24.75" customHeight="1">
      <c r="A4921" s="428"/>
      <c r="B4921" s="428"/>
      <c r="C4921" s="428"/>
      <c r="D4921" s="495"/>
      <c r="E4921" s="495"/>
      <c r="F4921" s="428"/>
      <c r="G4921" s="495"/>
      <c r="H4921" s="495" t="str">
        <f t="shared" si="156"/>
        <v/>
      </c>
      <c r="I4921" s="512" t="str">
        <f t="shared" si="157"/>
        <v/>
      </c>
      <c r="J4921" s="428"/>
    </row>
    <row r="4922" spans="1:10" ht="24.75" customHeight="1">
      <c r="A4922" s="428"/>
      <c r="B4922" s="428"/>
      <c r="C4922" s="428"/>
      <c r="D4922" s="495"/>
      <c r="E4922" s="495"/>
      <c r="F4922" s="428"/>
      <c r="G4922" s="495"/>
      <c r="H4922" s="495" t="str">
        <f t="shared" si="156"/>
        <v/>
      </c>
      <c r="I4922" s="512" t="str">
        <f t="shared" si="157"/>
        <v/>
      </c>
      <c r="J4922" s="428"/>
    </row>
    <row r="4923" spans="1:10" ht="24.75" customHeight="1">
      <c r="A4923" s="428"/>
      <c r="B4923" s="428"/>
      <c r="C4923" s="428"/>
      <c r="D4923" s="495"/>
      <c r="E4923" s="495"/>
      <c r="F4923" s="428"/>
      <c r="G4923" s="495"/>
      <c r="H4923" s="495" t="str">
        <f t="shared" si="156"/>
        <v/>
      </c>
      <c r="I4923" s="512" t="str">
        <f t="shared" si="157"/>
        <v/>
      </c>
      <c r="J4923" s="428"/>
    </row>
    <row r="4924" spans="1:10" ht="24.75" customHeight="1">
      <c r="A4924" s="428"/>
      <c r="B4924" s="428"/>
      <c r="C4924" s="428"/>
      <c r="D4924" s="495"/>
      <c r="E4924" s="495"/>
      <c r="F4924" s="428"/>
      <c r="G4924" s="495"/>
      <c r="H4924" s="495" t="str">
        <f t="shared" si="156"/>
        <v/>
      </c>
      <c r="I4924" s="512" t="str">
        <f t="shared" si="157"/>
        <v/>
      </c>
      <c r="J4924" s="428"/>
    </row>
    <row r="4925" spans="1:10" ht="24.75" customHeight="1">
      <c r="A4925" s="428"/>
      <c r="B4925" s="428"/>
      <c r="C4925" s="428"/>
      <c r="D4925" s="495"/>
      <c r="E4925" s="495"/>
      <c r="F4925" s="428"/>
      <c r="G4925" s="495"/>
      <c r="H4925" s="495" t="str">
        <f t="shared" si="156"/>
        <v/>
      </c>
      <c r="I4925" s="512" t="str">
        <f t="shared" si="157"/>
        <v/>
      </c>
      <c r="J4925" s="428"/>
    </row>
    <row r="4926" spans="1:10" ht="24.75" customHeight="1">
      <c r="A4926" s="428"/>
      <c r="B4926" s="428"/>
      <c r="C4926" s="428"/>
      <c r="D4926" s="495"/>
      <c r="E4926" s="495"/>
      <c r="F4926" s="428"/>
      <c r="G4926" s="495"/>
      <c r="H4926" s="495" t="str">
        <f t="shared" si="156"/>
        <v/>
      </c>
      <c r="I4926" s="512" t="str">
        <f t="shared" si="157"/>
        <v/>
      </c>
      <c r="J4926" s="428"/>
    </row>
    <row r="4927" spans="1:10" ht="24.75" customHeight="1">
      <c r="A4927" s="428"/>
      <c r="B4927" s="428"/>
      <c r="C4927" s="428"/>
      <c r="D4927" s="495"/>
      <c r="E4927" s="495"/>
      <c r="F4927" s="428"/>
      <c r="G4927" s="495"/>
      <c r="H4927" s="495" t="str">
        <f t="shared" si="156"/>
        <v/>
      </c>
      <c r="I4927" s="512" t="str">
        <f t="shared" si="157"/>
        <v/>
      </c>
      <c r="J4927" s="428"/>
    </row>
    <row r="4928" spans="1:10" ht="24.75" customHeight="1">
      <c r="A4928" s="428"/>
      <c r="B4928" s="428"/>
      <c r="C4928" s="428"/>
      <c r="D4928" s="495"/>
      <c r="E4928" s="495"/>
      <c r="F4928" s="428"/>
      <c r="G4928" s="495"/>
      <c r="H4928" s="495" t="str">
        <f t="shared" si="156"/>
        <v/>
      </c>
      <c r="I4928" s="512" t="str">
        <f t="shared" si="157"/>
        <v/>
      </c>
      <c r="J4928" s="428"/>
    </row>
    <row r="4929" spans="1:10" ht="24.75" customHeight="1">
      <c r="A4929" s="428"/>
      <c r="B4929" s="428"/>
      <c r="C4929" s="428"/>
      <c r="D4929" s="495"/>
      <c r="E4929" s="495"/>
      <c r="F4929" s="428"/>
      <c r="G4929" s="495"/>
      <c r="H4929" s="495" t="str">
        <f t="shared" si="156"/>
        <v/>
      </c>
      <c r="I4929" s="512" t="str">
        <f t="shared" si="157"/>
        <v/>
      </c>
      <c r="J4929" s="428"/>
    </row>
    <row r="4930" spans="1:10" ht="24.75" customHeight="1">
      <c r="A4930" s="428"/>
      <c r="B4930" s="428"/>
      <c r="C4930" s="428"/>
      <c r="D4930" s="495"/>
      <c r="E4930" s="495"/>
      <c r="F4930" s="428"/>
      <c r="G4930" s="495"/>
      <c r="H4930" s="495" t="str">
        <f t="shared" si="156"/>
        <v/>
      </c>
      <c r="I4930" s="512" t="str">
        <f t="shared" si="157"/>
        <v/>
      </c>
      <c r="J4930" s="428"/>
    </row>
    <row r="4931" spans="1:10" ht="24.75" customHeight="1">
      <c r="A4931" s="428"/>
      <c r="B4931" s="428"/>
      <c r="C4931" s="428"/>
      <c r="D4931" s="495"/>
      <c r="E4931" s="495"/>
      <c r="F4931" s="428"/>
      <c r="G4931" s="495"/>
      <c r="H4931" s="495" t="str">
        <f t="shared" si="156"/>
        <v/>
      </c>
      <c r="I4931" s="512" t="str">
        <f t="shared" si="157"/>
        <v/>
      </c>
      <c r="J4931" s="428"/>
    </row>
    <row r="4932" spans="1:10" ht="24.75" customHeight="1">
      <c r="A4932" s="428"/>
      <c r="B4932" s="428"/>
      <c r="C4932" s="428"/>
      <c r="D4932" s="495"/>
      <c r="E4932" s="495"/>
      <c r="F4932" s="428"/>
      <c r="G4932" s="495"/>
      <c r="H4932" s="495" t="str">
        <f t="shared" si="156"/>
        <v/>
      </c>
      <c r="I4932" s="512" t="str">
        <f t="shared" si="157"/>
        <v/>
      </c>
      <c r="J4932" s="428"/>
    </row>
    <row r="4933" spans="1:10" ht="24.75" customHeight="1">
      <c r="A4933" s="428"/>
      <c r="B4933" s="428"/>
      <c r="C4933" s="428"/>
      <c r="D4933" s="495"/>
      <c r="E4933" s="495"/>
      <c r="F4933" s="428"/>
      <c r="G4933" s="495"/>
      <c r="H4933" s="495" t="str">
        <f t="shared" si="156"/>
        <v/>
      </c>
      <c r="I4933" s="512" t="str">
        <f t="shared" si="157"/>
        <v/>
      </c>
      <c r="J4933" s="428"/>
    </row>
    <row r="4934" spans="1:10" ht="24.75" customHeight="1">
      <c r="A4934" s="428"/>
      <c r="B4934" s="428"/>
      <c r="C4934" s="428"/>
      <c r="D4934" s="495"/>
      <c r="E4934" s="495"/>
      <c r="F4934" s="428"/>
      <c r="G4934" s="495"/>
      <c r="H4934" s="495" t="str">
        <f t="shared" si="156"/>
        <v/>
      </c>
      <c r="I4934" s="512" t="str">
        <f t="shared" si="157"/>
        <v/>
      </c>
      <c r="J4934" s="428"/>
    </row>
    <row r="4935" spans="1:10" ht="24.75" customHeight="1">
      <c r="A4935" s="428"/>
      <c r="B4935" s="428"/>
      <c r="C4935" s="428"/>
      <c r="D4935" s="495"/>
      <c r="E4935" s="495"/>
      <c r="F4935" s="428"/>
      <c r="G4935" s="495"/>
      <c r="H4935" s="495" t="str">
        <f t="shared" si="156"/>
        <v/>
      </c>
      <c r="I4935" s="512" t="str">
        <f t="shared" si="157"/>
        <v/>
      </c>
      <c r="J4935" s="428"/>
    </row>
    <row r="4936" spans="1:10" ht="24.75" customHeight="1">
      <c r="A4936" s="428"/>
      <c r="B4936" s="428"/>
      <c r="C4936" s="428"/>
      <c r="D4936" s="495"/>
      <c r="E4936" s="495"/>
      <c r="F4936" s="428"/>
      <c r="G4936" s="495"/>
      <c r="H4936" s="495" t="str">
        <f t="shared" si="156"/>
        <v/>
      </c>
      <c r="I4936" s="512" t="str">
        <f t="shared" si="157"/>
        <v/>
      </c>
      <c r="J4936" s="428"/>
    </row>
    <row r="4937" spans="1:10" ht="24.75" customHeight="1">
      <c r="A4937" s="428"/>
      <c r="B4937" s="428"/>
      <c r="C4937" s="428"/>
      <c r="D4937" s="495"/>
      <c r="E4937" s="495"/>
      <c r="F4937" s="428"/>
      <c r="G4937" s="495"/>
      <c r="H4937" s="495" t="str">
        <f t="shared" si="156"/>
        <v/>
      </c>
      <c r="I4937" s="512" t="str">
        <f t="shared" si="157"/>
        <v/>
      </c>
      <c r="J4937" s="428"/>
    </row>
    <row r="4938" spans="1:10" ht="24.75" customHeight="1">
      <c r="A4938" s="428"/>
      <c r="B4938" s="428"/>
      <c r="C4938" s="428"/>
      <c r="D4938" s="495"/>
      <c r="E4938" s="495"/>
      <c r="F4938" s="428"/>
      <c r="G4938" s="495"/>
      <c r="H4938" s="495" t="str">
        <f t="shared" si="156"/>
        <v/>
      </c>
      <c r="I4938" s="512" t="str">
        <f t="shared" si="157"/>
        <v/>
      </c>
      <c r="J4938" s="428"/>
    </row>
    <row r="4939" spans="1:10" ht="24.75" customHeight="1">
      <c r="A4939" s="428"/>
      <c r="B4939" s="428"/>
      <c r="C4939" s="428"/>
      <c r="D4939" s="495"/>
      <c r="E4939" s="495"/>
      <c r="F4939" s="428"/>
      <c r="G4939" s="495"/>
      <c r="H4939" s="495" t="str">
        <f t="shared" si="156"/>
        <v/>
      </c>
      <c r="I4939" s="512" t="str">
        <f t="shared" si="157"/>
        <v/>
      </c>
      <c r="J4939" s="428"/>
    </row>
    <row r="4940" spans="1:10" ht="24.75" customHeight="1">
      <c r="A4940" s="428"/>
      <c r="B4940" s="428"/>
      <c r="C4940" s="428"/>
      <c r="D4940" s="495"/>
      <c r="E4940" s="495"/>
      <c r="F4940" s="428"/>
      <c r="G4940" s="495"/>
      <c r="H4940" s="495" t="str">
        <f t="shared" si="156"/>
        <v/>
      </c>
      <c r="I4940" s="512" t="str">
        <f t="shared" si="157"/>
        <v/>
      </c>
      <c r="J4940" s="428"/>
    </row>
    <row r="4941" spans="1:10" ht="24.75" customHeight="1">
      <c r="A4941" s="428"/>
      <c r="B4941" s="428"/>
      <c r="C4941" s="428"/>
      <c r="D4941" s="495"/>
      <c r="E4941" s="495"/>
      <c r="F4941" s="428"/>
      <c r="G4941" s="495"/>
      <c r="H4941" s="495" t="str">
        <f t="shared" si="156"/>
        <v/>
      </c>
      <c r="I4941" s="512" t="str">
        <f t="shared" si="157"/>
        <v/>
      </c>
      <c r="J4941" s="428"/>
    </row>
    <row r="4942" spans="1:10" ht="24.75" customHeight="1">
      <c r="A4942" s="428"/>
      <c r="B4942" s="428"/>
      <c r="C4942" s="428"/>
      <c r="D4942" s="495"/>
      <c r="E4942" s="495"/>
      <c r="F4942" s="428"/>
      <c r="G4942" s="495"/>
      <c r="H4942" s="495" t="str">
        <f t="shared" si="156"/>
        <v/>
      </c>
      <c r="I4942" s="512" t="str">
        <f t="shared" si="157"/>
        <v/>
      </c>
      <c r="J4942" s="428"/>
    </row>
    <row r="4943" spans="1:10" ht="24.75" customHeight="1">
      <c r="A4943" s="428"/>
      <c r="B4943" s="428"/>
      <c r="C4943" s="428"/>
      <c r="D4943" s="495"/>
      <c r="E4943" s="495"/>
      <c r="F4943" s="428"/>
      <c r="G4943" s="495"/>
      <c r="H4943" s="495" t="str">
        <f t="shared" si="156"/>
        <v/>
      </c>
      <c r="I4943" s="512" t="str">
        <f t="shared" si="157"/>
        <v/>
      </c>
      <c r="J4943" s="428"/>
    </row>
    <row r="4944" spans="1:10" ht="24.75" customHeight="1">
      <c r="A4944" s="428"/>
      <c r="B4944" s="428"/>
      <c r="C4944" s="428"/>
      <c r="D4944" s="495"/>
      <c r="E4944" s="495"/>
      <c r="F4944" s="428"/>
      <c r="G4944" s="495"/>
      <c r="H4944" s="495" t="str">
        <f t="shared" si="156"/>
        <v/>
      </c>
      <c r="I4944" s="512" t="str">
        <f t="shared" si="157"/>
        <v/>
      </c>
      <c r="J4944" s="428"/>
    </row>
    <row r="4945" spans="1:10" ht="24.75" customHeight="1">
      <c r="A4945" s="428"/>
      <c r="B4945" s="428"/>
      <c r="C4945" s="428"/>
      <c r="D4945" s="495"/>
      <c r="E4945" s="495"/>
      <c r="F4945" s="428"/>
      <c r="G4945" s="495"/>
      <c r="H4945" s="495" t="str">
        <f t="shared" si="156"/>
        <v/>
      </c>
      <c r="I4945" s="512" t="str">
        <f t="shared" si="157"/>
        <v/>
      </c>
      <c r="J4945" s="428"/>
    </row>
    <row r="4946" spans="1:10" ht="24.75" customHeight="1">
      <c r="A4946" s="428"/>
      <c r="B4946" s="428"/>
      <c r="C4946" s="428"/>
      <c r="D4946" s="495"/>
      <c r="E4946" s="495"/>
      <c r="F4946" s="428"/>
      <c r="G4946" s="495"/>
      <c r="H4946" s="495" t="str">
        <f t="shared" si="156"/>
        <v/>
      </c>
      <c r="I4946" s="512" t="str">
        <f t="shared" si="157"/>
        <v/>
      </c>
      <c r="J4946" s="428"/>
    </row>
    <row r="4947" spans="1:10" ht="24.75" customHeight="1">
      <c r="A4947" s="428"/>
      <c r="B4947" s="428"/>
      <c r="C4947" s="428"/>
      <c r="D4947" s="495"/>
      <c r="E4947" s="495"/>
      <c r="F4947" s="428"/>
      <c r="G4947" s="495"/>
      <c r="H4947" s="495" t="str">
        <f t="shared" si="156"/>
        <v/>
      </c>
      <c r="I4947" s="512" t="str">
        <f t="shared" si="157"/>
        <v/>
      </c>
      <c r="J4947" s="428"/>
    </row>
    <row r="4948" spans="1:10" ht="24.75" customHeight="1">
      <c r="A4948" s="428"/>
      <c r="B4948" s="428"/>
      <c r="C4948" s="428"/>
      <c r="D4948" s="495"/>
      <c r="E4948" s="495"/>
      <c r="F4948" s="428"/>
      <c r="G4948" s="495"/>
      <c r="H4948" s="495" t="str">
        <f t="shared" si="156"/>
        <v/>
      </c>
      <c r="I4948" s="512" t="str">
        <f t="shared" si="157"/>
        <v/>
      </c>
      <c r="J4948" s="428"/>
    </row>
    <row r="4949" spans="1:10" ht="24.75" customHeight="1">
      <c r="A4949" s="428"/>
      <c r="B4949" s="428"/>
      <c r="C4949" s="428"/>
      <c r="D4949" s="495"/>
      <c r="E4949" s="495"/>
      <c r="F4949" s="428"/>
      <c r="G4949" s="495"/>
      <c r="H4949" s="495" t="str">
        <f t="shared" si="156"/>
        <v/>
      </c>
      <c r="I4949" s="512" t="str">
        <f t="shared" si="157"/>
        <v/>
      </c>
      <c r="J4949" s="428"/>
    </row>
    <row r="4950" spans="1:10" ht="24.75" customHeight="1">
      <c r="A4950" s="428"/>
      <c r="B4950" s="428"/>
      <c r="C4950" s="428"/>
      <c r="D4950" s="495"/>
      <c r="E4950" s="495"/>
      <c r="F4950" s="428"/>
      <c r="G4950" s="495"/>
      <c r="H4950" s="495" t="str">
        <f t="shared" si="156"/>
        <v/>
      </c>
      <c r="I4950" s="512" t="str">
        <f t="shared" si="157"/>
        <v/>
      </c>
      <c r="J4950" s="428"/>
    </row>
    <row r="4951" spans="1:10" ht="24.75" customHeight="1">
      <c r="A4951" s="428"/>
      <c r="B4951" s="428"/>
      <c r="C4951" s="428"/>
      <c r="D4951" s="495"/>
      <c r="E4951" s="495"/>
      <c r="F4951" s="428"/>
      <c r="G4951" s="495"/>
      <c r="H4951" s="495" t="str">
        <f t="shared" si="156"/>
        <v/>
      </c>
      <c r="I4951" s="512" t="str">
        <f t="shared" si="157"/>
        <v/>
      </c>
      <c r="J4951" s="428"/>
    </row>
    <row r="4952" spans="1:10" ht="24.75" customHeight="1">
      <c r="A4952" s="428"/>
      <c r="B4952" s="428"/>
      <c r="C4952" s="428"/>
      <c r="D4952" s="495"/>
      <c r="E4952" s="495"/>
      <c r="F4952" s="428"/>
      <c r="G4952" s="495"/>
      <c r="H4952" s="495" t="str">
        <f t="shared" si="156"/>
        <v/>
      </c>
      <c r="I4952" s="512" t="str">
        <f t="shared" si="157"/>
        <v/>
      </c>
      <c r="J4952" s="428"/>
    </row>
    <row r="4953" spans="1:10" ht="24.75" customHeight="1">
      <c r="A4953" s="428"/>
      <c r="B4953" s="428"/>
      <c r="C4953" s="428"/>
      <c r="D4953" s="495"/>
      <c r="E4953" s="495"/>
      <c r="F4953" s="428"/>
      <c r="G4953" s="495"/>
      <c r="H4953" s="495" t="str">
        <f t="shared" si="156"/>
        <v/>
      </c>
      <c r="I4953" s="512" t="str">
        <f t="shared" si="157"/>
        <v/>
      </c>
      <c r="J4953" s="428"/>
    </row>
    <row r="4954" spans="1:10" ht="24.75" customHeight="1">
      <c r="A4954" s="428"/>
      <c r="B4954" s="428"/>
      <c r="C4954" s="428"/>
      <c r="D4954" s="495"/>
      <c r="E4954" s="495"/>
      <c r="F4954" s="428"/>
      <c r="G4954" s="495"/>
      <c r="H4954" s="495" t="str">
        <f t="shared" si="156"/>
        <v/>
      </c>
      <c r="I4954" s="512" t="str">
        <f t="shared" si="157"/>
        <v/>
      </c>
      <c r="J4954" s="428"/>
    </row>
    <row r="4955" spans="1:10" ht="24.75" customHeight="1">
      <c r="A4955" s="428"/>
      <c r="B4955" s="428"/>
      <c r="C4955" s="428"/>
      <c r="D4955" s="495"/>
      <c r="E4955" s="495"/>
      <c r="F4955" s="428"/>
      <c r="G4955" s="495"/>
      <c r="H4955" s="495" t="str">
        <f t="shared" si="156"/>
        <v/>
      </c>
      <c r="I4955" s="512" t="str">
        <f t="shared" si="157"/>
        <v/>
      </c>
      <c r="J4955" s="428"/>
    </row>
    <row r="4956" spans="1:10" ht="24.75" customHeight="1">
      <c r="A4956" s="428"/>
      <c r="B4956" s="428"/>
      <c r="C4956" s="428"/>
      <c r="D4956" s="495"/>
      <c r="E4956" s="495"/>
      <c r="F4956" s="428"/>
      <c r="G4956" s="495"/>
      <c r="H4956" s="495" t="str">
        <f t="shared" si="156"/>
        <v/>
      </c>
      <c r="I4956" s="512" t="str">
        <f t="shared" si="157"/>
        <v/>
      </c>
      <c r="J4956" s="428"/>
    </row>
    <row r="4957" spans="1:10" ht="24.75" customHeight="1">
      <c r="A4957" s="428"/>
      <c r="B4957" s="428"/>
      <c r="C4957" s="428"/>
      <c r="D4957" s="495"/>
      <c r="E4957" s="495"/>
      <c r="F4957" s="428"/>
      <c r="G4957" s="495"/>
      <c r="H4957" s="495" t="str">
        <f t="shared" si="156"/>
        <v/>
      </c>
      <c r="I4957" s="512" t="str">
        <f t="shared" si="157"/>
        <v/>
      </c>
      <c r="J4957" s="428"/>
    </row>
    <row r="4958" spans="1:10" ht="24.75" customHeight="1">
      <c r="A4958" s="428"/>
      <c r="B4958" s="428"/>
      <c r="C4958" s="428"/>
      <c r="D4958" s="495"/>
      <c r="E4958" s="495"/>
      <c r="F4958" s="428"/>
      <c r="G4958" s="495"/>
      <c r="H4958" s="495" t="str">
        <f t="shared" ref="H4958:H5021" si="158">IF(E4958="","",E4958*G4958)</f>
        <v/>
      </c>
      <c r="I4958" s="512" t="str">
        <f t="shared" ref="I4958:I5021" si="159">IF(D4958="","",H4958/D4958)</f>
        <v/>
      </c>
      <c r="J4958" s="428"/>
    </row>
    <row r="4959" spans="1:10" ht="24.75" customHeight="1">
      <c r="A4959" s="428"/>
      <c r="B4959" s="428"/>
      <c r="C4959" s="428"/>
      <c r="D4959" s="495"/>
      <c r="E4959" s="495"/>
      <c r="F4959" s="428"/>
      <c r="G4959" s="495"/>
      <c r="H4959" s="495" t="str">
        <f t="shared" si="158"/>
        <v/>
      </c>
      <c r="I4959" s="512" t="str">
        <f t="shared" si="159"/>
        <v/>
      </c>
      <c r="J4959" s="428"/>
    </row>
    <row r="4960" spans="1:10" ht="24.75" customHeight="1">
      <c r="A4960" s="428"/>
      <c r="B4960" s="428"/>
      <c r="C4960" s="428"/>
      <c r="D4960" s="495"/>
      <c r="E4960" s="495"/>
      <c r="F4960" s="428"/>
      <c r="G4960" s="495"/>
      <c r="H4960" s="495" t="str">
        <f t="shared" si="158"/>
        <v/>
      </c>
      <c r="I4960" s="512" t="str">
        <f t="shared" si="159"/>
        <v/>
      </c>
      <c r="J4960" s="428"/>
    </row>
    <row r="4961" spans="1:10" ht="24.75" customHeight="1">
      <c r="A4961" s="428"/>
      <c r="B4961" s="428"/>
      <c r="C4961" s="428"/>
      <c r="D4961" s="495"/>
      <c r="E4961" s="495"/>
      <c r="F4961" s="428"/>
      <c r="G4961" s="495"/>
      <c r="H4961" s="495" t="str">
        <f t="shared" si="158"/>
        <v/>
      </c>
      <c r="I4961" s="512" t="str">
        <f t="shared" si="159"/>
        <v/>
      </c>
      <c r="J4961" s="428"/>
    </row>
    <row r="4962" spans="1:10" ht="24.75" customHeight="1">
      <c r="A4962" s="428"/>
      <c r="B4962" s="428"/>
      <c r="C4962" s="428"/>
      <c r="D4962" s="495"/>
      <c r="E4962" s="495"/>
      <c r="F4962" s="428"/>
      <c r="G4962" s="495"/>
      <c r="H4962" s="495" t="str">
        <f t="shared" si="158"/>
        <v/>
      </c>
      <c r="I4962" s="512" t="str">
        <f t="shared" si="159"/>
        <v/>
      </c>
      <c r="J4962" s="428"/>
    </row>
    <row r="4963" spans="1:10" ht="24.75" customHeight="1">
      <c r="A4963" s="428"/>
      <c r="B4963" s="428"/>
      <c r="C4963" s="428"/>
      <c r="D4963" s="495"/>
      <c r="E4963" s="495"/>
      <c r="F4963" s="428"/>
      <c r="G4963" s="495"/>
      <c r="H4963" s="495" t="str">
        <f t="shared" si="158"/>
        <v/>
      </c>
      <c r="I4963" s="512" t="str">
        <f t="shared" si="159"/>
        <v/>
      </c>
      <c r="J4963" s="428"/>
    </row>
    <row r="4964" spans="1:10" ht="24.75" customHeight="1">
      <c r="A4964" s="428"/>
      <c r="B4964" s="428"/>
      <c r="C4964" s="428"/>
      <c r="D4964" s="495"/>
      <c r="E4964" s="495"/>
      <c r="F4964" s="428"/>
      <c r="G4964" s="495"/>
      <c r="H4964" s="495" t="str">
        <f t="shared" si="158"/>
        <v/>
      </c>
      <c r="I4964" s="512" t="str">
        <f t="shared" si="159"/>
        <v/>
      </c>
      <c r="J4964" s="428"/>
    </row>
    <row r="4965" spans="1:10" ht="24.75" customHeight="1">
      <c r="A4965" s="428"/>
      <c r="B4965" s="428"/>
      <c r="C4965" s="428"/>
      <c r="D4965" s="495"/>
      <c r="E4965" s="495"/>
      <c r="F4965" s="428"/>
      <c r="G4965" s="495"/>
      <c r="H4965" s="495" t="str">
        <f t="shared" si="158"/>
        <v/>
      </c>
      <c r="I4965" s="512" t="str">
        <f t="shared" si="159"/>
        <v/>
      </c>
      <c r="J4965" s="428"/>
    </row>
    <row r="4966" spans="1:10" ht="24.75" customHeight="1">
      <c r="A4966" s="428"/>
      <c r="B4966" s="428"/>
      <c r="C4966" s="428"/>
      <c r="D4966" s="495"/>
      <c r="E4966" s="495"/>
      <c r="F4966" s="428"/>
      <c r="G4966" s="495"/>
      <c r="H4966" s="495" t="str">
        <f t="shared" si="158"/>
        <v/>
      </c>
      <c r="I4966" s="512" t="str">
        <f t="shared" si="159"/>
        <v/>
      </c>
      <c r="J4966" s="428"/>
    </row>
    <row r="4967" spans="1:10" ht="24.75" customHeight="1">
      <c r="A4967" s="428"/>
      <c r="B4967" s="428"/>
      <c r="C4967" s="428"/>
      <c r="D4967" s="495"/>
      <c r="E4967" s="495"/>
      <c r="F4967" s="428"/>
      <c r="G4967" s="495"/>
      <c r="H4967" s="495" t="str">
        <f t="shared" si="158"/>
        <v/>
      </c>
      <c r="I4967" s="512" t="str">
        <f t="shared" si="159"/>
        <v/>
      </c>
      <c r="J4967" s="428"/>
    </row>
    <row r="4968" spans="1:10" ht="24.75" customHeight="1">
      <c r="A4968" s="428"/>
      <c r="B4968" s="428"/>
      <c r="C4968" s="428"/>
      <c r="D4968" s="495"/>
      <c r="E4968" s="495"/>
      <c r="F4968" s="428"/>
      <c r="G4968" s="495"/>
      <c r="H4968" s="495" t="str">
        <f t="shared" si="158"/>
        <v/>
      </c>
      <c r="I4968" s="512" t="str">
        <f t="shared" si="159"/>
        <v/>
      </c>
      <c r="J4968" s="428"/>
    </row>
    <row r="4969" spans="1:10" ht="24.75" customHeight="1">
      <c r="A4969" s="428"/>
      <c r="B4969" s="428"/>
      <c r="C4969" s="428"/>
      <c r="D4969" s="495"/>
      <c r="E4969" s="495"/>
      <c r="F4969" s="428"/>
      <c r="G4969" s="495"/>
      <c r="H4969" s="495" t="str">
        <f t="shared" si="158"/>
        <v/>
      </c>
      <c r="I4969" s="512" t="str">
        <f t="shared" si="159"/>
        <v/>
      </c>
      <c r="J4969" s="428"/>
    </row>
    <row r="4970" spans="1:10" ht="24.75" customHeight="1">
      <c r="A4970" s="428"/>
      <c r="B4970" s="428"/>
      <c r="C4970" s="428"/>
      <c r="D4970" s="495"/>
      <c r="E4970" s="495"/>
      <c r="F4970" s="428"/>
      <c r="G4970" s="495"/>
      <c r="H4970" s="495" t="str">
        <f t="shared" si="158"/>
        <v/>
      </c>
      <c r="I4970" s="512" t="str">
        <f t="shared" si="159"/>
        <v/>
      </c>
      <c r="J4970" s="428"/>
    </row>
    <row r="4971" spans="1:10" ht="24.75" customHeight="1">
      <c r="A4971" s="428"/>
      <c r="B4971" s="428"/>
      <c r="C4971" s="428"/>
      <c r="D4971" s="495"/>
      <c r="E4971" s="495"/>
      <c r="F4971" s="428"/>
      <c r="G4971" s="495"/>
      <c r="H4971" s="495" t="str">
        <f t="shared" si="158"/>
        <v/>
      </c>
      <c r="I4971" s="512" t="str">
        <f t="shared" si="159"/>
        <v/>
      </c>
      <c r="J4971" s="428"/>
    </row>
    <row r="4972" spans="1:10" ht="24.75" customHeight="1">
      <c r="A4972" s="428"/>
      <c r="B4972" s="428"/>
      <c r="C4972" s="428"/>
      <c r="D4972" s="495"/>
      <c r="E4972" s="495"/>
      <c r="F4972" s="428"/>
      <c r="G4972" s="495"/>
      <c r="H4972" s="495" t="str">
        <f t="shared" si="158"/>
        <v/>
      </c>
      <c r="I4972" s="512" t="str">
        <f t="shared" si="159"/>
        <v/>
      </c>
      <c r="J4972" s="428"/>
    </row>
    <row r="4973" spans="1:10" ht="24.75" customHeight="1">
      <c r="A4973" s="428"/>
      <c r="B4973" s="428"/>
      <c r="C4973" s="428"/>
      <c r="D4973" s="495"/>
      <c r="E4973" s="495"/>
      <c r="F4973" s="428"/>
      <c r="G4973" s="495"/>
      <c r="H4973" s="495" t="str">
        <f t="shared" si="158"/>
        <v/>
      </c>
      <c r="I4973" s="512" t="str">
        <f t="shared" si="159"/>
        <v/>
      </c>
      <c r="J4973" s="428"/>
    </row>
    <row r="4974" spans="1:10" ht="24.75" customHeight="1">
      <c r="A4974" s="428"/>
      <c r="B4974" s="428"/>
      <c r="C4974" s="428"/>
      <c r="D4974" s="495"/>
      <c r="E4974" s="495"/>
      <c r="F4974" s="428"/>
      <c r="G4974" s="495"/>
      <c r="H4974" s="495" t="str">
        <f t="shared" si="158"/>
        <v/>
      </c>
      <c r="I4974" s="512" t="str">
        <f t="shared" si="159"/>
        <v/>
      </c>
      <c r="J4974" s="428"/>
    </row>
    <row r="4975" spans="1:10" ht="24.75" customHeight="1">
      <c r="A4975" s="428"/>
      <c r="B4975" s="428"/>
      <c r="C4975" s="428"/>
      <c r="D4975" s="495"/>
      <c r="E4975" s="495"/>
      <c r="F4975" s="428"/>
      <c r="G4975" s="495"/>
      <c r="H4975" s="495" t="str">
        <f t="shared" si="158"/>
        <v/>
      </c>
      <c r="I4975" s="512" t="str">
        <f t="shared" si="159"/>
        <v/>
      </c>
      <c r="J4975" s="428"/>
    </row>
    <row r="4976" spans="1:10" ht="24.75" customHeight="1">
      <c r="A4976" s="428"/>
      <c r="B4976" s="428"/>
      <c r="C4976" s="428"/>
      <c r="D4976" s="495"/>
      <c r="E4976" s="495"/>
      <c r="F4976" s="428"/>
      <c r="G4976" s="495"/>
      <c r="H4976" s="495" t="str">
        <f t="shared" si="158"/>
        <v/>
      </c>
      <c r="I4976" s="512" t="str">
        <f t="shared" si="159"/>
        <v/>
      </c>
      <c r="J4976" s="428"/>
    </row>
    <row r="4977" spans="1:10" ht="24.75" customHeight="1">
      <c r="A4977" s="428"/>
      <c r="B4977" s="428"/>
      <c r="C4977" s="428"/>
      <c r="D4977" s="495"/>
      <c r="E4977" s="495"/>
      <c r="F4977" s="428"/>
      <c r="G4977" s="495"/>
      <c r="H4977" s="495" t="str">
        <f t="shared" si="158"/>
        <v/>
      </c>
      <c r="I4977" s="512" t="str">
        <f t="shared" si="159"/>
        <v/>
      </c>
      <c r="J4977" s="428"/>
    </row>
    <row r="4978" spans="1:10" ht="24.75" customHeight="1">
      <c r="A4978" s="428"/>
      <c r="B4978" s="428"/>
      <c r="C4978" s="428"/>
      <c r="D4978" s="495"/>
      <c r="E4978" s="495"/>
      <c r="F4978" s="428"/>
      <c r="G4978" s="495"/>
      <c r="H4978" s="495" t="str">
        <f t="shared" si="158"/>
        <v/>
      </c>
      <c r="I4978" s="512" t="str">
        <f t="shared" si="159"/>
        <v/>
      </c>
      <c r="J4978" s="428"/>
    </row>
    <row r="4979" spans="1:10" ht="24.75" customHeight="1">
      <c r="A4979" s="428"/>
      <c r="B4979" s="428"/>
      <c r="C4979" s="428"/>
      <c r="D4979" s="495"/>
      <c r="E4979" s="495"/>
      <c r="F4979" s="428"/>
      <c r="G4979" s="495"/>
      <c r="H4979" s="495" t="str">
        <f t="shared" si="158"/>
        <v/>
      </c>
      <c r="I4979" s="512" t="str">
        <f t="shared" si="159"/>
        <v/>
      </c>
      <c r="J4979" s="428"/>
    </row>
    <row r="4980" spans="1:10" ht="24.75" customHeight="1">
      <c r="A4980" s="428"/>
      <c r="B4980" s="428"/>
      <c r="C4980" s="428"/>
      <c r="D4980" s="495"/>
      <c r="E4980" s="495"/>
      <c r="F4980" s="428"/>
      <c r="G4980" s="495"/>
      <c r="H4980" s="495" t="str">
        <f t="shared" si="158"/>
        <v/>
      </c>
      <c r="I4980" s="512" t="str">
        <f t="shared" si="159"/>
        <v/>
      </c>
      <c r="J4980" s="428"/>
    </row>
    <row r="4981" spans="1:10" ht="24.75" customHeight="1">
      <c r="A4981" s="428"/>
      <c r="B4981" s="428"/>
      <c r="C4981" s="428"/>
      <c r="D4981" s="495"/>
      <c r="E4981" s="495"/>
      <c r="F4981" s="428"/>
      <c r="G4981" s="495"/>
      <c r="H4981" s="495" t="str">
        <f t="shared" si="158"/>
        <v/>
      </c>
      <c r="I4981" s="512" t="str">
        <f t="shared" si="159"/>
        <v/>
      </c>
      <c r="J4981" s="428"/>
    </row>
    <row r="4982" spans="1:10" ht="24.75" customHeight="1">
      <c r="A4982" s="428"/>
      <c r="B4982" s="428"/>
      <c r="C4982" s="428"/>
      <c r="D4982" s="495"/>
      <c r="E4982" s="495"/>
      <c r="F4982" s="428"/>
      <c r="G4982" s="495"/>
      <c r="H4982" s="495" t="str">
        <f t="shared" si="158"/>
        <v/>
      </c>
      <c r="I4982" s="512" t="str">
        <f t="shared" si="159"/>
        <v/>
      </c>
      <c r="J4982" s="428"/>
    </row>
    <row r="4983" spans="1:10" ht="24.75" customHeight="1">
      <c r="A4983" s="428"/>
      <c r="B4983" s="428"/>
      <c r="C4983" s="428"/>
      <c r="D4983" s="495"/>
      <c r="E4983" s="495"/>
      <c r="F4983" s="428"/>
      <c r="G4983" s="495"/>
      <c r="H4983" s="495" t="str">
        <f t="shared" si="158"/>
        <v/>
      </c>
      <c r="I4983" s="512" t="str">
        <f t="shared" si="159"/>
        <v/>
      </c>
      <c r="J4983" s="428"/>
    </row>
    <row r="4984" spans="1:10" ht="24.75" customHeight="1">
      <c r="A4984" s="428"/>
      <c r="B4984" s="428"/>
      <c r="C4984" s="428"/>
      <c r="D4984" s="495"/>
      <c r="E4984" s="495"/>
      <c r="F4984" s="428"/>
      <c r="G4984" s="495"/>
      <c r="H4984" s="495" t="str">
        <f t="shared" si="158"/>
        <v/>
      </c>
      <c r="I4984" s="512" t="str">
        <f t="shared" si="159"/>
        <v/>
      </c>
      <c r="J4984" s="428"/>
    </row>
    <row r="4985" spans="1:10" ht="24.75" customHeight="1">
      <c r="A4985" s="428"/>
      <c r="B4985" s="428"/>
      <c r="C4985" s="428"/>
      <c r="D4985" s="495"/>
      <c r="E4985" s="495"/>
      <c r="F4985" s="428"/>
      <c r="G4985" s="495"/>
      <c r="H4985" s="495" t="str">
        <f t="shared" si="158"/>
        <v/>
      </c>
      <c r="I4985" s="512" t="str">
        <f t="shared" si="159"/>
        <v/>
      </c>
      <c r="J4985" s="428"/>
    </row>
    <row r="4986" spans="1:10" ht="24.75" customHeight="1">
      <c r="A4986" s="428"/>
      <c r="B4986" s="428"/>
      <c r="C4986" s="428"/>
      <c r="D4986" s="495"/>
      <c r="E4986" s="495"/>
      <c r="F4986" s="428"/>
      <c r="G4986" s="495"/>
      <c r="H4986" s="495" t="str">
        <f t="shared" si="158"/>
        <v/>
      </c>
      <c r="I4986" s="512" t="str">
        <f t="shared" si="159"/>
        <v/>
      </c>
      <c r="J4986" s="428"/>
    </row>
    <row r="4987" spans="1:10" ht="24.75" customHeight="1">
      <c r="A4987" s="428"/>
      <c r="B4987" s="428"/>
      <c r="C4987" s="428"/>
      <c r="D4987" s="495"/>
      <c r="E4987" s="495"/>
      <c r="F4987" s="428"/>
      <c r="G4987" s="495"/>
      <c r="H4987" s="495" t="str">
        <f t="shared" si="158"/>
        <v/>
      </c>
      <c r="I4987" s="512" t="str">
        <f t="shared" si="159"/>
        <v/>
      </c>
      <c r="J4987" s="428"/>
    </row>
    <row r="4988" spans="1:10" ht="24.75" customHeight="1">
      <c r="A4988" s="428"/>
      <c r="B4988" s="428"/>
      <c r="C4988" s="428"/>
      <c r="D4988" s="495"/>
      <c r="E4988" s="495"/>
      <c r="F4988" s="428"/>
      <c r="G4988" s="495"/>
      <c r="H4988" s="495" t="str">
        <f t="shared" si="158"/>
        <v/>
      </c>
      <c r="I4988" s="512" t="str">
        <f t="shared" si="159"/>
        <v/>
      </c>
      <c r="J4988" s="428"/>
    </row>
    <row r="4989" spans="1:10" ht="24.75" customHeight="1">
      <c r="A4989" s="428"/>
      <c r="B4989" s="428"/>
      <c r="C4989" s="428"/>
      <c r="D4989" s="495"/>
      <c r="E4989" s="495"/>
      <c r="F4989" s="428"/>
      <c r="G4989" s="495"/>
      <c r="H4989" s="495" t="str">
        <f t="shared" si="158"/>
        <v/>
      </c>
      <c r="I4989" s="512" t="str">
        <f t="shared" si="159"/>
        <v/>
      </c>
      <c r="J4989" s="428"/>
    </row>
    <row r="4990" spans="1:10" ht="24.75" customHeight="1">
      <c r="A4990" s="428"/>
      <c r="B4990" s="428"/>
      <c r="C4990" s="428"/>
      <c r="D4990" s="495"/>
      <c r="E4990" s="495"/>
      <c r="F4990" s="428"/>
      <c r="G4990" s="495"/>
      <c r="H4990" s="495" t="str">
        <f t="shared" si="158"/>
        <v/>
      </c>
      <c r="I4990" s="512" t="str">
        <f t="shared" si="159"/>
        <v/>
      </c>
      <c r="J4990" s="428"/>
    </row>
    <row r="4991" spans="1:10" ht="24.75" customHeight="1">
      <c r="A4991" s="428"/>
      <c r="B4991" s="428"/>
      <c r="C4991" s="428"/>
      <c r="D4991" s="495"/>
      <c r="E4991" s="495"/>
      <c r="F4991" s="428"/>
      <c r="G4991" s="495"/>
      <c r="H4991" s="495" t="str">
        <f t="shared" si="158"/>
        <v/>
      </c>
      <c r="I4991" s="512" t="str">
        <f t="shared" si="159"/>
        <v/>
      </c>
      <c r="J4991" s="428"/>
    </row>
    <row r="4992" spans="1:10" ht="24.75" customHeight="1">
      <c r="A4992" s="428"/>
      <c r="B4992" s="428"/>
      <c r="C4992" s="428"/>
      <c r="D4992" s="495"/>
      <c r="E4992" s="495"/>
      <c r="F4992" s="428"/>
      <c r="G4992" s="495"/>
      <c r="H4992" s="495" t="str">
        <f t="shared" si="158"/>
        <v/>
      </c>
      <c r="I4992" s="512" t="str">
        <f t="shared" si="159"/>
        <v/>
      </c>
      <c r="J4992" s="428"/>
    </row>
    <row r="4993" spans="1:10" ht="24.75" customHeight="1">
      <c r="A4993" s="428"/>
      <c r="B4993" s="428"/>
      <c r="C4993" s="428"/>
      <c r="D4993" s="495"/>
      <c r="E4993" s="495"/>
      <c r="F4993" s="428"/>
      <c r="G4993" s="495"/>
      <c r="H4993" s="495" t="str">
        <f t="shared" si="158"/>
        <v/>
      </c>
      <c r="I4993" s="512" t="str">
        <f t="shared" si="159"/>
        <v/>
      </c>
      <c r="J4993" s="428"/>
    </row>
    <row r="4994" spans="1:10" ht="24.75" customHeight="1">
      <c r="A4994" s="428"/>
      <c r="B4994" s="428"/>
      <c r="C4994" s="428"/>
      <c r="D4994" s="495"/>
      <c r="E4994" s="495"/>
      <c r="F4994" s="428"/>
      <c r="G4994" s="495"/>
      <c r="H4994" s="495" t="str">
        <f t="shared" si="158"/>
        <v/>
      </c>
      <c r="I4994" s="512" t="str">
        <f t="shared" si="159"/>
        <v/>
      </c>
      <c r="J4994" s="428"/>
    </row>
    <row r="4995" spans="1:10" ht="24.75" customHeight="1">
      <c r="A4995" s="428"/>
      <c r="B4995" s="428"/>
      <c r="C4995" s="428"/>
      <c r="D4995" s="495"/>
      <c r="E4995" s="495"/>
      <c r="F4995" s="428"/>
      <c r="G4995" s="495"/>
      <c r="H4995" s="495" t="str">
        <f t="shared" si="158"/>
        <v/>
      </c>
      <c r="I4995" s="512" t="str">
        <f t="shared" si="159"/>
        <v/>
      </c>
      <c r="J4995" s="428"/>
    </row>
    <row r="4996" spans="1:10" ht="24.75" customHeight="1">
      <c r="A4996" s="428"/>
      <c r="B4996" s="428"/>
      <c r="C4996" s="428"/>
      <c r="D4996" s="495"/>
      <c r="E4996" s="495"/>
      <c r="F4996" s="428"/>
      <c r="G4996" s="495"/>
      <c r="H4996" s="495" t="str">
        <f t="shared" si="158"/>
        <v/>
      </c>
      <c r="I4996" s="512" t="str">
        <f t="shared" si="159"/>
        <v/>
      </c>
      <c r="J4996" s="428"/>
    </row>
    <row r="4997" spans="1:10" ht="24.75" customHeight="1">
      <c r="A4997" s="428"/>
      <c r="B4997" s="428"/>
      <c r="C4997" s="428"/>
      <c r="D4997" s="495"/>
      <c r="E4997" s="495"/>
      <c r="F4997" s="428"/>
      <c r="G4997" s="495"/>
      <c r="H4997" s="495" t="str">
        <f t="shared" si="158"/>
        <v/>
      </c>
      <c r="I4997" s="512" t="str">
        <f t="shared" si="159"/>
        <v/>
      </c>
      <c r="J4997" s="428"/>
    </row>
    <row r="4998" spans="1:10" ht="24.75" customHeight="1">
      <c r="A4998" s="428"/>
      <c r="B4998" s="428"/>
      <c r="C4998" s="428"/>
      <c r="D4998" s="495"/>
      <c r="E4998" s="495"/>
      <c r="F4998" s="428"/>
      <c r="G4998" s="495"/>
      <c r="H4998" s="495" t="str">
        <f t="shared" si="158"/>
        <v/>
      </c>
      <c r="I4998" s="512" t="str">
        <f t="shared" si="159"/>
        <v/>
      </c>
      <c r="J4998" s="428"/>
    </row>
    <row r="4999" spans="1:10" ht="24.75" customHeight="1">
      <c r="A4999" s="428"/>
      <c r="B4999" s="428"/>
      <c r="C4999" s="428"/>
      <c r="D4999" s="495"/>
      <c r="E4999" s="495"/>
      <c r="F4999" s="428"/>
      <c r="G4999" s="495"/>
      <c r="H4999" s="495" t="str">
        <f t="shared" si="158"/>
        <v/>
      </c>
      <c r="I4999" s="512" t="str">
        <f t="shared" si="159"/>
        <v/>
      </c>
      <c r="J4999" s="428"/>
    </row>
    <row r="5000" spans="1:10" ht="24.75" customHeight="1">
      <c r="A5000" s="428"/>
      <c r="B5000" s="428"/>
      <c r="C5000" s="428"/>
      <c r="D5000" s="495"/>
      <c r="E5000" s="495"/>
      <c r="F5000" s="428"/>
      <c r="G5000" s="495"/>
      <c r="H5000" s="495" t="str">
        <f t="shared" si="158"/>
        <v/>
      </c>
      <c r="I5000" s="512" t="str">
        <f t="shared" si="159"/>
        <v/>
      </c>
      <c r="J5000" s="428"/>
    </row>
    <row r="5001" spans="1:10" ht="24.75" customHeight="1">
      <c r="A5001" s="428"/>
      <c r="B5001" s="428"/>
      <c r="C5001" s="428"/>
      <c r="D5001" s="495"/>
      <c r="E5001" s="495"/>
      <c r="F5001" s="428"/>
      <c r="G5001" s="495"/>
      <c r="H5001" s="495" t="str">
        <f t="shared" si="158"/>
        <v/>
      </c>
      <c r="I5001" s="512" t="str">
        <f t="shared" si="159"/>
        <v/>
      </c>
      <c r="J5001" s="428"/>
    </row>
    <row r="5002" spans="1:10" ht="24.75" customHeight="1">
      <c r="A5002" s="428"/>
      <c r="B5002" s="428"/>
      <c r="C5002" s="428"/>
      <c r="D5002" s="495"/>
      <c r="E5002" s="495"/>
      <c r="F5002" s="428"/>
      <c r="G5002" s="495"/>
      <c r="H5002" s="495" t="str">
        <f t="shared" si="158"/>
        <v/>
      </c>
      <c r="I5002" s="512" t="str">
        <f t="shared" si="159"/>
        <v/>
      </c>
      <c r="J5002" s="428"/>
    </row>
    <row r="5003" spans="1:10" ht="24.75" customHeight="1">
      <c r="A5003" s="428"/>
      <c r="B5003" s="428"/>
      <c r="C5003" s="428"/>
      <c r="D5003" s="495"/>
      <c r="E5003" s="495"/>
      <c r="F5003" s="428"/>
      <c r="G5003" s="495"/>
      <c r="H5003" s="495" t="str">
        <f t="shared" si="158"/>
        <v/>
      </c>
      <c r="I5003" s="512" t="str">
        <f t="shared" si="159"/>
        <v/>
      </c>
      <c r="J5003" s="428"/>
    </row>
    <row r="5004" spans="1:10" ht="24.75" customHeight="1">
      <c r="A5004" s="428"/>
      <c r="B5004" s="428"/>
      <c r="C5004" s="428"/>
      <c r="D5004" s="495"/>
      <c r="E5004" s="495"/>
      <c r="F5004" s="428"/>
      <c r="G5004" s="495"/>
      <c r="H5004" s="495" t="str">
        <f t="shared" si="158"/>
        <v/>
      </c>
      <c r="I5004" s="512" t="str">
        <f t="shared" si="159"/>
        <v/>
      </c>
      <c r="J5004" s="428"/>
    </row>
    <row r="5005" spans="1:10" ht="24.75" customHeight="1">
      <c r="A5005" s="428"/>
      <c r="B5005" s="428"/>
      <c r="C5005" s="428"/>
      <c r="D5005" s="495"/>
      <c r="E5005" s="495"/>
      <c r="F5005" s="428"/>
      <c r="G5005" s="495"/>
      <c r="H5005" s="495" t="str">
        <f t="shared" si="158"/>
        <v/>
      </c>
      <c r="I5005" s="512" t="str">
        <f t="shared" si="159"/>
        <v/>
      </c>
      <c r="J5005" s="428"/>
    </row>
    <row r="5006" spans="1:10" ht="24.75" customHeight="1">
      <c r="A5006" s="428"/>
      <c r="B5006" s="428"/>
      <c r="C5006" s="428"/>
      <c r="D5006" s="495"/>
      <c r="E5006" s="495"/>
      <c r="F5006" s="428"/>
      <c r="G5006" s="495"/>
      <c r="H5006" s="495" t="str">
        <f t="shared" si="158"/>
        <v/>
      </c>
      <c r="I5006" s="512" t="str">
        <f t="shared" si="159"/>
        <v/>
      </c>
      <c r="J5006" s="428"/>
    </row>
    <row r="5007" spans="1:10" ht="24.75" customHeight="1">
      <c r="A5007" s="428"/>
      <c r="B5007" s="428"/>
      <c r="C5007" s="428"/>
      <c r="D5007" s="495"/>
      <c r="E5007" s="495"/>
      <c r="F5007" s="428"/>
      <c r="G5007" s="495"/>
      <c r="H5007" s="495" t="str">
        <f t="shared" si="158"/>
        <v/>
      </c>
      <c r="I5007" s="512" t="str">
        <f t="shared" si="159"/>
        <v/>
      </c>
      <c r="J5007" s="428"/>
    </row>
    <row r="5008" spans="1:10" ht="24.75" customHeight="1">
      <c r="A5008" s="428"/>
      <c r="B5008" s="428"/>
      <c r="C5008" s="428"/>
      <c r="D5008" s="495"/>
      <c r="E5008" s="495"/>
      <c r="F5008" s="428"/>
      <c r="G5008" s="495"/>
      <c r="H5008" s="495" t="str">
        <f t="shared" si="158"/>
        <v/>
      </c>
      <c r="I5008" s="512" t="str">
        <f t="shared" si="159"/>
        <v/>
      </c>
      <c r="J5008" s="428"/>
    </row>
    <row r="5009" spans="1:10" ht="24.75" customHeight="1">
      <c r="A5009" s="428"/>
      <c r="B5009" s="428"/>
      <c r="C5009" s="428"/>
      <c r="D5009" s="495"/>
      <c r="E5009" s="495"/>
      <c r="F5009" s="428"/>
      <c r="G5009" s="495"/>
      <c r="H5009" s="495" t="str">
        <f t="shared" si="158"/>
        <v/>
      </c>
      <c r="I5009" s="512" t="str">
        <f t="shared" si="159"/>
        <v/>
      </c>
      <c r="J5009" s="428"/>
    </row>
    <row r="5010" spans="1:10" ht="24.75" customHeight="1">
      <c r="A5010" s="428"/>
      <c r="B5010" s="428"/>
      <c r="C5010" s="428"/>
      <c r="D5010" s="495"/>
      <c r="E5010" s="495"/>
      <c r="F5010" s="428"/>
      <c r="G5010" s="495"/>
      <c r="H5010" s="495" t="str">
        <f t="shared" si="158"/>
        <v/>
      </c>
      <c r="I5010" s="512" t="str">
        <f t="shared" si="159"/>
        <v/>
      </c>
      <c r="J5010" s="428"/>
    </row>
    <row r="5011" spans="1:10" ht="24.75" customHeight="1">
      <c r="A5011" s="428"/>
      <c r="B5011" s="428"/>
      <c r="C5011" s="428"/>
      <c r="D5011" s="495"/>
      <c r="E5011" s="495"/>
      <c r="F5011" s="428"/>
      <c r="G5011" s="495"/>
      <c r="H5011" s="495" t="str">
        <f t="shared" si="158"/>
        <v/>
      </c>
      <c r="I5011" s="512" t="str">
        <f t="shared" si="159"/>
        <v/>
      </c>
      <c r="J5011" s="428"/>
    </row>
    <row r="5012" spans="1:10" ht="24.75" customHeight="1">
      <c r="A5012" s="428"/>
      <c r="B5012" s="428"/>
      <c r="C5012" s="428"/>
      <c r="D5012" s="495"/>
      <c r="E5012" s="495"/>
      <c r="F5012" s="428"/>
      <c r="G5012" s="495"/>
      <c r="H5012" s="495" t="str">
        <f t="shared" si="158"/>
        <v/>
      </c>
      <c r="I5012" s="512" t="str">
        <f t="shared" si="159"/>
        <v/>
      </c>
      <c r="J5012" s="428"/>
    </row>
    <row r="5013" spans="1:10" ht="24.75" customHeight="1">
      <c r="A5013" s="428"/>
      <c r="B5013" s="428"/>
      <c r="C5013" s="428"/>
      <c r="D5013" s="495"/>
      <c r="E5013" s="495"/>
      <c r="F5013" s="428"/>
      <c r="G5013" s="495"/>
      <c r="H5013" s="495" t="str">
        <f t="shared" si="158"/>
        <v/>
      </c>
      <c r="I5013" s="512" t="str">
        <f t="shared" si="159"/>
        <v/>
      </c>
      <c r="J5013" s="428"/>
    </row>
    <row r="5014" spans="1:10" ht="24.75" customHeight="1">
      <c r="A5014" s="428"/>
      <c r="B5014" s="428"/>
      <c r="C5014" s="428"/>
      <c r="D5014" s="495"/>
      <c r="E5014" s="495"/>
      <c r="F5014" s="428"/>
      <c r="G5014" s="495"/>
      <c r="H5014" s="495" t="str">
        <f t="shared" si="158"/>
        <v/>
      </c>
      <c r="I5014" s="512" t="str">
        <f t="shared" si="159"/>
        <v/>
      </c>
      <c r="J5014" s="428"/>
    </row>
    <row r="5015" spans="1:10" ht="24.75" customHeight="1">
      <c r="A5015" s="428"/>
      <c r="B5015" s="428"/>
      <c r="C5015" s="428"/>
      <c r="D5015" s="495"/>
      <c r="E5015" s="495"/>
      <c r="F5015" s="428"/>
      <c r="G5015" s="495"/>
      <c r="H5015" s="495" t="str">
        <f t="shared" si="158"/>
        <v/>
      </c>
      <c r="I5015" s="512" t="str">
        <f t="shared" si="159"/>
        <v/>
      </c>
      <c r="J5015" s="428"/>
    </row>
    <row r="5016" spans="1:10" ht="24.75" customHeight="1">
      <c r="A5016" s="428"/>
      <c r="B5016" s="428"/>
      <c r="C5016" s="428"/>
      <c r="D5016" s="495"/>
      <c r="E5016" s="495"/>
      <c r="F5016" s="428"/>
      <c r="G5016" s="495"/>
      <c r="H5016" s="495" t="str">
        <f t="shared" si="158"/>
        <v/>
      </c>
      <c r="I5016" s="512" t="str">
        <f t="shared" si="159"/>
        <v/>
      </c>
      <c r="J5016" s="428"/>
    </row>
    <row r="5017" spans="1:10" ht="24.75" customHeight="1">
      <c r="A5017" s="428"/>
      <c r="B5017" s="428"/>
      <c r="C5017" s="428"/>
      <c r="D5017" s="495"/>
      <c r="E5017" s="495"/>
      <c r="F5017" s="428"/>
      <c r="G5017" s="495"/>
      <c r="H5017" s="495" t="str">
        <f t="shared" si="158"/>
        <v/>
      </c>
      <c r="I5017" s="512" t="str">
        <f t="shared" si="159"/>
        <v/>
      </c>
      <c r="J5017" s="428"/>
    </row>
    <row r="5018" spans="1:10" ht="24.75" customHeight="1">
      <c r="A5018" s="428"/>
      <c r="B5018" s="428"/>
      <c r="C5018" s="428"/>
      <c r="D5018" s="495"/>
      <c r="E5018" s="495"/>
      <c r="F5018" s="428"/>
      <c r="G5018" s="495"/>
      <c r="H5018" s="495" t="str">
        <f t="shared" si="158"/>
        <v/>
      </c>
      <c r="I5018" s="512" t="str">
        <f t="shared" si="159"/>
        <v/>
      </c>
      <c r="J5018" s="428"/>
    </row>
    <row r="5019" spans="1:10" ht="24.75" customHeight="1">
      <c r="A5019" s="428"/>
      <c r="B5019" s="428"/>
      <c r="C5019" s="428"/>
      <c r="D5019" s="495"/>
      <c r="E5019" s="495"/>
      <c r="F5019" s="428"/>
      <c r="G5019" s="495"/>
      <c r="H5019" s="495" t="str">
        <f t="shared" si="158"/>
        <v/>
      </c>
      <c r="I5019" s="512" t="str">
        <f t="shared" si="159"/>
        <v/>
      </c>
      <c r="J5019" s="428"/>
    </row>
    <row r="5020" spans="1:10" ht="24.75" customHeight="1">
      <c r="A5020" s="428"/>
      <c r="B5020" s="428"/>
      <c r="C5020" s="428"/>
      <c r="D5020" s="495"/>
      <c r="E5020" s="495"/>
      <c r="F5020" s="428"/>
      <c r="G5020" s="495"/>
      <c r="H5020" s="495" t="str">
        <f t="shared" si="158"/>
        <v/>
      </c>
      <c r="I5020" s="512" t="str">
        <f t="shared" si="159"/>
        <v/>
      </c>
      <c r="J5020" s="428"/>
    </row>
    <row r="5021" spans="1:10" ht="24.75" customHeight="1">
      <c r="A5021" s="428"/>
      <c r="B5021" s="428"/>
      <c r="C5021" s="428"/>
      <c r="D5021" s="495"/>
      <c r="E5021" s="495"/>
      <c r="F5021" s="428"/>
      <c r="G5021" s="495"/>
      <c r="H5021" s="495" t="str">
        <f t="shared" si="158"/>
        <v/>
      </c>
      <c r="I5021" s="512" t="str">
        <f t="shared" si="159"/>
        <v/>
      </c>
      <c r="J5021" s="428"/>
    </row>
    <row r="5022" spans="1:10" ht="24.75" customHeight="1">
      <c r="A5022" s="428"/>
      <c r="B5022" s="428"/>
      <c r="C5022" s="428"/>
      <c r="D5022" s="495"/>
      <c r="E5022" s="495"/>
      <c r="F5022" s="428"/>
      <c r="G5022" s="495"/>
      <c r="H5022" s="495" t="str">
        <f t="shared" ref="H5022:H5085" si="160">IF(E5022="","",E5022*G5022)</f>
        <v/>
      </c>
      <c r="I5022" s="512" t="str">
        <f t="shared" ref="I5022:I5085" si="161">IF(D5022="","",H5022/D5022)</f>
        <v/>
      </c>
      <c r="J5022" s="428"/>
    </row>
    <row r="5023" spans="1:10" ht="24.75" customHeight="1">
      <c r="A5023" s="428"/>
      <c r="B5023" s="428"/>
      <c r="C5023" s="428"/>
      <c r="D5023" s="495"/>
      <c r="E5023" s="495"/>
      <c r="F5023" s="428"/>
      <c r="G5023" s="495"/>
      <c r="H5023" s="495" t="str">
        <f t="shared" si="160"/>
        <v/>
      </c>
      <c r="I5023" s="512" t="str">
        <f t="shared" si="161"/>
        <v/>
      </c>
      <c r="J5023" s="428"/>
    </row>
    <row r="5024" spans="1:10" ht="24.75" customHeight="1">
      <c r="A5024" s="428"/>
      <c r="B5024" s="428"/>
      <c r="C5024" s="428"/>
      <c r="D5024" s="495"/>
      <c r="E5024" s="495"/>
      <c r="F5024" s="428"/>
      <c r="G5024" s="495"/>
      <c r="H5024" s="495" t="str">
        <f t="shared" si="160"/>
        <v/>
      </c>
      <c r="I5024" s="512" t="str">
        <f t="shared" si="161"/>
        <v/>
      </c>
      <c r="J5024" s="428"/>
    </row>
    <row r="5025" spans="1:10" ht="24.75" customHeight="1">
      <c r="A5025" s="428"/>
      <c r="B5025" s="428"/>
      <c r="C5025" s="428"/>
      <c r="D5025" s="495"/>
      <c r="E5025" s="495"/>
      <c r="F5025" s="428"/>
      <c r="G5025" s="495"/>
      <c r="H5025" s="495" t="str">
        <f t="shared" si="160"/>
        <v/>
      </c>
      <c r="I5025" s="512" t="str">
        <f t="shared" si="161"/>
        <v/>
      </c>
      <c r="J5025" s="428"/>
    </row>
    <row r="5026" spans="1:10" ht="24.75" customHeight="1">
      <c r="A5026" s="428"/>
      <c r="B5026" s="428"/>
      <c r="C5026" s="428"/>
      <c r="D5026" s="495"/>
      <c r="E5026" s="495"/>
      <c r="F5026" s="428"/>
      <c r="G5026" s="495"/>
      <c r="H5026" s="495" t="str">
        <f t="shared" si="160"/>
        <v/>
      </c>
      <c r="I5026" s="512" t="str">
        <f t="shared" si="161"/>
        <v/>
      </c>
      <c r="J5026" s="428"/>
    </row>
    <row r="5027" spans="1:10" ht="24.75" customHeight="1">
      <c r="A5027" s="428"/>
      <c r="B5027" s="428"/>
      <c r="C5027" s="428"/>
      <c r="D5027" s="495"/>
      <c r="E5027" s="495"/>
      <c r="F5027" s="428"/>
      <c r="G5027" s="495"/>
      <c r="H5027" s="495" t="str">
        <f t="shared" si="160"/>
        <v/>
      </c>
      <c r="I5027" s="512" t="str">
        <f t="shared" si="161"/>
        <v/>
      </c>
      <c r="J5027" s="428"/>
    </row>
    <row r="5028" spans="1:10" ht="24.75" customHeight="1">
      <c r="A5028" s="428"/>
      <c r="B5028" s="428"/>
      <c r="C5028" s="428"/>
      <c r="D5028" s="495"/>
      <c r="E5028" s="495"/>
      <c r="F5028" s="428"/>
      <c r="G5028" s="495"/>
      <c r="H5028" s="495" t="str">
        <f t="shared" si="160"/>
        <v/>
      </c>
      <c r="I5028" s="512" t="str">
        <f t="shared" si="161"/>
        <v/>
      </c>
      <c r="J5028" s="428"/>
    </row>
    <row r="5029" spans="1:10" ht="24.75" customHeight="1">
      <c r="A5029" s="428"/>
      <c r="B5029" s="428"/>
      <c r="C5029" s="428"/>
      <c r="D5029" s="495"/>
      <c r="E5029" s="495"/>
      <c r="F5029" s="428"/>
      <c r="G5029" s="495"/>
      <c r="H5029" s="495" t="str">
        <f t="shared" si="160"/>
        <v/>
      </c>
      <c r="I5029" s="512" t="str">
        <f t="shared" si="161"/>
        <v/>
      </c>
      <c r="J5029" s="428"/>
    </row>
    <row r="5030" spans="1:10" ht="24.75" customHeight="1">
      <c r="A5030" s="428"/>
      <c r="B5030" s="428"/>
      <c r="C5030" s="428"/>
      <c r="D5030" s="495"/>
      <c r="E5030" s="495"/>
      <c r="F5030" s="428"/>
      <c r="G5030" s="495"/>
      <c r="H5030" s="495" t="str">
        <f t="shared" si="160"/>
        <v/>
      </c>
      <c r="I5030" s="512" t="str">
        <f t="shared" si="161"/>
        <v/>
      </c>
      <c r="J5030" s="428"/>
    </row>
    <row r="5031" spans="1:10" ht="24.75" customHeight="1">
      <c r="A5031" s="428"/>
      <c r="B5031" s="428"/>
      <c r="C5031" s="428"/>
      <c r="D5031" s="495"/>
      <c r="E5031" s="495"/>
      <c r="F5031" s="428"/>
      <c r="G5031" s="495"/>
      <c r="H5031" s="495" t="str">
        <f t="shared" si="160"/>
        <v/>
      </c>
      <c r="I5031" s="512" t="str">
        <f t="shared" si="161"/>
        <v/>
      </c>
      <c r="J5031" s="428"/>
    </row>
    <row r="5032" spans="1:10" ht="24.75" customHeight="1">
      <c r="A5032" s="428"/>
      <c r="B5032" s="428"/>
      <c r="C5032" s="428"/>
      <c r="D5032" s="495"/>
      <c r="E5032" s="495"/>
      <c r="F5032" s="428"/>
      <c r="G5032" s="495"/>
      <c r="H5032" s="495" t="str">
        <f t="shared" si="160"/>
        <v/>
      </c>
      <c r="I5032" s="512" t="str">
        <f t="shared" si="161"/>
        <v/>
      </c>
      <c r="J5032" s="428"/>
    </row>
    <row r="5033" spans="1:10" ht="24.75" customHeight="1">
      <c r="A5033" s="428"/>
      <c r="B5033" s="428"/>
      <c r="C5033" s="428"/>
      <c r="D5033" s="495"/>
      <c r="E5033" s="495"/>
      <c r="F5033" s="428"/>
      <c r="G5033" s="495"/>
      <c r="H5033" s="495" t="str">
        <f t="shared" si="160"/>
        <v/>
      </c>
      <c r="I5033" s="512" t="str">
        <f t="shared" si="161"/>
        <v/>
      </c>
      <c r="J5033" s="428"/>
    </row>
    <row r="5034" spans="1:10" ht="24.75" customHeight="1">
      <c r="A5034" s="428"/>
      <c r="B5034" s="428"/>
      <c r="C5034" s="428"/>
      <c r="D5034" s="495"/>
      <c r="E5034" s="495"/>
      <c r="F5034" s="428"/>
      <c r="G5034" s="495"/>
      <c r="H5034" s="495" t="str">
        <f t="shared" si="160"/>
        <v/>
      </c>
      <c r="I5034" s="512" t="str">
        <f t="shared" si="161"/>
        <v/>
      </c>
      <c r="J5034" s="428"/>
    </row>
    <row r="5035" spans="1:10" ht="24.75" customHeight="1">
      <c r="A5035" s="428"/>
      <c r="B5035" s="428"/>
      <c r="C5035" s="428"/>
      <c r="D5035" s="495"/>
      <c r="E5035" s="495"/>
      <c r="F5035" s="428"/>
      <c r="G5035" s="495"/>
      <c r="H5035" s="495" t="str">
        <f t="shared" si="160"/>
        <v/>
      </c>
      <c r="I5035" s="512" t="str">
        <f t="shared" si="161"/>
        <v/>
      </c>
      <c r="J5035" s="428"/>
    </row>
    <row r="5036" spans="1:10" ht="24.75" customHeight="1">
      <c r="A5036" s="428"/>
      <c r="B5036" s="428"/>
      <c r="C5036" s="428"/>
      <c r="D5036" s="495"/>
      <c r="E5036" s="495"/>
      <c r="F5036" s="428"/>
      <c r="G5036" s="495"/>
      <c r="H5036" s="495" t="str">
        <f t="shared" si="160"/>
        <v/>
      </c>
      <c r="I5036" s="512" t="str">
        <f t="shared" si="161"/>
        <v/>
      </c>
      <c r="J5036" s="428"/>
    </row>
    <row r="5037" spans="1:10" ht="24.75" customHeight="1">
      <c r="A5037" s="428"/>
      <c r="B5037" s="428"/>
      <c r="C5037" s="428"/>
      <c r="D5037" s="495"/>
      <c r="E5037" s="495"/>
      <c r="F5037" s="428"/>
      <c r="G5037" s="495"/>
      <c r="H5037" s="495" t="str">
        <f t="shared" si="160"/>
        <v/>
      </c>
      <c r="I5037" s="512" t="str">
        <f t="shared" si="161"/>
        <v/>
      </c>
      <c r="J5037" s="428"/>
    </row>
    <row r="5038" spans="1:10" ht="24.75" customHeight="1">
      <c r="A5038" s="428"/>
      <c r="B5038" s="428"/>
      <c r="C5038" s="428"/>
      <c r="D5038" s="495"/>
      <c r="E5038" s="495"/>
      <c r="F5038" s="428"/>
      <c r="G5038" s="495"/>
      <c r="H5038" s="495" t="str">
        <f t="shared" si="160"/>
        <v/>
      </c>
      <c r="I5038" s="512" t="str">
        <f t="shared" si="161"/>
        <v/>
      </c>
      <c r="J5038" s="428"/>
    </row>
    <row r="5039" spans="1:10" ht="24.75" customHeight="1">
      <c r="A5039" s="428"/>
      <c r="B5039" s="428"/>
      <c r="C5039" s="428"/>
      <c r="D5039" s="495"/>
      <c r="E5039" s="495"/>
      <c r="F5039" s="428"/>
      <c r="G5039" s="495"/>
      <c r="H5039" s="495" t="str">
        <f t="shared" si="160"/>
        <v/>
      </c>
      <c r="I5039" s="512" t="str">
        <f t="shared" si="161"/>
        <v/>
      </c>
      <c r="J5039" s="428"/>
    </row>
    <row r="5040" spans="1:10" ht="24.75" customHeight="1">
      <c r="A5040" s="428"/>
      <c r="B5040" s="428"/>
      <c r="C5040" s="428"/>
      <c r="D5040" s="495"/>
      <c r="E5040" s="495"/>
      <c r="F5040" s="428"/>
      <c r="G5040" s="495"/>
      <c r="H5040" s="495" t="str">
        <f t="shared" si="160"/>
        <v/>
      </c>
      <c r="I5040" s="512" t="str">
        <f t="shared" si="161"/>
        <v/>
      </c>
      <c r="J5040" s="428"/>
    </row>
    <row r="5041" spans="1:10" ht="24.75" customHeight="1">
      <c r="A5041" s="428"/>
      <c r="B5041" s="428"/>
      <c r="C5041" s="428"/>
      <c r="D5041" s="495"/>
      <c r="E5041" s="495"/>
      <c r="F5041" s="428"/>
      <c r="G5041" s="495"/>
      <c r="H5041" s="495" t="str">
        <f t="shared" si="160"/>
        <v/>
      </c>
      <c r="I5041" s="512" t="str">
        <f t="shared" si="161"/>
        <v/>
      </c>
      <c r="J5041" s="428"/>
    </row>
    <row r="5042" spans="1:10" ht="24.75" customHeight="1">
      <c r="A5042" s="428"/>
      <c r="B5042" s="428"/>
      <c r="C5042" s="428"/>
      <c r="D5042" s="495"/>
      <c r="E5042" s="495"/>
      <c r="F5042" s="428"/>
      <c r="G5042" s="495"/>
      <c r="H5042" s="495" t="str">
        <f t="shared" si="160"/>
        <v/>
      </c>
      <c r="I5042" s="512" t="str">
        <f t="shared" si="161"/>
        <v/>
      </c>
      <c r="J5042" s="428"/>
    </row>
    <row r="5043" spans="1:10" ht="24.75" customHeight="1">
      <c r="A5043" s="428"/>
      <c r="B5043" s="428"/>
      <c r="C5043" s="428"/>
      <c r="D5043" s="495"/>
      <c r="E5043" s="495"/>
      <c r="F5043" s="428"/>
      <c r="G5043" s="495"/>
      <c r="H5043" s="495" t="str">
        <f t="shared" si="160"/>
        <v/>
      </c>
      <c r="I5043" s="512" t="str">
        <f t="shared" si="161"/>
        <v/>
      </c>
      <c r="J5043" s="428"/>
    </row>
    <row r="5044" spans="1:10" ht="24.75" customHeight="1">
      <c r="A5044" s="428"/>
      <c r="B5044" s="428"/>
      <c r="C5044" s="428"/>
      <c r="D5044" s="495"/>
      <c r="E5044" s="495"/>
      <c r="F5044" s="428"/>
      <c r="G5044" s="495"/>
      <c r="H5044" s="495" t="str">
        <f t="shared" si="160"/>
        <v/>
      </c>
      <c r="I5044" s="512" t="str">
        <f t="shared" si="161"/>
        <v/>
      </c>
      <c r="J5044" s="428"/>
    </row>
    <row r="5045" spans="1:10" ht="24.75" customHeight="1">
      <c r="A5045" s="428"/>
      <c r="B5045" s="428"/>
      <c r="C5045" s="428"/>
      <c r="D5045" s="495"/>
      <c r="E5045" s="495"/>
      <c r="F5045" s="428"/>
      <c r="G5045" s="495"/>
      <c r="H5045" s="495" t="str">
        <f t="shared" si="160"/>
        <v/>
      </c>
      <c r="I5045" s="512" t="str">
        <f t="shared" si="161"/>
        <v/>
      </c>
      <c r="J5045" s="428"/>
    </row>
    <row r="5046" spans="1:10" ht="24.75" customHeight="1">
      <c r="A5046" s="428"/>
      <c r="B5046" s="428"/>
      <c r="C5046" s="428"/>
      <c r="D5046" s="495"/>
      <c r="E5046" s="495"/>
      <c r="F5046" s="428"/>
      <c r="G5046" s="495"/>
      <c r="H5046" s="495" t="str">
        <f t="shared" si="160"/>
        <v/>
      </c>
      <c r="I5046" s="512" t="str">
        <f t="shared" si="161"/>
        <v/>
      </c>
      <c r="J5046" s="428"/>
    </row>
    <row r="5047" spans="1:10" ht="24.75" customHeight="1">
      <c r="A5047" s="428"/>
      <c r="B5047" s="428"/>
      <c r="C5047" s="428"/>
      <c r="D5047" s="495"/>
      <c r="E5047" s="495"/>
      <c r="F5047" s="428"/>
      <c r="G5047" s="495"/>
      <c r="H5047" s="495" t="str">
        <f t="shared" si="160"/>
        <v/>
      </c>
      <c r="I5047" s="512" t="str">
        <f t="shared" si="161"/>
        <v/>
      </c>
      <c r="J5047" s="428"/>
    </row>
    <row r="5048" spans="1:10" ht="24.75" customHeight="1">
      <c r="A5048" s="428"/>
      <c r="B5048" s="428"/>
      <c r="C5048" s="428"/>
      <c r="D5048" s="495"/>
      <c r="E5048" s="495"/>
      <c r="F5048" s="428"/>
      <c r="G5048" s="495"/>
      <c r="H5048" s="495" t="str">
        <f t="shared" si="160"/>
        <v/>
      </c>
      <c r="I5048" s="512" t="str">
        <f t="shared" si="161"/>
        <v/>
      </c>
      <c r="J5048" s="428"/>
    </row>
    <row r="5049" spans="1:10" ht="24.75" customHeight="1">
      <c r="A5049" s="428"/>
      <c r="B5049" s="428"/>
      <c r="C5049" s="428"/>
      <c r="D5049" s="495"/>
      <c r="E5049" s="495"/>
      <c r="F5049" s="428"/>
      <c r="G5049" s="495"/>
      <c r="H5049" s="495" t="str">
        <f t="shared" si="160"/>
        <v/>
      </c>
      <c r="I5049" s="512" t="str">
        <f t="shared" si="161"/>
        <v/>
      </c>
      <c r="J5049" s="428"/>
    </row>
    <row r="5050" spans="1:10" ht="24.75" customHeight="1">
      <c r="A5050" s="428"/>
      <c r="B5050" s="428"/>
      <c r="C5050" s="428"/>
      <c r="D5050" s="495"/>
      <c r="E5050" s="495"/>
      <c r="F5050" s="428"/>
      <c r="G5050" s="495"/>
      <c r="H5050" s="495" t="str">
        <f t="shared" si="160"/>
        <v/>
      </c>
      <c r="I5050" s="512" t="str">
        <f t="shared" si="161"/>
        <v/>
      </c>
      <c r="J5050" s="428"/>
    </row>
    <row r="5051" spans="1:10" ht="24.75" customHeight="1">
      <c r="A5051" s="428"/>
      <c r="B5051" s="428"/>
      <c r="C5051" s="428"/>
      <c r="D5051" s="495"/>
      <c r="E5051" s="495"/>
      <c r="F5051" s="428"/>
      <c r="G5051" s="495"/>
      <c r="H5051" s="495" t="str">
        <f t="shared" si="160"/>
        <v/>
      </c>
      <c r="I5051" s="512" t="str">
        <f t="shared" si="161"/>
        <v/>
      </c>
      <c r="J5051" s="428"/>
    </row>
    <row r="5052" spans="1:10" ht="24.75" customHeight="1">
      <c r="A5052" s="428"/>
      <c r="B5052" s="428"/>
      <c r="C5052" s="428"/>
      <c r="D5052" s="495"/>
      <c r="E5052" s="495"/>
      <c r="F5052" s="428"/>
      <c r="G5052" s="495"/>
      <c r="H5052" s="495" t="str">
        <f t="shared" si="160"/>
        <v/>
      </c>
      <c r="I5052" s="512" t="str">
        <f t="shared" si="161"/>
        <v/>
      </c>
      <c r="J5052" s="428"/>
    </row>
    <row r="5053" spans="1:10" ht="24.75" customHeight="1">
      <c r="A5053" s="428"/>
      <c r="B5053" s="428"/>
      <c r="C5053" s="428"/>
      <c r="D5053" s="495"/>
      <c r="E5053" s="495"/>
      <c r="F5053" s="428"/>
      <c r="G5053" s="495"/>
      <c r="H5053" s="495" t="str">
        <f t="shared" si="160"/>
        <v/>
      </c>
      <c r="I5053" s="512" t="str">
        <f t="shared" si="161"/>
        <v/>
      </c>
      <c r="J5053" s="428"/>
    </row>
    <row r="5054" spans="1:10" ht="24.75" customHeight="1">
      <c r="A5054" s="428"/>
      <c r="B5054" s="428"/>
      <c r="C5054" s="428"/>
      <c r="D5054" s="495"/>
      <c r="E5054" s="495"/>
      <c r="F5054" s="428"/>
      <c r="G5054" s="495"/>
      <c r="H5054" s="495" t="str">
        <f t="shared" si="160"/>
        <v/>
      </c>
      <c r="I5054" s="512" t="str">
        <f t="shared" si="161"/>
        <v/>
      </c>
      <c r="J5054" s="428"/>
    </row>
    <row r="5055" spans="1:10" ht="24.75" customHeight="1">
      <c r="A5055" s="428"/>
      <c r="B5055" s="428"/>
      <c r="C5055" s="428"/>
      <c r="D5055" s="495"/>
      <c r="E5055" s="495"/>
      <c r="F5055" s="428"/>
      <c r="G5055" s="495"/>
      <c r="H5055" s="495" t="str">
        <f t="shared" si="160"/>
        <v/>
      </c>
      <c r="I5055" s="512" t="str">
        <f t="shared" si="161"/>
        <v/>
      </c>
      <c r="J5055" s="428"/>
    </row>
    <row r="5056" spans="1:10" ht="24.75" customHeight="1">
      <c r="A5056" s="428"/>
      <c r="B5056" s="428"/>
      <c r="C5056" s="428"/>
      <c r="D5056" s="495"/>
      <c r="E5056" s="495"/>
      <c r="F5056" s="428"/>
      <c r="G5056" s="495"/>
      <c r="H5056" s="495" t="str">
        <f t="shared" si="160"/>
        <v/>
      </c>
      <c r="I5056" s="512" t="str">
        <f t="shared" si="161"/>
        <v/>
      </c>
      <c r="J5056" s="428"/>
    </row>
    <row r="5057" spans="1:10" ht="24.75" customHeight="1">
      <c r="A5057" s="428"/>
      <c r="B5057" s="428"/>
      <c r="C5057" s="428"/>
      <c r="D5057" s="495"/>
      <c r="E5057" s="495"/>
      <c r="F5057" s="428"/>
      <c r="G5057" s="495"/>
      <c r="H5057" s="495" t="str">
        <f t="shared" si="160"/>
        <v/>
      </c>
      <c r="I5057" s="512" t="str">
        <f t="shared" si="161"/>
        <v/>
      </c>
      <c r="J5057" s="428"/>
    </row>
    <row r="5058" spans="1:10" ht="24.75" customHeight="1">
      <c r="A5058" s="428"/>
      <c r="B5058" s="428"/>
      <c r="C5058" s="428"/>
      <c r="D5058" s="495"/>
      <c r="E5058" s="495"/>
      <c r="F5058" s="428"/>
      <c r="G5058" s="495"/>
      <c r="H5058" s="495" t="str">
        <f t="shared" si="160"/>
        <v/>
      </c>
      <c r="I5058" s="512" t="str">
        <f t="shared" si="161"/>
        <v/>
      </c>
      <c r="J5058" s="428"/>
    </row>
    <row r="5059" spans="1:10" ht="24.75" customHeight="1">
      <c r="A5059" s="428"/>
      <c r="B5059" s="428"/>
      <c r="C5059" s="428"/>
      <c r="D5059" s="495"/>
      <c r="E5059" s="495"/>
      <c r="F5059" s="428"/>
      <c r="G5059" s="495"/>
      <c r="H5059" s="495" t="str">
        <f t="shared" si="160"/>
        <v/>
      </c>
      <c r="I5059" s="512" t="str">
        <f t="shared" si="161"/>
        <v/>
      </c>
      <c r="J5059" s="428"/>
    </row>
    <row r="5060" spans="1:10" ht="24.75" customHeight="1">
      <c r="A5060" s="428"/>
      <c r="B5060" s="428"/>
      <c r="C5060" s="428"/>
      <c r="D5060" s="495"/>
      <c r="E5060" s="495"/>
      <c r="F5060" s="428"/>
      <c r="G5060" s="495"/>
      <c r="H5060" s="495" t="str">
        <f t="shared" si="160"/>
        <v/>
      </c>
      <c r="I5060" s="512" t="str">
        <f t="shared" si="161"/>
        <v/>
      </c>
      <c r="J5060" s="428"/>
    </row>
    <row r="5061" spans="1:10" ht="24.75" customHeight="1">
      <c r="A5061" s="428"/>
      <c r="B5061" s="428"/>
      <c r="C5061" s="428"/>
      <c r="D5061" s="495"/>
      <c r="E5061" s="495"/>
      <c r="F5061" s="428"/>
      <c r="G5061" s="495"/>
      <c r="H5061" s="495" t="str">
        <f t="shared" si="160"/>
        <v/>
      </c>
      <c r="I5061" s="512" t="str">
        <f t="shared" si="161"/>
        <v/>
      </c>
      <c r="J5061" s="428"/>
    </row>
    <row r="5062" spans="1:10" ht="24.75" customHeight="1">
      <c r="A5062" s="428"/>
      <c r="B5062" s="428"/>
      <c r="C5062" s="428"/>
      <c r="D5062" s="495"/>
      <c r="E5062" s="495"/>
      <c r="F5062" s="428"/>
      <c r="G5062" s="495"/>
      <c r="H5062" s="495" t="str">
        <f t="shared" si="160"/>
        <v/>
      </c>
      <c r="I5062" s="512" t="str">
        <f t="shared" si="161"/>
        <v/>
      </c>
      <c r="J5062" s="428"/>
    </row>
    <row r="5063" spans="1:10" ht="24.75" customHeight="1">
      <c r="A5063" s="428"/>
      <c r="B5063" s="428"/>
      <c r="C5063" s="428"/>
      <c r="D5063" s="495"/>
      <c r="E5063" s="495"/>
      <c r="F5063" s="428"/>
      <c r="G5063" s="495"/>
      <c r="H5063" s="495" t="str">
        <f t="shared" si="160"/>
        <v/>
      </c>
      <c r="I5063" s="512" t="str">
        <f t="shared" si="161"/>
        <v/>
      </c>
      <c r="J5063" s="428"/>
    </row>
    <row r="5064" spans="1:10" ht="24.75" customHeight="1">
      <c r="A5064" s="428"/>
      <c r="B5064" s="428"/>
      <c r="C5064" s="428"/>
      <c r="D5064" s="495"/>
      <c r="E5064" s="495"/>
      <c r="F5064" s="428"/>
      <c r="G5064" s="495"/>
      <c r="H5064" s="495" t="str">
        <f t="shared" si="160"/>
        <v/>
      </c>
      <c r="I5064" s="512" t="str">
        <f t="shared" si="161"/>
        <v/>
      </c>
      <c r="J5064" s="428"/>
    </row>
    <row r="5065" spans="1:10" ht="24.75" customHeight="1">
      <c r="A5065" s="428"/>
      <c r="B5065" s="428"/>
      <c r="C5065" s="428"/>
      <c r="D5065" s="495"/>
      <c r="E5065" s="495"/>
      <c r="F5065" s="428"/>
      <c r="G5065" s="495"/>
      <c r="H5065" s="495" t="str">
        <f t="shared" si="160"/>
        <v/>
      </c>
      <c r="I5065" s="512" t="str">
        <f t="shared" si="161"/>
        <v/>
      </c>
      <c r="J5065" s="428"/>
    </row>
    <row r="5066" spans="1:10" ht="24.75" customHeight="1">
      <c r="A5066" s="428"/>
      <c r="B5066" s="428"/>
      <c r="C5066" s="428"/>
      <c r="D5066" s="495"/>
      <c r="E5066" s="495"/>
      <c r="F5066" s="428"/>
      <c r="G5066" s="495"/>
      <c r="H5066" s="495" t="str">
        <f t="shared" si="160"/>
        <v/>
      </c>
      <c r="I5066" s="512" t="str">
        <f t="shared" si="161"/>
        <v/>
      </c>
      <c r="J5066" s="428"/>
    </row>
    <row r="5067" spans="1:10" ht="24.75" customHeight="1">
      <c r="A5067" s="428"/>
      <c r="B5067" s="428"/>
      <c r="C5067" s="428"/>
      <c r="D5067" s="495"/>
      <c r="E5067" s="495"/>
      <c r="F5067" s="428"/>
      <c r="G5067" s="495"/>
      <c r="H5067" s="495" t="str">
        <f t="shared" si="160"/>
        <v/>
      </c>
      <c r="I5067" s="512" t="str">
        <f t="shared" si="161"/>
        <v/>
      </c>
      <c r="J5067" s="428"/>
    </row>
    <row r="5068" spans="1:10" ht="24.75" customHeight="1">
      <c r="A5068" s="428"/>
      <c r="B5068" s="428"/>
      <c r="C5068" s="428"/>
      <c r="D5068" s="495"/>
      <c r="E5068" s="495"/>
      <c r="F5068" s="428"/>
      <c r="G5068" s="495"/>
      <c r="H5068" s="495" t="str">
        <f t="shared" si="160"/>
        <v/>
      </c>
      <c r="I5068" s="512" t="str">
        <f t="shared" si="161"/>
        <v/>
      </c>
      <c r="J5068" s="428"/>
    </row>
    <row r="5069" spans="1:10" ht="24.75" customHeight="1">
      <c r="A5069" s="428"/>
      <c r="B5069" s="428"/>
      <c r="C5069" s="428"/>
      <c r="D5069" s="495"/>
      <c r="E5069" s="495"/>
      <c r="F5069" s="428"/>
      <c r="G5069" s="495"/>
      <c r="H5069" s="495" t="str">
        <f t="shared" si="160"/>
        <v/>
      </c>
      <c r="I5069" s="512" t="str">
        <f t="shared" si="161"/>
        <v/>
      </c>
      <c r="J5069" s="428"/>
    </row>
    <row r="5070" spans="1:10" ht="24.75" customHeight="1">
      <c r="A5070" s="428"/>
      <c r="B5070" s="428"/>
      <c r="C5070" s="428"/>
      <c r="D5070" s="495"/>
      <c r="E5070" s="495"/>
      <c r="F5070" s="428"/>
      <c r="G5070" s="495"/>
      <c r="H5070" s="495" t="str">
        <f t="shared" si="160"/>
        <v/>
      </c>
      <c r="I5070" s="512" t="str">
        <f t="shared" si="161"/>
        <v/>
      </c>
      <c r="J5070" s="428"/>
    </row>
    <row r="5071" spans="1:10" ht="24.75" customHeight="1">
      <c r="A5071" s="428"/>
      <c r="B5071" s="428"/>
      <c r="C5071" s="428"/>
      <c r="D5071" s="495"/>
      <c r="E5071" s="495"/>
      <c r="F5071" s="428"/>
      <c r="G5071" s="495"/>
      <c r="H5071" s="495" t="str">
        <f t="shared" si="160"/>
        <v/>
      </c>
      <c r="I5071" s="512" t="str">
        <f t="shared" si="161"/>
        <v/>
      </c>
      <c r="J5071" s="428"/>
    </row>
    <row r="5072" spans="1:10" ht="24.75" customHeight="1">
      <c r="A5072" s="428"/>
      <c r="B5072" s="428"/>
      <c r="C5072" s="428"/>
      <c r="D5072" s="495"/>
      <c r="E5072" s="495"/>
      <c r="F5072" s="428"/>
      <c r="G5072" s="495"/>
      <c r="H5072" s="495" t="str">
        <f t="shared" si="160"/>
        <v/>
      </c>
      <c r="I5072" s="512" t="str">
        <f t="shared" si="161"/>
        <v/>
      </c>
      <c r="J5072" s="428"/>
    </row>
    <row r="5073" spans="1:10" ht="24.75" customHeight="1">
      <c r="A5073" s="428"/>
      <c r="B5073" s="428"/>
      <c r="C5073" s="428"/>
      <c r="D5073" s="495"/>
      <c r="E5073" s="495"/>
      <c r="F5073" s="428"/>
      <c r="G5073" s="495"/>
      <c r="H5073" s="495" t="str">
        <f t="shared" si="160"/>
        <v/>
      </c>
      <c r="I5073" s="512" t="str">
        <f t="shared" si="161"/>
        <v/>
      </c>
      <c r="J5073" s="428"/>
    </row>
    <row r="5074" spans="1:10" ht="24.75" customHeight="1">
      <c r="A5074" s="428"/>
      <c r="B5074" s="428"/>
      <c r="C5074" s="428"/>
      <c r="D5074" s="495"/>
      <c r="E5074" s="495"/>
      <c r="F5074" s="428"/>
      <c r="G5074" s="495"/>
      <c r="H5074" s="495" t="str">
        <f t="shared" si="160"/>
        <v/>
      </c>
      <c r="I5074" s="512" t="str">
        <f t="shared" si="161"/>
        <v/>
      </c>
      <c r="J5074" s="428"/>
    </row>
    <row r="5075" spans="1:10" ht="24.75" customHeight="1">
      <c r="A5075" s="428"/>
      <c r="B5075" s="428"/>
      <c r="C5075" s="428"/>
      <c r="D5075" s="495"/>
      <c r="E5075" s="495"/>
      <c r="F5075" s="428"/>
      <c r="G5075" s="495"/>
      <c r="H5075" s="495" t="str">
        <f t="shared" si="160"/>
        <v/>
      </c>
      <c r="I5075" s="512" t="str">
        <f t="shared" si="161"/>
        <v/>
      </c>
      <c r="J5075" s="428"/>
    </row>
    <row r="5076" spans="1:10" ht="24.75" customHeight="1">
      <c r="A5076" s="428"/>
      <c r="B5076" s="428"/>
      <c r="C5076" s="428"/>
      <c r="D5076" s="495"/>
      <c r="E5076" s="495"/>
      <c r="F5076" s="428"/>
      <c r="G5076" s="495"/>
      <c r="H5076" s="495" t="str">
        <f t="shared" si="160"/>
        <v/>
      </c>
      <c r="I5076" s="512" t="str">
        <f t="shared" si="161"/>
        <v/>
      </c>
      <c r="J5076" s="428"/>
    </row>
    <row r="5077" spans="1:10" ht="24.75" customHeight="1">
      <c r="A5077" s="428"/>
      <c r="B5077" s="428"/>
      <c r="C5077" s="428"/>
      <c r="D5077" s="495"/>
      <c r="E5077" s="495"/>
      <c r="F5077" s="428"/>
      <c r="G5077" s="495"/>
      <c r="H5077" s="495" t="str">
        <f t="shared" si="160"/>
        <v/>
      </c>
      <c r="I5077" s="512" t="str">
        <f t="shared" si="161"/>
        <v/>
      </c>
      <c r="J5077" s="428"/>
    </row>
    <row r="5078" spans="1:10" ht="24.75" customHeight="1">
      <c r="A5078" s="428"/>
      <c r="B5078" s="428"/>
      <c r="C5078" s="428"/>
      <c r="D5078" s="495"/>
      <c r="E5078" s="495"/>
      <c r="F5078" s="428"/>
      <c r="G5078" s="495"/>
      <c r="H5078" s="495" t="str">
        <f t="shared" si="160"/>
        <v/>
      </c>
      <c r="I5078" s="512" t="str">
        <f t="shared" si="161"/>
        <v/>
      </c>
      <c r="J5078" s="428"/>
    </row>
    <row r="5079" spans="1:10" ht="24.75" customHeight="1">
      <c r="A5079" s="428"/>
      <c r="B5079" s="428"/>
      <c r="C5079" s="428"/>
      <c r="D5079" s="495"/>
      <c r="E5079" s="495"/>
      <c r="F5079" s="428"/>
      <c r="G5079" s="495"/>
      <c r="H5079" s="495" t="str">
        <f t="shared" si="160"/>
        <v/>
      </c>
      <c r="I5079" s="512" t="str">
        <f t="shared" si="161"/>
        <v/>
      </c>
      <c r="J5079" s="428"/>
    </row>
    <row r="5080" spans="1:10" ht="24.75" customHeight="1">
      <c r="A5080" s="428"/>
      <c r="B5080" s="428"/>
      <c r="C5080" s="428"/>
      <c r="D5080" s="495"/>
      <c r="E5080" s="495"/>
      <c r="F5080" s="428"/>
      <c r="G5080" s="495"/>
      <c r="H5080" s="495" t="str">
        <f t="shared" si="160"/>
        <v/>
      </c>
      <c r="I5080" s="512" t="str">
        <f t="shared" si="161"/>
        <v/>
      </c>
      <c r="J5080" s="428"/>
    </row>
    <row r="5081" spans="1:10" ht="24.75" customHeight="1">
      <c r="A5081" s="428"/>
      <c r="B5081" s="428"/>
      <c r="C5081" s="428"/>
      <c r="D5081" s="495"/>
      <c r="E5081" s="495"/>
      <c r="F5081" s="428"/>
      <c r="G5081" s="495"/>
      <c r="H5081" s="495" t="str">
        <f t="shared" si="160"/>
        <v/>
      </c>
      <c r="I5081" s="512" t="str">
        <f t="shared" si="161"/>
        <v/>
      </c>
      <c r="J5081" s="428"/>
    </row>
    <row r="5082" spans="1:10" ht="24.75" customHeight="1">
      <c r="A5082" s="428"/>
      <c r="B5082" s="428"/>
      <c r="C5082" s="428"/>
      <c r="D5082" s="495"/>
      <c r="E5082" s="495"/>
      <c r="F5082" s="428"/>
      <c r="G5082" s="495"/>
      <c r="H5082" s="495" t="str">
        <f t="shared" si="160"/>
        <v/>
      </c>
      <c r="I5082" s="512" t="str">
        <f t="shared" si="161"/>
        <v/>
      </c>
      <c r="J5082" s="428"/>
    </row>
    <row r="5083" spans="1:10" ht="24.75" customHeight="1">
      <c r="A5083" s="428"/>
      <c r="B5083" s="428"/>
      <c r="C5083" s="428"/>
      <c r="D5083" s="495"/>
      <c r="E5083" s="495"/>
      <c r="F5083" s="428"/>
      <c r="G5083" s="495"/>
      <c r="H5083" s="495" t="str">
        <f t="shared" si="160"/>
        <v/>
      </c>
      <c r="I5083" s="512" t="str">
        <f t="shared" si="161"/>
        <v/>
      </c>
      <c r="J5083" s="428"/>
    </row>
    <row r="5084" spans="1:10" ht="24.75" customHeight="1">
      <c r="A5084" s="428"/>
      <c r="B5084" s="428"/>
      <c r="C5084" s="428"/>
      <c r="D5084" s="495"/>
      <c r="E5084" s="495"/>
      <c r="F5084" s="428"/>
      <c r="G5084" s="495"/>
      <c r="H5084" s="495" t="str">
        <f t="shared" si="160"/>
        <v/>
      </c>
      <c r="I5084" s="512" t="str">
        <f t="shared" si="161"/>
        <v/>
      </c>
      <c r="J5084" s="428"/>
    </row>
    <row r="5085" spans="1:10" ht="24.75" customHeight="1">
      <c r="A5085" s="428"/>
      <c r="B5085" s="428"/>
      <c r="C5085" s="428"/>
      <c r="D5085" s="495"/>
      <c r="E5085" s="495"/>
      <c r="F5085" s="428"/>
      <c r="G5085" s="495"/>
      <c r="H5085" s="495" t="str">
        <f t="shared" si="160"/>
        <v/>
      </c>
      <c r="I5085" s="512" t="str">
        <f t="shared" si="161"/>
        <v/>
      </c>
      <c r="J5085" s="428"/>
    </row>
    <row r="5086" spans="1:10" ht="24.75" customHeight="1">
      <c r="A5086" s="428"/>
      <c r="B5086" s="428"/>
      <c r="C5086" s="428"/>
      <c r="D5086" s="495"/>
      <c r="E5086" s="495"/>
      <c r="F5086" s="428"/>
      <c r="G5086" s="495"/>
      <c r="H5086" s="495" t="str">
        <f t="shared" ref="H5086:H5149" si="162">IF(E5086="","",E5086*G5086)</f>
        <v/>
      </c>
      <c r="I5086" s="512" t="str">
        <f t="shared" ref="I5086:I5149" si="163">IF(D5086="","",H5086/D5086)</f>
        <v/>
      </c>
      <c r="J5086" s="428"/>
    </row>
    <row r="5087" spans="1:10" ht="24.75" customHeight="1">
      <c r="A5087" s="428"/>
      <c r="B5087" s="428"/>
      <c r="C5087" s="428"/>
      <c r="D5087" s="495"/>
      <c r="E5087" s="495"/>
      <c r="F5087" s="428"/>
      <c r="G5087" s="495"/>
      <c r="H5087" s="495" t="str">
        <f t="shared" si="162"/>
        <v/>
      </c>
      <c r="I5087" s="512" t="str">
        <f t="shared" si="163"/>
        <v/>
      </c>
      <c r="J5087" s="428"/>
    </row>
    <row r="5088" spans="1:10" ht="24.75" customHeight="1">
      <c r="A5088" s="428"/>
      <c r="B5088" s="428"/>
      <c r="C5088" s="428"/>
      <c r="D5088" s="495"/>
      <c r="E5088" s="495"/>
      <c r="F5088" s="428"/>
      <c r="G5088" s="495"/>
      <c r="H5088" s="495" t="str">
        <f t="shared" si="162"/>
        <v/>
      </c>
      <c r="I5088" s="512" t="str">
        <f t="shared" si="163"/>
        <v/>
      </c>
      <c r="J5088" s="428"/>
    </row>
    <row r="5089" spans="1:10" ht="24.75" customHeight="1">
      <c r="A5089" s="428"/>
      <c r="B5089" s="428"/>
      <c r="C5089" s="428"/>
      <c r="D5089" s="495"/>
      <c r="E5089" s="495"/>
      <c r="F5089" s="428"/>
      <c r="G5089" s="495"/>
      <c r="H5089" s="495" t="str">
        <f t="shared" si="162"/>
        <v/>
      </c>
      <c r="I5089" s="512" t="str">
        <f t="shared" si="163"/>
        <v/>
      </c>
      <c r="J5089" s="428"/>
    </row>
    <row r="5090" spans="1:10" ht="24.75" customHeight="1">
      <c r="A5090" s="428"/>
      <c r="B5090" s="428"/>
      <c r="C5090" s="428"/>
      <c r="D5090" s="495"/>
      <c r="E5090" s="495"/>
      <c r="F5090" s="428"/>
      <c r="G5090" s="495"/>
      <c r="H5090" s="495" t="str">
        <f t="shared" si="162"/>
        <v/>
      </c>
      <c r="I5090" s="512" t="str">
        <f t="shared" si="163"/>
        <v/>
      </c>
      <c r="J5090" s="428"/>
    </row>
    <row r="5091" spans="1:10" ht="24.75" customHeight="1">
      <c r="A5091" s="428"/>
      <c r="B5091" s="428"/>
      <c r="C5091" s="428"/>
      <c r="D5091" s="495"/>
      <c r="E5091" s="495"/>
      <c r="F5091" s="428"/>
      <c r="G5091" s="495"/>
      <c r="H5091" s="495" t="str">
        <f t="shared" si="162"/>
        <v/>
      </c>
      <c r="I5091" s="512" t="str">
        <f t="shared" si="163"/>
        <v/>
      </c>
      <c r="J5091" s="428"/>
    </row>
    <row r="5092" spans="1:10" ht="24.75" customHeight="1">
      <c r="A5092" s="428"/>
      <c r="B5092" s="428"/>
      <c r="C5092" s="428"/>
      <c r="D5092" s="495"/>
      <c r="E5092" s="495"/>
      <c r="F5092" s="428"/>
      <c r="G5092" s="495"/>
      <c r="H5092" s="495" t="str">
        <f t="shared" si="162"/>
        <v/>
      </c>
      <c r="I5092" s="512" t="str">
        <f t="shared" si="163"/>
        <v/>
      </c>
      <c r="J5092" s="428"/>
    </row>
    <row r="5093" spans="1:10" ht="24.75" customHeight="1">
      <c r="A5093" s="428"/>
      <c r="B5093" s="428"/>
      <c r="C5093" s="428"/>
      <c r="D5093" s="495"/>
      <c r="E5093" s="495"/>
      <c r="F5093" s="428"/>
      <c r="G5093" s="495"/>
      <c r="H5093" s="495" t="str">
        <f t="shared" si="162"/>
        <v/>
      </c>
      <c r="I5093" s="512" t="str">
        <f t="shared" si="163"/>
        <v/>
      </c>
      <c r="J5093" s="428"/>
    </row>
    <row r="5094" spans="1:10" ht="24.75" customHeight="1">
      <c r="A5094" s="428"/>
      <c r="B5094" s="428"/>
      <c r="C5094" s="428"/>
      <c r="D5094" s="495"/>
      <c r="E5094" s="495"/>
      <c r="F5094" s="428"/>
      <c r="G5094" s="495"/>
      <c r="H5094" s="495" t="str">
        <f t="shared" si="162"/>
        <v/>
      </c>
      <c r="I5094" s="512" t="str">
        <f t="shared" si="163"/>
        <v/>
      </c>
      <c r="J5094" s="428"/>
    </row>
    <row r="5095" spans="1:10" ht="24.75" customHeight="1">
      <c r="A5095" s="428"/>
      <c r="B5095" s="428"/>
      <c r="C5095" s="428"/>
      <c r="D5095" s="495"/>
      <c r="E5095" s="495"/>
      <c r="F5095" s="428"/>
      <c r="G5095" s="495"/>
      <c r="H5095" s="495" t="str">
        <f t="shared" si="162"/>
        <v/>
      </c>
      <c r="I5095" s="512" t="str">
        <f t="shared" si="163"/>
        <v/>
      </c>
      <c r="J5095" s="428"/>
    </row>
    <row r="5096" spans="1:10" ht="24.75" customHeight="1">
      <c r="A5096" s="428"/>
      <c r="B5096" s="428"/>
      <c r="C5096" s="428"/>
      <c r="D5096" s="495"/>
      <c r="E5096" s="495"/>
      <c r="F5096" s="428"/>
      <c r="G5096" s="495"/>
      <c r="H5096" s="495" t="str">
        <f t="shared" si="162"/>
        <v/>
      </c>
      <c r="I5096" s="512" t="str">
        <f t="shared" si="163"/>
        <v/>
      </c>
      <c r="J5096" s="428"/>
    </row>
    <row r="5097" spans="1:10" ht="24.75" customHeight="1">
      <c r="A5097" s="428"/>
      <c r="B5097" s="428"/>
      <c r="C5097" s="428"/>
      <c r="D5097" s="495"/>
      <c r="E5097" s="495"/>
      <c r="F5097" s="428"/>
      <c r="G5097" s="495"/>
      <c r="H5097" s="495" t="str">
        <f t="shared" si="162"/>
        <v/>
      </c>
      <c r="I5097" s="512" t="str">
        <f t="shared" si="163"/>
        <v/>
      </c>
      <c r="J5097" s="428"/>
    </row>
    <row r="5098" spans="1:10" ht="24.75" customHeight="1">
      <c r="A5098" s="428"/>
      <c r="B5098" s="428"/>
      <c r="C5098" s="428"/>
      <c r="D5098" s="495"/>
      <c r="E5098" s="495"/>
      <c r="F5098" s="428"/>
      <c r="G5098" s="495"/>
      <c r="H5098" s="495" t="str">
        <f t="shared" si="162"/>
        <v/>
      </c>
      <c r="I5098" s="512" t="str">
        <f t="shared" si="163"/>
        <v/>
      </c>
      <c r="J5098" s="428"/>
    </row>
    <row r="5099" spans="1:10" ht="24.75" customHeight="1">
      <c r="A5099" s="428"/>
      <c r="B5099" s="428"/>
      <c r="C5099" s="428"/>
      <c r="D5099" s="495"/>
      <c r="E5099" s="495"/>
      <c r="F5099" s="428"/>
      <c r="G5099" s="495"/>
      <c r="H5099" s="495" t="str">
        <f t="shared" si="162"/>
        <v/>
      </c>
      <c r="I5099" s="512" t="str">
        <f t="shared" si="163"/>
        <v/>
      </c>
      <c r="J5099" s="428"/>
    </row>
    <row r="5100" spans="1:10" ht="24.75" customHeight="1">
      <c r="A5100" s="428"/>
      <c r="B5100" s="428"/>
      <c r="C5100" s="428"/>
      <c r="D5100" s="495"/>
      <c r="E5100" s="495"/>
      <c r="F5100" s="428"/>
      <c r="G5100" s="495"/>
      <c r="H5100" s="495" t="str">
        <f t="shared" si="162"/>
        <v/>
      </c>
      <c r="I5100" s="512" t="str">
        <f t="shared" si="163"/>
        <v/>
      </c>
      <c r="J5100" s="428"/>
    </row>
    <row r="5101" spans="1:10" ht="24.75" customHeight="1">
      <c r="A5101" s="428"/>
      <c r="B5101" s="428"/>
      <c r="C5101" s="428"/>
      <c r="D5101" s="495"/>
      <c r="E5101" s="495"/>
      <c r="F5101" s="428"/>
      <c r="G5101" s="495"/>
      <c r="H5101" s="495" t="str">
        <f t="shared" si="162"/>
        <v/>
      </c>
      <c r="I5101" s="512" t="str">
        <f t="shared" si="163"/>
        <v/>
      </c>
      <c r="J5101" s="428"/>
    </row>
    <row r="5102" spans="1:10" ht="24.75" customHeight="1">
      <c r="A5102" s="428"/>
      <c r="B5102" s="428"/>
      <c r="C5102" s="428"/>
      <c r="D5102" s="495"/>
      <c r="E5102" s="495"/>
      <c r="F5102" s="428"/>
      <c r="G5102" s="495"/>
      <c r="H5102" s="495" t="str">
        <f t="shared" si="162"/>
        <v/>
      </c>
      <c r="I5102" s="512" t="str">
        <f t="shared" si="163"/>
        <v/>
      </c>
      <c r="J5102" s="428"/>
    </row>
    <row r="5103" spans="1:10" ht="24.75" customHeight="1">
      <c r="A5103" s="428"/>
      <c r="B5103" s="428"/>
      <c r="C5103" s="428"/>
      <c r="D5103" s="495"/>
      <c r="E5103" s="495"/>
      <c r="F5103" s="428"/>
      <c r="G5103" s="495"/>
      <c r="H5103" s="495" t="str">
        <f t="shared" si="162"/>
        <v/>
      </c>
      <c r="I5103" s="512" t="str">
        <f t="shared" si="163"/>
        <v/>
      </c>
      <c r="J5103" s="428"/>
    </row>
    <row r="5104" spans="1:10" ht="24.75" customHeight="1">
      <c r="A5104" s="428"/>
      <c r="B5104" s="428"/>
      <c r="C5104" s="428"/>
      <c r="D5104" s="495"/>
      <c r="E5104" s="495"/>
      <c r="F5104" s="428"/>
      <c r="G5104" s="495"/>
      <c r="H5104" s="495" t="str">
        <f t="shared" si="162"/>
        <v/>
      </c>
      <c r="I5104" s="512" t="str">
        <f t="shared" si="163"/>
        <v/>
      </c>
      <c r="J5104" s="428"/>
    </row>
    <row r="5105" spans="1:10" ht="24.75" customHeight="1">
      <c r="A5105" s="428"/>
      <c r="B5105" s="428"/>
      <c r="C5105" s="428"/>
      <c r="D5105" s="495"/>
      <c r="E5105" s="495"/>
      <c r="F5105" s="428"/>
      <c r="G5105" s="495"/>
      <c r="H5105" s="495" t="str">
        <f t="shared" si="162"/>
        <v/>
      </c>
      <c r="I5105" s="512" t="str">
        <f t="shared" si="163"/>
        <v/>
      </c>
      <c r="J5105" s="428"/>
    </row>
    <row r="5106" spans="1:10" ht="24.75" customHeight="1">
      <c r="A5106" s="428"/>
      <c r="B5106" s="428"/>
      <c r="C5106" s="428"/>
      <c r="D5106" s="495"/>
      <c r="E5106" s="495"/>
      <c r="F5106" s="428"/>
      <c r="G5106" s="495"/>
      <c r="H5106" s="495" t="str">
        <f t="shared" si="162"/>
        <v/>
      </c>
      <c r="I5106" s="512" t="str">
        <f t="shared" si="163"/>
        <v/>
      </c>
      <c r="J5106" s="428"/>
    </row>
    <row r="5107" spans="1:10" ht="24.75" customHeight="1">
      <c r="A5107" s="428"/>
      <c r="B5107" s="428"/>
      <c r="C5107" s="428"/>
      <c r="D5107" s="495"/>
      <c r="E5107" s="495"/>
      <c r="F5107" s="428"/>
      <c r="G5107" s="495"/>
      <c r="H5107" s="495" t="str">
        <f t="shared" si="162"/>
        <v/>
      </c>
      <c r="I5107" s="512" t="str">
        <f t="shared" si="163"/>
        <v/>
      </c>
      <c r="J5107" s="428"/>
    </row>
    <row r="5108" spans="1:10" ht="24.75" customHeight="1">
      <c r="A5108" s="428"/>
      <c r="B5108" s="428"/>
      <c r="C5108" s="428"/>
      <c r="D5108" s="495"/>
      <c r="E5108" s="495"/>
      <c r="F5108" s="428"/>
      <c r="G5108" s="495"/>
      <c r="H5108" s="495" t="str">
        <f t="shared" si="162"/>
        <v/>
      </c>
      <c r="I5108" s="512" t="str">
        <f t="shared" si="163"/>
        <v/>
      </c>
      <c r="J5108" s="428"/>
    </row>
    <row r="5109" spans="1:10" ht="24.75" customHeight="1">
      <c r="A5109" s="428"/>
      <c r="B5109" s="428"/>
      <c r="C5109" s="428"/>
      <c r="D5109" s="495"/>
      <c r="E5109" s="495"/>
      <c r="F5109" s="428"/>
      <c r="G5109" s="495"/>
      <c r="H5109" s="495" t="str">
        <f t="shared" si="162"/>
        <v/>
      </c>
      <c r="I5109" s="512" t="str">
        <f t="shared" si="163"/>
        <v/>
      </c>
      <c r="J5109" s="428"/>
    </row>
    <row r="5110" spans="1:10" ht="24.75" customHeight="1">
      <c r="A5110" s="428"/>
      <c r="B5110" s="428"/>
      <c r="C5110" s="428"/>
      <c r="D5110" s="495"/>
      <c r="E5110" s="495"/>
      <c r="F5110" s="428"/>
      <c r="G5110" s="495"/>
      <c r="H5110" s="495" t="str">
        <f t="shared" si="162"/>
        <v/>
      </c>
      <c r="I5110" s="512" t="str">
        <f t="shared" si="163"/>
        <v/>
      </c>
      <c r="J5110" s="428"/>
    </row>
    <row r="5111" spans="1:10" ht="24.75" customHeight="1">
      <c r="A5111" s="428"/>
      <c r="B5111" s="428"/>
      <c r="C5111" s="428"/>
      <c r="D5111" s="495"/>
      <c r="E5111" s="495"/>
      <c r="F5111" s="428"/>
      <c r="G5111" s="495"/>
      <c r="H5111" s="495" t="str">
        <f t="shared" si="162"/>
        <v/>
      </c>
      <c r="I5111" s="512" t="str">
        <f t="shared" si="163"/>
        <v/>
      </c>
      <c r="J5111" s="428"/>
    </row>
    <row r="5112" spans="1:10" ht="24.75" customHeight="1">
      <c r="A5112" s="428"/>
      <c r="B5112" s="428"/>
      <c r="C5112" s="428"/>
      <c r="D5112" s="495"/>
      <c r="E5112" s="495"/>
      <c r="F5112" s="428"/>
      <c r="G5112" s="495"/>
      <c r="H5112" s="495" t="str">
        <f t="shared" si="162"/>
        <v/>
      </c>
      <c r="I5112" s="512" t="str">
        <f t="shared" si="163"/>
        <v/>
      </c>
      <c r="J5112" s="428"/>
    </row>
    <row r="5113" spans="1:10" ht="24.75" customHeight="1">
      <c r="A5113" s="428"/>
      <c r="B5113" s="428"/>
      <c r="C5113" s="428"/>
      <c r="D5113" s="495"/>
      <c r="E5113" s="495"/>
      <c r="F5113" s="428"/>
      <c r="G5113" s="495"/>
      <c r="H5113" s="495" t="str">
        <f t="shared" si="162"/>
        <v/>
      </c>
      <c r="I5113" s="512" t="str">
        <f t="shared" si="163"/>
        <v/>
      </c>
      <c r="J5113" s="428"/>
    </row>
    <row r="5114" spans="1:10" ht="24.75" customHeight="1">
      <c r="A5114" s="428"/>
      <c r="B5114" s="428"/>
      <c r="C5114" s="428"/>
      <c r="D5114" s="495"/>
      <c r="E5114" s="495"/>
      <c r="F5114" s="428"/>
      <c r="G5114" s="495"/>
      <c r="H5114" s="495" t="str">
        <f t="shared" si="162"/>
        <v/>
      </c>
      <c r="I5114" s="512" t="str">
        <f t="shared" si="163"/>
        <v/>
      </c>
      <c r="J5114" s="428"/>
    </row>
    <row r="5115" spans="1:10" ht="24.75" customHeight="1">
      <c r="A5115" s="428"/>
      <c r="B5115" s="428"/>
      <c r="C5115" s="428"/>
      <c r="D5115" s="495"/>
      <c r="E5115" s="495"/>
      <c r="F5115" s="428"/>
      <c r="G5115" s="495"/>
      <c r="H5115" s="495" t="str">
        <f t="shared" si="162"/>
        <v/>
      </c>
      <c r="I5115" s="512" t="str">
        <f t="shared" si="163"/>
        <v/>
      </c>
      <c r="J5115" s="428"/>
    </row>
    <row r="5116" spans="1:10" ht="24.75" customHeight="1">
      <c r="A5116" s="428"/>
      <c r="B5116" s="428"/>
      <c r="C5116" s="428"/>
      <c r="D5116" s="495"/>
      <c r="E5116" s="495"/>
      <c r="F5116" s="428"/>
      <c r="G5116" s="495"/>
      <c r="H5116" s="495" t="str">
        <f t="shared" si="162"/>
        <v/>
      </c>
      <c r="I5116" s="512" t="str">
        <f t="shared" si="163"/>
        <v/>
      </c>
      <c r="J5116" s="428"/>
    </row>
    <row r="5117" spans="1:10" ht="24.75" customHeight="1">
      <c r="A5117" s="428"/>
      <c r="B5117" s="428"/>
      <c r="C5117" s="428"/>
      <c r="D5117" s="495"/>
      <c r="E5117" s="495"/>
      <c r="F5117" s="428"/>
      <c r="G5117" s="495"/>
      <c r="H5117" s="495" t="str">
        <f t="shared" si="162"/>
        <v/>
      </c>
      <c r="I5117" s="512" t="str">
        <f t="shared" si="163"/>
        <v/>
      </c>
      <c r="J5117" s="428"/>
    </row>
    <row r="5118" spans="1:10" ht="24.75" customHeight="1">
      <c r="A5118" s="428"/>
      <c r="B5118" s="428"/>
      <c r="C5118" s="428"/>
      <c r="D5118" s="495"/>
      <c r="E5118" s="495"/>
      <c r="F5118" s="428"/>
      <c r="G5118" s="495"/>
      <c r="H5118" s="495" t="str">
        <f t="shared" si="162"/>
        <v/>
      </c>
      <c r="I5118" s="512" t="str">
        <f t="shared" si="163"/>
        <v/>
      </c>
      <c r="J5118" s="428"/>
    </row>
    <row r="5119" spans="1:10" ht="24.75" customHeight="1">
      <c r="A5119" s="428"/>
      <c r="B5119" s="428"/>
      <c r="C5119" s="428"/>
      <c r="D5119" s="495"/>
      <c r="E5119" s="495"/>
      <c r="F5119" s="428"/>
      <c r="G5119" s="495"/>
      <c r="H5119" s="495" t="str">
        <f t="shared" si="162"/>
        <v/>
      </c>
      <c r="I5119" s="512" t="str">
        <f t="shared" si="163"/>
        <v/>
      </c>
      <c r="J5119" s="428"/>
    </row>
    <row r="5120" spans="1:10" ht="24.75" customHeight="1">
      <c r="A5120" s="428"/>
      <c r="B5120" s="428"/>
      <c r="C5120" s="428"/>
      <c r="D5120" s="495"/>
      <c r="E5120" s="495"/>
      <c r="F5120" s="428"/>
      <c r="G5120" s="495"/>
      <c r="H5120" s="495" t="str">
        <f t="shared" si="162"/>
        <v/>
      </c>
      <c r="I5120" s="512" t="str">
        <f t="shared" si="163"/>
        <v/>
      </c>
      <c r="J5120" s="428"/>
    </row>
    <row r="5121" spans="1:10" ht="24.75" customHeight="1">
      <c r="A5121" s="428"/>
      <c r="B5121" s="428"/>
      <c r="C5121" s="428"/>
      <c r="D5121" s="495"/>
      <c r="E5121" s="495"/>
      <c r="F5121" s="428"/>
      <c r="G5121" s="495"/>
      <c r="H5121" s="495" t="str">
        <f t="shared" si="162"/>
        <v/>
      </c>
      <c r="I5121" s="512" t="str">
        <f t="shared" si="163"/>
        <v/>
      </c>
      <c r="J5121" s="428"/>
    </row>
    <row r="5122" spans="1:10" ht="24.75" customHeight="1">
      <c r="A5122" s="428"/>
      <c r="B5122" s="428"/>
      <c r="C5122" s="428"/>
      <c r="D5122" s="495"/>
      <c r="E5122" s="495"/>
      <c r="F5122" s="428"/>
      <c r="G5122" s="495"/>
      <c r="H5122" s="495" t="str">
        <f t="shared" si="162"/>
        <v/>
      </c>
      <c r="I5122" s="512" t="str">
        <f t="shared" si="163"/>
        <v/>
      </c>
      <c r="J5122" s="428"/>
    </row>
    <row r="5123" spans="1:10" ht="24.75" customHeight="1">
      <c r="A5123" s="428"/>
      <c r="B5123" s="428"/>
      <c r="C5123" s="428"/>
      <c r="D5123" s="495"/>
      <c r="E5123" s="495"/>
      <c r="F5123" s="428"/>
      <c r="G5123" s="495"/>
      <c r="H5123" s="495" t="str">
        <f t="shared" si="162"/>
        <v/>
      </c>
      <c r="I5123" s="512" t="str">
        <f t="shared" si="163"/>
        <v/>
      </c>
      <c r="J5123" s="428"/>
    </row>
    <row r="5124" spans="1:10" ht="24.75" customHeight="1">
      <c r="A5124" s="428"/>
      <c r="B5124" s="428"/>
      <c r="C5124" s="428"/>
      <c r="D5124" s="495"/>
      <c r="E5124" s="495"/>
      <c r="F5124" s="428"/>
      <c r="G5124" s="495"/>
      <c r="H5124" s="495" t="str">
        <f t="shared" si="162"/>
        <v/>
      </c>
      <c r="I5124" s="512" t="str">
        <f t="shared" si="163"/>
        <v/>
      </c>
      <c r="J5124" s="428"/>
    </row>
    <row r="5125" spans="1:10" ht="24.75" customHeight="1">
      <c r="A5125" s="428"/>
      <c r="B5125" s="428"/>
      <c r="C5125" s="428"/>
      <c r="D5125" s="495"/>
      <c r="E5125" s="495"/>
      <c r="F5125" s="428"/>
      <c r="G5125" s="495"/>
      <c r="H5125" s="495" t="str">
        <f t="shared" si="162"/>
        <v/>
      </c>
      <c r="I5125" s="512" t="str">
        <f t="shared" si="163"/>
        <v/>
      </c>
      <c r="J5125" s="428"/>
    </row>
    <row r="5126" spans="1:10" ht="24.75" customHeight="1">
      <c r="A5126" s="428"/>
      <c r="B5126" s="428"/>
      <c r="C5126" s="428"/>
      <c r="D5126" s="495"/>
      <c r="E5126" s="495"/>
      <c r="F5126" s="428"/>
      <c r="G5126" s="495"/>
      <c r="H5126" s="495" t="str">
        <f t="shared" si="162"/>
        <v/>
      </c>
      <c r="I5126" s="512" t="str">
        <f t="shared" si="163"/>
        <v/>
      </c>
      <c r="J5126" s="428"/>
    </row>
    <row r="5127" spans="1:10" ht="24.75" customHeight="1">
      <c r="A5127" s="428"/>
      <c r="B5127" s="428"/>
      <c r="C5127" s="428"/>
      <c r="D5127" s="495"/>
      <c r="E5127" s="495"/>
      <c r="F5127" s="428"/>
      <c r="G5127" s="495"/>
      <c r="H5127" s="495" t="str">
        <f t="shared" si="162"/>
        <v/>
      </c>
      <c r="I5127" s="512" t="str">
        <f t="shared" si="163"/>
        <v/>
      </c>
      <c r="J5127" s="428"/>
    </row>
    <row r="5128" spans="1:10" ht="24.75" customHeight="1">
      <c r="A5128" s="428"/>
      <c r="B5128" s="428"/>
      <c r="C5128" s="428"/>
      <c r="D5128" s="495"/>
      <c r="E5128" s="495"/>
      <c r="F5128" s="428"/>
      <c r="G5128" s="495"/>
      <c r="H5128" s="495" t="str">
        <f t="shared" si="162"/>
        <v/>
      </c>
      <c r="I5128" s="512" t="str">
        <f t="shared" si="163"/>
        <v/>
      </c>
      <c r="J5128" s="428"/>
    </row>
    <row r="5129" spans="1:10" ht="24.75" customHeight="1">
      <c r="A5129" s="428"/>
      <c r="B5129" s="428"/>
      <c r="C5129" s="428"/>
      <c r="D5129" s="495"/>
      <c r="E5129" s="495"/>
      <c r="F5129" s="428"/>
      <c r="G5129" s="495"/>
      <c r="H5129" s="495" t="str">
        <f t="shared" si="162"/>
        <v/>
      </c>
      <c r="I5129" s="512" t="str">
        <f t="shared" si="163"/>
        <v/>
      </c>
      <c r="J5129" s="428"/>
    </row>
    <row r="5130" spans="1:10" ht="24.75" customHeight="1">
      <c r="A5130" s="428"/>
      <c r="B5130" s="428"/>
      <c r="C5130" s="428"/>
      <c r="D5130" s="495"/>
      <c r="E5130" s="495"/>
      <c r="F5130" s="428"/>
      <c r="G5130" s="495"/>
      <c r="H5130" s="495" t="str">
        <f t="shared" si="162"/>
        <v/>
      </c>
      <c r="I5130" s="512" t="str">
        <f t="shared" si="163"/>
        <v/>
      </c>
      <c r="J5130" s="428"/>
    </row>
    <row r="5131" spans="1:10" ht="24.75" customHeight="1">
      <c r="A5131" s="428"/>
      <c r="B5131" s="428"/>
      <c r="C5131" s="428"/>
      <c r="D5131" s="495"/>
      <c r="E5131" s="495"/>
      <c r="F5131" s="428"/>
      <c r="G5131" s="495"/>
      <c r="H5131" s="495" t="str">
        <f t="shared" si="162"/>
        <v/>
      </c>
      <c r="I5131" s="512" t="str">
        <f t="shared" si="163"/>
        <v/>
      </c>
      <c r="J5131" s="428"/>
    </row>
    <row r="5132" spans="1:10" ht="24.75" customHeight="1">
      <c r="A5132" s="428"/>
      <c r="B5132" s="428"/>
      <c r="C5132" s="428"/>
      <c r="D5132" s="495"/>
      <c r="E5132" s="495"/>
      <c r="F5132" s="428"/>
      <c r="G5132" s="495"/>
      <c r="H5132" s="495" t="str">
        <f t="shared" si="162"/>
        <v/>
      </c>
      <c r="I5132" s="512" t="str">
        <f t="shared" si="163"/>
        <v/>
      </c>
      <c r="J5132" s="428"/>
    </row>
    <row r="5133" spans="1:10" ht="24.75" customHeight="1">
      <c r="A5133" s="428"/>
      <c r="B5133" s="428"/>
      <c r="C5133" s="428"/>
      <c r="D5133" s="495"/>
      <c r="E5133" s="495"/>
      <c r="F5133" s="428"/>
      <c r="G5133" s="495"/>
      <c r="H5133" s="495" t="str">
        <f t="shared" si="162"/>
        <v/>
      </c>
      <c r="I5133" s="512" t="str">
        <f t="shared" si="163"/>
        <v/>
      </c>
      <c r="J5133" s="428"/>
    </row>
    <row r="5134" spans="1:10" ht="24.75" customHeight="1">
      <c r="A5134" s="428"/>
      <c r="B5134" s="428"/>
      <c r="C5134" s="428"/>
      <c r="D5134" s="495"/>
      <c r="E5134" s="495"/>
      <c r="F5134" s="428"/>
      <c r="G5134" s="495"/>
      <c r="H5134" s="495" t="str">
        <f t="shared" si="162"/>
        <v/>
      </c>
      <c r="I5134" s="512" t="str">
        <f t="shared" si="163"/>
        <v/>
      </c>
      <c r="J5134" s="428"/>
    </row>
    <row r="5135" spans="1:10" ht="24.75" customHeight="1">
      <c r="A5135" s="428"/>
      <c r="B5135" s="428"/>
      <c r="C5135" s="428"/>
      <c r="D5135" s="495"/>
      <c r="E5135" s="495"/>
      <c r="F5135" s="428"/>
      <c r="G5135" s="495"/>
      <c r="H5135" s="495" t="str">
        <f t="shared" si="162"/>
        <v/>
      </c>
      <c r="I5135" s="512" t="str">
        <f t="shared" si="163"/>
        <v/>
      </c>
      <c r="J5135" s="428"/>
    </row>
    <row r="5136" spans="1:10" ht="24.75" customHeight="1">
      <c r="A5136" s="428"/>
      <c r="B5136" s="428"/>
      <c r="C5136" s="428"/>
      <c r="D5136" s="495"/>
      <c r="E5136" s="495"/>
      <c r="F5136" s="428"/>
      <c r="G5136" s="495"/>
      <c r="H5136" s="495" t="str">
        <f t="shared" si="162"/>
        <v/>
      </c>
      <c r="I5136" s="512" t="str">
        <f t="shared" si="163"/>
        <v/>
      </c>
      <c r="J5136" s="428"/>
    </row>
    <row r="5137" spans="1:10" ht="24.75" customHeight="1">
      <c r="A5137" s="428"/>
      <c r="B5137" s="428"/>
      <c r="C5137" s="428"/>
      <c r="D5137" s="495"/>
      <c r="E5137" s="495"/>
      <c r="F5137" s="428"/>
      <c r="G5137" s="495"/>
      <c r="H5137" s="495" t="str">
        <f t="shared" si="162"/>
        <v/>
      </c>
      <c r="I5137" s="512" t="str">
        <f t="shared" si="163"/>
        <v/>
      </c>
      <c r="J5137" s="428"/>
    </row>
    <row r="5138" spans="1:10" ht="24.75" customHeight="1">
      <c r="A5138" s="428"/>
      <c r="B5138" s="428"/>
      <c r="C5138" s="428"/>
      <c r="D5138" s="495"/>
      <c r="E5138" s="495"/>
      <c r="F5138" s="428"/>
      <c r="G5138" s="495"/>
      <c r="H5138" s="495" t="str">
        <f t="shared" si="162"/>
        <v/>
      </c>
      <c r="I5138" s="512" t="str">
        <f t="shared" si="163"/>
        <v/>
      </c>
      <c r="J5138" s="428"/>
    </row>
    <row r="5139" spans="1:10" ht="24.75" customHeight="1">
      <c r="A5139" s="428"/>
      <c r="B5139" s="428"/>
      <c r="C5139" s="428"/>
      <c r="D5139" s="495"/>
      <c r="E5139" s="495"/>
      <c r="F5139" s="428"/>
      <c r="G5139" s="495"/>
      <c r="H5139" s="495" t="str">
        <f t="shared" si="162"/>
        <v/>
      </c>
      <c r="I5139" s="512" t="str">
        <f t="shared" si="163"/>
        <v/>
      </c>
      <c r="J5139" s="428"/>
    </row>
    <row r="5140" spans="1:10" ht="24.75" customHeight="1">
      <c r="A5140" s="428"/>
      <c r="B5140" s="428"/>
      <c r="C5140" s="428"/>
      <c r="D5140" s="495"/>
      <c r="E5140" s="495"/>
      <c r="F5140" s="428"/>
      <c r="G5140" s="495"/>
      <c r="H5140" s="495" t="str">
        <f t="shared" si="162"/>
        <v/>
      </c>
      <c r="I5140" s="512" t="str">
        <f t="shared" si="163"/>
        <v/>
      </c>
      <c r="J5140" s="428"/>
    </row>
    <row r="5141" spans="1:10" ht="24.75" customHeight="1">
      <c r="A5141" s="428"/>
      <c r="B5141" s="428"/>
      <c r="C5141" s="428"/>
      <c r="D5141" s="495"/>
      <c r="E5141" s="495"/>
      <c r="F5141" s="428"/>
      <c r="G5141" s="495"/>
      <c r="H5141" s="495" t="str">
        <f t="shared" si="162"/>
        <v/>
      </c>
      <c r="I5141" s="512" t="str">
        <f t="shared" si="163"/>
        <v/>
      </c>
      <c r="J5141" s="428"/>
    </row>
    <row r="5142" spans="1:10" ht="24.75" customHeight="1">
      <c r="A5142" s="428"/>
      <c r="B5142" s="428"/>
      <c r="C5142" s="428"/>
      <c r="D5142" s="495"/>
      <c r="E5142" s="495"/>
      <c r="F5142" s="428"/>
      <c r="G5142" s="495"/>
      <c r="H5142" s="495" t="str">
        <f t="shared" si="162"/>
        <v/>
      </c>
      <c r="I5142" s="512" t="str">
        <f t="shared" si="163"/>
        <v/>
      </c>
      <c r="J5142" s="428"/>
    </row>
    <row r="5143" spans="1:10" ht="24.75" customHeight="1">
      <c r="A5143" s="428"/>
      <c r="B5143" s="428"/>
      <c r="C5143" s="428"/>
      <c r="D5143" s="495"/>
      <c r="E5143" s="495"/>
      <c r="F5143" s="428"/>
      <c r="G5143" s="495"/>
      <c r="H5143" s="495" t="str">
        <f t="shared" si="162"/>
        <v/>
      </c>
      <c r="I5143" s="512" t="str">
        <f t="shared" si="163"/>
        <v/>
      </c>
      <c r="J5143" s="428"/>
    </row>
    <row r="5144" spans="1:10" ht="24.75" customHeight="1">
      <c r="A5144" s="428"/>
      <c r="B5144" s="428"/>
      <c r="C5144" s="428"/>
      <c r="D5144" s="495"/>
      <c r="E5144" s="495"/>
      <c r="F5144" s="428"/>
      <c r="G5144" s="495"/>
      <c r="H5144" s="495" t="str">
        <f t="shared" si="162"/>
        <v/>
      </c>
      <c r="I5144" s="512" t="str">
        <f t="shared" si="163"/>
        <v/>
      </c>
      <c r="J5144" s="428"/>
    </row>
    <row r="5145" spans="1:10" ht="24.75" customHeight="1">
      <c r="A5145" s="428"/>
      <c r="B5145" s="428"/>
      <c r="C5145" s="428"/>
      <c r="D5145" s="495"/>
      <c r="E5145" s="495"/>
      <c r="F5145" s="428"/>
      <c r="G5145" s="495"/>
      <c r="H5145" s="495" t="str">
        <f t="shared" si="162"/>
        <v/>
      </c>
      <c r="I5145" s="512" t="str">
        <f t="shared" si="163"/>
        <v/>
      </c>
      <c r="J5145" s="428"/>
    </row>
    <row r="5146" spans="1:10" ht="24.75" customHeight="1">
      <c r="A5146" s="428"/>
      <c r="B5146" s="428"/>
      <c r="C5146" s="428"/>
      <c r="D5146" s="495"/>
      <c r="E5146" s="495"/>
      <c r="F5146" s="428"/>
      <c r="G5146" s="495"/>
      <c r="H5146" s="495" t="str">
        <f t="shared" si="162"/>
        <v/>
      </c>
      <c r="I5146" s="512" t="str">
        <f t="shared" si="163"/>
        <v/>
      </c>
      <c r="J5146" s="428"/>
    </row>
    <row r="5147" spans="1:10" ht="24.75" customHeight="1">
      <c r="A5147" s="428"/>
      <c r="B5147" s="428"/>
      <c r="C5147" s="428"/>
      <c r="D5147" s="495"/>
      <c r="E5147" s="495"/>
      <c r="F5147" s="428"/>
      <c r="G5147" s="495"/>
      <c r="H5147" s="495" t="str">
        <f t="shared" si="162"/>
        <v/>
      </c>
      <c r="I5147" s="512" t="str">
        <f t="shared" si="163"/>
        <v/>
      </c>
      <c r="J5147" s="428"/>
    </row>
    <row r="5148" spans="1:10" ht="24.75" customHeight="1">
      <c r="A5148" s="428"/>
      <c r="B5148" s="428"/>
      <c r="C5148" s="428"/>
      <c r="D5148" s="495"/>
      <c r="E5148" s="495"/>
      <c r="F5148" s="428"/>
      <c r="G5148" s="495"/>
      <c r="H5148" s="495" t="str">
        <f t="shared" si="162"/>
        <v/>
      </c>
      <c r="I5148" s="512" t="str">
        <f t="shared" si="163"/>
        <v/>
      </c>
      <c r="J5148" s="428"/>
    </row>
    <row r="5149" spans="1:10" ht="24.75" customHeight="1">
      <c r="A5149" s="428"/>
      <c r="B5149" s="428"/>
      <c r="C5149" s="428"/>
      <c r="D5149" s="495"/>
      <c r="E5149" s="495"/>
      <c r="F5149" s="428"/>
      <c r="G5149" s="495"/>
      <c r="H5149" s="495" t="str">
        <f t="shared" si="162"/>
        <v/>
      </c>
      <c r="I5149" s="512" t="str">
        <f t="shared" si="163"/>
        <v/>
      </c>
      <c r="J5149" s="428"/>
    </row>
    <row r="5150" spans="1:10" ht="24.75" customHeight="1">
      <c r="A5150" s="428"/>
      <c r="B5150" s="428"/>
      <c r="C5150" s="428"/>
      <c r="D5150" s="495"/>
      <c r="E5150" s="495"/>
      <c r="F5150" s="428"/>
      <c r="G5150" s="495"/>
      <c r="H5150" s="495" t="str">
        <f t="shared" ref="H5150:H5213" si="164">IF(E5150="","",E5150*G5150)</f>
        <v/>
      </c>
      <c r="I5150" s="512" t="str">
        <f t="shared" ref="I5150:I5213" si="165">IF(D5150="","",H5150/D5150)</f>
        <v/>
      </c>
      <c r="J5150" s="428"/>
    </row>
    <row r="5151" spans="1:10" ht="24.75" customHeight="1">
      <c r="A5151" s="428"/>
      <c r="B5151" s="428"/>
      <c r="C5151" s="428"/>
      <c r="D5151" s="495"/>
      <c r="E5151" s="495"/>
      <c r="F5151" s="428"/>
      <c r="G5151" s="495"/>
      <c r="H5151" s="495" t="str">
        <f t="shared" si="164"/>
        <v/>
      </c>
      <c r="I5151" s="512" t="str">
        <f t="shared" si="165"/>
        <v/>
      </c>
      <c r="J5151" s="428"/>
    </row>
    <row r="5152" spans="1:10" ht="24.75" customHeight="1">
      <c r="A5152" s="428"/>
      <c r="B5152" s="428"/>
      <c r="C5152" s="428"/>
      <c r="D5152" s="495"/>
      <c r="E5152" s="495"/>
      <c r="F5152" s="428"/>
      <c r="G5152" s="495"/>
      <c r="H5152" s="495" t="str">
        <f t="shared" si="164"/>
        <v/>
      </c>
      <c r="I5152" s="512" t="str">
        <f t="shared" si="165"/>
        <v/>
      </c>
      <c r="J5152" s="428"/>
    </row>
    <row r="5153" spans="1:10" ht="24.75" customHeight="1">
      <c r="A5153" s="428"/>
      <c r="B5153" s="428"/>
      <c r="C5153" s="428"/>
      <c r="D5153" s="495"/>
      <c r="E5153" s="495"/>
      <c r="F5153" s="428"/>
      <c r="G5153" s="495"/>
      <c r="H5153" s="495" t="str">
        <f t="shared" si="164"/>
        <v/>
      </c>
      <c r="I5153" s="512" t="str">
        <f t="shared" si="165"/>
        <v/>
      </c>
      <c r="J5153" s="428"/>
    </row>
    <row r="5154" spans="1:10" ht="24.75" customHeight="1">
      <c r="A5154" s="428"/>
      <c r="B5154" s="428"/>
      <c r="C5154" s="428"/>
      <c r="D5154" s="495"/>
      <c r="E5154" s="495"/>
      <c r="F5154" s="428"/>
      <c r="G5154" s="495"/>
      <c r="H5154" s="495" t="str">
        <f t="shared" si="164"/>
        <v/>
      </c>
      <c r="I5154" s="512" t="str">
        <f t="shared" si="165"/>
        <v/>
      </c>
      <c r="J5154" s="428"/>
    </row>
    <row r="5155" spans="1:10" ht="24.75" customHeight="1">
      <c r="A5155" s="428"/>
      <c r="B5155" s="428"/>
      <c r="C5155" s="428"/>
      <c r="D5155" s="495"/>
      <c r="E5155" s="495"/>
      <c r="F5155" s="428"/>
      <c r="G5155" s="495"/>
      <c r="H5155" s="495" t="str">
        <f t="shared" si="164"/>
        <v/>
      </c>
      <c r="I5155" s="512" t="str">
        <f t="shared" si="165"/>
        <v/>
      </c>
      <c r="J5155" s="428"/>
    </row>
    <row r="5156" spans="1:10" ht="24.75" customHeight="1">
      <c r="A5156" s="428"/>
      <c r="B5156" s="428"/>
      <c r="C5156" s="428"/>
      <c r="D5156" s="495"/>
      <c r="E5156" s="495"/>
      <c r="F5156" s="428"/>
      <c r="G5156" s="495"/>
      <c r="H5156" s="495" t="str">
        <f t="shared" si="164"/>
        <v/>
      </c>
      <c r="I5156" s="512" t="str">
        <f t="shared" si="165"/>
        <v/>
      </c>
      <c r="J5156" s="428"/>
    </row>
    <row r="5157" spans="1:10" ht="24.75" customHeight="1">
      <c r="A5157" s="428"/>
      <c r="B5157" s="428"/>
      <c r="C5157" s="428"/>
      <c r="D5157" s="495"/>
      <c r="E5157" s="495"/>
      <c r="F5157" s="428"/>
      <c r="G5157" s="495"/>
      <c r="H5157" s="495" t="str">
        <f t="shared" si="164"/>
        <v/>
      </c>
      <c r="I5157" s="512" t="str">
        <f t="shared" si="165"/>
        <v/>
      </c>
      <c r="J5157" s="428"/>
    </row>
    <row r="5158" spans="1:10" ht="24.75" customHeight="1">
      <c r="A5158" s="428"/>
      <c r="B5158" s="428"/>
      <c r="C5158" s="428"/>
      <c r="D5158" s="495"/>
      <c r="E5158" s="495"/>
      <c r="F5158" s="428"/>
      <c r="G5158" s="495"/>
      <c r="H5158" s="495" t="str">
        <f t="shared" si="164"/>
        <v/>
      </c>
      <c r="I5158" s="512" t="str">
        <f t="shared" si="165"/>
        <v/>
      </c>
      <c r="J5158" s="428"/>
    </row>
    <row r="5159" spans="1:10" ht="24.75" customHeight="1">
      <c r="A5159" s="428"/>
      <c r="B5159" s="428"/>
      <c r="C5159" s="428"/>
      <c r="D5159" s="495"/>
      <c r="E5159" s="495"/>
      <c r="F5159" s="428"/>
      <c r="G5159" s="495"/>
      <c r="H5159" s="495" t="str">
        <f t="shared" si="164"/>
        <v/>
      </c>
      <c r="I5159" s="512" t="str">
        <f t="shared" si="165"/>
        <v/>
      </c>
      <c r="J5159" s="428"/>
    </row>
    <row r="5160" spans="1:10" ht="24.75" customHeight="1">
      <c r="A5160" s="428"/>
      <c r="B5160" s="428"/>
      <c r="C5160" s="428"/>
      <c r="D5160" s="495"/>
      <c r="E5160" s="495"/>
      <c r="F5160" s="428"/>
      <c r="G5160" s="495"/>
      <c r="H5160" s="495" t="str">
        <f t="shared" si="164"/>
        <v/>
      </c>
      <c r="I5160" s="512" t="str">
        <f t="shared" si="165"/>
        <v/>
      </c>
      <c r="J5160" s="428"/>
    </row>
    <row r="5161" spans="1:10" ht="24.75" customHeight="1">
      <c r="A5161" s="428"/>
      <c r="B5161" s="428"/>
      <c r="C5161" s="428"/>
      <c r="D5161" s="495"/>
      <c r="E5161" s="495"/>
      <c r="F5161" s="428"/>
      <c r="G5161" s="495"/>
      <c r="H5161" s="495" t="str">
        <f t="shared" si="164"/>
        <v/>
      </c>
      <c r="I5161" s="512" t="str">
        <f t="shared" si="165"/>
        <v/>
      </c>
      <c r="J5161" s="428"/>
    </row>
    <row r="5162" spans="1:10" ht="24.75" customHeight="1">
      <c r="A5162" s="428"/>
      <c r="B5162" s="428"/>
      <c r="C5162" s="428"/>
      <c r="D5162" s="495"/>
      <c r="E5162" s="495"/>
      <c r="F5162" s="428"/>
      <c r="G5162" s="495"/>
      <c r="H5162" s="495" t="str">
        <f t="shared" si="164"/>
        <v/>
      </c>
      <c r="I5162" s="512" t="str">
        <f t="shared" si="165"/>
        <v/>
      </c>
      <c r="J5162" s="428"/>
    </row>
    <row r="5163" spans="1:10" ht="24.75" customHeight="1">
      <c r="A5163" s="428"/>
      <c r="B5163" s="428"/>
      <c r="C5163" s="428"/>
      <c r="D5163" s="495"/>
      <c r="E5163" s="495"/>
      <c r="F5163" s="428"/>
      <c r="G5163" s="495"/>
      <c r="H5163" s="495" t="str">
        <f t="shared" si="164"/>
        <v/>
      </c>
      <c r="I5163" s="512" t="str">
        <f t="shared" si="165"/>
        <v/>
      </c>
      <c r="J5163" s="428"/>
    </row>
    <row r="5164" spans="1:10" ht="24.75" customHeight="1">
      <c r="A5164" s="428"/>
      <c r="B5164" s="428"/>
      <c r="C5164" s="428"/>
      <c r="D5164" s="495"/>
      <c r="E5164" s="495"/>
      <c r="F5164" s="428"/>
      <c r="G5164" s="495"/>
      <c r="H5164" s="495" t="str">
        <f t="shared" si="164"/>
        <v/>
      </c>
      <c r="I5164" s="512" t="str">
        <f t="shared" si="165"/>
        <v/>
      </c>
      <c r="J5164" s="428"/>
    </row>
    <row r="5165" spans="1:10" ht="24.75" customHeight="1">
      <c r="A5165" s="428"/>
      <c r="B5165" s="428"/>
      <c r="C5165" s="428"/>
      <c r="D5165" s="495"/>
      <c r="E5165" s="495"/>
      <c r="F5165" s="428"/>
      <c r="G5165" s="495"/>
      <c r="H5165" s="495" t="str">
        <f t="shared" si="164"/>
        <v/>
      </c>
      <c r="I5165" s="512" t="str">
        <f t="shared" si="165"/>
        <v/>
      </c>
      <c r="J5165" s="428"/>
    </row>
    <row r="5166" spans="1:10" ht="24.75" customHeight="1">
      <c r="A5166" s="428"/>
      <c r="B5166" s="428"/>
      <c r="C5166" s="428"/>
      <c r="D5166" s="495"/>
      <c r="E5166" s="495"/>
      <c r="F5166" s="428"/>
      <c r="G5166" s="495"/>
      <c r="H5166" s="495" t="str">
        <f t="shared" si="164"/>
        <v/>
      </c>
      <c r="I5166" s="512" t="str">
        <f t="shared" si="165"/>
        <v/>
      </c>
      <c r="J5166" s="428"/>
    </row>
    <row r="5167" spans="1:10" ht="24.75" customHeight="1">
      <c r="A5167" s="428"/>
      <c r="B5167" s="428"/>
      <c r="C5167" s="428"/>
      <c r="D5167" s="495"/>
      <c r="E5167" s="495"/>
      <c r="F5167" s="428"/>
      <c r="G5167" s="495"/>
      <c r="H5167" s="495" t="str">
        <f t="shared" si="164"/>
        <v/>
      </c>
      <c r="I5167" s="512" t="str">
        <f t="shared" si="165"/>
        <v/>
      </c>
      <c r="J5167" s="428"/>
    </row>
    <row r="5168" spans="1:10" ht="24.75" customHeight="1">
      <c r="A5168" s="428"/>
      <c r="B5168" s="428"/>
      <c r="C5168" s="428"/>
      <c r="D5168" s="495"/>
      <c r="E5168" s="495"/>
      <c r="F5168" s="428"/>
      <c r="G5168" s="495"/>
      <c r="H5168" s="495" t="str">
        <f t="shared" si="164"/>
        <v/>
      </c>
      <c r="I5168" s="512" t="str">
        <f t="shared" si="165"/>
        <v/>
      </c>
      <c r="J5168" s="428"/>
    </row>
    <row r="5169" spans="1:10" ht="24.75" customHeight="1">
      <c r="A5169" s="428"/>
      <c r="B5169" s="428"/>
      <c r="C5169" s="428"/>
      <c r="D5169" s="495"/>
      <c r="E5169" s="495"/>
      <c r="F5169" s="428"/>
      <c r="G5169" s="495"/>
      <c r="H5169" s="495" t="str">
        <f t="shared" si="164"/>
        <v/>
      </c>
      <c r="I5169" s="512" t="str">
        <f t="shared" si="165"/>
        <v/>
      </c>
      <c r="J5169" s="428"/>
    </row>
    <row r="5170" spans="1:10" ht="24.75" customHeight="1">
      <c r="A5170" s="428"/>
      <c r="B5170" s="428"/>
      <c r="C5170" s="428"/>
      <c r="D5170" s="495"/>
      <c r="E5170" s="495"/>
      <c r="F5170" s="428"/>
      <c r="G5170" s="495"/>
      <c r="H5170" s="495" t="str">
        <f t="shared" si="164"/>
        <v/>
      </c>
      <c r="I5170" s="512" t="str">
        <f t="shared" si="165"/>
        <v/>
      </c>
      <c r="J5170" s="428"/>
    </row>
    <row r="5171" spans="1:10" ht="24.75" customHeight="1">
      <c r="A5171" s="428"/>
      <c r="B5171" s="428"/>
      <c r="C5171" s="428"/>
      <c r="D5171" s="495"/>
      <c r="E5171" s="495"/>
      <c r="F5171" s="428"/>
      <c r="G5171" s="495"/>
      <c r="H5171" s="495" t="str">
        <f t="shared" si="164"/>
        <v/>
      </c>
      <c r="I5171" s="512" t="str">
        <f t="shared" si="165"/>
        <v/>
      </c>
      <c r="J5171" s="428"/>
    </row>
    <row r="5172" spans="1:10" ht="24.75" customHeight="1">
      <c r="A5172" s="428"/>
      <c r="B5172" s="428"/>
      <c r="C5172" s="428"/>
      <c r="D5172" s="495"/>
      <c r="E5172" s="495"/>
      <c r="F5172" s="428"/>
      <c r="G5172" s="495"/>
      <c r="H5172" s="495" t="str">
        <f t="shared" si="164"/>
        <v/>
      </c>
      <c r="I5172" s="512" t="str">
        <f t="shared" si="165"/>
        <v/>
      </c>
      <c r="J5172" s="428"/>
    </row>
    <row r="5173" spans="1:10" ht="24.75" customHeight="1">
      <c r="A5173" s="428"/>
      <c r="B5173" s="428"/>
      <c r="C5173" s="428"/>
      <c r="D5173" s="495"/>
      <c r="E5173" s="495"/>
      <c r="F5173" s="428"/>
      <c r="G5173" s="495"/>
      <c r="H5173" s="495" t="str">
        <f t="shared" si="164"/>
        <v/>
      </c>
      <c r="I5173" s="512" t="str">
        <f t="shared" si="165"/>
        <v/>
      </c>
      <c r="J5173" s="428"/>
    </row>
    <row r="5174" spans="1:10" ht="24.75" customHeight="1">
      <c r="A5174" s="428"/>
      <c r="B5174" s="428"/>
      <c r="C5174" s="428"/>
      <c r="D5174" s="495"/>
      <c r="E5174" s="495"/>
      <c r="F5174" s="428"/>
      <c r="G5174" s="495"/>
      <c r="H5174" s="495" t="str">
        <f t="shared" si="164"/>
        <v/>
      </c>
      <c r="I5174" s="512" t="str">
        <f t="shared" si="165"/>
        <v/>
      </c>
      <c r="J5174" s="428"/>
    </row>
    <row r="5175" spans="1:10" ht="24.75" customHeight="1">
      <c r="A5175" s="428"/>
      <c r="B5175" s="428"/>
      <c r="C5175" s="428"/>
      <c r="D5175" s="495"/>
      <c r="E5175" s="495"/>
      <c r="F5175" s="428"/>
      <c r="G5175" s="495"/>
      <c r="H5175" s="495" t="str">
        <f t="shared" si="164"/>
        <v/>
      </c>
      <c r="I5175" s="512" t="str">
        <f t="shared" si="165"/>
        <v/>
      </c>
      <c r="J5175" s="428"/>
    </row>
    <row r="5176" spans="1:10" ht="24.75" customHeight="1">
      <c r="A5176" s="428"/>
      <c r="B5176" s="428"/>
      <c r="C5176" s="428"/>
      <c r="D5176" s="495"/>
      <c r="E5176" s="495"/>
      <c r="F5176" s="428"/>
      <c r="G5176" s="495"/>
      <c r="H5176" s="495" t="str">
        <f t="shared" si="164"/>
        <v/>
      </c>
      <c r="I5176" s="512" t="str">
        <f t="shared" si="165"/>
        <v/>
      </c>
      <c r="J5176" s="428"/>
    </row>
    <row r="5177" spans="1:10" ht="24.75" customHeight="1">
      <c r="A5177" s="428"/>
      <c r="B5177" s="428"/>
      <c r="C5177" s="428"/>
      <c r="D5177" s="495"/>
      <c r="E5177" s="495"/>
      <c r="F5177" s="428"/>
      <c r="G5177" s="495"/>
      <c r="H5177" s="495" t="str">
        <f t="shared" si="164"/>
        <v/>
      </c>
      <c r="I5177" s="512" t="str">
        <f t="shared" si="165"/>
        <v/>
      </c>
      <c r="J5177" s="428"/>
    </row>
    <row r="5178" spans="1:10" ht="24.75" customHeight="1">
      <c r="A5178" s="428"/>
      <c r="B5178" s="428"/>
      <c r="C5178" s="428"/>
      <c r="D5178" s="495"/>
      <c r="E5178" s="495"/>
      <c r="F5178" s="428"/>
      <c r="G5178" s="495"/>
      <c r="H5178" s="495" t="str">
        <f t="shared" si="164"/>
        <v/>
      </c>
      <c r="I5178" s="512" t="str">
        <f t="shared" si="165"/>
        <v/>
      </c>
      <c r="J5178" s="428"/>
    </row>
    <row r="5179" spans="1:10" ht="24.75" customHeight="1">
      <c r="A5179" s="428"/>
      <c r="B5179" s="428"/>
      <c r="C5179" s="428"/>
      <c r="D5179" s="495"/>
      <c r="E5179" s="495"/>
      <c r="F5179" s="428"/>
      <c r="G5179" s="495"/>
      <c r="H5179" s="495" t="str">
        <f t="shared" si="164"/>
        <v/>
      </c>
      <c r="I5179" s="512" t="str">
        <f t="shared" si="165"/>
        <v/>
      </c>
      <c r="J5179" s="428"/>
    </row>
    <row r="5180" spans="1:10" ht="24.75" customHeight="1">
      <c r="A5180" s="428"/>
      <c r="B5180" s="428"/>
      <c r="C5180" s="428"/>
      <c r="D5180" s="495"/>
      <c r="E5180" s="495"/>
      <c r="F5180" s="428"/>
      <c r="G5180" s="495"/>
      <c r="H5180" s="495" t="str">
        <f t="shared" si="164"/>
        <v/>
      </c>
      <c r="I5180" s="512" t="str">
        <f t="shared" si="165"/>
        <v/>
      </c>
      <c r="J5180" s="428"/>
    </row>
    <row r="5181" spans="1:10" ht="24.75" customHeight="1">
      <c r="A5181" s="428"/>
      <c r="B5181" s="428"/>
      <c r="C5181" s="428"/>
      <c r="D5181" s="495"/>
      <c r="E5181" s="495"/>
      <c r="F5181" s="428"/>
      <c r="G5181" s="495"/>
      <c r="H5181" s="495" t="str">
        <f t="shared" si="164"/>
        <v/>
      </c>
      <c r="I5181" s="512" t="str">
        <f t="shared" si="165"/>
        <v/>
      </c>
      <c r="J5181" s="428"/>
    </row>
    <row r="5182" spans="1:10" ht="24.75" customHeight="1">
      <c r="A5182" s="428"/>
      <c r="B5182" s="428"/>
      <c r="C5182" s="428"/>
      <c r="D5182" s="495"/>
      <c r="E5182" s="495"/>
      <c r="F5182" s="428"/>
      <c r="G5182" s="495"/>
      <c r="H5182" s="495" t="str">
        <f t="shared" si="164"/>
        <v/>
      </c>
      <c r="I5182" s="512" t="str">
        <f t="shared" si="165"/>
        <v/>
      </c>
      <c r="J5182" s="428"/>
    </row>
    <row r="5183" spans="1:10" ht="24.75" customHeight="1">
      <c r="A5183" s="428"/>
      <c r="B5183" s="428"/>
      <c r="C5183" s="428"/>
      <c r="D5183" s="495"/>
      <c r="E5183" s="495"/>
      <c r="F5183" s="428"/>
      <c r="G5183" s="495"/>
      <c r="H5183" s="495" t="str">
        <f t="shared" si="164"/>
        <v/>
      </c>
      <c r="I5183" s="512" t="str">
        <f t="shared" si="165"/>
        <v/>
      </c>
      <c r="J5183" s="428"/>
    </row>
    <row r="5184" spans="1:10" ht="24.75" customHeight="1">
      <c r="A5184" s="428"/>
      <c r="B5184" s="428"/>
      <c r="C5184" s="428"/>
      <c r="D5184" s="495"/>
      <c r="E5184" s="495"/>
      <c r="F5184" s="428"/>
      <c r="G5184" s="495"/>
      <c r="H5184" s="495" t="str">
        <f t="shared" si="164"/>
        <v/>
      </c>
      <c r="I5184" s="512" t="str">
        <f t="shared" si="165"/>
        <v/>
      </c>
      <c r="J5184" s="428"/>
    </row>
    <row r="5185" spans="1:10" ht="24.75" customHeight="1">
      <c r="A5185" s="428"/>
      <c r="B5185" s="428"/>
      <c r="C5185" s="428"/>
      <c r="D5185" s="495"/>
      <c r="E5185" s="495"/>
      <c r="F5185" s="428"/>
      <c r="G5185" s="495"/>
      <c r="H5185" s="495" t="str">
        <f t="shared" si="164"/>
        <v/>
      </c>
      <c r="I5185" s="512" t="str">
        <f t="shared" si="165"/>
        <v/>
      </c>
      <c r="J5185" s="428"/>
    </row>
    <row r="5186" spans="1:10" ht="24.75" customHeight="1">
      <c r="A5186" s="428"/>
      <c r="B5186" s="428"/>
      <c r="C5186" s="428"/>
      <c r="D5186" s="495"/>
      <c r="E5186" s="495"/>
      <c r="F5186" s="428"/>
      <c r="G5186" s="495"/>
      <c r="H5186" s="495" t="str">
        <f t="shared" si="164"/>
        <v/>
      </c>
      <c r="I5186" s="512" t="str">
        <f t="shared" si="165"/>
        <v/>
      </c>
      <c r="J5186" s="428"/>
    </row>
    <row r="5187" spans="1:10" ht="24.75" customHeight="1">
      <c r="A5187" s="428"/>
      <c r="B5187" s="428"/>
      <c r="C5187" s="428"/>
      <c r="D5187" s="495"/>
      <c r="E5187" s="495"/>
      <c r="F5187" s="428"/>
      <c r="G5187" s="495"/>
      <c r="H5187" s="495" t="str">
        <f t="shared" si="164"/>
        <v/>
      </c>
      <c r="I5187" s="512" t="str">
        <f t="shared" si="165"/>
        <v/>
      </c>
      <c r="J5187" s="428"/>
    </row>
    <row r="5188" spans="1:10" ht="24.75" customHeight="1">
      <c r="A5188" s="428"/>
      <c r="B5188" s="428"/>
      <c r="C5188" s="428"/>
      <c r="D5188" s="495"/>
      <c r="E5188" s="495"/>
      <c r="F5188" s="428"/>
      <c r="G5188" s="495"/>
      <c r="H5188" s="495" t="str">
        <f t="shared" si="164"/>
        <v/>
      </c>
      <c r="I5188" s="512" t="str">
        <f t="shared" si="165"/>
        <v/>
      </c>
      <c r="J5188" s="428"/>
    </row>
    <row r="5189" spans="1:10" ht="24.75" customHeight="1">
      <c r="A5189" s="428"/>
      <c r="B5189" s="428"/>
      <c r="C5189" s="428"/>
      <c r="D5189" s="495"/>
      <c r="E5189" s="495"/>
      <c r="F5189" s="428"/>
      <c r="G5189" s="495"/>
      <c r="H5189" s="495" t="str">
        <f t="shared" si="164"/>
        <v/>
      </c>
      <c r="I5189" s="512" t="str">
        <f t="shared" si="165"/>
        <v/>
      </c>
      <c r="J5189" s="428"/>
    </row>
    <row r="5190" spans="1:10" ht="24.75" customHeight="1">
      <c r="A5190" s="428"/>
      <c r="B5190" s="428"/>
      <c r="C5190" s="428"/>
      <c r="D5190" s="495"/>
      <c r="E5190" s="495"/>
      <c r="F5190" s="428"/>
      <c r="G5190" s="495"/>
      <c r="H5190" s="495" t="str">
        <f t="shared" si="164"/>
        <v/>
      </c>
      <c r="I5190" s="512" t="str">
        <f t="shared" si="165"/>
        <v/>
      </c>
      <c r="J5190" s="428"/>
    </row>
    <row r="5191" spans="1:10" ht="24.75" customHeight="1">
      <c r="A5191" s="428"/>
      <c r="B5191" s="428"/>
      <c r="C5191" s="428"/>
      <c r="D5191" s="495"/>
      <c r="E5191" s="495"/>
      <c r="F5191" s="428"/>
      <c r="G5191" s="495"/>
      <c r="H5191" s="495" t="str">
        <f t="shared" si="164"/>
        <v/>
      </c>
      <c r="I5191" s="512" t="str">
        <f t="shared" si="165"/>
        <v/>
      </c>
      <c r="J5191" s="428"/>
    </row>
    <row r="5192" spans="1:10" ht="24.75" customHeight="1">
      <c r="A5192" s="428"/>
      <c r="B5192" s="428"/>
      <c r="C5192" s="428"/>
      <c r="D5192" s="495"/>
      <c r="E5192" s="495"/>
      <c r="F5192" s="428"/>
      <c r="G5192" s="495"/>
      <c r="H5192" s="495" t="str">
        <f t="shared" si="164"/>
        <v/>
      </c>
      <c r="I5192" s="512" t="str">
        <f t="shared" si="165"/>
        <v/>
      </c>
      <c r="J5192" s="428"/>
    </row>
    <row r="5193" spans="1:10" ht="24.75" customHeight="1">
      <c r="A5193" s="428"/>
      <c r="B5193" s="428"/>
      <c r="C5193" s="428"/>
      <c r="D5193" s="495"/>
      <c r="E5193" s="495"/>
      <c r="F5193" s="428"/>
      <c r="G5193" s="495"/>
      <c r="H5193" s="495" t="str">
        <f t="shared" si="164"/>
        <v/>
      </c>
      <c r="I5193" s="512" t="str">
        <f t="shared" si="165"/>
        <v/>
      </c>
      <c r="J5193" s="428"/>
    </row>
    <row r="5194" spans="1:10" ht="24.75" customHeight="1">
      <c r="A5194" s="428"/>
      <c r="B5194" s="428"/>
      <c r="C5194" s="428"/>
      <c r="D5194" s="495"/>
      <c r="E5194" s="495"/>
      <c r="F5194" s="428"/>
      <c r="G5194" s="495"/>
      <c r="H5194" s="495" t="str">
        <f t="shared" si="164"/>
        <v/>
      </c>
      <c r="I5194" s="512" t="str">
        <f t="shared" si="165"/>
        <v/>
      </c>
      <c r="J5194" s="428"/>
    </row>
    <row r="5195" spans="1:10" ht="24.75" customHeight="1">
      <c r="A5195" s="428"/>
      <c r="B5195" s="428"/>
      <c r="C5195" s="428"/>
      <c r="D5195" s="495"/>
      <c r="E5195" s="495"/>
      <c r="F5195" s="428"/>
      <c r="G5195" s="495"/>
      <c r="H5195" s="495" t="str">
        <f t="shared" si="164"/>
        <v/>
      </c>
      <c r="I5195" s="512" t="str">
        <f t="shared" si="165"/>
        <v/>
      </c>
      <c r="J5195" s="428"/>
    </row>
    <row r="5196" spans="1:10" ht="24.75" customHeight="1">
      <c r="A5196" s="428"/>
      <c r="B5196" s="428"/>
      <c r="C5196" s="428"/>
      <c r="D5196" s="495"/>
      <c r="E5196" s="495"/>
      <c r="F5196" s="428"/>
      <c r="G5196" s="495"/>
      <c r="H5196" s="495" t="str">
        <f t="shared" si="164"/>
        <v/>
      </c>
      <c r="I5196" s="512" t="str">
        <f t="shared" si="165"/>
        <v/>
      </c>
      <c r="J5196" s="428"/>
    </row>
    <row r="5197" spans="1:10" ht="24.75" customHeight="1">
      <c r="A5197" s="428"/>
      <c r="B5197" s="428"/>
      <c r="C5197" s="428"/>
      <c r="D5197" s="495"/>
      <c r="E5197" s="495"/>
      <c r="F5197" s="428"/>
      <c r="G5197" s="495"/>
      <c r="H5197" s="495" t="str">
        <f t="shared" si="164"/>
        <v/>
      </c>
      <c r="I5197" s="512" t="str">
        <f t="shared" si="165"/>
        <v/>
      </c>
      <c r="J5197" s="428"/>
    </row>
    <row r="5198" spans="1:10" ht="24.75" customHeight="1">
      <c r="A5198" s="428"/>
      <c r="B5198" s="428"/>
      <c r="C5198" s="428"/>
      <c r="D5198" s="495"/>
      <c r="E5198" s="495"/>
      <c r="F5198" s="428"/>
      <c r="G5198" s="495"/>
      <c r="H5198" s="495" t="str">
        <f t="shared" si="164"/>
        <v/>
      </c>
      <c r="I5198" s="512" t="str">
        <f t="shared" si="165"/>
        <v/>
      </c>
      <c r="J5198" s="428"/>
    </row>
    <row r="5199" spans="1:10" ht="24.75" customHeight="1">
      <c r="A5199" s="428"/>
      <c r="B5199" s="428"/>
      <c r="C5199" s="428"/>
      <c r="D5199" s="495"/>
      <c r="E5199" s="495"/>
      <c r="F5199" s="428"/>
      <c r="G5199" s="495"/>
      <c r="H5199" s="495" t="str">
        <f t="shared" si="164"/>
        <v/>
      </c>
      <c r="I5199" s="512" t="str">
        <f t="shared" si="165"/>
        <v/>
      </c>
      <c r="J5199" s="428"/>
    </row>
    <row r="5200" spans="1:10" ht="24.75" customHeight="1">
      <c r="A5200" s="428"/>
      <c r="B5200" s="428"/>
      <c r="C5200" s="428"/>
      <c r="D5200" s="495"/>
      <c r="E5200" s="495"/>
      <c r="F5200" s="428"/>
      <c r="G5200" s="495"/>
      <c r="H5200" s="495" t="str">
        <f t="shared" si="164"/>
        <v/>
      </c>
      <c r="I5200" s="512" t="str">
        <f t="shared" si="165"/>
        <v/>
      </c>
      <c r="J5200" s="428"/>
    </row>
    <row r="5201" spans="1:10" ht="24.75" customHeight="1">
      <c r="A5201" s="428"/>
      <c r="B5201" s="428"/>
      <c r="C5201" s="428"/>
      <c r="D5201" s="495"/>
      <c r="E5201" s="495"/>
      <c r="F5201" s="428"/>
      <c r="G5201" s="495"/>
      <c r="H5201" s="495" t="str">
        <f t="shared" si="164"/>
        <v/>
      </c>
      <c r="I5201" s="512" t="str">
        <f t="shared" si="165"/>
        <v/>
      </c>
      <c r="J5201" s="428"/>
    </row>
    <row r="5202" spans="1:10" ht="24.75" customHeight="1">
      <c r="A5202" s="428"/>
      <c r="B5202" s="428"/>
      <c r="C5202" s="428"/>
      <c r="D5202" s="495"/>
      <c r="E5202" s="495"/>
      <c r="F5202" s="428"/>
      <c r="G5202" s="495"/>
      <c r="H5202" s="495" t="str">
        <f t="shared" si="164"/>
        <v/>
      </c>
      <c r="I5202" s="512" t="str">
        <f t="shared" si="165"/>
        <v/>
      </c>
      <c r="J5202" s="428"/>
    </row>
    <row r="5203" spans="1:10" ht="24.75" customHeight="1">
      <c r="A5203" s="428"/>
      <c r="B5203" s="428"/>
      <c r="C5203" s="428"/>
      <c r="D5203" s="495"/>
      <c r="E5203" s="495"/>
      <c r="F5203" s="428"/>
      <c r="G5203" s="495"/>
      <c r="H5203" s="495" t="str">
        <f t="shared" si="164"/>
        <v/>
      </c>
      <c r="I5203" s="512" t="str">
        <f t="shared" si="165"/>
        <v/>
      </c>
      <c r="J5203" s="428"/>
    </row>
    <row r="5204" spans="1:10" ht="24.75" customHeight="1">
      <c r="A5204" s="428"/>
      <c r="B5204" s="428"/>
      <c r="C5204" s="428"/>
      <c r="D5204" s="495"/>
      <c r="E5204" s="495"/>
      <c r="F5204" s="428"/>
      <c r="G5204" s="495"/>
      <c r="H5204" s="495" t="str">
        <f t="shared" si="164"/>
        <v/>
      </c>
      <c r="I5204" s="512" t="str">
        <f t="shared" si="165"/>
        <v/>
      </c>
      <c r="J5204" s="428"/>
    </row>
    <row r="5205" spans="1:10" ht="24.75" customHeight="1">
      <c r="A5205" s="428"/>
      <c r="B5205" s="428"/>
      <c r="C5205" s="428"/>
      <c r="D5205" s="495"/>
      <c r="E5205" s="495"/>
      <c r="F5205" s="428"/>
      <c r="G5205" s="495"/>
      <c r="H5205" s="495" t="str">
        <f t="shared" si="164"/>
        <v/>
      </c>
      <c r="I5205" s="512" t="str">
        <f t="shared" si="165"/>
        <v/>
      </c>
      <c r="J5205" s="428"/>
    </row>
    <row r="5206" spans="1:10" ht="24.75" customHeight="1">
      <c r="A5206" s="428"/>
      <c r="B5206" s="428"/>
      <c r="C5206" s="428"/>
      <c r="D5206" s="495"/>
      <c r="E5206" s="495"/>
      <c r="F5206" s="428"/>
      <c r="G5206" s="495"/>
      <c r="H5206" s="495" t="str">
        <f t="shared" si="164"/>
        <v/>
      </c>
      <c r="I5206" s="512" t="str">
        <f t="shared" si="165"/>
        <v/>
      </c>
      <c r="J5206" s="428"/>
    </row>
    <row r="5207" spans="1:10" ht="24.75" customHeight="1">
      <c r="A5207" s="428"/>
      <c r="B5207" s="428"/>
      <c r="C5207" s="428"/>
      <c r="D5207" s="495"/>
      <c r="E5207" s="495"/>
      <c r="F5207" s="428"/>
      <c r="G5207" s="495"/>
      <c r="H5207" s="495" t="str">
        <f t="shared" si="164"/>
        <v/>
      </c>
      <c r="I5207" s="512" t="str">
        <f t="shared" si="165"/>
        <v/>
      </c>
      <c r="J5207" s="428"/>
    </row>
    <row r="5208" spans="1:10" ht="24.75" customHeight="1">
      <c r="A5208" s="428"/>
      <c r="B5208" s="428"/>
      <c r="C5208" s="428"/>
      <c r="D5208" s="495"/>
      <c r="E5208" s="495"/>
      <c r="F5208" s="428"/>
      <c r="G5208" s="495"/>
      <c r="H5208" s="495" t="str">
        <f t="shared" si="164"/>
        <v/>
      </c>
      <c r="I5208" s="512" t="str">
        <f t="shared" si="165"/>
        <v/>
      </c>
      <c r="J5208" s="428"/>
    </row>
    <row r="5209" spans="1:10" ht="24.75" customHeight="1">
      <c r="A5209" s="428"/>
      <c r="B5209" s="428"/>
      <c r="C5209" s="428"/>
      <c r="D5209" s="495"/>
      <c r="E5209" s="495"/>
      <c r="F5209" s="428"/>
      <c r="G5209" s="495"/>
      <c r="H5209" s="495" t="str">
        <f t="shared" si="164"/>
        <v/>
      </c>
      <c r="I5209" s="512" t="str">
        <f t="shared" si="165"/>
        <v/>
      </c>
      <c r="J5209" s="428"/>
    </row>
    <row r="5210" spans="1:10" ht="24.75" customHeight="1">
      <c r="A5210" s="428"/>
      <c r="B5210" s="428"/>
      <c r="C5210" s="428"/>
      <c r="D5210" s="495"/>
      <c r="E5210" s="495"/>
      <c r="F5210" s="428"/>
      <c r="G5210" s="495"/>
      <c r="H5210" s="495" t="str">
        <f t="shared" si="164"/>
        <v/>
      </c>
      <c r="I5210" s="512" t="str">
        <f t="shared" si="165"/>
        <v/>
      </c>
      <c r="J5210" s="428"/>
    </row>
    <row r="5211" spans="1:10" ht="24.75" customHeight="1">
      <c r="A5211" s="428"/>
      <c r="B5211" s="428"/>
      <c r="C5211" s="428"/>
      <c r="D5211" s="495"/>
      <c r="E5211" s="495"/>
      <c r="F5211" s="428"/>
      <c r="G5211" s="495"/>
      <c r="H5211" s="495" t="str">
        <f t="shared" si="164"/>
        <v/>
      </c>
      <c r="I5211" s="512" t="str">
        <f t="shared" si="165"/>
        <v/>
      </c>
      <c r="J5211" s="428"/>
    </row>
    <row r="5212" spans="1:10" ht="24.75" customHeight="1">
      <c r="A5212" s="428"/>
      <c r="B5212" s="428"/>
      <c r="C5212" s="428"/>
      <c r="D5212" s="495"/>
      <c r="E5212" s="495"/>
      <c r="F5212" s="428"/>
      <c r="G5212" s="495"/>
      <c r="H5212" s="495" t="str">
        <f t="shared" si="164"/>
        <v/>
      </c>
      <c r="I5212" s="512" t="str">
        <f t="shared" si="165"/>
        <v/>
      </c>
      <c r="J5212" s="428"/>
    </row>
    <row r="5213" spans="1:10" ht="24.75" customHeight="1">
      <c r="A5213" s="428"/>
      <c r="B5213" s="428"/>
      <c r="C5213" s="428"/>
      <c r="D5213" s="495"/>
      <c r="E5213" s="495"/>
      <c r="F5213" s="428"/>
      <c r="G5213" s="495"/>
      <c r="H5213" s="495" t="str">
        <f t="shared" si="164"/>
        <v/>
      </c>
      <c r="I5213" s="512" t="str">
        <f t="shared" si="165"/>
        <v/>
      </c>
      <c r="J5213" s="428"/>
    </row>
    <row r="5214" spans="1:10" ht="24.75" customHeight="1">
      <c r="A5214" s="428"/>
      <c r="B5214" s="428"/>
      <c r="C5214" s="428"/>
      <c r="D5214" s="495"/>
      <c r="E5214" s="495"/>
      <c r="F5214" s="428"/>
      <c r="G5214" s="495"/>
      <c r="H5214" s="495" t="str">
        <f t="shared" ref="H5214:H5277" si="166">IF(E5214="","",E5214*G5214)</f>
        <v/>
      </c>
      <c r="I5214" s="512" t="str">
        <f t="shared" ref="I5214:I5277" si="167">IF(D5214="","",H5214/D5214)</f>
        <v/>
      </c>
      <c r="J5214" s="428"/>
    </row>
    <row r="5215" spans="1:10" ht="24.75" customHeight="1">
      <c r="A5215" s="428"/>
      <c r="B5215" s="428"/>
      <c r="C5215" s="428"/>
      <c r="D5215" s="495"/>
      <c r="E5215" s="495"/>
      <c r="F5215" s="428"/>
      <c r="G5215" s="495"/>
      <c r="H5215" s="495" t="str">
        <f t="shared" si="166"/>
        <v/>
      </c>
      <c r="I5215" s="512" t="str">
        <f t="shared" si="167"/>
        <v/>
      </c>
      <c r="J5215" s="428"/>
    </row>
    <row r="5216" spans="1:10" ht="24.75" customHeight="1">
      <c r="A5216" s="428"/>
      <c r="B5216" s="428"/>
      <c r="C5216" s="428"/>
      <c r="D5216" s="495"/>
      <c r="E5216" s="495"/>
      <c r="F5216" s="428"/>
      <c r="G5216" s="495"/>
      <c r="H5216" s="495" t="str">
        <f t="shared" si="166"/>
        <v/>
      </c>
      <c r="I5216" s="512" t="str">
        <f t="shared" si="167"/>
        <v/>
      </c>
      <c r="J5216" s="428"/>
    </row>
    <row r="5217" spans="1:10" ht="24.75" customHeight="1">
      <c r="A5217" s="428"/>
      <c r="B5217" s="428"/>
      <c r="C5217" s="428"/>
      <c r="D5217" s="495"/>
      <c r="E5217" s="495"/>
      <c r="F5217" s="428"/>
      <c r="G5217" s="495"/>
      <c r="H5217" s="495" t="str">
        <f t="shared" si="166"/>
        <v/>
      </c>
      <c r="I5217" s="512" t="str">
        <f t="shared" si="167"/>
        <v/>
      </c>
      <c r="J5217" s="428"/>
    </row>
    <row r="5218" spans="1:10" ht="24.75" customHeight="1">
      <c r="A5218" s="428"/>
      <c r="B5218" s="428"/>
      <c r="C5218" s="428"/>
      <c r="D5218" s="495"/>
      <c r="E5218" s="495"/>
      <c r="F5218" s="428"/>
      <c r="G5218" s="495"/>
      <c r="H5218" s="495" t="str">
        <f t="shared" si="166"/>
        <v/>
      </c>
      <c r="I5218" s="512" t="str">
        <f t="shared" si="167"/>
        <v/>
      </c>
      <c r="J5218" s="428"/>
    </row>
    <row r="5219" spans="1:10" ht="24.75" customHeight="1">
      <c r="A5219" s="428"/>
      <c r="B5219" s="428"/>
      <c r="C5219" s="428"/>
      <c r="D5219" s="495"/>
      <c r="E5219" s="495"/>
      <c r="F5219" s="428"/>
      <c r="G5219" s="495"/>
      <c r="H5219" s="495" t="str">
        <f t="shared" si="166"/>
        <v/>
      </c>
      <c r="I5219" s="512" t="str">
        <f t="shared" si="167"/>
        <v/>
      </c>
      <c r="J5219" s="428"/>
    </row>
    <row r="5220" spans="1:10" ht="24.75" customHeight="1">
      <c r="A5220" s="428"/>
      <c r="B5220" s="428"/>
      <c r="C5220" s="428"/>
      <c r="D5220" s="495"/>
      <c r="E5220" s="495"/>
      <c r="F5220" s="428"/>
      <c r="G5220" s="495"/>
      <c r="H5220" s="495" t="str">
        <f t="shared" si="166"/>
        <v/>
      </c>
      <c r="I5220" s="512" t="str">
        <f t="shared" si="167"/>
        <v/>
      </c>
      <c r="J5220" s="428"/>
    </row>
    <row r="5221" spans="1:10" ht="24.75" customHeight="1">
      <c r="A5221" s="428"/>
      <c r="B5221" s="428"/>
      <c r="C5221" s="428"/>
      <c r="D5221" s="495"/>
      <c r="E5221" s="495"/>
      <c r="F5221" s="428"/>
      <c r="G5221" s="495"/>
      <c r="H5221" s="495" t="str">
        <f t="shared" si="166"/>
        <v/>
      </c>
      <c r="I5221" s="512" t="str">
        <f t="shared" si="167"/>
        <v/>
      </c>
      <c r="J5221" s="428"/>
    </row>
    <row r="5222" spans="1:10" ht="24.75" customHeight="1">
      <c r="A5222" s="428"/>
      <c r="B5222" s="428"/>
      <c r="C5222" s="428"/>
      <c r="D5222" s="495"/>
      <c r="E5222" s="495"/>
      <c r="F5222" s="428"/>
      <c r="G5222" s="495"/>
      <c r="H5222" s="495" t="str">
        <f t="shared" si="166"/>
        <v/>
      </c>
      <c r="I5222" s="512" t="str">
        <f t="shared" si="167"/>
        <v/>
      </c>
      <c r="J5222" s="428"/>
    </row>
    <row r="5223" spans="1:10" ht="24.75" customHeight="1">
      <c r="A5223" s="428"/>
      <c r="B5223" s="428"/>
      <c r="C5223" s="428"/>
      <c r="D5223" s="495"/>
      <c r="E5223" s="495"/>
      <c r="F5223" s="428"/>
      <c r="G5223" s="495"/>
      <c r="H5223" s="495" t="str">
        <f t="shared" si="166"/>
        <v/>
      </c>
      <c r="I5223" s="512" t="str">
        <f t="shared" si="167"/>
        <v/>
      </c>
      <c r="J5223" s="428"/>
    </row>
    <row r="5224" spans="1:10" ht="24.75" customHeight="1">
      <c r="A5224" s="428"/>
      <c r="B5224" s="428"/>
      <c r="C5224" s="428"/>
      <c r="D5224" s="495"/>
      <c r="E5224" s="495"/>
      <c r="F5224" s="428"/>
      <c r="G5224" s="495"/>
      <c r="H5224" s="495" t="str">
        <f t="shared" si="166"/>
        <v/>
      </c>
      <c r="I5224" s="512" t="str">
        <f t="shared" si="167"/>
        <v/>
      </c>
      <c r="J5224" s="428"/>
    </row>
    <row r="5225" spans="1:10" ht="24.75" customHeight="1">
      <c r="A5225" s="428"/>
      <c r="B5225" s="428"/>
      <c r="C5225" s="428"/>
      <c r="D5225" s="495"/>
      <c r="E5225" s="495"/>
      <c r="F5225" s="428"/>
      <c r="G5225" s="495"/>
      <c r="H5225" s="495" t="str">
        <f t="shared" si="166"/>
        <v/>
      </c>
      <c r="I5225" s="512" t="str">
        <f t="shared" si="167"/>
        <v/>
      </c>
      <c r="J5225" s="428"/>
    </row>
    <row r="5226" spans="1:10" ht="24.75" customHeight="1">
      <c r="A5226" s="428"/>
      <c r="B5226" s="428"/>
      <c r="C5226" s="428"/>
      <c r="D5226" s="495"/>
      <c r="E5226" s="495"/>
      <c r="F5226" s="428"/>
      <c r="G5226" s="495"/>
      <c r="H5226" s="495" t="str">
        <f t="shared" si="166"/>
        <v/>
      </c>
      <c r="I5226" s="512" t="str">
        <f t="shared" si="167"/>
        <v/>
      </c>
      <c r="J5226" s="428"/>
    </row>
    <row r="5227" spans="1:10" ht="24.75" customHeight="1">
      <c r="A5227" s="428"/>
      <c r="B5227" s="428"/>
      <c r="C5227" s="428"/>
      <c r="D5227" s="495"/>
      <c r="E5227" s="495"/>
      <c r="F5227" s="428"/>
      <c r="G5227" s="495"/>
      <c r="H5227" s="495" t="str">
        <f t="shared" si="166"/>
        <v/>
      </c>
      <c r="I5227" s="512" t="str">
        <f t="shared" si="167"/>
        <v/>
      </c>
      <c r="J5227" s="428"/>
    </row>
    <row r="5228" spans="1:10" ht="24.75" customHeight="1">
      <c r="A5228" s="428"/>
      <c r="B5228" s="428"/>
      <c r="C5228" s="428"/>
      <c r="D5228" s="495"/>
      <c r="E5228" s="495"/>
      <c r="F5228" s="428"/>
      <c r="G5228" s="495"/>
      <c r="H5228" s="495" t="str">
        <f t="shared" si="166"/>
        <v/>
      </c>
      <c r="I5228" s="512" t="str">
        <f t="shared" si="167"/>
        <v/>
      </c>
      <c r="J5228" s="428"/>
    </row>
    <row r="5229" spans="1:10" ht="24.75" customHeight="1">
      <c r="A5229" s="428"/>
      <c r="B5229" s="428"/>
      <c r="C5229" s="428"/>
      <c r="D5229" s="495"/>
      <c r="E5229" s="495"/>
      <c r="F5229" s="428"/>
      <c r="G5229" s="495"/>
      <c r="H5229" s="495" t="str">
        <f t="shared" si="166"/>
        <v/>
      </c>
      <c r="I5229" s="512" t="str">
        <f t="shared" si="167"/>
        <v/>
      </c>
      <c r="J5229" s="428"/>
    </row>
    <row r="5230" spans="1:10" ht="24.75" customHeight="1">
      <c r="A5230" s="428"/>
      <c r="B5230" s="428"/>
      <c r="C5230" s="428"/>
      <c r="D5230" s="495"/>
      <c r="E5230" s="495"/>
      <c r="F5230" s="428"/>
      <c r="G5230" s="495"/>
      <c r="H5230" s="495" t="str">
        <f t="shared" si="166"/>
        <v/>
      </c>
      <c r="I5230" s="512" t="str">
        <f t="shared" si="167"/>
        <v/>
      </c>
      <c r="J5230" s="428"/>
    </row>
    <row r="5231" spans="1:10" ht="24.75" customHeight="1">
      <c r="A5231" s="428"/>
      <c r="B5231" s="428"/>
      <c r="C5231" s="428"/>
      <c r="D5231" s="495"/>
      <c r="E5231" s="495"/>
      <c r="F5231" s="428"/>
      <c r="G5231" s="495"/>
      <c r="H5231" s="495" t="str">
        <f t="shared" si="166"/>
        <v/>
      </c>
      <c r="I5231" s="512" t="str">
        <f t="shared" si="167"/>
        <v/>
      </c>
      <c r="J5231" s="428"/>
    </row>
    <row r="5232" spans="1:10" ht="24.75" customHeight="1">
      <c r="A5232" s="428"/>
      <c r="B5232" s="428"/>
      <c r="C5232" s="428"/>
      <c r="D5232" s="495"/>
      <c r="E5232" s="495"/>
      <c r="F5232" s="428"/>
      <c r="G5232" s="495"/>
      <c r="H5232" s="495" t="str">
        <f t="shared" si="166"/>
        <v/>
      </c>
      <c r="I5232" s="512" t="str">
        <f t="shared" si="167"/>
        <v/>
      </c>
      <c r="J5232" s="428"/>
    </row>
    <row r="5233" spans="1:10" ht="24.75" customHeight="1">
      <c r="A5233" s="428"/>
      <c r="B5233" s="428"/>
      <c r="C5233" s="428"/>
      <c r="D5233" s="495"/>
      <c r="E5233" s="495"/>
      <c r="F5233" s="428"/>
      <c r="G5233" s="495"/>
      <c r="H5233" s="495" t="str">
        <f t="shared" si="166"/>
        <v/>
      </c>
      <c r="I5233" s="512" t="str">
        <f t="shared" si="167"/>
        <v/>
      </c>
      <c r="J5233" s="428"/>
    </row>
    <row r="5234" spans="1:10" ht="24.75" customHeight="1">
      <c r="A5234" s="428"/>
      <c r="B5234" s="428"/>
      <c r="C5234" s="428"/>
      <c r="D5234" s="495"/>
      <c r="E5234" s="495"/>
      <c r="F5234" s="428"/>
      <c r="G5234" s="495"/>
      <c r="H5234" s="495" t="str">
        <f t="shared" si="166"/>
        <v/>
      </c>
      <c r="I5234" s="512" t="str">
        <f t="shared" si="167"/>
        <v/>
      </c>
      <c r="J5234" s="428"/>
    </row>
    <row r="5235" spans="1:10" ht="24.75" customHeight="1">
      <c r="A5235" s="428"/>
      <c r="B5235" s="428"/>
      <c r="C5235" s="428"/>
      <c r="D5235" s="495"/>
      <c r="E5235" s="495"/>
      <c r="F5235" s="428"/>
      <c r="G5235" s="495"/>
      <c r="H5235" s="495" t="str">
        <f t="shared" si="166"/>
        <v/>
      </c>
      <c r="I5235" s="512" t="str">
        <f t="shared" si="167"/>
        <v/>
      </c>
      <c r="J5235" s="428"/>
    </row>
    <row r="5236" spans="1:10" ht="24.75" customHeight="1">
      <c r="A5236" s="428"/>
      <c r="B5236" s="428"/>
      <c r="C5236" s="428"/>
      <c r="D5236" s="495"/>
      <c r="E5236" s="495"/>
      <c r="F5236" s="428"/>
      <c r="G5236" s="495"/>
      <c r="H5236" s="495" t="str">
        <f t="shared" si="166"/>
        <v/>
      </c>
      <c r="I5236" s="512" t="str">
        <f t="shared" si="167"/>
        <v/>
      </c>
      <c r="J5236" s="428"/>
    </row>
    <row r="5237" spans="1:10" ht="24.75" customHeight="1">
      <c r="A5237" s="428"/>
      <c r="B5237" s="428"/>
      <c r="C5237" s="428"/>
      <c r="D5237" s="495"/>
      <c r="E5237" s="495"/>
      <c r="F5237" s="428"/>
      <c r="G5237" s="495"/>
      <c r="H5237" s="495" t="str">
        <f t="shared" si="166"/>
        <v/>
      </c>
      <c r="I5237" s="512" t="str">
        <f t="shared" si="167"/>
        <v/>
      </c>
      <c r="J5237" s="428"/>
    </row>
    <row r="5238" spans="1:10" ht="24.75" customHeight="1">
      <c r="A5238" s="428"/>
      <c r="B5238" s="428"/>
      <c r="C5238" s="428"/>
      <c r="D5238" s="495"/>
      <c r="E5238" s="495"/>
      <c r="F5238" s="428"/>
      <c r="G5238" s="495"/>
      <c r="H5238" s="495" t="str">
        <f t="shared" si="166"/>
        <v/>
      </c>
      <c r="I5238" s="512" t="str">
        <f t="shared" si="167"/>
        <v/>
      </c>
      <c r="J5238" s="428"/>
    </row>
    <row r="5239" spans="1:10" ht="24.75" customHeight="1">
      <c r="A5239" s="428"/>
      <c r="B5239" s="428"/>
      <c r="C5239" s="428"/>
      <c r="D5239" s="495"/>
      <c r="E5239" s="495"/>
      <c r="F5239" s="428"/>
      <c r="G5239" s="495"/>
      <c r="H5239" s="495" t="str">
        <f t="shared" si="166"/>
        <v/>
      </c>
      <c r="I5239" s="512" t="str">
        <f t="shared" si="167"/>
        <v/>
      </c>
      <c r="J5239" s="428"/>
    </row>
    <row r="5240" spans="1:10" ht="24.75" customHeight="1">
      <c r="A5240" s="428"/>
      <c r="B5240" s="428"/>
      <c r="C5240" s="428"/>
      <c r="D5240" s="495"/>
      <c r="E5240" s="495"/>
      <c r="F5240" s="428"/>
      <c r="G5240" s="495"/>
      <c r="H5240" s="495" t="str">
        <f t="shared" si="166"/>
        <v/>
      </c>
      <c r="I5240" s="512" t="str">
        <f t="shared" si="167"/>
        <v/>
      </c>
      <c r="J5240" s="428"/>
    </row>
    <row r="5241" spans="1:10" ht="24.75" customHeight="1">
      <c r="A5241" s="428"/>
      <c r="B5241" s="428"/>
      <c r="C5241" s="428"/>
      <c r="D5241" s="495"/>
      <c r="E5241" s="495"/>
      <c r="F5241" s="428"/>
      <c r="G5241" s="495"/>
      <c r="H5241" s="495" t="str">
        <f t="shared" si="166"/>
        <v/>
      </c>
      <c r="I5241" s="512" t="str">
        <f t="shared" si="167"/>
        <v/>
      </c>
      <c r="J5241" s="428"/>
    </row>
    <row r="5242" spans="1:10" ht="24.75" customHeight="1">
      <c r="A5242" s="428"/>
      <c r="B5242" s="428"/>
      <c r="C5242" s="428"/>
      <c r="D5242" s="495"/>
      <c r="E5242" s="495"/>
      <c r="F5242" s="428"/>
      <c r="G5242" s="495"/>
      <c r="H5242" s="495" t="str">
        <f t="shared" si="166"/>
        <v/>
      </c>
      <c r="I5242" s="512" t="str">
        <f t="shared" si="167"/>
        <v/>
      </c>
      <c r="J5242" s="428"/>
    </row>
    <row r="5243" spans="1:10" ht="24.75" customHeight="1">
      <c r="A5243" s="428"/>
      <c r="B5243" s="428"/>
      <c r="C5243" s="428"/>
      <c r="D5243" s="495"/>
      <c r="E5243" s="495"/>
      <c r="F5243" s="428"/>
      <c r="G5243" s="495"/>
      <c r="H5243" s="495" t="str">
        <f t="shared" si="166"/>
        <v/>
      </c>
      <c r="I5243" s="512" t="str">
        <f t="shared" si="167"/>
        <v/>
      </c>
      <c r="J5243" s="428"/>
    </row>
    <row r="5244" spans="1:10" ht="24.75" customHeight="1">
      <c r="A5244" s="428"/>
      <c r="B5244" s="428"/>
      <c r="C5244" s="428"/>
      <c r="D5244" s="495"/>
      <c r="E5244" s="495"/>
      <c r="F5244" s="428"/>
      <c r="G5244" s="495"/>
      <c r="H5244" s="495" t="str">
        <f t="shared" si="166"/>
        <v/>
      </c>
      <c r="I5244" s="512" t="str">
        <f t="shared" si="167"/>
        <v/>
      </c>
      <c r="J5244" s="428"/>
    </row>
    <row r="5245" spans="1:10" ht="24.75" customHeight="1">
      <c r="A5245" s="428"/>
      <c r="B5245" s="428"/>
      <c r="C5245" s="428"/>
      <c r="D5245" s="495"/>
      <c r="E5245" s="495"/>
      <c r="F5245" s="428"/>
      <c r="G5245" s="495"/>
      <c r="H5245" s="495" t="str">
        <f t="shared" si="166"/>
        <v/>
      </c>
      <c r="I5245" s="512" t="str">
        <f t="shared" si="167"/>
        <v/>
      </c>
      <c r="J5245" s="428"/>
    </row>
    <row r="5246" spans="1:10" ht="24.75" customHeight="1">
      <c r="A5246" s="428"/>
      <c r="B5246" s="428"/>
      <c r="C5246" s="428"/>
      <c r="D5246" s="495"/>
      <c r="E5246" s="495"/>
      <c r="F5246" s="428"/>
      <c r="G5246" s="495"/>
      <c r="H5246" s="495" t="str">
        <f t="shared" si="166"/>
        <v/>
      </c>
      <c r="I5246" s="512" t="str">
        <f t="shared" si="167"/>
        <v/>
      </c>
      <c r="J5246" s="428"/>
    </row>
    <row r="5247" spans="1:10" ht="24.75" customHeight="1">
      <c r="A5247" s="428"/>
      <c r="B5247" s="428"/>
      <c r="C5247" s="428"/>
      <c r="D5247" s="495"/>
      <c r="E5247" s="495"/>
      <c r="F5247" s="428"/>
      <c r="G5247" s="495"/>
      <c r="H5247" s="495" t="str">
        <f t="shared" si="166"/>
        <v/>
      </c>
      <c r="I5247" s="512" t="str">
        <f t="shared" si="167"/>
        <v/>
      </c>
      <c r="J5247" s="428"/>
    </row>
    <row r="5248" spans="1:10" ht="24.75" customHeight="1">
      <c r="A5248" s="428"/>
      <c r="B5248" s="428"/>
      <c r="C5248" s="428"/>
      <c r="D5248" s="495"/>
      <c r="E5248" s="495"/>
      <c r="F5248" s="428"/>
      <c r="G5248" s="495"/>
      <c r="H5248" s="495" t="str">
        <f t="shared" si="166"/>
        <v/>
      </c>
      <c r="I5248" s="512" t="str">
        <f t="shared" si="167"/>
        <v/>
      </c>
      <c r="J5248" s="428"/>
    </row>
    <row r="5249" spans="1:10" ht="24.75" customHeight="1">
      <c r="A5249" s="428"/>
      <c r="B5249" s="428"/>
      <c r="C5249" s="428"/>
      <c r="D5249" s="495"/>
      <c r="E5249" s="495"/>
      <c r="F5249" s="428"/>
      <c r="G5249" s="495"/>
      <c r="H5249" s="495" t="str">
        <f t="shared" si="166"/>
        <v/>
      </c>
      <c r="I5249" s="512" t="str">
        <f t="shared" si="167"/>
        <v/>
      </c>
      <c r="J5249" s="428"/>
    </row>
    <row r="5250" spans="1:10" ht="24.75" customHeight="1">
      <c r="A5250" s="428"/>
      <c r="B5250" s="428"/>
      <c r="C5250" s="428"/>
      <c r="D5250" s="495"/>
      <c r="E5250" s="495"/>
      <c r="F5250" s="428"/>
      <c r="G5250" s="495"/>
      <c r="H5250" s="495" t="str">
        <f t="shared" si="166"/>
        <v/>
      </c>
      <c r="I5250" s="512" t="str">
        <f t="shared" si="167"/>
        <v/>
      </c>
      <c r="J5250" s="428"/>
    </row>
    <row r="5251" spans="1:10" ht="24.75" customHeight="1">
      <c r="A5251" s="428"/>
      <c r="B5251" s="428"/>
      <c r="C5251" s="428"/>
      <c r="D5251" s="495"/>
      <c r="E5251" s="495"/>
      <c r="F5251" s="428"/>
      <c r="G5251" s="495"/>
      <c r="H5251" s="495" t="str">
        <f t="shared" si="166"/>
        <v/>
      </c>
      <c r="I5251" s="512" t="str">
        <f t="shared" si="167"/>
        <v/>
      </c>
      <c r="J5251" s="428"/>
    </row>
    <row r="5252" spans="1:10" ht="24.75" customHeight="1">
      <c r="A5252" s="428"/>
      <c r="B5252" s="428"/>
      <c r="C5252" s="428"/>
      <c r="D5252" s="495"/>
      <c r="E5252" s="495"/>
      <c r="F5252" s="428"/>
      <c r="G5252" s="495"/>
      <c r="H5252" s="495" t="str">
        <f t="shared" si="166"/>
        <v/>
      </c>
      <c r="I5252" s="512" t="str">
        <f t="shared" si="167"/>
        <v/>
      </c>
      <c r="J5252" s="428"/>
    </row>
    <row r="5253" spans="1:10" ht="24.75" customHeight="1">
      <c r="A5253" s="428"/>
      <c r="B5253" s="428"/>
      <c r="C5253" s="428"/>
      <c r="D5253" s="495"/>
      <c r="E5253" s="495"/>
      <c r="F5253" s="428"/>
      <c r="G5253" s="495"/>
      <c r="H5253" s="495" t="str">
        <f t="shared" si="166"/>
        <v/>
      </c>
      <c r="I5253" s="512" t="str">
        <f t="shared" si="167"/>
        <v/>
      </c>
      <c r="J5253" s="428"/>
    </row>
    <row r="5254" spans="1:10" ht="24.75" customHeight="1">
      <c r="A5254" s="428"/>
      <c r="B5254" s="428"/>
      <c r="C5254" s="428"/>
      <c r="D5254" s="495"/>
      <c r="E5254" s="495"/>
      <c r="F5254" s="428"/>
      <c r="G5254" s="495"/>
      <c r="H5254" s="495" t="str">
        <f t="shared" si="166"/>
        <v/>
      </c>
      <c r="I5254" s="512" t="str">
        <f t="shared" si="167"/>
        <v/>
      </c>
      <c r="J5254" s="428"/>
    </row>
    <row r="5255" spans="1:10" ht="24.75" customHeight="1">
      <c r="A5255" s="428"/>
      <c r="B5255" s="428"/>
      <c r="C5255" s="428"/>
      <c r="D5255" s="495"/>
      <c r="E5255" s="495"/>
      <c r="F5255" s="428"/>
      <c r="G5255" s="495"/>
      <c r="H5255" s="495" t="str">
        <f t="shared" si="166"/>
        <v/>
      </c>
      <c r="I5255" s="512" t="str">
        <f t="shared" si="167"/>
        <v/>
      </c>
      <c r="J5255" s="428"/>
    </row>
    <row r="5256" spans="1:10" ht="24.75" customHeight="1">
      <c r="A5256" s="428"/>
      <c r="B5256" s="428"/>
      <c r="C5256" s="428"/>
      <c r="D5256" s="495"/>
      <c r="E5256" s="495"/>
      <c r="F5256" s="428"/>
      <c r="G5256" s="495"/>
      <c r="H5256" s="495" t="str">
        <f t="shared" si="166"/>
        <v/>
      </c>
      <c r="I5256" s="512" t="str">
        <f t="shared" si="167"/>
        <v/>
      </c>
      <c r="J5256" s="428"/>
    </row>
    <row r="5257" spans="1:10" ht="24.75" customHeight="1">
      <c r="A5257" s="428"/>
      <c r="B5257" s="428"/>
      <c r="C5257" s="428"/>
      <c r="D5257" s="495"/>
      <c r="E5257" s="495"/>
      <c r="F5257" s="428"/>
      <c r="G5257" s="495"/>
      <c r="H5257" s="495" t="str">
        <f t="shared" si="166"/>
        <v/>
      </c>
      <c r="I5257" s="512" t="str">
        <f t="shared" si="167"/>
        <v/>
      </c>
      <c r="J5257" s="428"/>
    </row>
    <row r="5258" spans="1:10" ht="24.75" customHeight="1">
      <c r="A5258" s="428"/>
      <c r="B5258" s="428"/>
      <c r="C5258" s="428"/>
      <c r="D5258" s="495"/>
      <c r="E5258" s="495"/>
      <c r="F5258" s="428"/>
      <c r="G5258" s="495"/>
      <c r="H5258" s="495" t="str">
        <f t="shared" si="166"/>
        <v/>
      </c>
      <c r="I5258" s="512" t="str">
        <f t="shared" si="167"/>
        <v/>
      </c>
      <c r="J5258" s="428"/>
    </row>
    <row r="5259" spans="1:10" ht="24.75" customHeight="1">
      <c r="A5259" s="428"/>
      <c r="B5259" s="428"/>
      <c r="C5259" s="428"/>
      <c r="D5259" s="495"/>
      <c r="E5259" s="495"/>
      <c r="F5259" s="428"/>
      <c r="G5259" s="495"/>
      <c r="H5259" s="495" t="str">
        <f t="shared" si="166"/>
        <v/>
      </c>
      <c r="I5259" s="512" t="str">
        <f t="shared" si="167"/>
        <v/>
      </c>
      <c r="J5259" s="428"/>
    </row>
    <row r="5260" spans="1:10" ht="24.75" customHeight="1">
      <c r="A5260" s="428"/>
      <c r="B5260" s="428"/>
      <c r="C5260" s="428"/>
      <c r="D5260" s="495"/>
      <c r="E5260" s="495"/>
      <c r="F5260" s="428"/>
      <c r="G5260" s="495"/>
      <c r="H5260" s="495" t="str">
        <f t="shared" si="166"/>
        <v/>
      </c>
      <c r="I5260" s="512" t="str">
        <f t="shared" si="167"/>
        <v/>
      </c>
      <c r="J5260" s="428"/>
    </row>
    <row r="5261" spans="1:10" ht="24.75" customHeight="1">
      <c r="A5261" s="428"/>
      <c r="B5261" s="428"/>
      <c r="C5261" s="428"/>
      <c r="D5261" s="495"/>
      <c r="E5261" s="495"/>
      <c r="F5261" s="428"/>
      <c r="G5261" s="495"/>
      <c r="H5261" s="495" t="str">
        <f t="shared" si="166"/>
        <v/>
      </c>
      <c r="I5261" s="512" t="str">
        <f t="shared" si="167"/>
        <v/>
      </c>
      <c r="J5261" s="428"/>
    </row>
    <row r="5262" spans="1:10" ht="24.75" customHeight="1">
      <c r="A5262" s="428"/>
      <c r="B5262" s="428"/>
      <c r="C5262" s="428"/>
      <c r="D5262" s="495"/>
      <c r="E5262" s="495"/>
      <c r="F5262" s="428"/>
      <c r="G5262" s="495"/>
      <c r="H5262" s="495" t="str">
        <f t="shared" si="166"/>
        <v/>
      </c>
      <c r="I5262" s="512" t="str">
        <f t="shared" si="167"/>
        <v/>
      </c>
      <c r="J5262" s="428"/>
    </row>
    <row r="5263" spans="1:10" ht="24.75" customHeight="1">
      <c r="A5263" s="428"/>
      <c r="B5263" s="428"/>
      <c r="C5263" s="428"/>
      <c r="D5263" s="495"/>
      <c r="E5263" s="495"/>
      <c r="F5263" s="428"/>
      <c r="G5263" s="495"/>
      <c r="H5263" s="495" t="str">
        <f t="shared" si="166"/>
        <v/>
      </c>
      <c r="I5263" s="512" t="str">
        <f t="shared" si="167"/>
        <v/>
      </c>
      <c r="J5263" s="428"/>
    </row>
    <row r="5264" spans="1:10" ht="24.75" customHeight="1">
      <c r="A5264" s="428"/>
      <c r="B5264" s="428"/>
      <c r="C5264" s="428"/>
      <c r="D5264" s="495"/>
      <c r="E5264" s="495"/>
      <c r="F5264" s="428"/>
      <c r="G5264" s="495"/>
      <c r="H5264" s="495" t="str">
        <f t="shared" si="166"/>
        <v/>
      </c>
      <c r="I5264" s="512" t="str">
        <f t="shared" si="167"/>
        <v/>
      </c>
      <c r="J5264" s="428"/>
    </row>
    <row r="5265" spans="1:10" ht="24.75" customHeight="1">
      <c r="A5265" s="428"/>
      <c r="B5265" s="428"/>
      <c r="C5265" s="428"/>
      <c r="D5265" s="495"/>
      <c r="E5265" s="495"/>
      <c r="F5265" s="428"/>
      <c r="G5265" s="495"/>
      <c r="H5265" s="495" t="str">
        <f t="shared" si="166"/>
        <v/>
      </c>
      <c r="I5265" s="512" t="str">
        <f t="shared" si="167"/>
        <v/>
      </c>
      <c r="J5265" s="428"/>
    </row>
    <row r="5266" spans="1:10" ht="24.75" customHeight="1">
      <c r="A5266" s="428"/>
      <c r="B5266" s="428"/>
      <c r="C5266" s="428"/>
      <c r="D5266" s="495"/>
      <c r="E5266" s="495"/>
      <c r="F5266" s="428"/>
      <c r="G5266" s="495"/>
      <c r="H5266" s="495" t="str">
        <f t="shared" si="166"/>
        <v/>
      </c>
      <c r="I5266" s="512" t="str">
        <f t="shared" si="167"/>
        <v/>
      </c>
      <c r="J5266" s="428"/>
    </row>
    <row r="5267" spans="1:10" ht="24.75" customHeight="1">
      <c r="A5267" s="428"/>
      <c r="B5267" s="428"/>
      <c r="C5267" s="428"/>
      <c r="D5267" s="495"/>
      <c r="E5267" s="495"/>
      <c r="F5267" s="428"/>
      <c r="G5267" s="495"/>
      <c r="H5267" s="495" t="str">
        <f t="shared" si="166"/>
        <v/>
      </c>
      <c r="I5267" s="512" t="str">
        <f t="shared" si="167"/>
        <v/>
      </c>
      <c r="J5267" s="428"/>
    </row>
    <row r="5268" spans="1:10" ht="24.75" customHeight="1">
      <c r="A5268" s="428"/>
      <c r="B5268" s="428"/>
      <c r="C5268" s="428"/>
      <c r="D5268" s="495"/>
      <c r="E5268" s="495"/>
      <c r="F5268" s="428"/>
      <c r="G5268" s="495"/>
      <c r="H5268" s="495" t="str">
        <f t="shared" si="166"/>
        <v/>
      </c>
      <c r="I5268" s="512" t="str">
        <f t="shared" si="167"/>
        <v/>
      </c>
      <c r="J5268" s="428"/>
    </row>
    <row r="5269" spans="1:10" ht="24.75" customHeight="1">
      <c r="A5269" s="428"/>
      <c r="B5269" s="428"/>
      <c r="C5269" s="428"/>
      <c r="D5269" s="495"/>
      <c r="E5269" s="495"/>
      <c r="F5269" s="428"/>
      <c r="G5269" s="495"/>
      <c r="H5269" s="495" t="str">
        <f t="shared" si="166"/>
        <v/>
      </c>
      <c r="I5269" s="512" t="str">
        <f t="shared" si="167"/>
        <v/>
      </c>
      <c r="J5269" s="428"/>
    </row>
    <row r="5270" spans="1:10" ht="24.75" customHeight="1">
      <c r="A5270" s="428"/>
      <c r="B5270" s="428"/>
      <c r="C5270" s="428"/>
      <c r="D5270" s="495"/>
      <c r="E5270" s="495"/>
      <c r="F5270" s="428"/>
      <c r="G5270" s="495"/>
      <c r="H5270" s="495" t="str">
        <f t="shared" si="166"/>
        <v/>
      </c>
      <c r="I5270" s="512" t="str">
        <f t="shared" si="167"/>
        <v/>
      </c>
      <c r="J5270" s="428"/>
    </row>
    <row r="5271" spans="1:10" ht="24.75" customHeight="1">
      <c r="A5271" s="428"/>
      <c r="B5271" s="428"/>
      <c r="C5271" s="428"/>
      <c r="D5271" s="495"/>
      <c r="E5271" s="495"/>
      <c r="F5271" s="428"/>
      <c r="G5271" s="495"/>
      <c r="H5271" s="495" t="str">
        <f t="shared" si="166"/>
        <v/>
      </c>
      <c r="I5271" s="512" t="str">
        <f t="shared" si="167"/>
        <v/>
      </c>
      <c r="J5271" s="428"/>
    </row>
    <row r="5272" spans="1:10" ht="24.75" customHeight="1">
      <c r="A5272" s="428"/>
      <c r="B5272" s="428"/>
      <c r="C5272" s="428"/>
      <c r="D5272" s="495"/>
      <c r="E5272" s="495"/>
      <c r="F5272" s="428"/>
      <c r="G5272" s="495"/>
      <c r="H5272" s="495" t="str">
        <f t="shared" si="166"/>
        <v/>
      </c>
      <c r="I5272" s="512" t="str">
        <f t="shared" si="167"/>
        <v/>
      </c>
      <c r="J5272" s="428"/>
    </row>
    <row r="5273" spans="1:10" ht="24.75" customHeight="1">
      <c r="A5273" s="428"/>
      <c r="B5273" s="428"/>
      <c r="C5273" s="428"/>
      <c r="D5273" s="495"/>
      <c r="E5273" s="495"/>
      <c r="F5273" s="428"/>
      <c r="G5273" s="495"/>
      <c r="H5273" s="495" t="str">
        <f t="shared" si="166"/>
        <v/>
      </c>
      <c r="I5273" s="512" t="str">
        <f t="shared" si="167"/>
        <v/>
      </c>
      <c r="J5273" s="428"/>
    </row>
    <row r="5274" spans="1:10" ht="24.75" customHeight="1">
      <c r="A5274" s="428"/>
      <c r="B5274" s="428"/>
      <c r="C5274" s="428"/>
      <c r="D5274" s="495"/>
      <c r="E5274" s="495"/>
      <c r="F5274" s="428"/>
      <c r="G5274" s="495"/>
      <c r="H5274" s="495" t="str">
        <f t="shared" si="166"/>
        <v/>
      </c>
      <c r="I5274" s="512" t="str">
        <f t="shared" si="167"/>
        <v/>
      </c>
      <c r="J5274" s="428"/>
    </row>
    <row r="5275" spans="1:10" ht="24.75" customHeight="1">
      <c r="A5275" s="428"/>
      <c r="B5275" s="428"/>
      <c r="C5275" s="428"/>
      <c r="D5275" s="495"/>
      <c r="E5275" s="495"/>
      <c r="F5275" s="428"/>
      <c r="G5275" s="495"/>
      <c r="H5275" s="495" t="str">
        <f t="shared" si="166"/>
        <v/>
      </c>
      <c r="I5275" s="512" t="str">
        <f t="shared" si="167"/>
        <v/>
      </c>
      <c r="J5275" s="428"/>
    </row>
    <row r="5276" spans="1:10" ht="24.75" customHeight="1">
      <c r="A5276" s="428"/>
      <c r="B5276" s="428"/>
      <c r="C5276" s="428"/>
      <c r="D5276" s="495"/>
      <c r="E5276" s="495"/>
      <c r="F5276" s="428"/>
      <c r="G5276" s="495"/>
      <c r="H5276" s="495" t="str">
        <f t="shared" si="166"/>
        <v/>
      </c>
      <c r="I5276" s="512" t="str">
        <f t="shared" si="167"/>
        <v/>
      </c>
      <c r="J5276" s="428"/>
    </row>
    <row r="5277" spans="1:10" ht="24.75" customHeight="1">
      <c r="A5277" s="428"/>
      <c r="B5277" s="428"/>
      <c r="C5277" s="428"/>
      <c r="D5277" s="495"/>
      <c r="E5277" s="495"/>
      <c r="F5277" s="428"/>
      <c r="G5277" s="495"/>
      <c r="H5277" s="495" t="str">
        <f t="shared" si="166"/>
        <v/>
      </c>
      <c r="I5277" s="512" t="str">
        <f t="shared" si="167"/>
        <v/>
      </c>
      <c r="J5277" s="428"/>
    </row>
    <row r="5278" spans="1:10" ht="24.75" customHeight="1">
      <c r="A5278" s="428"/>
      <c r="B5278" s="428"/>
      <c r="C5278" s="428"/>
      <c r="D5278" s="495"/>
      <c r="E5278" s="495"/>
      <c r="F5278" s="428"/>
      <c r="G5278" s="495"/>
      <c r="H5278" s="495" t="str">
        <f t="shared" ref="H5278:H5341" si="168">IF(E5278="","",E5278*G5278)</f>
        <v/>
      </c>
      <c r="I5278" s="512" t="str">
        <f t="shared" ref="I5278:I5341" si="169">IF(D5278="","",H5278/D5278)</f>
        <v/>
      </c>
      <c r="J5278" s="428"/>
    </row>
    <row r="5279" spans="1:10" ht="24.75" customHeight="1">
      <c r="A5279" s="428"/>
      <c r="B5279" s="428"/>
      <c r="C5279" s="428"/>
      <c r="D5279" s="495"/>
      <c r="E5279" s="495"/>
      <c r="F5279" s="428"/>
      <c r="G5279" s="495"/>
      <c r="H5279" s="495" t="str">
        <f t="shared" si="168"/>
        <v/>
      </c>
      <c r="I5279" s="512" t="str">
        <f t="shared" si="169"/>
        <v/>
      </c>
      <c r="J5279" s="428"/>
    </row>
    <row r="5280" spans="1:10" ht="24.75" customHeight="1">
      <c r="A5280" s="428"/>
      <c r="B5280" s="428"/>
      <c r="C5280" s="428"/>
      <c r="D5280" s="495"/>
      <c r="E5280" s="495"/>
      <c r="F5280" s="428"/>
      <c r="G5280" s="495"/>
      <c r="H5280" s="495" t="str">
        <f t="shared" si="168"/>
        <v/>
      </c>
      <c r="I5280" s="512" t="str">
        <f t="shared" si="169"/>
        <v/>
      </c>
      <c r="J5280" s="428"/>
    </row>
    <row r="5281" spans="1:10" ht="24.75" customHeight="1">
      <c r="A5281" s="428"/>
      <c r="B5281" s="428"/>
      <c r="C5281" s="428"/>
      <c r="D5281" s="495"/>
      <c r="E5281" s="495"/>
      <c r="F5281" s="428"/>
      <c r="G5281" s="495"/>
      <c r="H5281" s="495" t="str">
        <f t="shared" si="168"/>
        <v/>
      </c>
      <c r="I5281" s="512" t="str">
        <f t="shared" si="169"/>
        <v/>
      </c>
      <c r="J5281" s="428"/>
    </row>
    <row r="5282" spans="1:10" ht="24.75" customHeight="1">
      <c r="A5282" s="428"/>
      <c r="B5282" s="428"/>
      <c r="C5282" s="428"/>
      <c r="D5282" s="495"/>
      <c r="E5282" s="495"/>
      <c r="F5282" s="428"/>
      <c r="G5282" s="495"/>
      <c r="H5282" s="495" t="str">
        <f t="shared" si="168"/>
        <v/>
      </c>
      <c r="I5282" s="512" t="str">
        <f t="shared" si="169"/>
        <v/>
      </c>
      <c r="J5282" s="428"/>
    </row>
    <row r="5283" spans="1:10" ht="24.75" customHeight="1">
      <c r="A5283" s="428"/>
      <c r="B5283" s="428"/>
      <c r="C5283" s="428"/>
      <c r="D5283" s="495"/>
      <c r="E5283" s="495"/>
      <c r="F5283" s="428"/>
      <c r="G5283" s="495"/>
      <c r="H5283" s="495" t="str">
        <f t="shared" si="168"/>
        <v/>
      </c>
      <c r="I5283" s="512" t="str">
        <f t="shared" si="169"/>
        <v/>
      </c>
      <c r="J5283" s="428"/>
    </row>
    <row r="5284" spans="1:10" ht="24.75" customHeight="1">
      <c r="A5284" s="428"/>
      <c r="B5284" s="428"/>
      <c r="C5284" s="428"/>
      <c r="D5284" s="495"/>
      <c r="E5284" s="495"/>
      <c r="F5284" s="428"/>
      <c r="G5284" s="495"/>
      <c r="H5284" s="495" t="str">
        <f t="shared" si="168"/>
        <v/>
      </c>
      <c r="I5284" s="512" t="str">
        <f t="shared" si="169"/>
        <v/>
      </c>
      <c r="J5284" s="428"/>
    </row>
    <row r="5285" spans="1:10" ht="24.75" customHeight="1">
      <c r="A5285" s="428"/>
      <c r="B5285" s="428"/>
      <c r="C5285" s="428"/>
      <c r="D5285" s="495"/>
      <c r="E5285" s="495"/>
      <c r="F5285" s="428"/>
      <c r="G5285" s="495"/>
      <c r="H5285" s="495" t="str">
        <f t="shared" si="168"/>
        <v/>
      </c>
      <c r="I5285" s="512" t="str">
        <f t="shared" si="169"/>
        <v/>
      </c>
      <c r="J5285" s="428"/>
    </row>
    <row r="5286" spans="1:10" ht="24.75" customHeight="1">
      <c r="A5286" s="428"/>
      <c r="B5286" s="428"/>
      <c r="C5286" s="428"/>
      <c r="D5286" s="495"/>
      <c r="E5286" s="495"/>
      <c r="F5286" s="428"/>
      <c r="G5286" s="495"/>
      <c r="H5286" s="495" t="str">
        <f t="shared" si="168"/>
        <v/>
      </c>
      <c r="I5286" s="512" t="str">
        <f t="shared" si="169"/>
        <v/>
      </c>
      <c r="J5286" s="428"/>
    </row>
    <row r="5287" spans="1:10" ht="24.75" customHeight="1">
      <c r="A5287" s="428"/>
      <c r="B5287" s="428"/>
      <c r="C5287" s="428"/>
      <c r="D5287" s="495"/>
      <c r="E5287" s="495"/>
      <c r="F5287" s="428"/>
      <c r="G5287" s="495"/>
      <c r="H5287" s="495" t="str">
        <f t="shared" si="168"/>
        <v/>
      </c>
      <c r="I5287" s="512" t="str">
        <f t="shared" si="169"/>
        <v/>
      </c>
      <c r="J5287" s="428"/>
    </row>
    <row r="5288" spans="1:10" ht="24.75" customHeight="1">
      <c r="A5288" s="428"/>
      <c r="B5288" s="428"/>
      <c r="C5288" s="428"/>
      <c r="D5288" s="495"/>
      <c r="E5288" s="495"/>
      <c r="F5288" s="428"/>
      <c r="G5288" s="495"/>
      <c r="H5288" s="495" t="str">
        <f t="shared" si="168"/>
        <v/>
      </c>
      <c r="I5288" s="512" t="str">
        <f t="shared" si="169"/>
        <v/>
      </c>
      <c r="J5288" s="428"/>
    </row>
    <row r="5289" spans="1:10" ht="24.75" customHeight="1">
      <c r="A5289" s="428"/>
      <c r="B5289" s="428"/>
      <c r="C5289" s="428"/>
      <c r="D5289" s="495"/>
      <c r="E5289" s="495"/>
      <c r="F5289" s="428"/>
      <c r="G5289" s="495"/>
      <c r="H5289" s="495" t="str">
        <f t="shared" si="168"/>
        <v/>
      </c>
      <c r="I5289" s="512" t="str">
        <f t="shared" si="169"/>
        <v/>
      </c>
      <c r="J5289" s="428"/>
    </row>
    <row r="5290" spans="1:10" ht="24.75" customHeight="1">
      <c r="A5290" s="428"/>
      <c r="B5290" s="428"/>
      <c r="C5290" s="428"/>
      <c r="D5290" s="495"/>
      <c r="E5290" s="495"/>
      <c r="F5290" s="428"/>
      <c r="G5290" s="495"/>
      <c r="H5290" s="495" t="str">
        <f t="shared" si="168"/>
        <v/>
      </c>
      <c r="I5290" s="512" t="str">
        <f t="shared" si="169"/>
        <v/>
      </c>
      <c r="J5290" s="428"/>
    </row>
    <row r="5291" spans="1:10" ht="24.75" customHeight="1">
      <c r="A5291" s="428"/>
      <c r="B5291" s="428"/>
      <c r="C5291" s="428"/>
      <c r="D5291" s="495"/>
      <c r="E5291" s="495"/>
      <c r="F5291" s="428"/>
      <c r="G5291" s="495"/>
      <c r="H5291" s="495" t="str">
        <f t="shared" si="168"/>
        <v/>
      </c>
      <c r="I5291" s="512" t="str">
        <f t="shared" si="169"/>
        <v/>
      </c>
      <c r="J5291" s="428"/>
    </row>
    <row r="5292" spans="1:10" ht="24.75" customHeight="1">
      <c r="A5292" s="428"/>
      <c r="B5292" s="428"/>
      <c r="C5292" s="428"/>
      <c r="D5292" s="495"/>
      <c r="E5292" s="495"/>
      <c r="F5292" s="428"/>
      <c r="G5292" s="495"/>
      <c r="H5292" s="495" t="str">
        <f t="shared" si="168"/>
        <v/>
      </c>
      <c r="I5292" s="512" t="str">
        <f t="shared" si="169"/>
        <v/>
      </c>
      <c r="J5292" s="428"/>
    </row>
    <row r="5293" spans="1:10" ht="24.75" customHeight="1">
      <c r="A5293" s="428"/>
      <c r="B5293" s="428"/>
      <c r="C5293" s="428"/>
      <c r="D5293" s="495"/>
      <c r="E5293" s="495"/>
      <c r="F5293" s="428"/>
      <c r="G5293" s="495"/>
      <c r="H5293" s="495" t="str">
        <f t="shared" si="168"/>
        <v/>
      </c>
      <c r="I5293" s="512" t="str">
        <f t="shared" si="169"/>
        <v/>
      </c>
      <c r="J5293" s="428"/>
    </row>
    <row r="5294" spans="1:10" ht="24.75" customHeight="1">
      <c r="A5294" s="428"/>
      <c r="B5294" s="428"/>
      <c r="C5294" s="428"/>
      <c r="D5294" s="495"/>
      <c r="E5294" s="495"/>
      <c r="F5294" s="428"/>
      <c r="G5294" s="495"/>
      <c r="H5294" s="495" t="str">
        <f t="shared" si="168"/>
        <v/>
      </c>
      <c r="I5294" s="512" t="str">
        <f t="shared" si="169"/>
        <v/>
      </c>
      <c r="J5294" s="428"/>
    </row>
    <row r="5295" spans="1:10" ht="24.75" customHeight="1">
      <c r="A5295" s="428"/>
      <c r="B5295" s="428"/>
      <c r="C5295" s="428"/>
      <c r="D5295" s="495"/>
      <c r="E5295" s="495"/>
      <c r="F5295" s="428"/>
      <c r="G5295" s="495"/>
      <c r="H5295" s="495" t="str">
        <f t="shared" si="168"/>
        <v/>
      </c>
      <c r="I5295" s="512" t="str">
        <f t="shared" si="169"/>
        <v/>
      </c>
      <c r="J5295" s="428"/>
    </row>
    <row r="5296" spans="1:10" ht="24.75" customHeight="1">
      <c r="A5296" s="428"/>
      <c r="B5296" s="428"/>
      <c r="C5296" s="428"/>
      <c r="D5296" s="495"/>
      <c r="E5296" s="495"/>
      <c r="F5296" s="428"/>
      <c r="G5296" s="495"/>
      <c r="H5296" s="495" t="str">
        <f t="shared" si="168"/>
        <v/>
      </c>
      <c r="I5296" s="512" t="str">
        <f t="shared" si="169"/>
        <v/>
      </c>
      <c r="J5296" s="428"/>
    </row>
    <row r="5297" spans="1:10" ht="24.75" customHeight="1">
      <c r="A5297" s="428"/>
      <c r="B5297" s="428"/>
      <c r="C5297" s="428"/>
      <c r="D5297" s="495"/>
      <c r="E5297" s="495"/>
      <c r="F5297" s="428"/>
      <c r="G5297" s="495"/>
      <c r="H5297" s="495" t="str">
        <f t="shared" si="168"/>
        <v/>
      </c>
      <c r="I5297" s="512" t="str">
        <f t="shared" si="169"/>
        <v/>
      </c>
      <c r="J5297" s="428"/>
    </row>
    <row r="5298" spans="1:10" ht="24.75" customHeight="1">
      <c r="A5298" s="428"/>
      <c r="B5298" s="428"/>
      <c r="C5298" s="428"/>
      <c r="D5298" s="495"/>
      <c r="E5298" s="495"/>
      <c r="F5298" s="428"/>
      <c r="G5298" s="495"/>
      <c r="H5298" s="495" t="str">
        <f t="shared" si="168"/>
        <v/>
      </c>
      <c r="I5298" s="512" t="str">
        <f t="shared" si="169"/>
        <v/>
      </c>
      <c r="J5298" s="428"/>
    </row>
    <row r="5299" spans="1:10" ht="24.75" customHeight="1">
      <c r="A5299" s="428"/>
      <c r="B5299" s="428"/>
      <c r="C5299" s="428"/>
      <c r="D5299" s="495"/>
      <c r="E5299" s="495"/>
      <c r="F5299" s="428"/>
      <c r="G5299" s="495"/>
      <c r="H5299" s="495" t="str">
        <f t="shared" si="168"/>
        <v/>
      </c>
      <c r="I5299" s="512" t="str">
        <f t="shared" si="169"/>
        <v/>
      </c>
      <c r="J5299" s="428"/>
    </row>
    <row r="5300" spans="1:10" ht="24.75" customHeight="1">
      <c r="A5300" s="428"/>
      <c r="B5300" s="428"/>
      <c r="C5300" s="428"/>
      <c r="D5300" s="495"/>
      <c r="E5300" s="495"/>
      <c r="F5300" s="428"/>
      <c r="G5300" s="495"/>
      <c r="H5300" s="495" t="str">
        <f t="shared" si="168"/>
        <v/>
      </c>
      <c r="I5300" s="512" t="str">
        <f t="shared" si="169"/>
        <v/>
      </c>
      <c r="J5300" s="428"/>
    </row>
    <row r="5301" spans="1:10" ht="24.75" customHeight="1">
      <c r="A5301" s="428"/>
      <c r="B5301" s="428"/>
      <c r="C5301" s="428"/>
      <c r="D5301" s="495"/>
      <c r="E5301" s="495"/>
      <c r="F5301" s="428"/>
      <c r="G5301" s="495"/>
      <c r="H5301" s="495" t="str">
        <f t="shared" si="168"/>
        <v/>
      </c>
      <c r="I5301" s="512" t="str">
        <f t="shared" si="169"/>
        <v/>
      </c>
      <c r="J5301" s="428"/>
    </row>
    <row r="5302" spans="1:10" ht="24.75" customHeight="1">
      <c r="A5302" s="428"/>
      <c r="B5302" s="428"/>
      <c r="C5302" s="428"/>
      <c r="D5302" s="495"/>
      <c r="E5302" s="495"/>
      <c r="F5302" s="428"/>
      <c r="G5302" s="495"/>
      <c r="H5302" s="495" t="str">
        <f t="shared" si="168"/>
        <v/>
      </c>
      <c r="I5302" s="512" t="str">
        <f t="shared" si="169"/>
        <v/>
      </c>
      <c r="J5302" s="428"/>
    </row>
    <row r="5303" spans="1:10" ht="24.75" customHeight="1">
      <c r="A5303" s="428"/>
      <c r="B5303" s="428"/>
      <c r="C5303" s="428"/>
      <c r="D5303" s="495"/>
      <c r="E5303" s="495"/>
      <c r="F5303" s="428"/>
      <c r="G5303" s="495"/>
      <c r="H5303" s="495" t="str">
        <f t="shared" si="168"/>
        <v/>
      </c>
      <c r="I5303" s="512" t="str">
        <f t="shared" si="169"/>
        <v/>
      </c>
      <c r="J5303" s="428"/>
    </row>
    <row r="5304" spans="1:10" ht="24.75" customHeight="1">
      <c r="A5304" s="428"/>
      <c r="B5304" s="428"/>
      <c r="C5304" s="428"/>
      <c r="D5304" s="495"/>
      <c r="E5304" s="495"/>
      <c r="F5304" s="428"/>
      <c r="G5304" s="495"/>
      <c r="H5304" s="495" t="str">
        <f t="shared" si="168"/>
        <v/>
      </c>
      <c r="I5304" s="512" t="str">
        <f t="shared" si="169"/>
        <v/>
      </c>
      <c r="J5304" s="428"/>
    </row>
    <row r="5305" spans="1:10" ht="24.75" customHeight="1">
      <c r="A5305" s="428"/>
      <c r="B5305" s="428"/>
      <c r="C5305" s="428"/>
      <c r="D5305" s="495"/>
      <c r="E5305" s="495"/>
      <c r="F5305" s="428"/>
      <c r="G5305" s="495"/>
      <c r="H5305" s="495" t="str">
        <f t="shared" si="168"/>
        <v/>
      </c>
      <c r="I5305" s="512" t="str">
        <f t="shared" si="169"/>
        <v/>
      </c>
      <c r="J5305" s="428"/>
    </row>
    <row r="5306" spans="1:10" ht="24.75" customHeight="1">
      <c r="A5306" s="428"/>
      <c r="B5306" s="428"/>
      <c r="C5306" s="428"/>
      <c r="D5306" s="495"/>
      <c r="E5306" s="495"/>
      <c r="F5306" s="428"/>
      <c r="G5306" s="495"/>
      <c r="H5306" s="495" t="str">
        <f t="shared" si="168"/>
        <v/>
      </c>
      <c r="I5306" s="512" t="str">
        <f t="shared" si="169"/>
        <v/>
      </c>
      <c r="J5306" s="428"/>
    </row>
    <row r="5307" spans="1:10" ht="24.75" customHeight="1">
      <c r="A5307" s="428"/>
      <c r="B5307" s="428"/>
      <c r="C5307" s="428"/>
      <c r="D5307" s="495"/>
      <c r="E5307" s="495"/>
      <c r="F5307" s="428"/>
      <c r="G5307" s="495"/>
      <c r="H5307" s="495" t="str">
        <f t="shared" si="168"/>
        <v/>
      </c>
      <c r="I5307" s="512" t="str">
        <f t="shared" si="169"/>
        <v/>
      </c>
      <c r="J5307" s="428"/>
    </row>
    <row r="5308" spans="1:10" ht="24.75" customHeight="1">
      <c r="A5308" s="428"/>
      <c r="B5308" s="428"/>
      <c r="C5308" s="428"/>
      <c r="D5308" s="495"/>
      <c r="E5308" s="495"/>
      <c r="F5308" s="428"/>
      <c r="G5308" s="495"/>
      <c r="H5308" s="495" t="str">
        <f t="shared" si="168"/>
        <v/>
      </c>
      <c r="I5308" s="512" t="str">
        <f t="shared" si="169"/>
        <v/>
      </c>
      <c r="J5308" s="428"/>
    </row>
    <row r="5309" spans="1:10" ht="24.75" customHeight="1">
      <c r="A5309" s="428"/>
      <c r="B5309" s="428"/>
      <c r="C5309" s="428"/>
      <c r="D5309" s="495"/>
      <c r="E5309" s="495"/>
      <c r="F5309" s="428"/>
      <c r="G5309" s="495"/>
      <c r="H5309" s="495" t="str">
        <f t="shared" si="168"/>
        <v/>
      </c>
      <c r="I5309" s="512" t="str">
        <f t="shared" si="169"/>
        <v/>
      </c>
      <c r="J5309" s="428"/>
    </row>
    <row r="5310" spans="1:10" ht="24.75" customHeight="1">
      <c r="A5310" s="428"/>
      <c r="B5310" s="428"/>
      <c r="C5310" s="428"/>
      <c r="D5310" s="495"/>
      <c r="E5310" s="495"/>
      <c r="F5310" s="428"/>
      <c r="G5310" s="495"/>
      <c r="H5310" s="495" t="str">
        <f t="shared" si="168"/>
        <v/>
      </c>
      <c r="I5310" s="512" t="str">
        <f t="shared" si="169"/>
        <v/>
      </c>
      <c r="J5310" s="428"/>
    </row>
    <row r="5311" spans="1:10" ht="24.75" customHeight="1">
      <c r="A5311" s="428"/>
      <c r="B5311" s="428"/>
      <c r="C5311" s="428"/>
      <c r="D5311" s="495"/>
      <c r="E5311" s="495"/>
      <c r="F5311" s="428"/>
      <c r="G5311" s="495"/>
      <c r="H5311" s="495" t="str">
        <f t="shared" si="168"/>
        <v/>
      </c>
      <c r="I5311" s="512" t="str">
        <f t="shared" si="169"/>
        <v/>
      </c>
      <c r="J5311" s="428"/>
    </row>
    <row r="5312" spans="1:10" ht="24.75" customHeight="1">
      <c r="A5312" s="428"/>
      <c r="B5312" s="428"/>
      <c r="C5312" s="428"/>
      <c r="D5312" s="495"/>
      <c r="E5312" s="495"/>
      <c r="F5312" s="428"/>
      <c r="G5312" s="495"/>
      <c r="H5312" s="495" t="str">
        <f t="shared" si="168"/>
        <v/>
      </c>
      <c r="I5312" s="512" t="str">
        <f t="shared" si="169"/>
        <v/>
      </c>
      <c r="J5312" s="428"/>
    </row>
    <row r="5313" spans="1:10" ht="24.75" customHeight="1">
      <c r="A5313" s="428"/>
      <c r="B5313" s="428"/>
      <c r="C5313" s="428"/>
      <c r="D5313" s="495"/>
      <c r="E5313" s="495"/>
      <c r="F5313" s="428"/>
      <c r="G5313" s="495"/>
      <c r="H5313" s="495" t="str">
        <f t="shared" si="168"/>
        <v/>
      </c>
      <c r="I5313" s="512" t="str">
        <f t="shared" si="169"/>
        <v/>
      </c>
      <c r="J5313" s="428"/>
    </row>
    <row r="5314" spans="1:10" ht="24.75" customHeight="1">
      <c r="A5314" s="428"/>
      <c r="B5314" s="428"/>
      <c r="C5314" s="428"/>
      <c r="D5314" s="495"/>
      <c r="E5314" s="495"/>
      <c r="F5314" s="428"/>
      <c r="G5314" s="495"/>
      <c r="H5314" s="495" t="str">
        <f t="shared" si="168"/>
        <v/>
      </c>
      <c r="I5314" s="512" t="str">
        <f t="shared" si="169"/>
        <v/>
      </c>
      <c r="J5314" s="428"/>
    </row>
    <row r="5315" spans="1:10" ht="24.75" customHeight="1">
      <c r="A5315" s="428"/>
      <c r="B5315" s="428"/>
      <c r="C5315" s="428"/>
      <c r="D5315" s="495"/>
      <c r="E5315" s="495"/>
      <c r="F5315" s="428"/>
      <c r="G5315" s="495"/>
      <c r="H5315" s="495" t="str">
        <f t="shared" si="168"/>
        <v/>
      </c>
      <c r="I5315" s="512" t="str">
        <f t="shared" si="169"/>
        <v/>
      </c>
      <c r="J5315" s="428"/>
    </row>
    <row r="5316" spans="1:10" ht="24.75" customHeight="1">
      <c r="A5316" s="428"/>
      <c r="B5316" s="428"/>
      <c r="C5316" s="428"/>
      <c r="D5316" s="495"/>
      <c r="E5316" s="495"/>
      <c r="F5316" s="428"/>
      <c r="G5316" s="495"/>
      <c r="H5316" s="495" t="str">
        <f t="shared" si="168"/>
        <v/>
      </c>
      <c r="I5316" s="512" t="str">
        <f t="shared" si="169"/>
        <v/>
      </c>
      <c r="J5316" s="428"/>
    </row>
    <row r="5317" spans="1:10" ht="24.75" customHeight="1">
      <c r="A5317" s="428"/>
      <c r="B5317" s="428"/>
      <c r="C5317" s="428"/>
      <c r="D5317" s="495"/>
      <c r="E5317" s="495"/>
      <c r="F5317" s="428"/>
      <c r="G5317" s="495"/>
      <c r="H5317" s="495" t="str">
        <f t="shared" si="168"/>
        <v/>
      </c>
      <c r="I5317" s="512" t="str">
        <f t="shared" si="169"/>
        <v/>
      </c>
      <c r="J5317" s="428"/>
    </row>
    <row r="5318" spans="1:10" ht="24.75" customHeight="1">
      <c r="A5318" s="428"/>
      <c r="B5318" s="428"/>
      <c r="C5318" s="428"/>
      <c r="D5318" s="495"/>
      <c r="E5318" s="495"/>
      <c r="F5318" s="428"/>
      <c r="G5318" s="495"/>
      <c r="H5318" s="495" t="str">
        <f t="shared" si="168"/>
        <v/>
      </c>
      <c r="I5318" s="512" t="str">
        <f t="shared" si="169"/>
        <v/>
      </c>
      <c r="J5318" s="428"/>
    </row>
    <row r="5319" spans="1:10" ht="24.75" customHeight="1">
      <c r="A5319" s="428"/>
      <c r="B5319" s="428"/>
      <c r="C5319" s="428"/>
      <c r="D5319" s="495"/>
      <c r="E5319" s="495"/>
      <c r="F5319" s="428"/>
      <c r="G5319" s="495"/>
      <c r="H5319" s="495" t="str">
        <f t="shared" si="168"/>
        <v/>
      </c>
      <c r="I5319" s="512" t="str">
        <f t="shared" si="169"/>
        <v/>
      </c>
      <c r="J5319" s="428"/>
    </row>
    <row r="5320" spans="1:10" ht="24.75" customHeight="1">
      <c r="A5320" s="428"/>
      <c r="B5320" s="428"/>
      <c r="C5320" s="428"/>
      <c r="D5320" s="495"/>
      <c r="E5320" s="495"/>
      <c r="F5320" s="428"/>
      <c r="G5320" s="495"/>
      <c r="H5320" s="495" t="str">
        <f t="shared" si="168"/>
        <v/>
      </c>
      <c r="I5320" s="512" t="str">
        <f t="shared" si="169"/>
        <v/>
      </c>
      <c r="J5320" s="428"/>
    </row>
    <row r="5321" spans="1:10" ht="24.75" customHeight="1">
      <c r="A5321" s="428"/>
      <c r="B5321" s="428"/>
      <c r="C5321" s="428"/>
      <c r="D5321" s="495"/>
      <c r="E5321" s="495"/>
      <c r="F5321" s="428"/>
      <c r="G5321" s="495"/>
      <c r="H5321" s="495" t="str">
        <f t="shared" si="168"/>
        <v/>
      </c>
      <c r="I5321" s="512" t="str">
        <f t="shared" si="169"/>
        <v/>
      </c>
      <c r="J5321" s="428"/>
    </row>
    <row r="5322" spans="1:10" ht="24.75" customHeight="1">
      <c r="A5322" s="428"/>
      <c r="B5322" s="428"/>
      <c r="C5322" s="428"/>
      <c r="D5322" s="495"/>
      <c r="E5322" s="495"/>
      <c r="F5322" s="428"/>
      <c r="G5322" s="495"/>
      <c r="H5322" s="495" t="str">
        <f t="shared" si="168"/>
        <v/>
      </c>
      <c r="I5322" s="512" t="str">
        <f t="shared" si="169"/>
        <v/>
      </c>
      <c r="J5322" s="428"/>
    </row>
    <row r="5323" spans="1:10" ht="24.75" customHeight="1">
      <c r="A5323" s="428"/>
      <c r="B5323" s="428"/>
      <c r="C5323" s="428"/>
      <c r="D5323" s="495"/>
      <c r="E5323" s="495"/>
      <c r="F5323" s="428"/>
      <c r="G5323" s="495"/>
      <c r="H5323" s="495" t="str">
        <f t="shared" si="168"/>
        <v/>
      </c>
      <c r="I5323" s="512" t="str">
        <f t="shared" si="169"/>
        <v/>
      </c>
      <c r="J5323" s="428"/>
    </row>
    <row r="5324" spans="1:10" ht="24.75" customHeight="1">
      <c r="A5324" s="428"/>
      <c r="B5324" s="428"/>
      <c r="C5324" s="428"/>
      <c r="D5324" s="495"/>
      <c r="E5324" s="495"/>
      <c r="F5324" s="428"/>
      <c r="G5324" s="495"/>
      <c r="H5324" s="495" t="str">
        <f t="shared" si="168"/>
        <v/>
      </c>
      <c r="I5324" s="512" t="str">
        <f t="shared" si="169"/>
        <v/>
      </c>
      <c r="J5324" s="428"/>
    </row>
    <row r="5325" spans="1:10" ht="24.75" customHeight="1">
      <c r="A5325" s="428"/>
      <c r="B5325" s="428"/>
      <c r="C5325" s="428"/>
      <c r="D5325" s="495"/>
      <c r="E5325" s="495"/>
      <c r="F5325" s="428"/>
      <c r="G5325" s="495"/>
      <c r="H5325" s="495" t="str">
        <f t="shared" si="168"/>
        <v/>
      </c>
      <c r="I5325" s="512" t="str">
        <f t="shared" si="169"/>
        <v/>
      </c>
      <c r="J5325" s="428"/>
    </row>
    <row r="5326" spans="1:10" ht="24.75" customHeight="1">
      <c r="A5326" s="428"/>
      <c r="B5326" s="428"/>
      <c r="C5326" s="428"/>
      <c r="D5326" s="495"/>
      <c r="E5326" s="495"/>
      <c r="F5326" s="428"/>
      <c r="G5326" s="495"/>
      <c r="H5326" s="495" t="str">
        <f t="shared" si="168"/>
        <v/>
      </c>
      <c r="I5326" s="512" t="str">
        <f t="shared" si="169"/>
        <v/>
      </c>
      <c r="J5326" s="428"/>
    </row>
    <row r="5327" spans="1:10" ht="24.75" customHeight="1">
      <c r="A5327" s="428"/>
      <c r="B5327" s="428"/>
      <c r="C5327" s="428"/>
      <c r="D5327" s="495"/>
      <c r="E5327" s="495"/>
      <c r="F5327" s="428"/>
      <c r="G5327" s="495"/>
      <c r="H5327" s="495" t="str">
        <f t="shared" si="168"/>
        <v/>
      </c>
      <c r="I5327" s="512" t="str">
        <f t="shared" si="169"/>
        <v/>
      </c>
      <c r="J5327" s="428"/>
    </row>
    <row r="5328" spans="1:10" ht="24.75" customHeight="1">
      <c r="A5328" s="428"/>
      <c r="B5328" s="428"/>
      <c r="C5328" s="428"/>
      <c r="D5328" s="495"/>
      <c r="E5328" s="495"/>
      <c r="F5328" s="428"/>
      <c r="G5328" s="495"/>
      <c r="H5328" s="495" t="str">
        <f t="shared" si="168"/>
        <v/>
      </c>
      <c r="I5328" s="512" t="str">
        <f t="shared" si="169"/>
        <v/>
      </c>
      <c r="J5328" s="428"/>
    </row>
    <row r="5329" spans="1:10" ht="24.75" customHeight="1">
      <c r="A5329" s="428"/>
      <c r="B5329" s="428"/>
      <c r="C5329" s="428"/>
      <c r="D5329" s="495"/>
      <c r="E5329" s="495"/>
      <c r="F5329" s="428"/>
      <c r="G5329" s="495"/>
      <c r="H5329" s="495" t="str">
        <f t="shared" si="168"/>
        <v/>
      </c>
      <c r="I5329" s="512" t="str">
        <f t="shared" si="169"/>
        <v/>
      </c>
      <c r="J5329" s="428"/>
    </row>
    <row r="5330" spans="1:10" ht="24.75" customHeight="1">
      <c r="A5330" s="428"/>
      <c r="B5330" s="428"/>
      <c r="C5330" s="428"/>
      <c r="D5330" s="495"/>
      <c r="E5330" s="495"/>
      <c r="F5330" s="428"/>
      <c r="G5330" s="495"/>
      <c r="H5330" s="495" t="str">
        <f t="shared" si="168"/>
        <v/>
      </c>
      <c r="I5330" s="512" t="str">
        <f t="shared" si="169"/>
        <v/>
      </c>
      <c r="J5330" s="428"/>
    </row>
    <row r="5331" spans="1:10" ht="24.75" customHeight="1">
      <c r="A5331" s="428"/>
      <c r="B5331" s="428"/>
      <c r="C5331" s="428"/>
      <c r="D5331" s="495"/>
      <c r="E5331" s="495"/>
      <c r="F5331" s="428"/>
      <c r="G5331" s="495"/>
      <c r="H5331" s="495" t="str">
        <f t="shared" si="168"/>
        <v/>
      </c>
      <c r="I5331" s="512" t="str">
        <f t="shared" si="169"/>
        <v/>
      </c>
      <c r="J5331" s="428"/>
    </row>
    <row r="5332" spans="1:10" ht="24.75" customHeight="1">
      <c r="A5332" s="428"/>
      <c r="B5332" s="428"/>
      <c r="C5332" s="428"/>
      <c r="D5332" s="495"/>
      <c r="E5332" s="495"/>
      <c r="F5332" s="428"/>
      <c r="G5332" s="495"/>
      <c r="H5332" s="495" t="str">
        <f t="shared" si="168"/>
        <v/>
      </c>
      <c r="I5332" s="512" t="str">
        <f t="shared" si="169"/>
        <v/>
      </c>
      <c r="J5332" s="428"/>
    </row>
    <row r="5333" spans="1:10" ht="24.75" customHeight="1">
      <c r="A5333" s="428"/>
      <c r="B5333" s="428"/>
      <c r="C5333" s="428"/>
      <c r="D5333" s="495"/>
      <c r="E5333" s="495"/>
      <c r="F5333" s="428"/>
      <c r="G5333" s="495"/>
      <c r="H5333" s="495" t="str">
        <f t="shared" si="168"/>
        <v/>
      </c>
      <c r="I5333" s="512" t="str">
        <f t="shared" si="169"/>
        <v/>
      </c>
      <c r="J5333" s="428"/>
    </row>
    <row r="5334" spans="1:10" ht="24.75" customHeight="1">
      <c r="A5334" s="428"/>
      <c r="B5334" s="428"/>
      <c r="C5334" s="428"/>
      <c r="D5334" s="495"/>
      <c r="E5334" s="495"/>
      <c r="F5334" s="428"/>
      <c r="G5334" s="495"/>
      <c r="H5334" s="495" t="str">
        <f t="shared" si="168"/>
        <v/>
      </c>
      <c r="I5334" s="512" t="str">
        <f t="shared" si="169"/>
        <v/>
      </c>
      <c r="J5334" s="428"/>
    </row>
    <row r="5335" spans="1:10" ht="24.75" customHeight="1">
      <c r="A5335" s="428"/>
      <c r="B5335" s="428"/>
      <c r="C5335" s="428"/>
      <c r="D5335" s="495"/>
      <c r="E5335" s="495"/>
      <c r="F5335" s="428"/>
      <c r="G5335" s="495"/>
      <c r="H5335" s="495" t="str">
        <f t="shared" si="168"/>
        <v/>
      </c>
      <c r="I5335" s="512" t="str">
        <f t="shared" si="169"/>
        <v/>
      </c>
      <c r="J5335" s="428"/>
    </row>
    <row r="5336" spans="1:10" ht="24.75" customHeight="1">
      <c r="A5336" s="428"/>
      <c r="B5336" s="428"/>
      <c r="C5336" s="428"/>
      <c r="D5336" s="495"/>
      <c r="E5336" s="495"/>
      <c r="F5336" s="428"/>
      <c r="G5336" s="495"/>
      <c r="H5336" s="495" t="str">
        <f t="shared" si="168"/>
        <v/>
      </c>
      <c r="I5336" s="512" t="str">
        <f t="shared" si="169"/>
        <v/>
      </c>
      <c r="J5336" s="428"/>
    </row>
    <row r="5337" spans="1:10" ht="24.75" customHeight="1">
      <c r="A5337" s="428"/>
      <c r="B5337" s="428"/>
      <c r="C5337" s="428"/>
      <c r="D5337" s="495"/>
      <c r="E5337" s="495"/>
      <c r="F5337" s="428"/>
      <c r="G5337" s="495"/>
      <c r="H5337" s="495" t="str">
        <f t="shared" si="168"/>
        <v/>
      </c>
      <c r="I5337" s="512" t="str">
        <f t="shared" si="169"/>
        <v/>
      </c>
      <c r="J5337" s="428"/>
    </row>
    <row r="5338" spans="1:10" ht="24.75" customHeight="1">
      <c r="A5338" s="428"/>
      <c r="B5338" s="428"/>
      <c r="C5338" s="428"/>
      <c r="D5338" s="495"/>
      <c r="E5338" s="495"/>
      <c r="F5338" s="428"/>
      <c r="G5338" s="495"/>
      <c r="H5338" s="495" t="str">
        <f t="shared" si="168"/>
        <v/>
      </c>
      <c r="I5338" s="512" t="str">
        <f t="shared" si="169"/>
        <v/>
      </c>
      <c r="J5338" s="428"/>
    </row>
    <row r="5339" spans="1:10" ht="24.75" customHeight="1">
      <c r="A5339" s="428"/>
      <c r="B5339" s="428"/>
      <c r="C5339" s="428"/>
      <c r="D5339" s="495"/>
      <c r="E5339" s="495"/>
      <c r="F5339" s="428"/>
      <c r="G5339" s="495"/>
      <c r="H5339" s="495" t="str">
        <f t="shared" si="168"/>
        <v/>
      </c>
      <c r="I5339" s="512" t="str">
        <f t="shared" si="169"/>
        <v/>
      </c>
      <c r="J5339" s="428"/>
    </row>
    <row r="5340" spans="1:10" ht="24.75" customHeight="1">
      <c r="A5340" s="428"/>
      <c r="B5340" s="428"/>
      <c r="C5340" s="428"/>
      <c r="D5340" s="495"/>
      <c r="E5340" s="495"/>
      <c r="F5340" s="428"/>
      <c r="G5340" s="495"/>
      <c r="H5340" s="495" t="str">
        <f t="shared" si="168"/>
        <v/>
      </c>
      <c r="I5340" s="512" t="str">
        <f t="shared" si="169"/>
        <v/>
      </c>
      <c r="J5340" s="428"/>
    </row>
    <row r="5341" spans="1:10" ht="24.75" customHeight="1">
      <c r="A5341" s="428"/>
      <c r="B5341" s="428"/>
      <c r="C5341" s="428"/>
      <c r="D5341" s="495"/>
      <c r="E5341" s="495"/>
      <c r="F5341" s="428"/>
      <c r="G5341" s="495"/>
      <c r="H5341" s="495" t="str">
        <f t="shared" si="168"/>
        <v/>
      </c>
      <c r="I5341" s="512" t="str">
        <f t="shared" si="169"/>
        <v/>
      </c>
      <c r="J5341" s="428"/>
    </row>
    <row r="5342" spans="1:10" ht="24.75" customHeight="1">
      <c r="A5342" s="428"/>
      <c r="B5342" s="428"/>
      <c r="C5342" s="428"/>
      <c r="D5342" s="495"/>
      <c r="E5342" s="495"/>
      <c r="F5342" s="428"/>
      <c r="G5342" s="495"/>
      <c r="H5342" s="495" t="str">
        <f t="shared" ref="H5342:H5405" si="170">IF(E5342="","",E5342*G5342)</f>
        <v/>
      </c>
      <c r="I5342" s="512" t="str">
        <f t="shared" ref="I5342:I5405" si="171">IF(D5342="","",H5342/D5342)</f>
        <v/>
      </c>
      <c r="J5342" s="428"/>
    </row>
    <row r="5343" spans="1:10" ht="24.75" customHeight="1">
      <c r="A5343" s="428"/>
      <c r="B5343" s="428"/>
      <c r="C5343" s="428"/>
      <c r="D5343" s="495"/>
      <c r="E5343" s="495"/>
      <c r="F5343" s="428"/>
      <c r="G5343" s="495"/>
      <c r="H5343" s="495" t="str">
        <f t="shared" si="170"/>
        <v/>
      </c>
      <c r="I5343" s="512" t="str">
        <f t="shared" si="171"/>
        <v/>
      </c>
      <c r="J5343" s="428"/>
    </row>
    <row r="5344" spans="1:10" ht="24.75" customHeight="1">
      <c r="A5344" s="428"/>
      <c r="B5344" s="428"/>
      <c r="C5344" s="428"/>
      <c r="D5344" s="495"/>
      <c r="E5344" s="495"/>
      <c r="F5344" s="428"/>
      <c r="G5344" s="495"/>
      <c r="H5344" s="495" t="str">
        <f t="shared" si="170"/>
        <v/>
      </c>
      <c r="I5344" s="512" t="str">
        <f t="shared" si="171"/>
        <v/>
      </c>
      <c r="J5344" s="428"/>
    </row>
    <row r="5345" spans="1:10" ht="24.75" customHeight="1">
      <c r="A5345" s="428"/>
      <c r="B5345" s="428"/>
      <c r="C5345" s="428"/>
      <c r="D5345" s="495"/>
      <c r="E5345" s="495"/>
      <c r="F5345" s="428"/>
      <c r="G5345" s="495"/>
      <c r="H5345" s="495" t="str">
        <f t="shared" si="170"/>
        <v/>
      </c>
      <c r="I5345" s="512" t="str">
        <f t="shared" si="171"/>
        <v/>
      </c>
      <c r="J5345" s="428"/>
    </row>
    <row r="5346" spans="1:10" ht="24.75" customHeight="1">
      <c r="A5346" s="428"/>
      <c r="B5346" s="428"/>
      <c r="C5346" s="428"/>
      <c r="D5346" s="495"/>
      <c r="E5346" s="495"/>
      <c r="F5346" s="428"/>
      <c r="G5346" s="495"/>
      <c r="H5346" s="495" t="str">
        <f t="shared" si="170"/>
        <v/>
      </c>
      <c r="I5346" s="512" t="str">
        <f t="shared" si="171"/>
        <v/>
      </c>
      <c r="J5346" s="428"/>
    </row>
    <row r="5347" spans="1:10" ht="24.75" customHeight="1">
      <c r="A5347" s="428"/>
      <c r="B5347" s="428"/>
      <c r="C5347" s="428"/>
      <c r="D5347" s="495"/>
      <c r="E5347" s="495"/>
      <c r="F5347" s="428"/>
      <c r="G5347" s="495"/>
      <c r="H5347" s="495" t="str">
        <f t="shared" si="170"/>
        <v/>
      </c>
      <c r="I5347" s="512" t="str">
        <f t="shared" si="171"/>
        <v/>
      </c>
      <c r="J5347" s="428"/>
    </row>
    <row r="5348" spans="1:10" ht="24.75" customHeight="1">
      <c r="A5348" s="428"/>
      <c r="B5348" s="428"/>
      <c r="C5348" s="428"/>
      <c r="D5348" s="495"/>
      <c r="E5348" s="495"/>
      <c r="F5348" s="428"/>
      <c r="G5348" s="495"/>
      <c r="H5348" s="495" t="str">
        <f t="shared" si="170"/>
        <v/>
      </c>
      <c r="I5348" s="512" t="str">
        <f t="shared" si="171"/>
        <v/>
      </c>
      <c r="J5348" s="428"/>
    </row>
    <row r="5349" spans="1:10" ht="24.75" customHeight="1">
      <c r="A5349" s="428"/>
      <c r="B5349" s="428"/>
      <c r="C5349" s="428"/>
      <c r="D5349" s="495"/>
      <c r="E5349" s="495"/>
      <c r="F5349" s="428"/>
      <c r="G5349" s="495"/>
      <c r="H5349" s="495" t="str">
        <f t="shared" si="170"/>
        <v/>
      </c>
      <c r="I5349" s="512" t="str">
        <f t="shared" si="171"/>
        <v/>
      </c>
      <c r="J5349" s="428"/>
    </row>
    <row r="5350" spans="1:10" ht="24.75" customHeight="1">
      <c r="A5350" s="428"/>
      <c r="B5350" s="428"/>
      <c r="C5350" s="428"/>
      <c r="D5350" s="495"/>
      <c r="E5350" s="495"/>
      <c r="F5350" s="428"/>
      <c r="G5350" s="495"/>
      <c r="H5350" s="495" t="str">
        <f t="shared" si="170"/>
        <v/>
      </c>
      <c r="I5350" s="512" t="str">
        <f t="shared" si="171"/>
        <v/>
      </c>
      <c r="J5350" s="428"/>
    </row>
    <row r="5351" spans="1:10" ht="24.75" customHeight="1">
      <c r="A5351" s="428"/>
      <c r="B5351" s="428"/>
      <c r="C5351" s="428"/>
      <c r="D5351" s="495"/>
      <c r="E5351" s="495"/>
      <c r="F5351" s="428"/>
      <c r="G5351" s="495"/>
      <c r="H5351" s="495" t="str">
        <f t="shared" si="170"/>
        <v/>
      </c>
      <c r="I5351" s="512" t="str">
        <f t="shared" si="171"/>
        <v/>
      </c>
      <c r="J5351" s="428"/>
    </row>
    <row r="5352" spans="1:10" ht="24.75" customHeight="1">
      <c r="A5352" s="428"/>
      <c r="B5352" s="428"/>
      <c r="C5352" s="428"/>
      <c r="D5352" s="495"/>
      <c r="E5352" s="495"/>
      <c r="F5352" s="428"/>
      <c r="G5352" s="495"/>
      <c r="H5352" s="495" t="str">
        <f t="shared" si="170"/>
        <v/>
      </c>
      <c r="I5352" s="512" t="str">
        <f t="shared" si="171"/>
        <v/>
      </c>
      <c r="J5352" s="428"/>
    </row>
    <row r="5353" spans="1:10" ht="24.75" customHeight="1">
      <c r="A5353" s="428"/>
      <c r="B5353" s="428"/>
      <c r="C5353" s="428"/>
      <c r="D5353" s="495"/>
      <c r="E5353" s="495"/>
      <c r="F5353" s="428"/>
      <c r="G5353" s="495"/>
      <c r="H5353" s="495" t="str">
        <f t="shared" si="170"/>
        <v/>
      </c>
      <c r="I5353" s="512" t="str">
        <f t="shared" si="171"/>
        <v/>
      </c>
      <c r="J5353" s="428"/>
    </row>
    <row r="5354" spans="1:10" ht="24.75" customHeight="1">
      <c r="A5354" s="428"/>
      <c r="B5354" s="428"/>
      <c r="C5354" s="428"/>
      <c r="D5354" s="495"/>
      <c r="E5354" s="495"/>
      <c r="F5354" s="428"/>
      <c r="G5354" s="495"/>
      <c r="H5354" s="495" t="str">
        <f t="shared" si="170"/>
        <v/>
      </c>
      <c r="I5354" s="512" t="str">
        <f t="shared" si="171"/>
        <v/>
      </c>
      <c r="J5354" s="428"/>
    </row>
    <row r="5355" spans="1:10" ht="24.75" customHeight="1">
      <c r="A5355" s="428"/>
      <c r="B5355" s="428"/>
      <c r="C5355" s="428"/>
      <c r="D5355" s="495"/>
      <c r="E5355" s="495"/>
      <c r="F5355" s="428"/>
      <c r="G5355" s="495"/>
      <c r="H5355" s="495" t="str">
        <f t="shared" si="170"/>
        <v/>
      </c>
      <c r="I5355" s="512" t="str">
        <f t="shared" si="171"/>
        <v/>
      </c>
      <c r="J5355" s="428"/>
    </row>
    <row r="5356" spans="1:10" ht="24.75" customHeight="1">
      <c r="A5356" s="428"/>
      <c r="B5356" s="428"/>
      <c r="C5356" s="428"/>
      <c r="D5356" s="495"/>
      <c r="E5356" s="495"/>
      <c r="F5356" s="428"/>
      <c r="G5356" s="495"/>
      <c r="H5356" s="495" t="str">
        <f t="shared" si="170"/>
        <v/>
      </c>
      <c r="I5356" s="512" t="str">
        <f t="shared" si="171"/>
        <v/>
      </c>
      <c r="J5356" s="428"/>
    </row>
    <row r="5357" spans="1:10" ht="24.75" customHeight="1">
      <c r="A5357" s="428"/>
      <c r="B5357" s="428"/>
      <c r="C5357" s="428"/>
      <c r="D5357" s="495"/>
      <c r="E5357" s="495"/>
      <c r="F5357" s="428"/>
      <c r="G5357" s="495"/>
      <c r="H5357" s="495" t="str">
        <f t="shared" si="170"/>
        <v/>
      </c>
      <c r="I5357" s="512" t="str">
        <f t="shared" si="171"/>
        <v/>
      </c>
      <c r="J5357" s="428"/>
    </row>
    <row r="5358" spans="1:10" ht="24.75" customHeight="1">
      <c r="A5358" s="428"/>
      <c r="B5358" s="428"/>
      <c r="C5358" s="428"/>
      <c r="D5358" s="495"/>
      <c r="E5358" s="495"/>
      <c r="F5358" s="428"/>
      <c r="G5358" s="495"/>
      <c r="H5358" s="495" t="str">
        <f t="shared" si="170"/>
        <v/>
      </c>
      <c r="I5358" s="512" t="str">
        <f t="shared" si="171"/>
        <v/>
      </c>
      <c r="J5358" s="428"/>
    </row>
    <row r="5359" spans="1:10" ht="24.75" customHeight="1">
      <c r="A5359" s="428"/>
      <c r="B5359" s="428"/>
      <c r="C5359" s="428"/>
      <c r="D5359" s="495"/>
      <c r="E5359" s="495"/>
      <c r="F5359" s="428"/>
      <c r="G5359" s="495"/>
      <c r="H5359" s="495" t="str">
        <f t="shared" si="170"/>
        <v/>
      </c>
      <c r="I5359" s="512" t="str">
        <f t="shared" si="171"/>
        <v/>
      </c>
      <c r="J5359" s="428"/>
    </row>
    <row r="5360" spans="1:10" ht="24.75" customHeight="1">
      <c r="A5360" s="428"/>
      <c r="B5360" s="428"/>
      <c r="C5360" s="428"/>
      <c r="D5360" s="495"/>
      <c r="E5360" s="495"/>
      <c r="F5360" s="428"/>
      <c r="G5360" s="495"/>
      <c r="H5360" s="495" t="str">
        <f t="shared" si="170"/>
        <v/>
      </c>
      <c r="I5360" s="512" t="str">
        <f t="shared" si="171"/>
        <v/>
      </c>
      <c r="J5360" s="428"/>
    </row>
    <row r="5361" spans="1:10" ht="24.75" customHeight="1">
      <c r="A5361" s="428"/>
      <c r="B5361" s="428"/>
      <c r="C5361" s="428"/>
      <c r="D5361" s="495"/>
      <c r="E5361" s="495"/>
      <c r="F5361" s="428"/>
      <c r="G5361" s="495"/>
      <c r="H5361" s="495" t="str">
        <f t="shared" si="170"/>
        <v/>
      </c>
      <c r="I5361" s="512" t="str">
        <f t="shared" si="171"/>
        <v/>
      </c>
      <c r="J5361" s="428"/>
    </row>
    <row r="5362" spans="1:10" ht="24.75" customHeight="1">
      <c r="A5362" s="428"/>
      <c r="B5362" s="428"/>
      <c r="C5362" s="428"/>
      <c r="D5362" s="495"/>
      <c r="E5362" s="495"/>
      <c r="F5362" s="428"/>
      <c r="G5362" s="495"/>
      <c r="H5362" s="495" t="str">
        <f t="shared" si="170"/>
        <v/>
      </c>
      <c r="I5362" s="512" t="str">
        <f t="shared" si="171"/>
        <v/>
      </c>
      <c r="J5362" s="428"/>
    </row>
    <row r="5363" spans="1:10" ht="24.75" customHeight="1">
      <c r="A5363" s="428"/>
      <c r="B5363" s="428"/>
      <c r="C5363" s="428"/>
      <c r="D5363" s="495"/>
      <c r="E5363" s="495"/>
      <c r="F5363" s="428"/>
      <c r="G5363" s="495"/>
      <c r="H5363" s="495" t="str">
        <f t="shared" si="170"/>
        <v/>
      </c>
      <c r="I5363" s="512" t="str">
        <f t="shared" si="171"/>
        <v/>
      </c>
      <c r="J5363" s="428"/>
    </row>
    <row r="5364" spans="1:10" ht="24.75" customHeight="1">
      <c r="A5364" s="428"/>
      <c r="B5364" s="428"/>
      <c r="C5364" s="428"/>
      <c r="D5364" s="495"/>
      <c r="E5364" s="495"/>
      <c r="F5364" s="428"/>
      <c r="G5364" s="495"/>
      <c r="H5364" s="495" t="str">
        <f t="shared" si="170"/>
        <v/>
      </c>
      <c r="I5364" s="512" t="str">
        <f t="shared" si="171"/>
        <v/>
      </c>
      <c r="J5364" s="428"/>
    </row>
    <row r="5365" spans="1:10" ht="24.75" customHeight="1">
      <c r="A5365" s="428"/>
      <c r="B5365" s="428"/>
      <c r="C5365" s="428"/>
      <c r="D5365" s="495"/>
      <c r="E5365" s="495"/>
      <c r="F5365" s="428"/>
      <c r="G5365" s="495"/>
      <c r="H5365" s="495" t="str">
        <f t="shared" si="170"/>
        <v/>
      </c>
      <c r="I5365" s="512" t="str">
        <f t="shared" si="171"/>
        <v/>
      </c>
      <c r="J5365" s="428"/>
    </row>
    <row r="5366" spans="1:10" ht="24.75" customHeight="1">
      <c r="A5366" s="428"/>
      <c r="B5366" s="428"/>
      <c r="C5366" s="428"/>
      <c r="D5366" s="495"/>
      <c r="E5366" s="495"/>
      <c r="F5366" s="428"/>
      <c r="G5366" s="495"/>
      <c r="H5366" s="495" t="str">
        <f t="shared" si="170"/>
        <v/>
      </c>
      <c r="I5366" s="512" t="str">
        <f t="shared" si="171"/>
        <v/>
      </c>
      <c r="J5366" s="428"/>
    </row>
    <row r="5367" spans="1:10" ht="24.75" customHeight="1">
      <c r="A5367" s="428"/>
      <c r="B5367" s="428"/>
      <c r="C5367" s="428"/>
      <c r="D5367" s="495"/>
      <c r="E5367" s="495"/>
      <c r="F5367" s="428"/>
      <c r="G5367" s="495"/>
      <c r="H5367" s="495" t="str">
        <f t="shared" si="170"/>
        <v/>
      </c>
      <c r="I5367" s="512" t="str">
        <f t="shared" si="171"/>
        <v/>
      </c>
      <c r="J5367" s="428"/>
    </row>
    <row r="5368" spans="1:10" ht="24.75" customHeight="1">
      <c r="A5368" s="428"/>
      <c r="B5368" s="428"/>
      <c r="C5368" s="428"/>
      <c r="D5368" s="495"/>
      <c r="E5368" s="495"/>
      <c r="F5368" s="428"/>
      <c r="G5368" s="495"/>
      <c r="H5368" s="495" t="str">
        <f t="shared" si="170"/>
        <v/>
      </c>
      <c r="I5368" s="512" t="str">
        <f t="shared" si="171"/>
        <v/>
      </c>
      <c r="J5368" s="428"/>
    </row>
    <row r="5369" spans="1:10" ht="24.75" customHeight="1">
      <c r="A5369" s="428"/>
      <c r="B5369" s="428"/>
      <c r="C5369" s="428"/>
      <c r="D5369" s="495"/>
      <c r="E5369" s="495"/>
      <c r="F5369" s="428"/>
      <c r="G5369" s="495"/>
      <c r="H5369" s="495" t="str">
        <f t="shared" si="170"/>
        <v/>
      </c>
      <c r="I5369" s="512" t="str">
        <f t="shared" si="171"/>
        <v/>
      </c>
      <c r="J5369" s="428"/>
    </row>
    <row r="5370" spans="1:10" ht="24.75" customHeight="1">
      <c r="A5370" s="428"/>
      <c r="B5370" s="428"/>
      <c r="C5370" s="428"/>
      <c r="D5370" s="495"/>
      <c r="E5370" s="495"/>
      <c r="F5370" s="428"/>
      <c r="G5370" s="495"/>
      <c r="H5370" s="495" t="str">
        <f t="shared" si="170"/>
        <v/>
      </c>
      <c r="I5370" s="512" t="str">
        <f t="shared" si="171"/>
        <v/>
      </c>
      <c r="J5370" s="428"/>
    </row>
    <row r="5371" spans="1:10" ht="24.75" customHeight="1">
      <c r="A5371" s="428"/>
      <c r="B5371" s="428"/>
      <c r="C5371" s="428"/>
      <c r="D5371" s="495"/>
      <c r="E5371" s="495"/>
      <c r="F5371" s="428"/>
      <c r="G5371" s="495"/>
      <c r="H5371" s="495" t="str">
        <f t="shared" si="170"/>
        <v/>
      </c>
      <c r="I5371" s="512" t="str">
        <f t="shared" si="171"/>
        <v/>
      </c>
      <c r="J5371" s="428"/>
    </row>
    <row r="5372" spans="1:10" ht="24.75" customHeight="1">
      <c r="A5372" s="428"/>
      <c r="B5372" s="428"/>
      <c r="C5372" s="428"/>
      <c r="D5372" s="495"/>
      <c r="E5372" s="495"/>
      <c r="F5372" s="428"/>
      <c r="G5372" s="495"/>
      <c r="H5372" s="495" t="str">
        <f t="shared" si="170"/>
        <v/>
      </c>
      <c r="I5372" s="512" t="str">
        <f t="shared" si="171"/>
        <v/>
      </c>
      <c r="J5372" s="428"/>
    </row>
    <row r="5373" spans="1:10" ht="24.75" customHeight="1">
      <c r="A5373" s="428"/>
      <c r="B5373" s="428"/>
      <c r="C5373" s="428"/>
      <c r="D5373" s="495"/>
      <c r="E5373" s="495"/>
      <c r="F5373" s="428"/>
      <c r="G5373" s="495"/>
      <c r="H5373" s="495" t="str">
        <f t="shared" si="170"/>
        <v/>
      </c>
      <c r="I5373" s="512" t="str">
        <f t="shared" si="171"/>
        <v/>
      </c>
      <c r="J5373" s="428"/>
    </row>
    <row r="5374" spans="1:10" ht="24.75" customHeight="1">
      <c r="A5374" s="428"/>
      <c r="B5374" s="428"/>
      <c r="C5374" s="428"/>
      <c r="D5374" s="495"/>
      <c r="E5374" s="495"/>
      <c r="F5374" s="428"/>
      <c r="G5374" s="495"/>
      <c r="H5374" s="495" t="str">
        <f t="shared" si="170"/>
        <v/>
      </c>
      <c r="I5374" s="512" t="str">
        <f t="shared" si="171"/>
        <v/>
      </c>
      <c r="J5374" s="428"/>
    </row>
    <row r="5375" spans="1:10" ht="24.75" customHeight="1">
      <c r="A5375" s="428"/>
      <c r="B5375" s="428"/>
      <c r="C5375" s="428"/>
      <c r="D5375" s="495"/>
      <c r="E5375" s="495"/>
      <c r="F5375" s="428"/>
      <c r="G5375" s="495"/>
      <c r="H5375" s="495" t="str">
        <f t="shared" si="170"/>
        <v/>
      </c>
      <c r="I5375" s="512" t="str">
        <f t="shared" si="171"/>
        <v/>
      </c>
      <c r="J5375" s="428"/>
    </row>
    <row r="5376" spans="1:10" ht="24.75" customHeight="1">
      <c r="A5376" s="428"/>
      <c r="B5376" s="428"/>
      <c r="C5376" s="428"/>
      <c r="D5376" s="495"/>
      <c r="E5376" s="495"/>
      <c r="F5376" s="428"/>
      <c r="G5376" s="495"/>
      <c r="H5376" s="495" t="str">
        <f t="shared" si="170"/>
        <v/>
      </c>
      <c r="I5376" s="512" t="str">
        <f t="shared" si="171"/>
        <v/>
      </c>
      <c r="J5376" s="428"/>
    </row>
    <row r="5377" spans="1:10" ht="24.75" customHeight="1">
      <c r="A5377" s="428"/>
      <c r="B5377" s="428"/>
      <c r="C5377" s="428"/>
      <c r="D5377" s="495"/>
      <c r="E5377" s="495"/>
      <c r="F5377" s="428"/>
      <c r="G5377" s="495"/>
      <c r="H5377" s="495" t="str">
        <f t="shared" si="170"/>
        <v/>
      </c>
      <c r="I5377" s="512" t="str">
        <f t="shared" si="171"/>
        <v/>
      </c>
      <c r="J5377" s="428"/>
    </row>
    <row r="5378" spans="1:10" ht="24.75" customHeight="1">
      <c r="A5378" s="428"/>
      <c r="B5378" s="428"/>
      <c r="C5378" s="428"/>
      <c r="D5378" s="495"/>
      <c r="E5378" s="495"/>
      <c r="F5378" s="428"/>
      <c r="G5378" s="495"/>
      <c r="H5378" s="495" t="str">
        <f t="shared" si="170"/>
        <v/>
      </c>
      <c r="I5378" s="512" t="str">
        <f t="shared" si="171"/>
        <v/>
      </c>
      <c r="J5378" s="428"/>
    </row>
    <row r="5379" spans="1:10" ht="24.75" customHeight="1">
      <c r="A5379" s="428"/>
      <c r="B5379" s="428"/>
      <c r="C5379" s="428"/>
      <c r="D5379" s="495"/>
      <c r="E5379" s="495"/>
      <c r="F5379" s="428"/>
      <c r="G5379" s="495"/>
      <c r="H5379" s="495" t="str">
        <f t="shared" si="170"/>
        <v/>
      </c>
      <c r="I5379" s="512" t="str">
        <f t="shared" si="171"/>
        <v/>
      </c>
      <c r="J5379" s="428"/>
    </row>
    <row r="5380" spans="1:10" ht="24.75" customHeight="1">
      <c r="A5380" s="428"/>
      <c r="B5380" s="428"/>
      <c r="C5380" s="428"/>
      <c r="D5380" s="495"/>
      <c r="E5380" s="495"/>
      <c r="F5380" s="428"/>
      <c r="G5380" s="495"/>
      <c r="H5380" s="495" t="str">
        <f t="shared" si="170"/>
        <v/>
      </c>
      <c r="I5380" s="512" t="str">
        <f t="shared" si="171"/>
        <v/>
      </c>
      <c r="J5380" s="428"/>
    </row>
    <row r="5381" spans="1:10" ht="24.75" customHeight="1">
      <c r="A5381" s="428"/>
      <c r="B5381" s="428"/>
      <c r="C5381" s="428"/>
      <c r="D5381" s="495"/>
      <c r="E5381" s="495"/>
      <c r="F5381" s="428"/>
      <c r="G5381" s="495"/>
      <c r="H5381" s="495" t="str">
        <f t="shared" si="170"/>
        <v/>
      </c>
      <c r="I5381" s="512" t="str">
        <f t="shared" si="171"/>
        <v/>
      </c>
      <c r="J5381" s="428"/>
    </row>
    <row r="5382" spans="1:10" ht="24.75" customHeight="1">
      <c r="A5382" s="428"/>
      <c r="B5382" s="428"/>
      <c r="C5382" s="428"/>
      <c r="D5382" s="495"/>
      <c r="E5382" s="495"/>
      <c r="F5382" s="428"/>
      <c r="G5382" s="495"/>
      <c r="H5382" s="495" t="str">
        <f t="shared" si="170"/>
        <v/>
      </c>
      <c r="I5382" s="512" t="str">
        <f t="shared" si="171"/>
        <v/>
      </c>
      <c r="J5382" s="428"/>
    </row>
    <row r="5383" spans="1:10" ht="24.75" customHeight="1">
      <c r="A5383" s="428"/>
      <c r="B5383" s="428"/>
      <c r="C5383" s="428"/>
      <c r="D5383" s="495"/>
      <c r="E5383" s="495"/>
      <c r="F5383" s="428"/>
      <c r="G5383" s="495"/>
      <c r="H5383" s="495" t="str">
        <f t="shared" si="170"/>
        <v/>
      </c>
      <c r="I5383" s="512" t="str">
        <f t="shared" si="171"/>
        <v/>
      </c>
      <c r="J5383" s="428"/>
    </row>
    <row r="5384" spans="1:10" ht="24.75" customHeight="1">
      <c r="A5384" s="428"/>
      <c r="B5384" s="428"/>
      <c r="C5384" s="428"/>
      <c r="D5384" s="495"/>
      <c r="E5384" s="495"/>
      <c r="F5384" s="428"/>
      <c r="G5384" s="495"/>
      <c r="H5384" s="495" t="str">
        <f t="shared" si="170"/>
        <v/>
      </c>
      <c r="I5384" s="512" t="str">
        <f t="shared" si="171"/>
        <v/>
      </c>
      <c r="J5384" s="428"/>
    </row>
    <row r="5385" spans="1:10" ht="24.75" customHeight="1">
      <c r="A5385" s="428"/>
      <c r="B5385" s="428"/>
      <c r="C5385" s="428"/>
      <c r="D5385" s="495"/>
      <c r="E5385" s="495"/>
      <c r="F5385" s="428"/>
      <c r="G5385" s="495"/>
      <c r="H5385" s="495" t="str">
        <f t="shared" si="170"/>
        <v/>
      </c>
      <c r="I5385" s="512" t="str">
        <f t="shared" si="171"/>
        <v/>
      </c>
      <c r="J5385" s="428"/>
    </row>
    <row r="5386" spans="1:10" ht="24.75" customHeight="1">
      <c r="A5386" s="428"/>
      <c r="B5386" s="428"/>
      <c r="C5386" s="428"/>
      <c r="D5386" s="495"/>
      <c r="E5386" s="495"/>
      <c r="F5386" s="428"/>
      <c r="G5386" s="495"/>
      <c r="H5386" s="495" t="str">
        <f t="shared" si="170"/>
        <v/>
      </c>
      <c r="I5386" s="512" t="str">
        <f t="shared" si="171"/>
        <v/>
      </c>
      <c r="J5386" s="428"/>
    </row>
    <row r="5387" spans="1:10" ht="24.75" customHeight="1">
      <c r="A5387" s="428"/>
      <c r="B5387" s="428"/>
      <c r="C5387" s="428"/>
      <c r="D5387" s="495"/>
      <c r="E5387" s="495"/>
      <c r="F5387" s="428"/>
      <c r="G5387" s="495"/>
      <c r="H5387" s="495" t="str">
        <f t="shared" si="170"/>
        <v/>
      </c>
      <c r="I5387" s="512" t="str">
        <f t="shared" si="171"/>
        <v/>
      </c>
      <c r="J5387" s="428"/>
    </row>
    <row r="5388" spans="1:10" ht="24.75" customHeight="1">
      <c r="A5388" s="428"/>
      <c r="B5388" s="428"/>
      <c r="C5388" s="428"/>
      <c r="D5388" s="495"/>
      <c r="E5388" s="495"/>
      <c r="F5388" s="428"/>
      <c r="G5388" s="495"/>
      <c r="H5388" s="495" t="str">
        <f t="shared" si="170"/>
        <v/>
      </c>
      <c r="I5388" s="512" t="str">
        <f t="shared" si="171"/>
        <v/>
      </c>
      <c r="J5388" s="428"/>
    </row>
    <row r="5389" spans="1:10" ht="24.75" customHeight="1">
      <c r="A5389" s="428"/>
      <c r="B5389" s="428"/>
      <c r="C5389" s="428"/>
      <c r="D5389" s="495"/>
      <c r="E5389" s="495"/>
      <c r="F5389" s="428"/>
      <c r="G5389" s="495"/>
      <c r="H5389" s="495" t="str">
        <f t="shared" si="170"/>
        <v/>
      </c>
      <c r="I5389" s="512" t="str">
        <f t="shared" si="171"/>
        <v/>
      </c>
      <c r="J5389" s="428"/>
    </row>
    <row r="5390" spans="1:10" ht="24.75" customHeight="1">
      <c r="A5390" s="428"/>
      <c r="B5390" s="428"/>
      <c r="C5390" s="428"/>
      <c r="D5390" s="495"/>
      <c r="E5390" s="495"/>
      <c r="F5390" s="428"/>
      <c r="G5390" s="495"/>
      <c r="H5390" s="495" t="str">
        <f t="shared" si="170"/>
        <v/>
      </c>
      <c r="I5390" s="512" t="str">
        <f t="shared" si="171"/>
        <v/>
      </c>
      <c r="J5390" s="428"/>
    </row>
    <row r="5391" spans="1:10" ht="24.75" customHeight="1">
      <c r="A5391" s="428"/>
      <c r="B5391" s="428"/>
      <c r="C5391" s="428"/>
      <c r="D5391" s="495"/>
      <c r="E5391" s="495"/>
      <c r="F5391" s="428"/>
      <c r="G5391" s="495"/>
      <c r="H5391" s="495" t="str">
        <f t="shared" si="170"/>
        <v/>
      </c>
      <c r="I5391" s="512" t="str">
        <f t="shared" si="171"/>
        <v/>
      </c>
      <c r="J5391" s="428"/>
    </row>
    <row r="5392" spans="1:10" ht="24.75" customHeight="1">
      <c r="A5392" s="428"/>
      <c r="B5392" s="428"/>
      <c r="C5392" s="428"/>
      <c r="D5392" s="495"/>
      <c r="E5392" s="495"/>
      <c r="F5392" s="428"/>
      <c r="G5392" s="495"/>
      <c r="H5392" s="495" t="str">
        <f t="shared" si="170"/>
        <v/>
      </c>
      <c r="I5392" s="512" t="str">
        <f t="shared" si="171"/>
        <v/>
      </c>
      <c r="J5392" s="428"/>
    </row>
    <row r="5393" spans="1:10" ht="24.75" customHeight="1">
      <c r="A5393" s="428"/>
      <c r="B5393" s="428"/>
      <c r="C5393" s="428"/>
      <c r="D5393" s="495"/>
      <c r="E5393" s="495"/>
      <c r="F5393" s="428"/>
      <c r="G5393" s="495"/>
      <c r="H5393" s="495" t="str">
        <f t="shared" si="170"/>
        <v/>
      </c>
      <c r="I5393" s="512" t="str">
        <f t="shared" si="171"/>
        <v/>
      </c>
      <c r="J5393" s="428"/>
    </row>
    <row r="5394" spans="1:10" ht="24.75" customHeight="1">
      <c r="A5394" s="428"/>
      <c r="B5394" s="428"/>
      <c r="C5394" s="428"/>
      <c r="D5394" s="495"/>
      <c r="E5394" s="495"/>
      <c r="F5394" s="428"/>
      <c r="G5394" s="495"/>
      <c r="H5394" s="495" t="str">
        <f t="shared" si="170"/>
        <v/>
      </c>
      <c r="I5394" s="512" t="str">
        <f t="shared" si="171"/>
        <v/>
      </c>
      <c r="J5394" s="428"/>
    </row>
    <row r="5395" spans="1:10" ht="24.75" customHeight="1">
      <c r="A5395" s="428"/>
      <c r="B5395" s="428"/>
      <c r="C5395" s="428"/>
      <c r="D5395" s="495"/>
      <c r="E5395" s="495"/>
      <c r="F5395" s="428"/>
      <c r="G5395" s="495"/>
      <c r="H5395" s="495" t="str">
        <f t="shared" si="170"/>
        <v/>
      </c>
      <c r="I5395" s="512" t="str">
        <f t="shared" si="171"/>
        <v/>
      </c>
      <c r="J5395" s="428"/>
    </row>
    <row r="5396" spans="1:10" ht="24.75" customHeight="1">
      <c r="A5396" s="428"/>
      <c r="B5396" s="428"/>
      <c r="C5396" s="428"/>
      <c r="D5396" s="495"/>
      <c r="E5396" s="495"/>
      <c r="F5396" s="428"/>
      <c r="G5396" s="495"/>
      <c r="H5396" s="495" t="str">
        <f t="shared" si="170"/>
        <v/>
      </c>
      <c r="I5396" s="512" t="str">
        <f t="shared" si="171"/>
        <v/>
      </c>
      <c r="J5396" s="428"/>
    </row>
    <row r="5397" spans="1:10" ht="24.75" customHeight="1">
      <c r="A5397" s="428"/>
      <c r="B5397" s="428"/>
      <c r="C5397" s="428"/>
      <c r="D5397" s="495"/>
      <c r="E5397" s="495"/>
      <c r="F5397" s="428"/>
      <c r="G5397" s="495"/>
      <c r="H5397" s="495" t="str">
        <f t="shared" si="170"/>
        <v/>
      </c>
      <c r="I5397" s="512" t="str">
        <f t="shared" si="171"/>
        <v/>
      </c>
      <c r="J5397" s="428"/>
    </row>
    <row r="5398" spans="1:10" ht="24.75" customHeight="1">
      <c r="A5398" s="428"/>
      <c r="B5398" s="428"/>
      <c r="C5398" s="428"/>
      <c r="D5398" s="495"/>
      <c r="E5398" s="495"/>
      <c r="F5398" s="428"/>
      <c r="G5398" s="495"/>
      <c r="H5398" s="495" t="str">
        <f t="shared" si="170"/>
        <v/>
      </c>
      <c r="I5398" s="512" t="str">
        <f t="shared" si="171"/>
        <v/>
      </c>
      <c r="J5398" s="428"/>
    </row>
    <row r="5399" spans="1:10" ht="24.75" customHeight="1">
      <c r="A5399" s="428"/>
      <c r="B5399" s="428"/>
      <c r="C5399" s="428"/>
      <c r="D5399" s="495"/>
      <c r="E5399" s="495"/>
      <c r="F5399" s="428"/>
      <c r="G5399" s="495"/>
      <c r="H5399" s="495" t="str">
        <f t="shared" si="170"/>
        <v/>
      </c>
      <c r="I5399" s="512" t="str">
        <f t="shared" si="171"/>
        <v/>
      </c>
      <c r="J5399" s="428"/>
    </row>
    <row r="5400" spans="1:10" ht="24.75" customHeight="1">
      <c r="A5400" s="428"/>
      <c r="B5400" s="428"/>
      <c r="C5400" s="428"/>
      <c r="D5400" s="495"/>
      <c r="E5400" s="495"/>
      <c r="F5400" s="428"/>
      <c r="G5400" s="495"/>
      <c r="H5400" s="495" t="str">
        <f t="shared" si="170"/>
        <v/>
      </c>
      <c r="I5400" s="512" t="str">
        <f t="shared" si="171"/>
        <v/>
      </c>
      <c r="J5400" s="428"/>
    </row>
    <row r="5401" spans="1:10" ht="24.75" customHeight="1">
      <c r="A5401" s="428"/>
      <c r="B5401" s="428"/>
      <c r="C5401" s="428"/>
      <c r="D5401" s="495"/>
      <c r="E5401" s="495"/>
      <c r="F5401" s="428"/>
      <c r="G5401" s="495"/>
      <c r="H5401" s="495" t="str">
        <f t="shared" si="170"/>
        <v/>
      </c>
      <c r="I5401" s="512" t="str">
        <f t="shared" si="171"/>
        <v/>
      </c>
      <c r="J5401" s="428"/>
    </row>
    <row r="5402" spans="1:10" ht="24.75" customHeight="1">
      <c r="A5402" s="428"/>
      <c r="B5402" s="428"/>
      <c r="C5402" s="428"/>
      <c r="D5402" s="495"/>
      <c r="E5402" s="495"/>
      <c r="F5402" s="428"/>
      <c r="G5402" s="495"/>
      <c r="H5402" s="495" t="str">
        <f t="shared" si="170"/>
        <v/>
      </c>
      <c r="I5402" s="512" t="str">
        <f t="shared" si="171"/>
        <v/>
      </c>
      <c r="J5402" s="428"/>
    </row>
    <row r="5403" spans="1:10" ht="24.75" customHeight="1">
      <c r="A5403" s="428"/>
      <c r="B5403" s="428"/>
      <c r="C5403" s="428"/>
      <c r="D5403" s="495"/>
      <c r="E5403" s="495"/>
      <c r="F5403" s="428"/>
      <c r="G5403" s="495"/>
      <c r="H5403" s="495" t="str">
        <f t="shared" si="170"/>
        <v/>
      </c>
      <c r="I5403" s="512" t="str">
        <f t="shared" si="171"/>
        <v/>
      </c>
      <c r="J5403" s="428"/>
    </row>
    <row r="5404" spans="1:10" ht="24.75" customHeight="1">
      <c r="A5404" s="428"/>
      <c r="B5404" s="428"/>
      <c r="C5404" s="428"/>
      <c r="D5404" s="495"/>
      <c r="E5404" s="495"/>
      <c r="F5404" s="428"/>
      <c r="G5404" s="495"/>
      <c r="H5404" s="495" t="str">
        <f t="shared" si="170"/>
        <v/>
      </c>
      <c r="I5404" s="512" t="str">
        <f t="shared" si="171"/>
        <v/>
      </c>
      <c r="J5404" s="428"/>
    </row>
    <row r="5405" spans="1:10" ht="24.75" customHeight="1">
      <c r="A5405" s="428"/>
      <c r="B5405" s="428"/>
      <c r="C5405" s="428"/>
      <c r="D5405" s="495"/>
      <c r="E5405" s="495"/>
      <c r="F5405" s="428"/>
      <c r="G5405" s="495"/>
      <c r="H5405" s="495" t="str">
        <f t="shared" si="170"/>
        <v/>
      </c>
      <c r="I5405" s="512" t="str">
        <f t="shared" si="171"/>
        <v/>
      </c>
      <c r="J5405" s="428"/>
    </row>
    <row r="5406" spans="1:10" ht="24.75" customHeight="1">
      <c r="A5406" s="428"/>
      <c r="B5406" s="428"/>
      <c r="C5406" s="428"/>
      <c r="D5406" s="495"/>
      <c r="E5406" s="495"/>
      <c r="F5406" s="428"/>
      <c r="G5406" s="495"/>
      <c r="H5406" s="495" t="str">
        <f t="shared" ref="H5406:H5469" si="172">IF(E5406="","",E5406*G5406)</f>
        <v/>
      </c>
      <c r="I5406" s="512" t="str">
        <f t="shared" ref="I5406:I5469" si="173">IF(D5406="","",H5406/D5406)</f>
        <v/>
      </c>
      <c r="J5406" s="428"/>
    </row>
    <row r="5407" spans="1:10" ht="24.75" customHeight="1">
      <c r="A5407" s="428"/>
      <c r="B5407" s="428"/>
      <c r="C5407" s="428"/>
      <c r="D5407" s="495"/>
      <c r="E5407" s="495"/>
      <c r="F5407" s="428"/>
      <c r="G5407" s="495"/>
      <c r="H5407" s="495" t="str">
        <f t="shared" si="172"/>
        <v/>
      </c>
      <c r="I5407" s="512" t="str">
        <f t="shared" si="173"/>
        <v/>
      </c>
      <c r="J5407" s="428"/>
    </row>
    <row r="5408" spans="1:10" ht="24.75" customHeight="1">
      <c r="A5408" s="428"/>
      <c r="B5408" s="428"/>
      <c r="C5408" s="428"/>
      <c r="D5408" s="495"/>
      <c r="E5408" s="495"/>
      <c r="F5408" s="428"/>
      <c r="G5408" s="495"/>
      <c r="H5408" s="495" t="str">
        <f t="shared" si="172"/>
        <v/>
      </c>
      <c r="I5408" s="512" t="str">
        <f t="shared" si="173"/>
        <v/>
      </c>
      <c r="J5408" s="428"/>
    </row>
    <row r="5409" spans="1:10" ht="24.75" customHeight="1">
      <c r="A5409" s="428"/>
      <c r="B5409" s="428"/>
      <c r="C5409" s="428"/>
      <c r="D5409" s="495"/>
      <c r="E5409" s="495"/>
      <c r="F5409" s="428"/>
      <c r="G5409" s="495"/>
      <c r="H5409" s="495" t="str">
        <f t="shared" si="172"/>
        <v/>
      </c>
      <c r="I5409" s="512" t="str">
        <f t="shared" si="173"/>
        <v/>
      </c>
      <c r="J5409" s="428"/>
    </row>
    <row r="5410" spans="1:10" ht="24.75" customHeight="1">
      <c r="A5410" s="428"/>
      <c r="B5410" s="428"/>
      <c r="C5410" s="428"/>
      <c r="D5410" s="495"/>
      <c r="E5410" s="495"/>
      <c r="F5410" s="428"/>
      <c r="G5410" s="495"/>
      <c r="H5410" s="495" t="str">
        <f t="shared" si="172"/>
        <v/>
      </c>
      <c r="I5410" s="512" t="str">
        <f t="shared" si="173"/>
        <v/>
      </c>
      <c r="J5410" s="428"/>
    </row>
    <row r="5411" spans="1:10" ht="24.75" customHeight="1">
      <c r="A5411" s="428"/>
      <c r="B5411" s="428"/>
      <c r="C5411" s="428"/>
      <c r="D5411" s="495"/>
      <c r="E5411" s="495"/>
      <c r="F5411" s="428"/>
      <c r="G5411" s="495"/>
      <c r="H5411" s="495" t="str">
        <f t="shared" si="172"/>
        <v/>
      </c>
      <c r="I5411" s="512" t="str">
        <f t="shared" si="173"/>
        <v/>
      </c>
      <c r="J5411" s="428"/>
    </row>
    <row r="5412" spans="1:10" ht="24.75" customHeight="1">
      <c r="A5412" s="428"/>
      <c r="B5412" s="428"/>
      <c r="C5412" s="428"/>
      <c r="D5412" s="495"/>
      <c r="E5412" s="495"/>
      <c r="F5412" s="428"/>
      <c r="G5412" s="495"/>
      <c r="H5412" s="495" t="str">
        <f t="shared" si="172"/>
        <v/>
      </c>
      <c r="I5412" s="512" t="str">
        <f t="shared" si="173"/>
        <v/>
      </c>
      <c r="J5412" s="428"/>
    </row>
    <row r="5413" spans="1:10" ht="24.75" customHeight="1">
      <c r="A5413" s="428"/>
      <c r="B5413" s="428"/>
      <c r="C5413" s="428"/>
      <c r="D5413" s="495"/>
      <c r="E5413" s="495"/>
      <c r="F5413" s="428"/>
      <c r="G5413" s="495"/>
      <c r="H5413" s="495" t="str">
        <f t="shared" si="172"/>
        <v/>
      </c>
      <c r="I5413" s="512" t="str">
        <f t="shared" si="173"/>
        <v/>
      </c>
      <c r="J5413" s="428"/>
    </row>
    <row r="5414" spans="1:10" ht="24.75" customHeight="1">
      <c r="A5414" s="428"/>
      <c r="B5414" s="428"/>
      <c r="C5414" s="428"/>
      <c r="D5414" s="495"/>
      <c r="E5414" s="495"/>
      <c r="F5414" s="428"/>
      <c r="G5414" s="495"/>
      <c r="H5414" s="495" t="str">
        <f t="shared" si="172"/>
        <v/>
      </c>
      <c r="I5414" s="512" t="str">
        <f t="shared" si="173"/>
        <v/>
      </c>
      <c r="J5414" s="428"/>
    </row>
    <row r="5415" spans="1:10" ht="24.75" customHeight="1">
      <c r="A5415" s="428"/>
      <c r="B5415" s="428"/>
      <c r="C5415" s="428"/>
      <c r="D5415" s="495"/>
      <c r="E5415" s="495"/>
      <c r="F5415" s="428"/>
      <c r="G5415" s="495"/>
      <c r="H5415" s="495" t="str">
        <f t="shared" si="172"/>
        <v/>
      </c>
      <c r="I5415" s="512" t="str">
        <f t="shared" si="173"/>
        <v/>
      </c>
      <c r="J5415" s="428"/>
    </row>
    <row r="5416" spans="1:10" ht="24.75" customHeight="1">
      <c r="A5416" s="428"/>
      <c r="B5416" s="428"/>
      <c r="C5416" s="428"/>
      <c r="D5416" s="495"/>
      <c r="E5416" s="495"/>
      <c r="F5416" s="428"/>
      <c r="G5416" s="495"/>
      <c r="H5416" s="495" t="str">
        <f t="shared" si="172"/>
        <v/>
      </c>
      <c r="I5416" s="512" t="str">
        <f t="shared" si="173"/>
        <v/>
      </c>
      <c r="J5416" s="428"/>
    </row>
    <row r="5417" spans="1:10" ht="24.75" customHeight="1">
      <c r="A5417" s="428"/>
      <c r="B5417" s="428"/>
      <c r="C5417" s="428"/>
      <c r="D5417" s="495"/>
      <c r="E5417" s="495"/>
      <c r="F5417" s="428"/>
      <c r="G5417" s="495"/>
      <c r="H5417" s="495" t="str">
        <f t="shared" si="172"/>
        <v/>
      </c>
      <c r="I5417" s="512" t="str">
        <f t="shared" si="173"/>
        <v/>
      </c>
      <c r="J5417" s="428"/>
    </row>
    <row r="5418" spans="1:10" ht="24.75" customHeight="1">
      <c r="A5418" s="428"/>
      <c r="B5418" s="428"/>
      <c r="C5418" s="428"/>
      <c r="D5418" s="495"/>
      <c r="E5418" s="495"/>
      <c r="F5418" s="428"/>
      <c r="G5418" s="495"/>
      <c r="H5418" s="495" t="str">
        <f t="shared" si="172"/>
        <v/>
      </c>
      <c r="I5418" s="512" t="str">
        <f t="shared" si="173"/>
        <v/>
      </c>
      <c r="J5418" s="428"/>
    </row>
    <row r="5419" spans="1:10" ht="24.75" customHeight="1">
      <c r="A5419" s="428"/>
      <c r="B5419" s="428"/>
      <c r="C5419" s="428"/>
      <c r="D5419" s="495"/>
      <c r="E5419" s="495"/>
      <c r="F5419" s="428"/>
      <c r="G5419" s="495"/>
      <c r="H5419" s="495" t="str">
        <f t="shared" si="172"/>
        <v/>
      </c>
      <c r="I5419" s="512" t="str">
        <f t="shared" si="173"/>
        <v/>
      </c>
      <c r="J5419" s="428"/>
    </row>
    <row r="5420" spans="1:10" ht="24.75" customHeight="1">
      <c r="A5420" s="428"/>
      <c r="B5420" s="428"/>
      <c r="C5420" s="428"/>
      <c r="D5420" s="495"/>
      <c r="E5420" s="495"/>
      <c r="F5420" s="428"/>
      <c r="G5420" s="495"/>
      <c r="H5420" s="495" t="str">
        <f t="shared" si="172"/>
        <v/>
      </c>
      <c r="I5420" s="512" t="str">
        <f t="shared" si="173"/>
        <v/>
      </c>
      <c r="J5420" s="428"/>
    </row>
    <row r="5421" spans="1:10" ht="24.75" customHeight="1">
      <c r="A5421" s="428"/>
      <c r="B5421" s="428"/>
      <c r="C5421" s="428"/>
      <c r="D5421" s="495"/>
      <c r="E5421" s="495"/>
      <c r="F5421" s="428"/>
      <c r="G5421" s="495"/>
      <c r="H5421" s="495" t="str">
        <f t="shared" si="172"/>
        <v/>
      </c>
      <c r="I5421" s="512" t="str">
        <f t="shared" si="173"/>
        <v/>
      </c>
      <c r="J5421" s="428"/>
    </row>
    <row r="5422" spans="1:10" ht="24.75" customHeight="1">
      <c r="A5422" s="428"/>
      <c r="B5422" s="428"/>
      <c r="C5422" s="428"/>
      <c r="D5422" s="495"/>
      <c r="E5422" s="495"/>
      <c r="F5422" s="428"/>
      <c r="G5422" s="495"/>
      <c r="H5422" s="495" t="str">
        <f t="shared" si="172"/>
        <v/>
      </c>
      <c r="I5422" s="512" t="str">
        <f t="shared" si="173"/>
        <v/>
      </c>
      <c r="J5422" s="428"/>
    </row>
    <row r="5423" spans="1:10" ht="24.75" customHeight="1">
      <c r="A5423" s="428"/>
      <c r="B5423" s="428"/>
      <c r="C5423" s="428"/>
      <c r="D5423" s="495"/>
      <c r="E5423" s="495"/>
      <c r="F5423" s="428"/>
      <c r="G5423" s="495"/>
      <c r="H5423" s="495" t="str">
        <f t="shared" si="172"/>
        <v/>
      </c>
      <c r="I5423" s="512" t="str">
        <f t="shared" si="173"/>
        <v/>
      </c>
      <c r="J5423" s="428"/>
    </row>
    <row r="5424" spans="1:10" ht="24.75" customHeight="1">
      <c r="A5424" s="428"/>
      <c r="B5424" s="428"/>
      <c r="C5424" s="428"/>
      <c r="D5424" s="495"/>
      <c r="E5424" s="495"/>
      <c r="F5424" s="428"/>
      <c r="G5424" s="495"/>
      <c r="H5424" s="495" t="str">
        <f t="shared" si="172"/>
        <v/>
      </c>
      <c r="I5424" s="512" t="str">
        <f t="shared" si="173"/>
        <v/>
      </c>
      <c r="J5424" s="428"/>
    </row>
    <row r="5425" spans="1:10" ht="24.75" customHeight="1">
      <c r="A5425" s="428"/>
      <c r="B5425" s="428"/>
      <c r="C5425" s="428"/>
      <c r="D5425" s="495"/>
      <c r="E5425" s="495"/>
      <c r="F5425" s="428"/>
      <c r="G5425" s="495"/>
      <c r="H5425" s="495" t="str">
        <f t="shared" si="172"/>
        <v/>
      </c>
      <c r="I5425" s="512" t="str">
        <f t="shared" si="173"/>
        <v/>
      </c>
      <c r="J5425" s="428"/>
    </row>
    <row r="5426" spans="1:10" ht="24.75" customHeight="1">
      <c r="A5426" s="428"/>
      <c r="B5426" s="428"/>
      <c r="C5426" s="428"/>
      <c r="D5426" s="495"/>
      <c r="E5426" s="495"/>
      <c r="F5426" s="428"/>
      <c r="G5426" s="495"/>
      <c r="H5426" s="495" t="str">
        <f t="shared" si="172"/>
        <v/>
      </c>
      <c r="I5426" s="512" t="str">
        <f t="shared" si="173"/>
        <v/>
      </c>
      <c r="J5426" s="428"/>
    </row>
    <row r="5427" spans="1:10" ht="24.75" customHeight="1">
      <c r="A5427" s="428"/>
      <c r="B5427" s="428"/>
      <c r="C5427" s="428"/>
      <c r="D5427" s="495"/>
      <c r="E5427" s="495"/>
      <c r="F5427" s="428"/>
      <c r="G5427" s="495"/>
      <c r="H5427" s="495" t="str">
        <f t="shared" si="172"/>
        <v/>
      </c>
      <c r="I5427" s="512" t="str">
        <f t="shared" si="173"/>
        <v/>
      </c>
      <c r="J5427" s="428"/>
    </row>
    <row r="5428" spans="1:10" ht="24.75" customHeight="1">
      <c r="A5428" s="428"/>
      <c r="B5428" s="428"/>
      <c r="C5428" s="428"/>
      <c r="D5428" s="495"/>
      <c r="E5428" s="495"/>
      <c r="F5428" s="428"/>
      <c r="G5428" s="495"/>
      <c r="H5428" s="495" t="str">
        <f t="shared" si="172"/>
        <v/>
      </c>
      <c r="I5428" s="512" t="str">
        <f t="shared" si="173"/>
        <v/>
      </c>
      <c r="J5428" s="428"/>
    </row>
    <row r="5429" spans="1:10" ht="24.75" customHeight="1">
      <c r="A5429" s="428"/>
      <c r="B5429" s="428"/>
      <c r="C5429" s="428"/>
      <c r="D5429" s="495"/>
      <c r="E5429" s="495"/>
      <c r="F5429" s="428"/>
      <c r="G5429" s="495"/>
      <c r="H5429" s="495" t="str">
        <f t="shared" si="172"/>
        <v/>
      </c>
      <c r="I5429" s="512" t="str">
        <f t="shared" si="173"/>
        <v/>
      </c>
      <c r="J5429" s="428"/>
    </row>
    <row r="5430" spans="1:10" ht="24.75" customHeight="1">
      <c r="A5430" s="428"/>
      <c r="B5430" s="428"/>
      <c r="C5430" s="428"/>
      <c r="D5430" s="495"/>
      <c r="E5430" s="495"/>
      <c r="F5430" s="428"/>
      <c r="G5430" s="495"/>
      <c r="H5430" s="495" t="str">
        <f t="shared" si="172"/>
        <v/>
      </c>
      <c r="I5430" s="512" t="str">
        <f t="shared" si="173"/>
        <v/>
      </c>
      <c r="J5430" s="428"/>
    </row>
    <row r="5431" spans="1:10" ht="24.75" customHeight="1">
      <c r="A5431" s="428"/>
      <c r="B5431" s="428"/>
      <c r="C5431" s="428"/>
      <c r="D5431" s="495"/>
      <c r="E5431" s="495"/>
      <c r="F5431" s="428"/>
      <c r="G5431" s="495"/>
      <c r="H5431" s="495" t="str">
        <f t="shared" si="172"/>
        <v/>
      </c>
      <c r="I5431" s="512" t="str">
        <f t="shared" si="173"/>
        <v/>
      </c>
      <c r="J5431" s="428"/>
    </row>
    <row r="5432" spans="1:10" ht="24.75" customHeight="1">
      <c r="A5432" s="428"/>
      <c r="B5432" s="428"/>
      <c r="C5432" s="428"/>
      <c r="D5432" s="495"/>
      <c r="E5432" s="495"/>
      <c r="F5432" s="428"/>
      <c r="G5432" s="495"/>
      <c r="H5432" s="495" t="str">
        <f t="shared" si="172"/>
        <v/>
      </c>
      <c r="I5432" s="512" t="str">
        <f t="shared" si="173"/>
        <v/>
      </c>
      <c r="J5432" s="428"/>
    </row>
    <row r="5433" spans="1:10" ht="24.75" customHeight="1">
      <c r="A5433" s="428"/>
      <c r="B5433" s="428"/>
      <c r="C5433" s="428"/>
      <c r="D5433" s="495"/>
      <c r="E5433" s="495"/>
      <c r="F5433" s="428"/>
      <c r="G5433" s="495"/>
      <c r="H5433" s="495" t="str">
        <f t="shared" si="172"/>
        <v/>
      </c>
      <c r="I5433" s="512" t="str">
        <f t="shared" si="173"/>
        <v/>
      </c>
      <c r="J5433" s="428"/>
    </row>
    <row r="5434" spans="1:10" ht="24.75" customHeight="1">
      <c r="A5434" s="428"/>
      <c r="B5434" s="428"/>
      <c r="C5434" s="428"/>
      <c r="D5434" s="495"/>
      <c r="E5434" s="495"/>
      <c r="F5434" s="428"/>
      <c r="G5434" s="495"/>
      <c r="H5434" s="495" t="str">
        <f t="shared" si="172"/>
        <v/>
      </c>
      <c r="I5434" s="512" t="str">
        <f t="shared" si="173"/>
        <v/>
      </c>
      <c r="J5434" s="428"/>
    </row>
    <row r="5435" spans="1:10" ht="24.75" customHeight="1">
      <c r="A5435" s="428"/>
      <c r="B5435" s="428"/>
      <c r="C5435" s="428"/>
      <c r="D5435" s="495"/>
      <c r="E5435" s="495"/>
      <c r="F5435" s="428"/>
      <c r="G5435" s="495"/>
      <c r="H5435" s="495" t="str">
        <f t="shared" si="172"/>
        <v/>
      </c>
      <c r="I5435" s="512" t="str">
        <f t="shared" si="173"/>
        <v/>
      </c>
      <c r="J5435" s="428"/>
    </row>
    <row r="5436" spans="1:10" ht="24.75" customHeight="1">
      <c r="A5436" s="428"/>
      <c r="B5436" s="428"/>
      <c r="C5436" s="428"/>
      <c r="D5436" s="495"/>
      <c r="E5436" s="495"/>
      <c r="F5436" s="428"/>
      <c r="G5436" s="495"/>
      <c r="H5436" s="495" t="str">
        <f t="shared" si="172"/>
        <v/>
      </c>
      <c r="I5436" s="512" t="str">
        <f t="shared" si="173"/>
        <v/>
      </c>
      <c r="J5436" s="428"/>
    </row>
    <row r="5437" spans="1:10" ht="24.75" customHeight="1">
      <c r="A5437" s="428"/>
      <c r="B5437" s="428"/>
      <c r="C5437" s="428"/>
      <c r="D5437" s="495"/>
      <c r="E5437" s="495"/>
      <c r="F5437" s="428"/>
      <c r="G5437" s="495"/>
      <c r="H5437" s="495" t="str">
        <f t="shared" si="172"/>
        <v/>
      </c>
      <c r="I5437" s="512" t="str">
        <f t="shared" si="173"/>
        <v/>
      </c>
      <c r="J5437" s="428"/>
    </row>
    <row r="5438" spans="1:10" ht="24.75" customHeight="1">
      <c r="A5438" s="428"/>
      <c r="B5438" s="428"/>
      <c r="C5438" s="428"/>
      <c r="D5438" s="495"/>
      <c r="E5438" s="495"/>
      <c r="F5438" s="428"/>
      <c r="G5438" s="495"/>
      <c r="H5438" s="495" t="str">
        <f t="shared" si="172"/>
        <v/>
      </c>
      <c r="I5438" s="512" t="str">
        <f t="shared" si="173"/>
        <v/>
      </c>
      <c r="J5438" s="428"/>
    </row>
    <row r="5439" spans="1:10" ht="24.75" customHeight="1">
      <c r="A5439" s="428"/>
      <c r="B5439" s="428"/>
      <c r="C5439" s="428"/>
      <c r="D5439" s="495"/>
      <c r="E5439" s="495"/>
      <c r="F5439" s="428"/>
      <c r="G5439" s="495"/>
      <c r="H5439" s="495" t="str">
        <f t="shared" si="172"/>
        <v/>
      </c>
      <c r="I5439" s="512" t="str">
        <f t="shared" si="173"/>
        <v/>
      </c>
      <c r="J5439" s="428"/>
    </row>
    <row r="5440" spans="1:10" ht="24.75" customHeight="1">
      <c r="A5440" s="428"/>
      <c r="B5440" s="428"/>
      <c r="C5440" s="428"/>
      <c r="D5440" s="495"/>
      <c r="E5440" s="495"/>
      <c r="F5440" s="428"/>
      <c r="G5440" s="495"/>
      <c r="H5440" s="495" t="str">
        <f t="shared" si="172"/>
        <v/>
      </c>
      <c r="I5440" s="512" t="str">
        <f t="shared" si="173"/>
        <v/>
      </c>
      <c r="J5440" s="428"/>
    </row>
    <row r="5441" spans="1:10" ht="24.75" customHeight="1">
      <c r="A5441" s="428"/>
      <c r="B5441" s="428"/>
      <c r="C5441" s="428"/>
      <c r="D5441" s="495"/>
      <c r="E5441" s="495"/>
      <c r="F5441" s="428"/>
      <c r="G5441" s="495"/>
      <c r="H5441" s="495" t="str">
        <f t="shared" si="172"/>
        <v/>
      </c>
      <c r="I5441" s="512" t="str">
        <f t="shared" si="173"/>
        <v/>
      </c>
      <c r="J5441" s="428"/>
    </row>
    <row r="5442" spans="1:10" ht="24.75" customHeight="1">
      <c r="A5442" s="428"/>
      <c r="B5442" s="428"/>
      <c r="C5442" s="428"/>
      <c r="D5442" s="495"/>
      <c r="E5442" s="495"/>
      <c r="F5442" s="428"/>
      <c r="G5442" s="495"/>
      <c r="H5442" s="495" t="str">
        <f t="shared" si="172"/>
        <v/>
      </c>
      <c r="I5442" s="512" t="str">
        <f t="shared" si="173"/>
        <v/>
      </c>
      <c r="J5442" s="428"/>
    </row>
    <row r="5443" spans="1:10" ht="24.75" customHeight="1">
      <c r="A5443" s="428"/>
      <c r="B5443" s="428"/>
      <c r="C5443" s="428"/>
      <c r="D5443" s="495"/>
      <c r="E5443" s="495"/>
      <c r="F5443" s="428"/>
      <c r="G5443" s="495"/>
      <c r="H5443" s="495" t="str">
        <f t="shared" si="172"/>
        <v/>
      </c>
      <c r="I5443" s="512" t="str">
        <f t="shared" si="173"/>
        <v/>
      </c>
      <c r="J5443" s="428"/>
    </row>
    <row r="5444" spans="1:10" ht="24.75" customHeight="1">
      <c r="A5444" s="428"/>
      <c r="B5444" s="428"/>
      <c r="C5444" s="428"/>
      <c r="D5444" s="495"/>
      <c r="E5444" s="495"/>
      <c r="F5444" s="428"/>
      <c r="G5444" s="495"/>
      <c r="H5444" s="495" t="str">
        <f t="shared" si="172"/>
        <v/>
      </c>
      <c r="I5444" s="512" t="str">
        <f t="shared" si="173"/>
        <v/>
      </c>
      <c r="J5444" s="428"/>
    </row>
    <row r="5445" spans="1:10" ht="24.75" customHeight="1">
      <c r="A5445" s="428"/>
      <c r="B5445" s="428"/>
      <c r="C5445" s="428"/>
      <c r="D5445" s="495"/>
      <c r="E5445" s="495"/>
      <c r="F5445" s="428"/>
      <c r="G5445" s="495"/>
      <c r="H5445" s="495" t="str">
        <f t="shared" si="172"/>
        <v/>
      </c>
      <c r="I5445" s="512" t="str">
        <f t="shared" si="173"/>
        <v/>
      </c>
      <c r="J5445" s="428"/>
    </row>
    <row r="5446" spans="1:10" ht="24.75" customHeight="1">
      <c r="A5446" s="428"/>
      <c r="B5446" s="428"/>
      <c r="C5446" s="428"/>
      <c r="D5446" s="495"/>
      <c r="E5446" s="495"/>
      <c r="F5446" s="428"/>
      <c r="G5446" s="495"/>
      <c r="H5446" s="495" t="str">
        <f t="shared" si="172"/>
        <v/>
      </c>
      <c r="I5446" s="512" t="str">
        <f t="shared" si="173"/>
        <v/>
      </c>
      <c r="J5446" s="428"/>
    </row>
    <row r="5447" spans="1:10" ht="24.75" customHeight="1">
      <c r="A5447" s="428"/>
      <c r="B5447" s="428"/>
      <c r="C5447" s="428"/>
      <c r="D5447" s="495"/>
      <c r="E5447" s="495"/>
      <c r="F5447" s="428"/>
      <c r="G5447" s="495"/>
      <c r="H5447" s="495" t="str">
        <f t="shared" si="172"/>
        <v/>
      </c>
      <c r="I5447" s="512" t="str">
        <f t="shared" si="173"/>
        <v/>
      </c>
      <c r="J5447" s="428"/>
    </row>
    <row r="5448" spans="1:10" ht="24.75" customHeight="1">
      <c r="A5448" s="428"/>
      <c r="B5448" s="428"/>
      <c r="C5448" s="428"/>
      <c r="D5448" s="495"/>
      <c r="E5448" s="495"/>
      <c r="F5448" s="428"/>
      <c r="G5448" s="495"/>
      <c r="H5448" s="495" t="str">
        <f t="shared" si="172"/>
        <v/>
      </c>
      <c r="I5448" s="512" t="str">
        <f t="shared" si="173"/>
        <v/>
      </c>
      <c r="J5448" s="428"/>
    </row>
    <row r="5449" spans="1:10" ht="24.75" customHeight="1">
      <c r="A5449" s="428"/>
      <c r="B5449" s="428"/>
      <c r="C5449" s="428"/>
      <c r="D5449" s="495"/>
      <c r="E5449" s="495"/>
      <c r="F5449" s="428"/>
      <c r="G5449" s="495"/>
      <c r="H5449" s="495" t="str">
        <f t="shared" si="172"/>
        <v/>
      </c>
      <c r="I5449" s="512" t="str">
        <f t="shared" si="173"/>
        <v/>
      </c>
      <c r="J5449" s="428"/>
    </row>
    <row r="5450" spans="1:10" ht="24.75" customHeight="1">
      <c r="A5450" s="428"/>
      <c r="B5450" s="428"/>
      <c r="C5450" s="428"/>
      <c r="D5450" s="495"/>
      <c r="E5450" s="495"/>
      <c r="F5450" s="428"/>
      <c r="G5450" s="495"/>
      <c r="H5450" s="495" t="str">
        <f t="shared" si="172"/>
        <v/>
      </c>
      <c r="I5450" s="512" t="str">
        <f t="shared" si="173"/>
        <v/>
      </c>
      <c r="J5450" s="428"/>
    </row>
    <row r="5451" spans="1:10" ht="24.75" customHeight="1">
      <c r="A5451" s="428"/>
      <c r="B5451" s="428"/>
      <c r="C5451" s="428"/>
      <c r="D5451" s="495"/>
      <c r="E5451" s="495"/>
      <c r="F5451" s="428"/>
      <c r="G5451" s="495"/>
      <c r="H5451" s="495" t="str">
        <f t="shared" si="172"/>
        <v/>
      </c>
      <c r="I5451" s="512" t="str">
        <f t="shared" si="173"/>
        <v/>
      </c>
      <c r="J5451" s="428"/>
    </row>
    <row r="5452" spans="1:10" ht="24.75" customHeight="1">
      <c r="A5452" s="428"/>
      <c r="B5452" s="428"/>
      <c r="C5452" s="428"/>
      <c r="D5452" s="495"/>
      <c r="E5452" s="495"/>
      <c r="F5452" s="428"/>
      <c r="G5452" s="495"/>
      <c r="H5452" s="495" t="str">
        <f t="shared" si="172"/>
        <v/>
      </c>
      <c r="I5452" s="512" t="str">
        <f t="shared" si="173"/>
        <v/>
      </c>
      <c r="J5452" s="428"/>
    </row>
    <row r="5453" spans="1:10" ht="24.75" customHeight="1">
      <c r="A5453" s="428"/>
      <c r="B5453" s="428"/>
      <c r="C5453" s="428"/>
      <c r="D5453" s="495"/>
      <c r="E5453" s="495"/>
      <c r="F5453" s="428"/>
      <c r="G5453" s="495"/>
      <c r="H5453" s="495" t="str">
        <f t="shared" si="172"/>
        <v/>
      </c>
      <c r="I5453" s="512" t="str">
        <f t="shared" si="173"/>
        <v/>
      </c>
      <c r="J5453" s="428"/>
    </row>
    <row r="5454" spans="1:10" ht="24.75" customHeight="1">
      <c r="A5454" s="428"/>
      <c r="B5454" s="428"/>
      <c r="C5454" s="428"/>
      <c r="D5454" s="495"/>
      <c r="E5454" s="495"/>
      <c r="F5454" s="428"/>
      <c r="G5454" s="495"/>
      <c r="H5454" s="495" t="str">
        <f t="shared" si="172"/>
        <v/>
      </c>
      <c r="I5454" s="512" t="str">
        <f t="shared" si="173"/>
        <v/>
      </c>
      <c r="J5454" s="428"/>
    </row>
    <row r="5455" spans="1:10" ht="24.75" customHeight="1">
      <c r="A5455" s="428"/>
      <c r="B5455" s="428"/>
      <c r="C5455" s="428"/>
      <c r="D5455" s="495"/>
      <c r="E5455" s="495"/>
      <c r="F5455" s="428"/>
      <c r="G5455" s="495"/>
      <c r="H5455" s="495" t="str">
        <f t="shared" si="172"/>
        <v/>
      </c>
      <c r="I5455" s="512" t="str">
        <f t="shared" si="173"/>
        <v/>
      </c>
      <c r="J5455" s="428"/>
    </row>
    <row r="5456" spans="1:10" ht="24.75" customHeight="1">
      <c r="A5456" s="428"/>
      <c r="B5456" s="428"/>
      <c r="C5456" s="428"/>
      <c r="D5456" s="495"/>
      <c r="E5456" s="495"/>
      <c r="F5456" s="428"/>
      <c r="G5456" s="495"/>
      <c r="H5456" s="495" t="str">
        <f t="shared" si="172"/>
        <v/>
      </c>
      <c r="I5456" s="512" t="str">
        <f t="shared" si="173"/>
        <v/>
      </c>
      <c r="J5456" s="428"/>
    </row>
    <row r="5457" spans="1:10" ht="24.75" customHeight="1">
      <c r="A5457" s="428"/>
      <c r="B5457" s="428"/>
      <c r="C5457" s="428"/>
      <c r="D5457" s="495"/>
      <c r="E5457" s="495"/>
      <c r="F5457" s="428"/>
      <c r="G5457" s="495"/>
      <c r="H5457" s="495" t="str">
        <f t="shared" si="172"/>
        <v/>
      </c>
      <c r="I5457" s="512" t="str">
        <f t="shared" si="173"/>
        <v/>
      </c>
      <c r="J5457" s="428"/>
    </row>
    <row r="5458" spans="1:10" ht="24.75" customHeight="1">
      <c r="A5458" s="428"/>
      <c r="B5458" s="428"/>
      <c r="C5458" s="428"/>
      <c r="D5458" s="495"/>
      <c r="E5458" s="495"/>
      <c r="F5458" s="428"/>
      <c r="G5458" s="495"/>
      <c r="H5458" s="495" t="str">
        <f t="shared" si="172"/>
        <v/>
      </c>
      <c r="I5458" s="512" t="str">
        <f t="shared" si="173"/>
        <v/>
      </c>
      <c r="J5458" s="428"/>
    </row>
    <row r="5459" spans="1:10" ht="24.75" customHeight="1">
      <c r="A5459" s="428"/>
      <c r="B5459" s="428"/>
      <c r="C5459" s="428"/>
      <c r="D5459" s="495"/>
      <c r="E5459" s="495"/>
      <c r="F5459" s="428"/>
      <c r="G5459" s="495"/>
      <c r="H5459" s="495" t="str">
        <f t="shared" si="172"/>
        <v/>
      </c>
      <c r="I5459" s="512" t="str">
        <f t="shared" si="173"/>
        <v/>
      </c>
      <c r="J5459" s="428"/>
    </row>
    <row r="5460" spans="1:10" ht="24.75" customHeight="1">
      <c r="A5460" s="428"/>
      <c r="B5460" s="428"/>
      <c r="C5460" s="428"/>
      <c r="D5460" s="495"/>
      <c r="E5460" s="495"/>
      <c r="F5460" s="428"/>
      <c r="G5460" s="495"/>
      <c r="H5460" s="495" t="str">
        <f t="shared" si="172"/>
        <v/>
      </c>
      <c r="I5460" s="512" t="str">
        <f t="shared" si="173"/>
        <v/>
      </c>
      <c r="J5460" s="428"/>
    </row>
    <row r="5461" spans="1:10" ht="24.75" customHeight="1">
      <c r="A5461" s="428"/>
      <c r="B5461" s="428"/>
      <c r="C5461" s="428"/>
      <c r="D5461" s="495"/>
      <c r="E5461" s="495"/>
      <c r="F5461" s="428"/>
      <c r="G5461" s="495"/>
      <c r="H5461" s="495" t="str">
        <f t="shared" si="172"/>
        <v/>
      </c>
      <c r="I5461" s="512" t="str">
        <f t="shared" si="173"/>
        <v/>
      </c>
      <c r="J5461" s="428"/>
    </row>
    <row r="5462" spans="1:10" ht="24.75" customHeight="1">
      <c r="A5462" s="428"/>
      <c r="B5462" s="428"/>
      <c r="C5462" s="428"/>
      <c r="D5462" s="495"/>
      <c r="E5462" s="495"/>
      <c r="F5462" s="428"/>
      <c r="G5462" s="495"/>
      <c r="H5462" s="495" t="str">
        <f t="shared" si="172"/>
        <v/>
      </c>
      <c r="I5462" s="512" t="str">
        <f t="shared" si="173"/>
        <v/>
      </c>
      <c r="J5462" s="428"/>
    </row>
    <row r="5463" spans="1:10" ht="24.75" customHeight="1">
      <c r="A5463" s="428"/>
      <c r="B5463" s="428"/>
      <c r="C5463" s="428"/>
      <c r="D5463" s="495"/>
      <c r="E5463" s="495"/>
      <c r="F5463" s="428"/>
      <c r="G5463" s="495"/>
      <c r="H5463" s="495" t="str">
        <f t="shared" si="172"/>
        <v/>
      </c>
      <c r="I5463" s="512" t="str">
        <f t="shared" si="173"/>
        <v/>
      </c>
      <c r="J5463" s="428"/>
    </row>
    <row r="5464" spans="1:10" ht="24.75" customHeight="1">
      <c r="A5464" s="428"/>
      <c r="B5464" s="428"/>
      <c r="C5464" s="428"/>
      <c r="D5464" s="495"/>
      <c r="E5464" s="495"/>
      <c r="F5464" s="428"/>
      <c r="G5464" s="495"/>
      <c r="H5464" s="495" t="str">
        <f t="shared" si="172"/>
        <v/>
      </c>
      <c r="I5464" s="512" t="str">
        <f t="shared" si="173"/>
        <v/>
      </c>
      <c r="J5464" s="428"/>
    </row>
    <row r="5465" spans="1:10" ht="24.75" customHeight="1">
      <c r="A5465" s="428"/>
      <c r="B5465" s="428"/>
      <c r="C5465" s="428"/>
      <c r="D5465" s="495"/>
      <c r="E5465" s="495"/>
      <c r="F5465" s="428"/>
      <c r="G5465" s="495"/>
      <c r="H5465" s="495" t="str">
        <f t="shared" si="172"/>
        <v/>
      </c>
      <c r="I5465" s="512" t="str">
        <f t="shared" si="173"/>
        <v/>
      </c>
      <c r="J5465" s="428"/>
    </row>
    <row r="5466" spans="1:10" ht="24.75" customHeight="1">
      <c r="A5466" s="428"/>
      <c r="B5466" s="428"/>
      <c r="C5466" s="428"/>
      <c r="D5466" s="495"/>
      <c r="E5466" s="495"/>
      <c r="F5466" s="428"/>
      <c r="G5466" s="495"/>
      <c r="H5466" s="495" t="str">
        <f t="shared" si="172"/>
        <v/>
      </c>
      <c r="I5466" s="512" t="str">
        <f t="shared" si="173"/>
        <v/>
      </c>
      <c r="J5466" s="428"/>
    </row>
    <row r="5467" spans="1:10" ht="24.75" customHeight="1">
      <c r="A5467" s="428"/>
      <c r="B5467" s="428"/>
      <c r="C5467" s="428"/>
      <c r="D5467" s="495"/>
      <c r="E5467" s="495"/>
      <c r="F5467" s="428"/>
      <c r="G5467" s="495"/>
      <c r="H5467" s="495" t="str">
        <f t="shared" si="172"/>
        <v/>
      </c>
      <c r="I5467" s="512" t="str">
        <f t="shared" si="173"/>
        <v/>
      </c>
      <c r="J5467" s="428"/>
    </row>
    <row r="5468" spans="1:10" ht="24.75" customHeight="1">
      <c r="A5468" s="428"/>
      <c r="B5468" s="428"/>
      <c r="C5468" s="428"/>
      <c r="D5468" s="495"/>
      <c r="E5468" s="495"/>
      <c r="F5468" s="428"/>
      <c r="G5468" s="495"/>
      <c r="H5468" s="495" t="str">
        <f t="shared" si="172"/>
        <v/>
      </c>
      <c r="I5468" s="512" t="str">
        <f t="shared" si="173"/>
        <v/>
      </c>
      <c r="J5468" s="428"/>
    </row>
    <row r="5469" spans="1:10" ht="24.75" customHeight="1">
      <c r="A5469" s="428"/>
      <c r="B5469" s="428"/>
      <c r="C5469" s="428"/>
      <c r="D5469" s="495"/>
      <c r="E5469" s="495"/>
      <c r="F5469" s="428"/>
      <c r="G5469" s="495"/>
      <c r="H5469" s="495" t="str">
        <f t="shared" si="172"/>
        <v/>
      </c>
      <c r="I5469" s="512" t="str">
        <f t="shared" si="173"/>
        <v/>
      </c>
      <c r="J5469" s="428"/>
    </row>
    <row r="5470" spans="1:10" ht="24.75" customHeight="1">
      <c r="A5470" s="428"/>
      <c r="B5470" s="428"/>
      <c r="C5470" s="428"/>
      <c r="D5470" s="495"/>
      <c r="E5470" s="495"/>
      <c r="F5470" s="428"/>
      <c r="G5470" s="495"/>
      <c r="H5470" s="495" t="str">
        <f t="shared" ref="H5470:H5533" si="174">IF(E5470="","",E5470*G5470)</f>
        <v/>
      </c>
      <c r="I5470" s="512" t="str">
        <f t="shared" ref="I5470:I5533" si="175">IF(D5470="","",H5470/D5470)</f>
        <v/>
      </c>
      <c r="J5470" s="428"/>
    </row>
    <row r="5471" spans="1:10" ht="24.75" customHeight="1">
      <c r="A5471" s="428"/>
      <c r="B5471" s="428"/>
      <c r="C5471" s="428"/>
      <c r="D5471" s="495"/>
      <c r="E5471" s="495"/>
      <c r="F5471" s="428"/>
      <c r="G5471" s="495"/>
      <c r="H5471" s="495" t="str">
        <f t="shared" si="174"/>
        <v/>
      </c>
      <c r="I5471" s="512" t="str">
        <f t="shared" si="175"/>
        <v/>
      </c>
      <c r="J5471" s="428"/>
    </row>
    <row r="5472" spans="1:10" ht="24.75" customHeight="1">
      <c r="A5472" s="428"/>
      <c r="B5472" s="428"/>
      <c r="C5472" s="428"/>
      <c r="D5472" s="495"/>
      <c r="E5472" s="495"/>
      <c r="F5472" s="428"/>
      <c r="G5472" s="495"/>
      <c r="H5472" s="495" t="str">
        <f t="shared" si="174"/>
        <v/>
      </c>
      <c r="I5472" s="512" t="str">
        <f t="shared" si="175"/>
        <v/>
      </c>
      <c r="J5472" s="428"/>
    </row>
    <row r="5473" spans="1:10" ht="24.75" customHeight="1">
      <c r="A5473" s="428"/>
      <c r="B5473" s="428"/>
      <c r="C5473" s="428"/>
      <c r="D5473" s="495"/>
      <c r="E5473" s="495"/>
      <c r="F5473" s="428"/>
      <c r="G5473" s="495"/>
      <c r="H5473" s="495" t="str">
        <f t="shared" si="174"/>
        <v/>
      </c>
      <c r="I5473" s="512" t="str">
        <f t="shared" si="175"/>
        <v/>
      </c>
      <c r="J5473" s="428"/>
    </row>
    <row r="5474" spans="1:10" ht="24.75" customHeight="1">
      <c r="A5474" s="428"/>
      <c r="B5474" s="428"/>
      <c r="C5474" s="428"/>
      <c r="D5474" s="495"/>
      <c r="E5474" s="495"/>
      <c r="F5474" s="428"/>
      <c r="G5474" s="495"/>
      <c r="H5474" s="495" t="str">
        <f t="shared" si="174"/>
        <v/>
      </c>
      <c r="I5474" s="512" t="str">
        <f t="shared" si="175"/>
        <v/>
      </c>
      <c r="J5474" s="428"/>
    </row>
    <row r="5475" spans="1:10" ht="24.75" customHeight="1">
      <c r="A5475" s="428"/>
      <c r="B5475" s="428"/>
      <c r="C5475" s="428"/>
      <c r="D5475" s="495"/>
      <c r="E5475" s="495"/>
      <c r="F5475" s="428"/>
      <c r="G5475" s="495"/>
      <c r="H5475" s="495" t="str">
        <f t="shared" si="174"/>
        <v/>
      </c>
      <c r="I5475" s="512" t="str">
        <f t="shared" si="175"/>
        <v/>
      </c>
      <c r="J5475" s="428"/>
    </row>
    <row r="5476" spans="1:10" ht="24.75" customHeight="1">
      <c r="A5476" s="428"/>
      <c r="B5476" s="428"/>
      <c r="C5476" s="428"/>
      <c r="D5476" s="495"/>
      <c r="E5476" s="495"/>
      <c r="F5476" s="428"/>
      <c r="G5476" s="495"/>
      <c r="H5476" s="495" t="str">
        <f t="shared" si="174"/>
        <v/>
      </c>
      <c r="I5476" s="512" t="str">
        <f t="shared" si="175"/>
        <v/>
      </c>
      <c r="J5476" s="428"/>
    </row>
    <row r="5477" spans="1:10" ht="24.75" customHeight="1">
      <c r="A5477" s="428"/>
      <c r="B5477" s="428"/>
      <c r="C5477" s="428"/>
      <c r="D5477" s="495"/>
      <c r="E5477" s="495"/>
      <c r="F5477" s="428"/>
      <c r="G5477" s="495"/>
      <c r="H5477" s="495" t="str">
        <f t="shared" si="174"/>
        <v/>
      </c>
      <c r="I5477" s="512" t="str">
        <f t="shared" si="175"/>
        <v/>
      </c>
      <c r="J5477" s="428"/>
    </row>
    <row r="5478" spans="1:10" ht="24.75" customHeight="1">
      <c r="A5478" s="428"/>
      <c r="B5478" s="428"/>
      <c r="C5478" s="428"/>
      <c r="D5478" s="495"/>
      <c r="E5478" s="495"/>
      <c r="F5478" s="428"/>
      <c r="G5478" s="495"/>
      <c r="H5478" s="495" t="str">
        <f t="shared" si="174"/>
        <v/>
      </c>
      <c r="I5478" s="512" t="str">
        <f t="shared" si="175"/>
        <v/>
      </c>
      <c r="J5478" s="428"/>
    </row>
    <row r="5479" spans="1:10" ht="24.75" customHeight="1">
      <c r="A5479" s="428"/>
      <c r="B5479" s="428"/>
      <c r="C5479" s="428"/>
      <c r="D5479" s="495"/>
      <c r="E5479" s="495"/>
      <c r="F5479" s="428"/>
      <c r="G5479" s="495"/>
      <c r="H5479" s="495" t="str">
        <f t="shared" si="174"/>
        <v/>
      </c>
      <c r="I5479" s="512" t="str">
        <f t="shared" si="175"/>
        <v/>
      </c>
      <c r="J5479" s="428"/>
    </row>
    <row r="5480" spans="1:10" ht="24.75" customHeight="1">
      <c r="A5480" s="428"/>
      <c r="B5480" s="428"/>
      <c r="C5480" s="428"/>
      <c r="D5480" s="495"/>
      <c r="E5480" s="495"/>
      <c r="F5480" s="428"/>
      <c r="G5480" s="495"/>
      <c r="H5480" s="495" t="str">
        <f t="shared" si="174"/>
        <v/>
      </c>
      <c r="I5480" s="512" t="str">
        <f t="shared" si="175"/>
        <v/>
      </c>
      <c r="J5480" s="428"/>
    </row>
    <row r="5481" spans="1:10" ht="24.75" customHeight="1">
      <c r="A5481" s="428"/>
      <c r="B5481" s="428"/>
      <c r="C5481" s="428"/>
      <c r="D5481" s="495"/>
      <c r="E5481" s="495"/>
      <c r="F5481" s="428"/>
      <c r="G5481" s="495"/>
      <c r="H5481" s="495" t="str">
        <f t="shared" si="174"/>
        <v/>
      </c>
      <c r="I5481" s="512" t="str">
        <f t="shared" si="175"/>
        <v/>
      </c>
      <c r="J5481" s="428"/>
    </row>
    <row r="5482" spans="1:10" ht="24.75" customHeight="1">
      <c r="A5482" s="428"/>
      <c r="B5482" s="428"/>
      <c r="C5482" s="428"/>
      <c r="D5482" s="495"/>
      <c r="E5482" s="495"/>
      <c r="F5482" s="428"/>
      <c r="G5482" s="495"/>
      <c r="H5482" s="495" t="str">
        <f t="shared" si="174"/>
        <v/>
      </c>
      <c r="I5482" s="512" t="str">
        <f t="shared" si="175"/>
        <v/>
      </c>
      <c r="J5482" s="428"/>
    </row>
    <row r="5483" spans="1:10" ht="24.75" customHeight="1">
      <c r="A5483" s="428"/>
      <c r="B5483" s="428"/>
      <c r="C5483" s="428"/>
      <c r="D5483" s="495"/>
      <c r="E5483" s="495"/>
      <c r="F5483" s="428"/>
      <c r="G5483" s="495"/>
      <c r="H5483" s="495" t="str">
        <f t="shared" si="174"/>
        <v/>
      </c>
      <c r="I5483" s="512" t="str">
        <f t="shared" si="175"/>
        <v/>
      </c>
      <c r="J5483" s="428"/>
    </row>
    <row r="5484" spans="1:10" ht="24.75" customHeight="1">
      <c r="A5484" s="428"/>
      <c r="B5484" s="428"/>
      <c r="C5484" s="428"/>
      <c r="D5484" s="495"/>
      <c r="E5484" s="495"/>
      <c r="F5484" s="428"/>
      <c r="G5484" s="495"/>
      <c r="H5484" s="495" t="str">
        <f t="shared" si="174"/>
        <v/>
      </c>
      <c r="I5484" s="512" t="str">
        <f t="shared" si="175"/>
        <v/>
      </c>
      <c r="J5484" s="428"/>
    </row>
    <row r="5485" spans="1:10" ht="24.75" customHeight="1">
      <c r="A5485" s="428"/>
      <c r="B5485" s="428"/>
      <c r="C5485" s="428"/>
      <c r="D5485" s="495"/>
      <c r="E5485" s="495"/>
      <c r="F5485" s="428"/>
      <c r="G5485" s="495"/>
      <c r="H5485" s="495" t="str">
        <f t="shared" si="174"/>
        <v/>
      </c>
      <c r="I5485" s="512" t="str">
        <f t="shared" si="175"/>
        <v/>
      </c>
      <c r="J5485" s="428"/>
    </row>
    <row r="5486" spans="1:10" ht="24.75" customHeight="1">
      <c r="A5486" s="428"/>
      <c r="B5486" s="428"/>
      <c r="C5486" s="428"/>
      <c r="D5486" s="495"/>
      <c r="E5486" s="495"/>
      <c r="F5486" s="428"/>
      <c r="G5486" s="495"/>
      <c r="H5486" s="495" t="str">
        <f t="shared" si="174"/>
        <v/>
      </c>
      <c r="I5486" s="512" t="str">
        <f t="shared" si="175"/>
        <v/>
      </c>
      <c r="J5486" s="428"/>
    </row>
    <row r="5487" spans="1:10" ht="24.75" customHeight="1">
      <c r="A5487" s="428"/>
      <c r="B5487" s="428"/>
      <c r="C5487" s="428"/>
      <c r="D5487" s="495"/>
      <c r="E5487" s="495"/>
      <c r="F5487" s="428"/>
      <c r="G5487" s="495"/>
      <c r="H5487" s="495" t="str">
        <f t="shared" si="174"/>
        <v/>
      </c>
      <c r="I5487" s="512" t="str">
        <f t="shared" si="175"/>
        <v/>
      </c>
      <c r="J5487" s="428"/>
    </row>
    <row r="5488" spans="1:10" ht="24.75" customHeight="1">
      <c r="A5488" s="428"/>
      <c r="B5488" s="428"/>
      <c r="C5488" s="428"/>
      <c r="D5488" s="495"/>
      <c r="E5488" s="495"/>
      <c r="F5488" s="428"/>
      <c r="G5488" s="495"/>
      <c r="H5488" s="495" t="str">
        <f t="shared" si="174"/>
        <v/>
      </c>
      <c r="I5488" s="512" t="str">
        <f t="shared" si="175"/>
        <v/>
      </c>
      <c r="J5488" s="428"/>
    </row>
    <row r="5489" spans="1:10" ht="24.75" customHeight="1">
      <c r="A5489" s="428"/>
      <c r="B5489" s="428"/>
      <c r="C5489" s="428"/>
      <c r="D5489" s="495"/>
      <c r="E5489" s="495"/>
      <c r="F5489" s="428"/>
      <c r="G5489" s="495"/>
      <c r="H5489" s="495" t="str">
        <f t="shared" si="174"/>
        <v/>
      </c>
      <c r="I5489" s="512" t="str">
        <f t="shared" si="175"/>
        <v/>
      </c>
      <c r="J5489" s="428"/>
    </row>
    <row r="5490" spans="1:10" ht="24.75" customHeight="1">
      <c r="A5490" s="428"/>
      <c r="B5490" s="428"/>
      <c r="C5490" s="428"/>
      <c r="D5490" s="495"/>
      <c r="E5490" s="495"/>
      <c r="F5490" s="428"/>
      <c r="G5490" s="495"/>
      <c r="H5490" s="495" t="str">
        <f t="shared" si="174"/>
        <v/>
      </c>
      <c r="I5490" s="512" t="str">
        <f t="shared" si="175"/>
        <v/>
      </c>
      <c r="J5490" s="428"/>
    </row>
    <row r="5491" spans="1:10" ht="24.75" customHeight="1">
      <c r="A5491" s="428"/>
      <c r="B5491" s="428"/>
      <c r="C5491" s="428"/>
      <c r="D5491" s="495"/>
      <c r="E5491" s="495"/>
      <c r="F5491" s="428"/>
      <c r="G5491" s="495"/>
      <c r="H5491" s="495" t="str">
        <f t="shared" si="174"/>
        <v/>
      </c>
      <c r="I5491" s="512" t="str">
        <f t="shared" si="175"/>
        <v/>
      </c>
      <c r="J5491" s="428"/>
    </row>
    <row r="5492" spans="1:10" ht="24.75" customHeight="1">
      <c r="A5492" s="428"/>
      <c r="B5492" s="428"/>
      <c r="C5492" s="428"/>
      <c r="D5492" s="495"/>
      <c r="E5492" s="495"/>
      <c r="F5492" s="428"/>
      <c r="G5492" s="495"/>
      <c r="H5492" s="495" t="str">
        <f t="shared" si="174"/>
        <v/>
      </c>
      <c r="I5492" s="512" t="str">
        <f t="shared" si="175"/>
        <v/>
      </c>
      <c r="J5492" s="428"/>
    </row>
    <row r="5493" spans="1:10" ht="24.75" customHeight="1">
      <c r="A5493" s="428"/>
      <c r="B5493" s="428"/>
      <c r="C5493" s="428"/>
      <c r="D5493" s="495"/>
      <c r="E5493" s="495"/>
      <c r="F5493" s="428"/>
      <c r="G5493" s="495"/>
      <c r="H5493" s="495" t="str">
        <f t="shared" si="174"/>
        <v/>
      </c>
      <c r="I5493" s="512" t="str">
        <f t="shared" si="175"/>
        <v/>
      </c>
      <c r="J5493" s="428"/>
    </row>
    <row r="5494" spans="1:10" ht="24.75" customHeight="1">
      <c r="A5494" s="428"/>
      <c r="B5494" s="428"/>
      <c r="C5494" s="428"/>
      <c r="D5494" s="495"/>
      <c r="E5494" s="495"/>
      <c r="F5494" s="428"/>
      <c r="G5494" s="495"/>
      <c r="H5494" s="495" t="str">
        <f t="shared" si="174"/>
        <v/>
      </c>
      <c r="I5494" s="512" t="str">
        <f t="shared" si="175"/>
        <v/>
      </c>
      <c r="J5494" s="428"/>
    </row>
    <row r="5495" spans="1:10" ht="24.75" customHeight="1">
      <c r="A5495" s="428"/>
      <c r="B5495" s="428"/>
      <c r="C5495" s="428"/>
      <c r="D5495" s="495"/>
      <c r="E5495" s="495"/>
      <c r="F5495" s="428"/>
      <c r="G5495" s="495"/>
      <c r="H5495" s="495" t="str">
        <f t="shared" si="174"/>
        <v/>
      </c>
      <c r="I5495" s="512" t="str">
        <f t="shared" si="175"/>
        <v/>
      </c>
      <c r="J5495" s="428"/>
    </row>
    <row r="5496" spans="1:10" ht="24.75" customHeight="1">
      <c r="A5496" s="428"/>
      <c r="B5496" s="428"/>
      <c r="C5496" s="428"/>
      <c r="D5496" s="495"/>
      <c r="E5496" s="495"/>
      <c r="F5496" s="428"/>
      <c r="G5496" s="495"/>
      <c r="H5496" s="495" t="str">
        <f t="shared" si="174"/>
        <v/>
      </c>
      <c r="I5496" s="512" t="str">
        <f t="shared" si="175"/>
        <v/>
      </c>
      <c r="J5496" s="428"/>
    </row>
    <row r="5497" spans="1:10" ht="24.75" customHeight="1">
      <c r="A5497" s="428"/>
      <c r="B5497" s="428"/>
      <c r="C5497" s="428"/>
      <c r="D5497" s="495"/>
      <c r="E5497" s="495"/>
      <c r="F5497" s="428"/>
      <c r="G5497" s="495"/>
      <c r="H5497" s="495" t="str">
        <f t="shared" si="174"/>
        <v/>
      </c>
      <c r="I5497" s="512" t="str">
        <f t="shared" si="175"/>
        <v/>
      </c>
      <c r="J5497" s="428"/>
    </row>
    <row r="5498" spans="1:10" ht="24.75" customHeight="1">
      <c r="A5498" s="428"/>
      <c r="B5498" s="428"/>
      <c r="C5498" s="428"/>
      <c r="D5498" s="495"/>
      <c r="E5498" s="495"/>
      <c r="F5498" s="428"/>
      <c r="G5498" s="495"/>
      <c r="H5498" s="495" t="str">
        <f t="shared" si="174"/>
        <v/>
      </c>
      <c r="I5498" s="512" t="str">
        <f t="shared" si="175"/>
        <v/>
      </c>
      <c r="J5498" s="428"/>
    </row>
    <row r="5499" spans="1:10" ht="24.75" customHeight="1">
      <c r="A5499" s="428"/>
      <c r="B5499" s="428"/>
      <c r="C5499" s="428"/>
      <c r="D5499" s="495"/>
      <c r="E5499" s="495"/>
      <c r="F5499" s="428"/>
      <c r="G5499" s="495"/>
      <c r="H5499" s="495" t="str">
        <f t="shared" si="174"/>
        <v/>
      </c>
      <c r="I5499" s="512" t="str">
        <f t="shared" si="175"/>
        <v/>
      </c>
      <c r="J5499" s="428"/>
    </row>
    <row r="5500" spans="1:10" ht="24.75" customHeight="1">
      <c r="A5500" s="428"/>
      <c r="B5500" s="428"/>
      <c r="C5500" s="428"/>
      <c r="D5500" s="495"/>
      <c r="E5500" s="495"/>
      <c r="F5500" s="428"/>
      <c r="G5500" s="495"/>
      <c r="H5500" s="495" t="str">
        <f t="shared" si="174"/>
        <v/>
      </c>
      <c r="I5500" s="512" t="str">
        <f t="shared" si="175"/>
        <v/>
      </c>
      <c r="J5500" s="428"/>
    </row>
    <row r="5501" spans="1:10" ht="24.75" customHeight="1">
      <c r="A5501" s="428"/>
      <c r="B5501" s="428"/>
      <c r="C5501" s="428"/>
      <c r="D5501" s="495"/>
      <c r="E5501" s="495"/>
      <c r="F5501" s="428"/>
      <c r="G5501" s="495"/>
      <c r="H5501" s="495" t="str">
        <f t="shared" si="174"/>
        <v/>
      </c>
      <c r="I5501" s="512" t="str">
        <f t="shared" si="175"/>
        <v/>
      </c>
      <c r="J5501" s="428"/>
    </row>
    <row r="5502" spans="1:10" ht="24.75" customHeight="1">
      <c r="A5502" s="428"/>
      <c r="B5502" s="428"/>
      <c r="C5502" s="428"/>
      <c r="D5502" s="495"/>
      <c r="E5502" s="495"/>
      <c r="F5502" s="428"/>
      <c r="G5502" s="495"/>
      <c r="H5502" s="495" t="str">
        <f t="shared" si="174"/>
        <v/>
      </c>
      <c r="I5502" s="512" t="str">
        <f t="shared" si="175"/>
        <v/>
      </c>
      <c r="J5502" s="428"/>
    </row>
    <row r="5503" spans="1:10" ht="24.75" customHeight="1">
      <c r="A5503" s="428"/>
      <c r="B5503" s="428"/>
      <c r="C5503" s="428"/>
      <c r="D5503" s="495"/>
      <c r="E5503" s="495"/>
      <c r="F5503" s="428"/>
      <c r="G5503" s="495"/>
      <c r="H5503" s="495" t="str">
        <f t="shared" si="174"/>
        <v/>
      </c>
      <c r="I5503" s="512" t="str">
        <f t="shared" si="175"/>
        <v/>
      </c>
      <c r="J5503" s="428"/>
    </row>
    <row r="5504" spans="1:10" ht="24.75" customHeight="1">
      <c r="A5504" s="428"/>
      <c r="B5504" s="428"/>
      <c r="C5504" s="428"/>
      <c r="D5504" s="495"/>
      <c r="E5504" s="495"/>
      <c r="F5504" s="428"/>
      <c r="G5504" s="495"/>
      <c r="H5504" s="495" t="str">
        <f t="shared" si="174"/>
        <v/>
      </c>
      <c r="I5504" s="512" t="str">
        <f t="shared" si="175"/>
        <v/>
      </c>
      <c r="J5504" s="428"/>
    </row>
    <row r="5505" spans="1:10" ht="24.75" customHeight="1">
      <c r="A5505" s="428"/>
      <c r="B5505" s="428"/>
      <c r="C5505" s="428"/>
      <c r="D5505" s="495"/>
      <c r="E5505" s="495"/>
      <c r="F5505" s="428"/>
      <c r="G5505" s="495"/>
      <c r="H5505" s="495" t="str">
        <f t="shared" si="174"/>
        <v/>
      </c>
      <c r="I5505" s="512" t="str">
        <f t="shared" si="175"/>
        <v/>
      </c>
      <c r="J5505" s="428"/>
    </row>
    <row r="5506" spans="1:10" ht="24.75" customHeight="1">
      <c r="A5506" s="428"/>
      <c r="B5506" s="428"/>
      <c r="C5506" s="428"/>
      <c r="D5506" s="495"/>
      <c r="E5506" s="495"/>
      <c r="F5506" s="428"/>
      <c r="G5506" s="495"/>
      <c r="H5506" s="495" t="str">
        <f t="shared" si="174"/>
        <v/>
      </c>
      <c r="I5506" s="512" t="str">
        <f t="shared" si="175"/>
        <v/>
      </c>
      <c r="J5506" s="428"/>
    </row>
    <row r="5507" spans="1:10" ht="24.75" customHeight="1">
      <c r="A5507" s="428"/>
      <c r="B5507" s="428"/>
      <c r="C5507" s="428"/>
      <c r="D5507" s="495"/>
      <c r="E5507" s="495"/>
      <c r="F5507" s="428"/>
      <c r="G5507" s="495"/>
      <c r="H5507" s="495" t="str">
        <f t="shared" si="174"/>
        <v/>
      </c>
      <c r="I5507" s="512" t="str">
        <f t="shared" si="175"/>
        <v/>
      </c>
      <c r="J5507" s="428"/>
    </row>
    <row r="5508" spans="1:10" ht="24.75" customHeight="1">
      <c r="A5508" s="428"/>
      <c r="B5508" s="428"/>
      <c r="C5508" s="428"/>
      <c r="D5508" s="495"/>
      <c r="E5508" s="495"/>
      <c r="F5508" s="428"/>
      <c r="G5508" s="495"/>
      <c r="H5508" s="495" t="str">
        <f t="shared" si="174"/>
        <v/>
      </c>
      <c r="I5508" s="512" t="str">
        <f t="shared" si="175"/>
        <v/>
      </c>
      <c r="J5508" s="428"/>
    </row>
    <row r="5509" spans="1:10" ht="24.75" customHeight="1">
      <c r="A5509" s="428"/>
      <c r="B5509" s="428"/>
      <c r="C5509" s="428"/>
      <c r="D5509" s="495"/>
      <c r="E5509" s="495"/>
      <c r="F5509" s="428"/>
      <c r="G5509" s="495"/>
      <c r="H5509" s="495" t="str">
        <f t="shared" si="174"/>
        <v/>
      </c>
      <c r="I5509" s="512" t="str">
        <f t="shared" si="175"/>
        <v/>
      </c>
      <c r="J5509" s="428"/>
    </row>
    <row r="5510" spans="1:10" ht="24.75" customHeight="1">
      <c r="A5510" s="428"/>
      <c r="B5510" s="428"/>
      <c r="C5510" s="428"/>
      <c r="D5510" s="495"/>
      <c r="E5510" s="495"/>
      <c r="F5510" s="428"/>
      <c r="G5510" s="495"/>
      <c r="H5510" s="495" t="str">
        <f t="shared" si="174"/>
        <v/>
      </c>
      <c r="I5510" s="512" t="str">
        <f t="shared" si="175"/>
        <v/>
      </c>
      <c r="J5510" s="428"/>
    </row>
    <row r="5511" spans="1:10" ht="24.75" customHeight="1">
      <c r="A5511" s="428"/>
      <c r="B5511" s="428"/>
      <c r="C5511" s="428"/>
      <c r="D5511" s="495"/>
      <c r="E5511" s="495"/>
      <c r="F5511" s="428"/>
      <c r="G5511" s="495"/>
      <c r="H5511" s="495" t="str">
        <f t="shared" si="174"/>
        <v/>
      </c>
      <c r="I5511" s="512" t="str">
        <f t="shared" si="175"/>
        <v/>
      </c>
      <c r="J5511" s="428"/>
    </row>
    <row r="5512" spans="1:10" ht="24.75" customHeight="1">
      <c r="A5512" s="428"/>
      <c r="B5512" s="428"/>
      <c r="C5512" s="428"/>
      <c r="D5512" s="495"/>
      <c r="E5512" s="495"/>
      <c r="F5512" s="428"/>
      <c r="G5512" s="495"/>
      <c r="H5512" s="495" t="str">
        <f t="shared" si="174"/>
        <v/>
      </c>
      <c r="I5512" s="512" t="str">
        <f t="shared" si="175"/>
        <v/>
      </c>
      <c r="J5512" s="428"/>
    </row>
    <row r="5513" spans="1:10" ht="24.75" customHeight="1">
      <c r="A5513" s="428"/>
      <c r="B5513" s="428"/>
      <c r="C5513" s="428"/>
      <c r="D5513" s="495"/>
      <c r="E5513" s="495"/>
      <c r="F5513" s="428"/>
      <c r="G5513" s="495"/>
      <c r="H5513" s="495" t="str">
        <f t="shared" si="174"/>
        <v/>
      </c>
      <c r="I5513" s="512" t="str">
        <f t="shared" si="175"/>
        <v/>
      </c>
      <c r="J5513" s="428"/>
    </row>
    <row r="5514" spans="1:10" ht="24.75" customHeight="1">
      <c r="A5514" s="428"/>
      <c r="B5514" s="428"/>
      <c r="C5514" s="428"/>
      <c r="D5514" s="495"/>
      <c r="E5514" s="495"/>
      <c r="F5514" s="428"/>
      <c r="G5514" s="495"/>
      <c r="H5514" s="495" t="str">
        <f t="shared" si="174"/>
        <v/>
      </c>
      <c r="I5514" s="512" t="str">
        <f t="shared" si="175"/>
        <v/>
      </c>
      <c r="J5514" s="428"/>
    </row>
    <row r="5515" spans="1:10" ht="24.75" customHeight="1">
      <c r="A5515" s="428"/>
      <c r="B5515" s="428"/>
      <c r="C5515" s="428"/>
      <c r="D5515" s="495"/>
      <c r="E5515" s="495"/>
      <c r="F5515" s="428"/>
      <c r="G5515" s="495"/>
      <c r="H5515" s="495" t="str">
        <f t="shared" si="174"/>
        <v/>
      </c>
      <c r="I5515" s="512" t="str">
        <f t="shared" si="175"/>
        <v/>
      </c>
      <c r="J5515" s="428"/>
    </row>
    <row r="5516" spans="1:10" ht="24.75" customHeight="1">
      <c r="A5516" s="428"/>
      <c r="B5516" s="428"/>
      <c r="C5516" s="428"/>
      <c r="D5516" s="495"/>
      <c r="E5516" s="495"/>
      <c r="F5516" s="428"/>
      <c r="G5516" s="495"/>
      <c r="H5516" s="495" t="str">
        <f t="shared" si="174"/>
        <v/>
      </c>
      <c r="I5516" s="512" t="str">
        <f t="shared" si="175"/>
        <v/>
      </c>
      <c r="J5516" s="428"/>
    </row>
    <row r="5517" spans="1:10" ht="24.75" customHeight="1">
      <c r="A5517" s="428"/>
      <c r="B5517" s="428"/>
      <c r="C5517" s="428"/>
      <c r="D5517" s="495"/>
      <c r="E5517" s="495"/>
      <c r="F5517" s="428"/>
      <c r="G5517" s="495"/>
      <c r="H5517" s="495" t="str">
        <f t="shared" si="174"/>
        <v/>
      </c>
      <c r="I5517" s="512" t="str">
        <f t="shared" si="175"/>
        <v/>
      </c>
      <c r="J5517" s="428"/>
    </row>
    <row r="5518" spans="1:10" ht="24.75" customHeight="1">
      <c r="A5518" s="428"/>
      <c r="B5518" s="428"/>
      <c r="C5518" s="428"/>
      <c r="D5518" s="495"/>
      <c r="E5518" s="495"/>
      <c r="F5518" s="428"/>
      <c r="G5518" s="495"/>
      <c r="H5518" s="495" t="str">
        <f t="shared" si="174"/>
        <v/>
      </c>
      <c r="I5518" s="512" t="str">
        <f t="shared" si="175"/>
        <v/>
      </c>
      <c r="J5518" s="428"/>
    </row>
    <row r="5519" spans="1:10" ht="24.75" customHeight="1">
      <c r="A5519" s="428"/>
      <c r="B5519" s="428"/>
      <c r="C5519" s="428"/>
      <c r="D5519" s="495"/>
      <c r="E5519" s="495"/>
      <c r="F5519" s="428"/>
      <c r="G5519" s="495"/>
      <c r="H5519" s="495" t="str">
        <f t="shared" si="174"/>
        <v/>
      </c>
      <c r="I5519" s="512" t="str">
        <f t="shared" si="175"/>
        <v/>
      </c>
      <c r="J5519" s="428"/>
    </row>
    <row r="5520" spans="1:10" ht="24.75" customHeight="1">
      <c r="A5520" s="428"/>
      <c r="B5520" s="428"/>
      <c r="C5520" s="428"/>
      <c r="D5520" s="495"/>
      <c r="E5520" s="495"/>
      <c r="F5520" s="428"/>
      <c r="G5520" s="495"/>
      <c r="H5520" s="495" t="str">
        <f t="shared" si="174"/>
        <v/>
      </c>
      <c r="I5520" s="512" t="str">
        <f t="shared" si="175"/>
        <v/>
      </c>
      <c r="J5520" s="428"/>
    </row>
    <row r="5521" spans="1:10" ht="24.75" customHeight="1">
      <c r="A5521" s="428"/>
      <c r="B5521" s="428"/>
      <c r="C5521" s="428"/>
      <c r="D5521" s="495"/>
      <c r="E5521" s="495"/>
      <c r="F5521" s="428"/>
      <c r="G5521" s="495"/>
      <c r="H5521" s="495" t="str">
        <f t="shared" si="174"/>
        <v/>
      </c>
      <c r="I5521" s="512" t="str">
        <f t="shared" si="175"/>
        <v/>
      </c>
      <c r="J5521" s="428"/>
    </row>
    <row r="5522" spans="1:10" ht="24.75" customHeight="1">
      <c r="A5522" s="428"/>
      <c r="B5522" s="428"/>
      <c r="C5522" s="428"/>
      <c r="D5522" s="495"/>
      <c r="E5522" s="495"/>
      <c r="F5522" s="428"/>
      <c r="G5522" s="495"/>
      <c r="H5522" s="495" t="str">
        <f t="shared" si="174"/>
        <v/>
      </c>
      <c r="I5522" s="512" t="str">
        <f t="shared" si="175"/>
        <v/>
      </c>
      <c r="J5522" s="428"/>
    </row>
    <row r="5523" spans="1:10" ht="24.75" customHeight="1">
      <c r="A5523" s="428"/>
      <c r="B5523" s="428"/>
      <c r="C5523" s="428"/>
      <c r="D5523" s="495"/>
      <c r="E5523" s="495"/>
      <c r="F5523" s="428"/>
      <c r="G5523" s="495"/>
      <c r="H5523" s="495" t="str">
        <f t="shared" si="174"/>
        <v/>
      </c>
      <c r="I5523" s="512" t="str">
        <f t="shared" si="175"/>
        <v/>
      </c>
      <c r="J5523" s="428"/>
    </row>
    <row r="5524" spans="1:10" ht="24.75" customHeight="1">
      <c r="A5524" s="428"/>
      <c r="B5524" s="428"/>
      <c r="C5524" s="428"/>
      <c r="D5524" s="495"/>
      <c r="E5524" s="495"/>
      <c r="F5524" s="428"/>
      <c r="G5524" s="495"/>
      <c r="H5524" s="495" t="str">
        <f t="shared" si="174"/>
        <v/>
      </c>
      <c r="I5524" s="512" t="str">
        <f t="shared" si="175"/>
        <v/>
      </c>
      <c r="J5524" s="428"/>
    </row>
    <row r="5525" spans="1:10" ht="24.75" customHeight="1">
      <c r="A5525" s="428"/>
      <c r="B5525" s="428"/>
      <c r="C5525" s="428"/>
      <c r="D5525" s="495"/>
      <c r="E5525" s="495"/>
      <c r="F5525" s="428"/>
      <c r="G5525" s="495"/>
      <c r="H5525" s="495" t="str">
        <f t="shared" si="174"/>
        <v/>
      </c>
      <c r="I5525" s="512" t="str">
        <f t="shared" si="175"/>
        <v/>
      </c>
      <c r="J5525" s="428"/>
    </row>
    <row r="5526" spans="1:10" ht="24.75" customHeight="1">
      <c r="A5526" s="428"/>
      <c r="B5526" s="428"/>
      <c r="C5526" s="428"/>
      <c r="D5526" s="495"/>
      <c r="E5526" s="495"/>
      <c r="F5526" s="428"/>
      <c r="G5526" s="495"/>
      <c r="H5526" s="495" t="str">
        <f t="shared" si="174"/>
        <v/>
      </c>
      <c r="I5526" s="512" t="str">
        <f t="shared" si="175"/>
        <v/>
      </c>
      <c r="J5526" s="428"/>
    </row>
    <row r="5527" spans="1:10" ht="24.75" customHeight="1">
      <c r="A5527" s="428"/>
      <c r="B5527" s="428"/>
      <c r="C5527" s="428"/>
      <c r="D5527" s="495"/>
      <c r="E5527" s="495"/>
      <c r="F5527" s="428"/>
      <c r="G5527" s="495"/>
      <c r="H5527" s="495" t="str">
        <f t="shared" si="174"/>
        <v/>
      </c>
      <c r="I5527" s="512" t="str">
        <f t="shared" si="175"/>
        <v/>
      </c>
      <c r="J5527" s="428"/>
    </row>
    <row r="5528" spans="1:10" ht="24.75" customHeight="1">
      <c r="A5528" s="428"/>
      <c r="B5528" s="428"/>
      <c r="C5528" s="428"/>
      <c r="D5528" s="495"/>
      <c r="E5528" s="495"/>
      <c r="F5528" s="428"/>
      <c r="G5528" s="495"/>
      <c r="H5528" s="495" t="str">
        <f t="shared" si="174"/>
        <v/>
      </c>
      <c r="I5528" s="512" t="str">
        <f t="shared" si="175"/>
        <v/>
      </c>
      <c r="J5528" s="428"/>
    </row>
    <row r="5529" spans="1:10" ht="24.75" customHeight="1">
      <c r="A5529" s="428"/>
      <c r="B5529" s="428"/>
      <c r="C5529" s="428"/>
      <c r="D5529" s="495"/>
      <c r="E5529" s="495"/>
      <c r="F5529" s="428"/>
      <c r="G5529" s="495"/>
      <c r="H5529" s="495" t="str">
        <f t="shared" si="174"/>
        <v/>
      </c>
      <c r="I5529" s="512" t="str">
        <f t="shared" si="175"/>
        <v/>
      </c>
      <c r="J5529" s="428"/>
    </row>
    <row r="5530" spans="1:10" ht="24.75" customHeight="1">
      <c r="A5530" s="428"/>
      <c r="B5530" s="428"/>
      <c r="C5530" s="428"/>
      <c r="D5530" s="495"/>
      <c r="E5530" s="495"/>
      <c r="F5530" s="428"/>
      <c r="G5530" s="495"/>
      <c r="H5530" s="495" t="str">
        <f t="shared" si="174"/>
        <v/>
      </c>
      <c r="I5530" s="512" t="str">
        <f t="shared" si="175"/>
        <v/>
      </c>
      <c r="J5530" s="428"/>
    </row>
    <row r="5531" spans="1:10" ht="24.75" customHeight="1">
      <c r="A5531" s="428"/>
      <c r="B5531" s="428"/>
      <c r="C5531" s="428"/>
      <c r="D5531" s="495"/>
      <c r="E5531" s="495"/>
      <c r="F5531" s="428"/>
      <c r="G5531" s="495"/>
      <c r="H5531" s="495" t="str">
        <f t="shared" si="174"/>
        <v/>
      </c>
      <c r="I5531" s="512" t="str">
        <f t="shared" si="175"/>
        <v/>
      </c>
      <c r="J5531" s="428"/>
    </row>
    <row r="5532" spans="1:10" ht="24.75" customHeight="1">
      <c r="A5532" s="428"/>
      <c r="B5532" s="428"/>
      <c r="C5532" s="428"/>
      <c r="D5532" s="495"/>
      <c r="E5532" s="495"/>
      <c r="F5532" s="428"/>
      <c r="G5532" s="495"/>
      <c r="H5532" s="495" t="str">
        <f t="shared" si="174"/>
        <v/>
      </c>
      <c r="I5532" s="512" t="str">
        <f t="shared" si="175"/>
        <v/>
      </c>
      <c r="J5532" s="428"/>
    </row>
    <row r="5533" spans="1:10" ht="24.75" customHeight="1">
      <c r="A5533" s="428"/>
      <c r="B5533" s="428"/>
      <c r="C5533" s="428"/>
      <c r="D5533" s="495"/>
      <c r="E5533" s="495"/>
      <c r="F5533" s="428"/>
      <c r="G5533" s="495"/>
      <c r="H5533" s="495" t="str">
        <f t="shared" si="174"/>
        <v/>
      </c>
      <c r="I5533" s="512" t="str">
        <f t="shared" si="175"/>
        <v/>
      </c>
      <c r="J5533" s="428"/>
    </row>
    <row r="5534" spans="1:10" ht="24.75" customHeight="1">
      <c r="A5534" s="428"/>
      <c r="B5534" s="428"/>
      <c r="C5534" s="428"/>
      <c r="D5534" s="495"/>
      <c r="E5534" s="495"/>
      <c r="F5534" s="428"/>
      <c r="G5534" s="495"/>
      <c r="H5534" s="495" t="str">
        <f t="shared" ref="H5534:H5597" si="176">IF(E5534="","",E5534*G5534)</f>
        <v/>
      </c>
      <c r="I5534" s="512" t="str">
        <f t="shared" ref="I5534:I5597" si="177">IF(D5534="","",H5534/D5534)</f>
        <v/>
      </c>
      <c r="J5534" s="428"/>
    </row>
    <row r="5535" spans="1:10" ht="24.75" customHeight="1">
      <c r="A5535" s="428"/>
      <c r="B5535" s="428"/>
      <c r="C5535" s="428"/>
      <c r="D5535" s="495"/>
      <c r="E5535" s="495"/>
      <c r="F5535" s="428"/>
      <c r="G5535" s="495"/>
      <c r="H5535" s="495" t="str">
        <f t="shared" si="176"/>
        <v/>
      </c>
      <c r="I5535" s="512" t="str">
        <f t="shared" si="177"/>
        <v/>
      </c>
      <c r="J5535" s="428"/>
    </row>
    <row r="5536" spans="1:10" ht="24.75" customHeight="1">
      <c r="A5536" s="428"/>
      <c r="B5536" s="428"/>
      <c r="C5536" s="428"/>
      <c r="D5536" s="495"/>
      <c r="E5536" s="495"/>
      <c r="F5536" s="428"/>
      <c r="G5536" s="495"/>
      <c r="H5536" s="495" t="str">
        <f t="shared" si="176"/>
        <v/>
      </c>
      <c r="I5536" s="512" t="str">
        <f t="shared" si="177"/>
        <v/>
      </c>
      <c r="J5536" s="428"/>
    </row>
    <row r="5537" spans="1:10" ht="24.75" customHeight="1">
      <c r="A5537" s="428"/>
      <c r="B5537" s="428"/>
      <c r="C5537" s="428"/>
      <c r="D5537" s="495"/>
      <c r="E5537" s="495"/>
      <c r="F5537" s="428"/>
      <c r="G5537" s="495"/>
      <c r="H5537" s="495" t="str">
        <f t="shared" si="176"/>
        <v/>
      </c>
      <c r="I5537" s="512" t="str">
        <f t="shared" si="177"/>
        <v/>
      </c>
      <c r="J5537" s="428"/>
    </row>
    <row r="5538" spans="1:10" ht="24.75" customHeight="1">
      <c r="A5538" s="428"/>
      <c r="B5538" s="428"/>
      <c r="C5538" s="428"/>
      <c r="D5538" s="495"/>
      <c r="E5538" s="495"/>
      <c r="F5538" s="428"/>
      <c r="G5538" s="495"/>
      <c r="H5538" s="495" t="str">
        <f t="shared" si="176"/>
        <v/>
      </c>
      <c r="I5538" s="512" t="str">
        <f t="shared" si="177"/>
        <v/>
      </c>
      <c r="J5538" s="428"/>
    </row>
    <row r="5539" spans="1:10" ht="24.75" customHeight="1">
      <c r="A5539" s="428"/>
      <c r="B5539" s="428"/>
      <c r="C5539" s="428"/>
      <c r="D5539" s="495"/>
      <c r="E5539" s="495"/>
      <c r="F5539" s="428"/>
      <c r="G5539" s="495"/>
      <c r="H5539" s="495" t="str">
        <f t="shared" si="176"/>
        <v/>
      </c>
      <c r="I5539" s="512" t="str">
        <f t="shared" si="177"/>
        <v/>
      </c>
      <c r="J5539" s="428"/>
    </row>
    <row r="5540" spans="1:10" ht="24.75" customHeight="1">
      <c r="A5540" s="428"/>
      <c r="B5540" s="428"/>
      <c r="C5540" s="428"/>
      <c r="D5540" s="495"/>
      <c r="E5540" s="495"/>
      <c r="F5540" s="428"/>
      <c r="G5540" s="495"/>
      <c r="H5540" s="495" t="str">
        <f t="shared" si="176"/>
        <v/>
      </c>
      <c r="I5540" s="512" t="str">
        <f t="shared" si="177"/>
        <v/>
      </c>
      <c r="J5540" s="428"/>
    </row>
    <row r="5541" spans="1:10" ht="24.75" customHeight="1">
      <c r="A5541" s="428"/>
      <c r="B5541" s="428"/>
      <c r="C5541" s="428"/>
      <c r="D5541" s="495"/>
      <c r="E5541" s="495"/>
      <c r="F5541" s="428"/>
      <c r="G5541" s="495"/>
      <c r="H5541" s="495" t="str">
        <f t="shared" si="176"/>
        <v/>
      </c>
      <c r="I5541" s="512" t="str">
        <f t="shared" si="177"/>
        <v/>
      </c>
      <c r="J5541" s="428"/>
    </row>
    <row r="5542" spans="1:10" ht="24.75" customHeight="1">
      <c r="A5542" s="428"/>
      <c r="B5542" s="428"/>
      <c r="C5542" s="428"/>
      <c r="D5542" s="495"/>
      <c r="E5542" s="495"/>
      <c r="F5542" s="428"/>
      <c r="G5542" s="495"/>
      <c r="H5542" s="495" t="str">
        <f t="shared" si="176"/>
        <v/>
      </c>
      <c r="I5542" s="512" t="str">
        <f t="shared" si="177"/>
        <v/>
      </c>
      <c r="J5542" s="428"/>
    </row>
    <row r="5543" spans="1:10" ht="24.75" customHeight="1">
      <c r="A5543" s="428"/>
      <c r="B5543" s="428"/>
      <c r="C5543" s="428"/>
      <c r="D5543" s="495"/>
      <c r="E5543" s="495"/>
      <c r="F5543" s="428"/>
      <c r="G5543" s="495"/>
      <c r="H5543" s="495" t="str">
        <f t="shared" si="176"/>
        <v/>
      </c>
      <c r="I5543" s="512" t="str">
        <f t="shared" si="177"/>
        <v/>
      </c>
      <c r="J5543" s="428"/>
    </row>
    <row r="5544" spans="1:10" ht="24.75" customHeight="1">
      <c r="A5544" s="428"/>
      <c r="B5544" s="428"/>
      <c r="C5544" s="428"/>
      <c r="D5544" s="495"/>
      <c r="E5544" s="495"/>
      <c r="F5544" s="428"/>
      <c r="G5544" s="495"/>
      <c r="H5544" s="495" t="str">
        <f t="shared" si="176"/>
        <v/>
      </c>
      <c r="I5544" s="512" t="str">
        <f t="shared" si="177"/>
        <v/>
      </c>
      <c r="J5544" s="428"/>
    </row>
    <row r="5545" spans="1:10" ht="24.75" customHeight="1">
      <c r="A5545" s="428"/>
      <c r="B5545" s="428"/>
      <c r="C5545" s="428"/>
      <c r="D5545" s="495"/>
      <c r="E5545" s="495"/>
      <c r="F5545" s="428"/>
      <c r="G5545" s="495"/>
      <c r="H5545" s="495" t="str">
        <f t="shared" si="176"/>
        <v/>
      </c>
      <c r="I5545" s="512" t="str">
        <f t="shared" si="177"/>
        <v/>
      </c>
      <c r="J5545" s="428"/>
    </row>
    <row r="5546" spans="1:10" ht="24.75" customHeight="1">
      <c r="A5546" s="428"/>
      <c r="B5546" s="428"/>
      <c r="C5546" s="428"/>
      <c r="D5546" s="495"/>
      <c r="E5546" s="495"/>
      <c r="F5546" s="428"/>
      <c r="G5546" s="495"/>
      <c r="H5546" s="495" t="str">
        <f t="shared" si="176"/>
        <v/>
      </c>
      <c r="I5546" s="512" t="str">
        <f t="shared" si="177"/>
        <v/>
      </c>
      <c r="J5546" s="428"/>
    </row>
    <row r="5547" spans="1:10" ht="24.75" customHeight="1">
      <c r="A5547" s="428"/>
      <c r="B5547" s="428"/>
      <c r="C5547" s="428"/>
      <c r="D5547" s="495"/>
      <c r="E5547" s="495"/>
      <c r="F5547" s="428"/>
      <c r="G5547" s="495"/>
      <c r="H5547" s="495" t="str">
        <f t="shared" si="176"/>
        <v/>
      </c>
      <c r="I5547" s="512" t="str">
        <f t="shared" si="177"/>
        <v/>
      </c>
      <c r="J5547" s="428"/>
    </row>
    <row r="5548" spans="1:10" ht="24.75" customHeight="1">
      <c r="A5548" s="428"/>
      <c r="B5548" s="428"/>
      <c r="C5548" s="428"/>
      <c r="D5548" s="495"/>
      <c r="E5548" s="495"/>
      <c r="F5548" s="428"/>
      <c r="G5548" s="495"/>
      <c r="H5548" s="495" t="str">
        <f t="shared" si="176"/>
        <v/>
      </c>
      <c r="I5548" s="512" t="str">
        <f t="shared" si="177"/>
        <v/>
      </c>
      <c r="J5548" s="428"/>
    </row>
    <row r="5549" spans="1:10" ht="24.75" customHeight="1">
      <c r="A5549" s="428"/>
      <c r="B5549" s="428"/>
      <c r="C5549" s="428"/>
      <c r="D5549" s="495"/>
      <c r="E5549" s="495"/>
      <c r="F5549" s="428"/>
      <c r="G5549" s="495"/>
      <c r="H5549" s="495" t="str">
        <f t="shared" si="176"/>
        <v/>
      </c>
      <c r="I5549" s="512" t="str">
        <f t="shared" si="177"/>
        <v/>
      </c>
      <c r="J5549" s="428"/>
    </row>
    <row r="5550" spans="1:10" ht="24.75" customHeight="1">
      <c r="A5550" s="428"/>
      <c r="B5550" s="428"/>
      <c r="C5550" s="428"/>
      <c r="D5550" s="495"/>
      <c r="E5550" s="495"/>
      <c r="F5550" s="428"/>
      <c r="G5550" s="495"/>
      <c r="H5550" s="495" t="str">
        <f t="shared" si="176"/>
        <v/>
      </c>
      <c r="I5550" s="512" t="str">
        <f t="shared" si="177"/>
        <v/>
      </c>
      <c r="J5550" s="428"/>
    </row>
    <row r="5551" spans="1:10" ht="24.75" customHeight="1">
      <c r="A5551" s="428"/>
      <c r="B5551" s="428"/>
      <c r="C5551" s="428"/>
      <c r="D5551" s="495"/>
      <c r="E5551" s="495"/>
      <c r="F5551" s="428"/>
      <c r="G5551" s="495"/>
      <c r="H5551" s="495" t="str">
        <f t="shared" si="176"/>
        <v/>
      </c>
      <c r="I5551" s="512" t="str">
        <f t="shared" si="177"/>
        <v/>
      </c>
      <c r="J5551" s="428"/>
    </row>
    <row r="5552" spans="1:10" ht="24.75" customHeight="1">
      <c r="A5552" s="428"/>
      <c r="B5552" s="428"/>
      <c r="C5552" s="428"/>
      <c r="D5552" s="495"/>
      <c r="E5552" s="495"/>
      <c r="F5552" s="428"/>
      <c r="G5552" s="495"/>
      <c r="H5552" s="495" t="str">
        <f t="shared" si="176"/>
        <v/>
      </c>
      <c r="I5552" s="512" t="str">
        <f t="shared" si="177"/>
        <v/>
      </c>
      <c r="J5552" s="428"/>
    </row>
    <row r="5553" spans="1:10" ht="24.75" customHeight="1">
      <c r="A5553" s="428"/>
      <c r="B5553" s="428"/>
      <c r="C5553" s="428"/>
      <c r="D5553" s="495"/>
      <c r="E5553" s="495"/>
      <c r="F5553" s="428"/>
      <c r="G5553" s="495"/>
      <c r="H5553" s="495" t="str">
        <f t="shared" si="176"/>
        <v/>
      </c>
      <c r="I5553" s="512" t="str">
        <f t="shared" si="177"/>
        <v/>
      </c>
      <c r="J5553" s="428"/>
    </row>
    <row r="5554" spans="1:10" ht="24.75" customHeight="1">
      <c r="A5554" s="428"/>
      <c r="B5554" s="428"/>
      <c r="C5554" s="428"/>
      <c r="D5554" s="495"/>
      <c r="E5554" s="495"/>
      <c r="F5554" s="428"/>
      <c r="G5554" s="495"/>
      <c r="H5554" s="495" t="str">
        <f t="shared" si="176"/>
        <v/>
      </c>
      <c r="I5554" s="512" t="str">
        <f t="shared" si="177"/>
        <v/>
      </c>
      <c r="J5554" s="428"/>
    </row>
    <row r="5555" spans="1:10" ht="24.75" customHeight="1">
      <c r="A5555" s="428"/>
      <c r="B5555" s="428"/>
      <c r="C5555" s="428"/>
      <c r="D5555" s="495"/>
      <c r="E5555" s="495"/>
      <c r="F5555" s="428"/>
      <c r="G5555" s="495"/>
      <c r="H5555" s="495" t="str">
        <f t="shared" si="176"/>
        <v/>
      </c>
      <c r="I5555" s="512" t="str">
        <f t="shared" si="177"/>
        <v/>
      </c>
      <c r="J5555" s="428"/>
    </row>
    <row r="5556" spans="1:10" ht="24.75" customHeight="1">
      <c r="A5556" s="428"/>
      <c r="B5556" s="428"/>
      <c r="C5556" s="428"/>
      <c r="D5556" s="495"/>
      <c r="E5556" s="495"/>
      <c r="F5556" s="428"/>
      <c r="G5556" s="495"/>
      <c r="H5556" s="495" t="str">
        <f t="shared" si="176"/>
        <v/>
      </c>
      <c r="I5556" s="512" t="str">
        <f t="shared" si="177"/>
        <v/>
      </c>
      <c r="J5556" s="428"/>
    </row>
    <row r="5557" spans="1:10" ht="24.75" customHeight="1">
      <c r="A5557" s="428"/>
      <c r="B5557" s="428"/>
      <c r="C5557" s="428"/>
      <c r="D5557" s="495"/>
      <c r="E5557" s="495"/>
      <c r="F5557" s="428"/>
      <c r="G5557" s="495"/>
      <c r="H5557" s="495" t="str">
        <f t="shared" si="176"/>
        <v/>
      </c>
      <c r="I5557" s="512" t="str">
        <f t="shared" si="177"/>
        <v/>
      </c>
      <c r="J5557" s="428"/>
    </row>
    <row r="5558" spans="1:10" ht="24.75" customHeight="1">
      <c r="A5558" s="428"/>
      <c r="B5558" s="428"/>
      <c r="C5558" s="428"/>
      <c r="D5558" s="495"/>
      <c r="E5558" s="495"/>
      <c r="F5558" s="428"/>
      <c r="G5558" s="495"/>
      <c r="H5558" s="495" t="str">
        <f t="shared" si="176"/>
        <v/>
      </c>
      <c r="I5558" s="512" t="str">
        <f t="shared" si="177"/>
        <v/>
      </c>
      <c r="J5558" s="428"/>
    </row>
    <row r="5559" spans="1:10" ht="24.75" customHeight="1">
      <c r="A5559" s="428"/>
      <c r="B5559" s="428"/>
      <c r="C5559" s="428"/>
      <c r="D5559" s="495"/>
      <c r="E5559" s="495"/>
      <c r="F5559" s="428"/>
      <c r="G5559" s="495"/>
      <c r="H5559" s="495" t="str">
        <f t="shared" si="176"/>
        <v/>
      </c>
      <c r="I5559" s="512" t="str">
        <f t="shared" si="177"/>
        <v/>
      </c>
      <c r="J5559" s="428"/>
    </row>
    <row r="5560" spans="1:10" ht="24.75" customHeight="1">
      <c r="A5560" s="428"/>
      <c r="B5560" s="428"/>
      <c r="C5560" s="428"/>
      <c r="D5560" s="495"/>
      <c r="E5560" s="495"/>
      <c r="F5560" s="428"/>
      <c r="G5560" s="495"/>
      <c r="H5560" s="495" t="str">
        <f t="shared" si="176"/>
        <v/>
      </c>
      <c r="I5560" s="512" t="str">
        <f t="shared" si="177"/>
        <v/>
      </c>
      <c r="J5560" s="428"/>
    </row>
    <row r="5561" spans="1:10" ht="24.75" customHeight="1">
      <c r="A5561" s="428"/>
      <c r="B5561" s="428"/>
      <c r="C5561" s="428"/>
      <c r="D5561" s="495"/>
      <c r="E5561" s="495"/>
      <c r="F5561" s="428"/>
      <c r="G5561" s="495"/>
      <c r="H5561" s="495" t="str">
        <f t="shared" si="176"/>
        <v/>
      </c>
      <c r="I5561" s="512" t="str">
        <f t="shared" si="177"/>
        <v/>
      </c>
      <c r="J5561" s="428"/>
    </row>
    <row r="5562" spans="1:10" ht="24.75" customHeight="1">
      <c r="A5562" s="428"/>
      <c r="B5562" s="428"/>
      <c r="C5562" s="428"/>
      <c r="D5562" s="495"/>
      <c r="E5562" s="495"/>
      <c r="F5562" s="428"/>
      <c r="G5562" s="495"/>
      <c r="H5562" s="495" t="str">
        <f t="shared" si="176"/>
        <v/>
      </c>
      <c r="I5562" s="512" t="str">
        <f t="shared" si="177"/>
        <v/>
      </c>
      <c r="J5562" s="428"/>
    </row>
    <row r="5563" spans="1:10" ht="24.75" customHeight="1">
      <c r="A5563" s="428"/>
      <c r="B5563" s="428"/>
      <c r="C5563" s="428"/>
      <c r="D5563" s="495"/>
      <c r="E5563" s="495"/>
      <c r="F5563" s="428"/>
      <c r="G5563" s="495"/>
      <c r="H5563" s="495" t="str">
        <f t="shared" si="176"/>
        <v/>
      </c>
      <c r="I5563" s="512" t="str">
        <f t="shared" si="177"/>
        <v/>
      </c>
      <c r="J5563" s="428"/>
    </row>
    <row r="5564" spans="1:10" ht="24.75" customHeight="1">
      <c r="A5564" s="428"/>
      <c r="B5564" s="428"/>
      <c r="C5564" s="428"/>
      <c r="D5564" s="495"/>
      <c r="E5564" s="495"/>
      <c r="F5564" s="428"/>
      <c r="G5564" s="495"/>
      <c r="H5564" s="495" t="str">
        <f t="shared" si="176"/>
        <v/>
      </c>
      <c r="I5564" s="512" t="str">
        <f t="shared" si="177"/>
        <v/>
      </c>
      <c r="J5564" s="428"/>
    </row>
    <row r="5565" spans="1:10" ht="24.75" customHeight="1">
      <c r="A5565" s="428"/>
      <c r="B5565" s="428"/>
      <c r="C5565" s="428"/>
      <c r="D5565" s="495"/>
      <c r="E5565" s="495"/>
      <c r="F5565" s="428"/>
      <c r="G5565" s="495"/>
      <c r="H5565" s="495" t="str">
        <f t="shared" si="176"/>
        <v/>
      </c>
      <c r="I5565" s="512" t="str">
        <f t="shared" si="177"/>
        <v/>
      </c>
      <c r="J5565" s="428"/>
    </row>
    <row r="5566" spans="1:10" ht="24.75" customHeight="1">
      <c r="A5566" s="428"/>
      <c r="B5566" s="428"/>
      <c r="C5566" s="428"/>
      <c r="D5566" s="495"/>
      <c r="E5566" s="495"/>
      <c r="F5566" s="428"/>
      <c r="G5566" s="495"/>
      <c r="H5566" s="495" t="str">
        <f t="shared" si="176"/>
        <v/>
      </c>
      <c r="I5566" s="512" t="str">
        <f t="shared" si="177"/>
        <v/>
      </c>
      <c r="J5566" s="428"/>
    </row>
    <row r="5567" spans="1:10" ht="24.75" customHeight="1">
      <c r="A5567" s="428"/>
      <c r="B5567" s="428"/>
      <c r="C5567" s="428"/>
      <c r="D5567" s="495"/>
      <c r="E5567" s="495"/>
      <c r="F5567" s="428"/>
      <c r="G5567" s="495"/>
      <c r="H5567" s="495" t="str">
        <f t="shared" si="176"/>
        <v/>
      </c>
      <c r="I5567" s="512" t="str">
        <f t="shared" si="177"/>
        <v/>
      </c>
      <c r="J5567" s="428"/>
    </row>
    <row r="5568" spans="1:10" ht="24.75" customHeight="1">
      <c r="A5568" s="428"/>
      <c r="B5568" s="428"/>
      <c r="C5568" s="428"/>
      <c r="D5568" s="495"/>
      <c r="E5568" s="495"/>
      <c r="F5568" s="428"/>
      <c r="G5568" s="495"/>
      <c r="H5568" s="495" t="str">
        <f t="shared" si="176"/>
        <v/>
      </c>
      <c r="I5568" s="512" t="str">
        <f t="shared" si="177"/>
        <v/>
      </c>
      <c r="J5568" s="428"/>
    </row>
    <row r="5569" spans="1:10" ht="24.75" customHeight="1">
      <c r="A5569" s="428"/>
      <c r="B5569" s="428"/>
      <c r="C5569" s="428"/>
      <c r="D5569" s="495"/>
      <c r="E5569" s="495"/>
      <c r="F5569" s="428"/>
      <c r="G5569" s="495"/>
      <c r="H5569" s="495" t="str">
        <f t="shared" si="176"/>
        <v/>
      </c>
      <c r="I5569" s="512" t="str">
        <f t="shared" si="177"/>
        <v/>
      </c>
      <c r="J5569" s="428"/>
    </row>
    <row r="5570" spans="1:10" ht="24.75" customHeight="1">
      <c r="A5570" s="428"/>
      <c r="B5570" s="428"/>
      <c r="C5570" s="428"/>
      <c r="D5570" s="495"/>
      <c r="E5570" s="495"/>
      <c r="F5570" s="428"/>
      <c r="G5570" s="495"/>
      <c r="H5570" s="495" t="str">
        <f t="shared" si="176"/>
        <v/>
      </c>
      <c r="I5570" s="512" t="str">
        <f t="shared" si="177"/>
        <v/>
      </c>
      <c r="J5570" s="428"/>
    </row>
    <row r="5571" spans="1:10" ht="24.75" customHeight="1">
      <c r="A5571" s="428"/>
      <c r="B5571" s="428"/>
      <c r="C5571" s="428"/>
      <c r="D5571" s="495"/>
      <c r="E5571" s="495"/>
      <c r="F5571" s="428"/>
      <c r="G5571" s="495"/>
      <c r="H5571" s="495" t="str">
        <f t="shared" si="176"/>
        <v/>
      </c>
      <c r="I5571" s="512" t="str">
        <f t="shared" si="177"/>
        <v/>
      </c>
      <c r="J5571" s="428"/>
    </row>
    <row r="5572" spans="1:10" ht="24.75" customHeight="1">
      <c r="A5572" s="428"/>
      <c r="B5572" s="428"/>
      <c r="C5572" s="428"/>
      <c r="D5572" s="495"/>
      <c r="E5572" s="495"/>
      <c r="F5572" s="428"/>
      <c r="G5572" s="495"/>
      <c r="H5572" s="495" t="str">
        <f t="shared" si="176"/>
        <v/>
      </c>
      <c r="I5572" s="512" t="str">
        <f t="shared" si="177"/>
        <v/>
      </c>
      <c r="J5572" s="428"/>
    </row>
    <row r="5573" spans="1:10" ht="24.75" customHeight="1">
      <c r="A5573" s="428"/>
      <c r="B5573" s="428"/>
      <c r="C5573" s="428"/>
      <c r="D5573" s="495"/>
      <c r="E5573" s="495"/>
      <c r="F5573" s="428"/>
      <c r="G5573" s="495"/>
      <c r="H5573" s="495" t="str">
        <f t="shared" si="176"/>
        <v/>
      </c>
      <c r="I5573" s="512" t="str">
        <f t="shared" si="177"/>
        <v/>
      </c>
      <c r="J5573" s="428"/>
    </row>
    <row r="5574" spans="1:10" ht="24.75" customHeight="1">
      <c r="A5574" s="428"/>
      <c r="B5574" s="428"/>
      <c r="C5574" s="428"/>
      <c r="D5574" s="495"/>
      <c r="E5574" s="495"/>
      <c r="F5574" s="428"/>
      <c r="G5574" s="495"/>
      <c r="H5574" s="495" t="str">
        <f t="shared" si="176"/>
        <v/>
      </c>
      <c r="I5574" s="512" t="str">
        <f t="shared" si="177"/>
        <v/>
      </c>
      <c r="J5574" s="428"/>
    </row>
    <row r="5575" spans="1:10" ht="24.75" customHeight="1">
      <c r="A5575" s="428"/>
      <c r="B5575" s="428"/>
      <c r="C5575" s="428"/>
      <c r="D5575" s="495"/>
      <c r="E5575" s="495"/>
      <c r="F5575" s="428"/>
      <c r="G5575" s="495"/>
      <c r="H5575" s="495" t="str">
        <f t="shared" si="176"/>
        <v/>
      </c>
      <c r="I5575" s="512" t="str">
        <f t="shared" si="177"/>
        <v/>
      </c>
      <c r="J5575" s="428"/>
    </row>
    <row r="5576" spans="1:10" ht="24.75" customHeight="1">
      <c r="A5576" s="428"/>
      <c r="B5576" s="428"/>
      <c r="C5576" s="428"/>
      <c r="D5576" s="495"/>
      <c r="E5576" s="495"/>
      <c r="F5576" s="428"/>
      <c r="G5576" s="495"/>
      <c r="H5576" s="495" t="str">
        <f t="shared" si="176"/>
        <v/>
      </c>
      <c r="I5576" s="512" t="str">
        <f t="shared" si="177"/>
        <v/>
      </c>
      <c r="J5576" s="428"/>
    </row>
    <row r="5577" spans="1:10" ht="24.75" customHeight="1">
      <c r="A5577" s="428"/>
      <c r="B5577" s="428"/>
      <c r="C5577" s="428"/>
      <c r="D5577" s="495"/>
      <c r="E5577" s="495"/>
      <c r="F5577" s="428"/>
      <c r="G5577" s="495"/>
      <c r="H5577" s="495" t="str">
        <f t="shared" si="176"/>
        <v/>
      </c>
      <c r="I5577" s="512" t="str">
        <f t="shared" si="177"/>
        <v/>
      </c>
      <c r="J5577" s="428"/>
    </row>
    <row r="5578" spans="1:10" ht="24.75" customHeight="1">
      <c r="A5578" s="428"/>
      <c r="B5578" s="428"/>
      <c r="C5578" s="428"/>
      <c r="D5578" s="495"/>
      <c r="E5578" s="495"/>
      <c r="F5578" s="428"/>
      <c r="G5578" s="495"/>
      <c r="H5578" s="495" t="str">
        <f t="shared" si="176"/>
        <v/>
      </c>
      <c r="I5578" s="512" t="str">
        <f t="shared" si="177"/>
        <v/>
      </c>
      <c r="J5578" s="428"/>
    </row>
    <row r="5579" spans="1:10" ht="24.75" customHeight="1">
      <c r="A5579" s="428"/>
      <c r="B5579" s="428"/>
      <c r="C5579" s="428"/>
      <c r="D5579" s="495"/>
      <c r="E5579" s="495"/>
      <c r="F5579" s="428"/>
      <c r="G5579" s="495"/>
      <c r="H5579" s="495" t="str">
        <f t="shared" si="176"/>
        <v/>
      </c>
      <c r="I5579" s="512" t="str">
        <f t="shared" si="177"/>
        <v/>
      </c>
      <c r="J5579" s="428"/>
    </row>
    <row r="5580" spans="1:10" ht="24.75" customHeight="1">
      <c r="A5580" s="428"/>
      <c r="B5580" s="428"/>
      <c r="C5580" s="428"/>
      <c r="D5580" s="495"/>
      <c r="E5580" s="495"/>
      <c r="F5580" s="428"/>
      <c r="G5580" s="495"/>
      <c r="H5580" s="495" t="str">
        <f t="shared" si="176"/>
        <v/>
      </c>
      <c r="I5580" s="512" t="str">
        <f t="shared" si="177"/>
        <v/>
      </c>
      <c r="J5580" s="428"/>
    </row>
    <row r="5581" spans="1:10" ht="24.75" customHeight="1">
      <c r="A5581" s="428"/>
      <c r="B5581" s="428"/>
      <c r="C5581" s="428"/>
      <c r="D5581" s="495"/>
      <c r="E5581" s="495"/>
      <c r="F5581" s="428"/>
      <c r="G5581" s="495"/>
      <c r="H5581" s="495" t="str">
        <f t="shared" si="176"/>
        <v/>
      </c>
      <c r="I5581" s="512" t="str">
        <f t="shared" si="177"/>
        <v/>
      </c>
      <c r="J5581" s="428"/>
    </row>
    <row r="5582" spans="1:10" ht="24.75" customHeight="1">
      <c r="A5582" s="428"/>
      <c r="B5582" s="428"/>
      <c r="C5582" s="428"/>
      <c r="D5582" s="495"/>
      <c r="E5582" s="495"/>
      <c r="F5582" s="428"/>
      <c r="G5582" s="495"/>
      <c r="H5582" s="495" t="str">
        <f t="shared" si="176"/>
        <v/>
      </c>
      <c r="I5582" s="512" t="str">
        <f t="shared" si="177"/>
        <v/>
      </c>
      <c r="J5582" s="428"/>
    </row>
    <row r="5583" spans="1:10" ht="24.75" customHeight="1">
      <c r="A5583" s="428"/>
      <c r="B5583" s="428"/>
      <c r="C5583" s="428"/>
      <c r="D5583" s="495"/>
      <c r="E5583" s="495"/>
      <c r="F5583" s="428"/>
      <c r="G5583" s="495"/>
      <c r="H5583" s="495" t="str">
        <f t="shared" si="176"/>
        <v/>
      </c>
      <c r="I5583" s="512" t="str">
        <f t="shared" si="177"/>
        <v/>
      </c>
      <c r="J5583" s="428"/>
    </row>
    <row r="5584" spans="1:10" ht="24.75" customHeight="1">
      <c r="A5584" s="428"/>
      <c r="B5584" s="428"/>
      <c r="C5584" s="428"/>
      <c r="D5584" s="495"/>
      <c r="E5584" s="495"/>
      <c r="F5584" s="428"/>
      <c r="G5584" s="495"/>
      <c r="H5584" s="495" t="str">
        <f t="shared" si="176"/>
        <v/>
      </c>
      <c r="I5584" s="512" t="str">
        <f t="shared" si="177"/>
        <v/>
      </c>
      <c r="J5584" s="428"/>
    </row>
    <row r="5585" spans="1:10" ht="24.75" customHeight="1">
      <c r="A5585" s="428"/>
      <c r="B5585" s="428"/>
      <c r="C5585" s="428"/>
      <c r="D5585" s="495"/>
      <c r="E5585" s="495"/>
      <c r="F5585" s="428"/>
      <c r="G5585" s="495"/>
      <c r="H5585" s="495" t="str">
        <f t="shared" si="176"/>
        <v/>
      </c>
      <c r="I5585" s="512" t="str">
        <f t="shared" si="177"/>
        <v/>
      </c>
      <c r="J5585" s="428"/>
    </row>
    <row r="5586" spans="1:10" ht="24.75" customHeight="1">
      <c r="A5586" s="428"/>
      <c r="B5586" s="428"/>
      <c r="C5586" s="428"/>
      <c r="D5586" s="495"/>
      <c r="E5586" s="495"/>
      <c r="F5586" s="428"/>
      <c r="G5586" s="495"/>
      <c r="H5586" s="495" t="str">
        <f t="shared" si="176"/>
        <v/>
      </c>
      <c r="I5586" s="512" t="str">
        <f t="shared" si="177"/>
        <v/>
      </c>
      <c r="J5586" s="428"/>
    </row>
    <row r="5587" spans="1:10" ht="24.75" customHeight="1">
      <c r="A5587" s="428"/>
      <c r="B5587" s="428"/>
      <c r="C5587" s="428"/>
      <c r="D5587" s="495"/>
      <c r="E5587" s="495"/>
      <c r="F5587" s="428"/>
      <c r="G5587" s="495"/>
      <c r="H5587" s="495" t="str">
        <f t="shared" si="176"/>
        <v/>
      </c>
      <c r="I5587" s="512" t="str">
        <f t="shared" si="177"/>
        <v/>
      </c>
      <c r="J5587" s="428"/>
    </row>
    <row r="5588" spans="1:10" ht="24.75" customHeight="1">
      <c r="A5588" s="428"/>
      <c r="B5588" s="428"/>
      <c r="C5588" s="428"/>
      <c r="D5588" s="495"/>
      <c r="E5588" s="495"/>
      <c r="F5588" s="428"/>
      <c r="G5588" s="495"/>
      <c r="H5588" s="495" t="str">
        <f t="shared" si="176"/>
        <v/>
      </c>
      <c r="I5588" s="512" t="str">
        <f t="shared" si="177"/>
        <v/>
      </c>
      <c r="J5588" s="428"/>
    </row>
    <row r="5589" spans="1:10" ht="24.75" customHeight="1">
      <c r="A5589" s="428"/>
      <c r="B5589" s="428"/>
      <c r="C5589" s="428"/>
      <c r="D5589" s="495"/>
      <c r="E5589" s="495"/>
      <c r="F5589" s="428"/>
      <c r="G5589" s="495"/>
      <c r="H5589" s="495" t="str">
        <f t="shared" si="176"/>
        <v/>
      </c>
      <c r="I5589" s="512" t="str">
        <f t="shared" si="177"/>
        <v/>
      </c>
      <c r="J5589" s="428"/>
    </row>
    <row r="5590" spans="1:10" ht="24.75" customHeight="1">
      <c r="A5590" s="428"/>
      <c r="B5590" s="428"/>
      <c r="C5590" s="428"/>
      <c r="D5590" s="495"/>
      <c r="E5590" s="495"/>
      <c r="F5590" s="428"/>
      <c r="G5590" s="495"/>
      <c r="H5590" s="495" t="str">
        <f t="shared" si="176"/>
        <v/>
      </c>
      <c r="I5590" s="512" t="str">
        <f t="shared" si="177"/>
        <v/>
      </c>
      <c r="J5590" s="428"/>
    </row>
    <row r="5591" spans="1:10" ht="24.75" customHeight="1">
      <c r="A5591" s="428"/>
      <c r="B5591" s="428"/>
      <c r="C5591" s="428"/>
      <c r="D5591" s="495"/>
      <c r="E5591" s="495"/>
      <c r="F5591" s="428"/>
      <c r="G5591" s="495"/>
      <c r="H5591" s="495" t="str">
        <f t="shared" si="176"/>
        <v/>
      </c>
      <c r="I5591" s="512" t="str">
        <f t="shared" si="177"/>
        <v/>
      </c>
      <c r="J5591" s="428"/>
    </row>
    <row r="5592" spans="1:10" ht="24.75" customHeight="1">
      <c r="A5592" s="428"/>
      <c r="B5592" s="428"/>
      <c r="C5592" s="428"/>
      <c r="D5592" s="495"/>
      <c r="E5592" s="495"/>
      <c r="F5592" s="428"/>
      <c r="G5592" s="495"/>
      <c r="H5592" s="495" t="str">
        <f t="shared" si="176"/>
        <v/>
      </c>
      <c r="I5592" s="512" t="str">
        <f t="shared" si="177"/>
        <v/>
      </c>
      <c r="J5592" s="428"/>
    </row>
    <row r="5593" spans="1:10" ht="24.75" customHeight="1">
      <c r="A5593" s="428"/>
      <c r="B5593" s="428"/>
      <c r="C5593" s="428"/>
      <c r="D5593" s="495"/>
      <c r="E5593" s="495"/>
      <c r="F5593" s="428"/>
      <c r="G5593" s="495"/>
      <c r="H5593" s="495" t="str">
        <f t="shared" si="176"/>
        <v/>
      </c>
      <c r="I5593" s="512" t="str">
        <f t="shared" si="177"/>
        <v/>
      </c>
      <c r="J5593" s="428"/>
    </row>
    <row r="5594" spans="1:10" ht="24.75" customHeight="1">
      <c r="A5594" s="428"/>
      <c r="B5594" s="428"/>
      <c r="C5594" s="428"/>
      <c r="D5594" s="495"/>
      <c r="E5594" s="495"/>
      <c r="F5594" s="428"/>
      <c r="G5594" s="495"/>
      <c r="H5594" s="495" t="str">
        <f t="shared" si="176"/>
        <v/>
      </c>
      <c r="I5594" s="512" t="str">
        <f t="shared" si="177"/>
        <v/>
      </c>
      <c r="J5594" s="428"/>
    </row>
    <row r="5595" spans="1:10" ht="24.75" customHeight="1">
      <c r="A5595" s="428"/>
      <c r="B5595" s="428"/>
      <c r="C5595" s="428"/>
      <c r="D5595" s="495"/>
      <c r="E5595" s="495"/>
      <c r="F5595" s="428"/>
      <c r="G5595" s="495"/>
      <c r="H5595" s="495" t="str">
        <f t="shared" si="176"/>
        <v/>
      </c>
      <c r="I5595" s="512" t="str">
        <f t="shared" si="177"/>
        <v/>
      </c>
      <c r="J5595" s="428"/>
    </row>
    <row r="5596" spans="1:10" ht="24.75" customHeight="1">
      <c r="A5596" s="428"/>
      <c r="B5596" s="428"/>
      <c r="C5596" s="428"/>
      <c r="D5596" s="495"/>
      <c r="E5596" s="495"/>
      <c r="F5596" s="428"/>
      <c r="G5596" s="495"/>
      <c r="H5596" s="495" t="str">
        <f t="shared" si="176"/>
        <v/>
      </c>
      <c r="I5596" s="512" t="str">
        <f t="shared" si="177"/>
        <v/>
      </c>
      <c r="J5596" s="428"/>
    </row>
    <row r="5597" spans="1:10" ht="24.75" customHeight="1">
      <c r="A5597" s="428"/>
      <c r="B5597" s="428"/>
      <c r="C5597" s="428"/>
      <c r="D5597" s="495"/>
      <c r="E5597" s="495"/>
      <c r="F5597" s="428"/>
      <c r="G5597" s="495"/>
      <c r="H5597" s="495" t="str">
        <f t="shared" si="176"/>
        <v/>
      </c>
      <c r="I5597" s="512" t="str">
        <f t="shared" si="177"/>
        <v/>
      </c>
      <c r="J5597" s="428"/>
    </row>
    <row r="5598" spans="1:10" ht="24.75" customHeight="1">
      <c r="A5598" s="428"/>
      <c r="B5598" s="428"/>
      <c r="C5598" s="428"/>
      <c r="D5598" s="495"/>
      <c r="E5598" s="495"/>
      <c r="F5598" s="428"/>
      <c r="G5598" s="495"/>
      <c r="H5598" s="495" t="str">
        <f t="shared" ref="H5598:H5661" si="178">IF(E5598="","",E5598*G5598)</f>
        <v/>
      </c>
      <c r="I5598" s="512" t="str">
        <f t="shared" ref="I5598:I5661" si="179">IF(D5598="","",H5598/D5598)</f>
        <v/>
      </c>
      <c r="J5598" s="428"/>
    </row>
    <row r="5599" spans="1:10" ht="24.75" customHeight="1">
      <c r="A5599" s="428"/>
      <c r="B5599" s="428"/>
      <c r="C5599" s="428"/>
      <c r="D5599" s="495"/>
      <c r="E5599" s="495"/>
      <c r="F5599" s="428"/>
      <c r="G5599" s="495"/>
      <c r="H5599" s="495" t="str">
        <f t="shared" si="178"/>
        <v/>
      </c>
      <c r="I5599" s="512" t="str">
        <f t="shared" si="179"/>
        <v/>
      </c>
      <c r="J5599" s="428"/>
    </row>
    <row r="5600" spans="1:10" ht="24.75" customHeight="1">
      <c r="A5600" s="428"/>
      <c r="B5600" s="428"/>
      <c r="C5600" s="428"/>
      <c r="D5600" s="495"/>
      <c r="E5600" s="495"/>
      <c r="F5600" s="428"/>
      <c r="G5600" s="495"/>
      <c r="H5600" s="495" t="str">
        <f t="shared" si="178"/>
        <v/>
      </c>
      <c r="I5600" s="512" t="str">
        <f t="shared" si="179"/>
        <v/>
      </c>
      <c r="J5600" s="428"/>
    </row>
    <row r="5601" spans="1:10" ht="24.75" customHeight="1">
      <c r="A5601" s="428"/>
      <c r="B5601" s="428"/>
      <c r="C5601" s="428"/>
      <c r="D5601" s="495"/>
      <c r="E5601" s="495"/>
      <c r="F5601" s="428"/>
      <c r="G5601" s="495"/>
      <c r="H5601" s="495" t="str">
        <f t="shared" si="178"/>
        <v/>
      </c>
      <c r="I5601" s="512" t="str">
        <f t="shared" si="179"/>
        <v/>
      </c>
      <c r="J5601" s="428"/>
    </row>
    <row r="5602" spans="1:10" ht="24.75" customHeight="1">
      <c r="A5602" s="428"/>
      <c r="B5602" s="428"/>
      <c r="C5602" s="428"/>
      <c r="D5602" s="495"/>
      <c r="E5602" s="495"/>
      <c r="F5602" s="428"/>
      <c r="G5602" s="495"/>
      <c r="H5602" s="495" t="str">
        <f t="shared" si="178"/>
        <v/>
      </c>
      <c r="I5602" s="512" t="str">
        <f t="shared" si="179"/>
        <v/>
      </c>
      <c r="J5602" s="428"/>
    </row>
    <row r="5603" spans="1:10" ht="24.75" customHeight="1">
      <c r="A5603" s="428"/>
      <c r="B5603" s="428"/>
      <c r="C5603" s="428"/>
      <c r="D5603" s="495"/>
      <c r="E5603" s="495"/>
      <c r="F5603" s="428"/>
      <c r="G5603" s="495"/>
      <c r="H5603" s="495" t="str">
        <f t="shared" si="178"/>
        <v/>
      </c>
      <c r="I5603" s="512" t="str">
        <f t="shared" si="179"/>
        <v/>
      </c>
      <c r="J5603" s="428"/>
    </row>
    <row r="5604" spans="1:10" ht="24.75" customHeight="1">
      <c r="A5604" s="428"/>
      <c r="B5604" s="428"/>
      <c r="C5604" s="428"/>
      <c r="D5604" s="495"/>
      <c r="E5604" s="495"/>
      <c r="F5604" s="428"/>
      <c r="G5604" s="495"/>
      <c r="H5604" s="495" t="str">
        <f t="shared" si="178"/>
        <v/>
      </c>
      <c r="I5604" s="512" t="str">
        <f t="shared" si="179"/>
        <v/>
      </c>
      <c r="J5604" s="428"/>
    </row>
    <row r="5605" spans="1:10" ht="24.75" customHeight="1">
      <c r="A5605" s="428"/>
      <c r="B5605" s="428"/>
      <c r="C5605" s="428"/>
      <c r="D5605" s="495"/>
      <c r="E5605" s="495"/>
      <c r="F5605" s="428"/>
      <c r="G5605" s="495"/>
      <c r="H5605" s="495" t="str">
        <f t="shared" si="178"/>
        <v/>
      </c>
      <c r="I5605" s="512" t="str">
        <f t="shared" si="179"/>
        <v/>
      </c>
      <c r="J5605" s="428"/>
    </row>
    <row r="5606" spans="1:10" ht="24.75" customHeight="1">
      <c r="A5606" s="428"/>
      <c r="B5606" s="428"/>
      <c r="C5606" s="428"/>
      <c r="D5606" s="495"/>
      <c r="E5606" s="495"/>
      <c r="F5606" s="428"/>
      <c r="G5606" s="495"/>
      <c r="H5606" s="495" t="str">
        <f t="shared" si="178"/>
        <v/>
      </c>
      <c r="I5606" s="512" t="str">
        <f t="shared" si="179"/>
        <v/>
      </c>
      <c r="J5606" s="428"/>
    </row>
    <row r="5607" spans="1:10" ht="24.75" customHeight="1">
      <c r="A5607" s="428"/>
      <c r="B5607" s="428"/>
      <c r="C5607" s="428"/>
      <c r="D5607" s="495"/>
      <c r="E5607" s="495"/>
      <c r="F5607" s="428"/>
      <c r="G5607" s="495"/>
      <c r="H5607" s="495" t="str">
        <f t="shared" si="178"/>
        <v/>
      </c>
      <c r="I5607" s="512" t="str">
        <f t="shared" si="179"/>
        <v/>
      </c>
      <c r="J5607" s="428"/>
    </row>
    <row r="5608" spans="1:10" ht="24.75" customHeight="1">
      <c r="A5608" s="428"/>
      <c r="B5608" s="428"/>
      <c r="C5608" s="428"/>
      <c r="D5608" s="495"/>
      <c r="E5608" s="495"/>
      <c r="F5608" s="428"/>
      <c r="G5608" s="495"/>
      <c r="H5608" s="495" t="str">
        <f t="shared" si="178"/>
        <v/>
      </c>
      <c r="I5608" s="512" t="str">
        <f t="shared" si="179"/>
        <v/>
      </c>
      <c r="J5608" s="428"/>
    </row>
    <row r="5609" spans="1:10" ht="24.75" customHeight="1">
      <c r="A5609" s="428"/>
      <c r="B5609" s="428"/>
      <c r="C5609" s="428"/>
      <c r="D5609" s="495"/>
      <c r="E5609" s="495"/>
      <c r="F5609" s="428"/>
      <c r="G5609" s="495"/>
      <c r="H5609" s="495" t="str">
        <f t="shared" si="178"/>
        <v/>
      </c>
      <c r="I5609" s="512" t="str">
        <f t="shared" si="179"/>
        <v/>
      </c>
      <c r="J5609" s="428"/>
    </row>
    <row r="5610" spans="1:10" ht="24.75" customHeight="1">
      <c r="A5610" s="428"/>
      <c r="B5610" s="428"/>
      <c r="C5610" s="428"/>
      <c r="D5610" s="495"/>
      <c r="E5610" s="495"/>
      <c r="F5610" s="428"/>
      <c r="G5610" s="495"/>
      <c r="H5610" s="495" t="str">
        <f t="shared" si="178"/>
        <v/>
      </c>
      <c r="I5610" s="512" t="str">
        <f t="shared" si="179"/>
        <v/>
      </c>
      <c r="J5610" s="428"/>
    </row>
    <row r="5611" spans="1:10" ht="24.75" customHeight="1">
      <c r="A5611" s="428"/>
      <c r="B5611" s="428"/>
      <c r="C5611" s="428"/>
      <c r="D5611" s="495"/>
      <c r="E5611" s="495"/>
      <c r="F5611" s="428"/>
      <c r="G5611" s="495"/>
      <c r="H5611" s="495" t="str">
        <f t="shared" si="178"/>
        <v/>
      </c>
      <c r="I5611" s="512" t="str">
        <f t="shared" si="179"/>
        <v/>
      </c>
      <c r="J5611" s="428"/>
    </row>
    <row r="5612" spans="1:10" ht="24.75" customHeight="1">
      <c r="A5612" s="428"/>
      <c r="B5612" s="428"/>
      <c r="C5612" s="428"/>
      <c r="D5612" s="495"/>
      <c r="E5612" s="495"/>
      <c r="F5612" s="428"/>
      <c r="G5612" s="495"/>
      <c r="H5612" s="495" t="str">
        <f t="shared" si="178"/>
        <v/>
      </c>
      <c r="I5612" s="512" t="str">
        <f t="shared" si="179"/>
        <v/>
      </c>
      <c r="J5612" s="428"/>
    </row>
    <row r="5613" spans="1:10" ht="24.75" customHeight="1">
      <c r="A5613" s="428"/>
      <c r="B5613" s="428"/>
      <c r="C5613" s="428"/>
      <c r="D5613" s="495"/>
      <c r="E5613" s="495"/>
      <c r="F5613" s="428"/>
      <c r="G5613" s="495"/>
      <c r="H5613" s="495" t="str">
        <f t="shared" si="178"/>
        <v/>
      </c>
      <c r="I5613" s="512" t="str">
        <f t="shared" si="179"/>
        <v/>
      </c>
      <c r="J5613" s="428"/>
    </row>
    <row r="5614" spans="1:10" ht="24.75" customHeight="1">
      <c r="A5614" s="428"/>
      <c r="B5614" s="428"/>
      <c r="C5614" s="428"/>
      <c r="D5614" s="495"/>
      <c r="E5614" s="495"/>
      <c r="F5614" s="428"/>
      <c r="G5614" s="495"/>
      <c r="H5614" s="495" t="str">
        <f t="shared" si="178"/>
        <v/>
      </c>
      <c r="I5614" s="512" t="str">
        <f t="shared" si="179"/>
        <v/>
      </c>
      <c r="J5614" s="428"/>
    </row>
    <row r="5615" spans="1:10" ht="24.75" customHeight="1">
      <c r="A5615" s="428"/>
      <c r="B5615" s="428"/>
      <c r="C5615" s="428"/>
      <c r="D5615" s="495"/>
      <c r="E5615" s="495"/>
      <c r="F5615" s="428"/>
      <c r="G5615" s="495"/>
      <c r="H5615" s="495" t="str">
        <f t="shared" si="178"/>
        <v/>
      </c>
      <c r="I5615" s="512" t="str">
        <f t="shared" si="179"/>
        <v/>
      </c>
      <c r="J5615" s="428"/>
    </row>
    <row r="5616" spans="1:10" ht="24.75" customHeight="1">
      <c r="A5616" s="428"/>
      <c r="B5616" s="428"/>
      <c r="C5616" s="428"/>
      <c r="D5616" s="495"/>
      <c r="E5616" s="495"/>
      <c r="F5616" s="428"/>
      <c r="G5616" s="495"/>
      <c r="H5616" s="495" t="str">
        <f t="shared" si="178"/>
        <v/>
      </c>
      <c r="I5616" s="512" t="str">
        <f t="shared" si="179"/>
        <v/>
      </c>
      <c r="J5616" s="428"/>
    </row>
    <row r="5617" spans="1:10" ht="24.75" customHeight="1">
      <c r="A5617" s="428"/>
      <c r="B5617" s="428"/>
      <c r="C5617" s="428"/>
      <c r="D5617" s="495"/>
      <c r="E5617" s="495"/>
      <c r="F5617" s="428"/>
      <c r="G5617" s="495"/>
      <c r="H5617" s="495" t="str">
        <f t="shared" si="178"/>
        <v/>
      </c>
      <c r="I5617" s="512" t="str">
        <f t="shared" si="179"/>
        <v/>
      </c>
      <c r="J5617" s="428"/>
    </row>
    <row r="5618" spans="1:10" ht="24.75" customHeight="1">
      <c r="A5618" s="428"/>
      <c r="B5618" s="428"/>
      <c r="C5618" s="428"/>
      <c r="D5618" s="495"/>
      <c r="E5618" s="495"/>
      <c r="F5618" s="428"/>
      <c r="G5618" s="495"/>
      <c r="H5618" s="495" t="str">
        <f t="shared" si="178"/>
        <v/>
      </c>
      <c r="I5618" s="512" t="str">
        <f t="shared" si="179"/>
        <v/>
      </c>
      <c r="J5618" s="428"/>
    </row>
    <row r="5619" spans="1:10" ht="24.75" customHeight="1">
      <c r="A5619" s="428"/>
      <c r="B5619" s="428"/>
      <c r="C5619" s="428"/>
      <c r="D5619" s="495"/>
      <c r="E5619" s="495"/>
      <c r="F5619" s="428"/>
      <c r="G5619" s="495"/>
      <c r="H5619" s="495" t="str">
        <f t="shared" si="178"/>
        <v/>
      </c>
      <c r="I5619" s="512" t="str">
        <f t="shared" si="179"/>
        <v/>
      </c>
      <c r="J5619" s="428"/>
    </row>
    <row r="5620" spans="1:10" ht="24.75" customHeight="1">
      <c r="A5620" s="428"/>
      <c r="B5620" s="428"/>
      <c r="C5620" s="428"/>
      <c r="D5620" s="495"/>
      <c r="E5620" s="495"/>
      <c r="F5620" s="428"/>
      <c r="G5620" s="495"/>
      <c r="H5620" s="495" t="str">
        <f t="shared" si="178"/>
        <v/>
      </c>
      <c r="I5620" s="512" t="str">
        <f t="shared" si="179"/>
        <v/>
      </c>
      <c r="J5620" s="428"/>
    </row>
    <row r="5621" spans="1:10" ht="24.75" customHeight="1">
      <c r="A5621" s="428"/>
      <c r="B5621" s="428"/>
      <c r="C5621" s="428"/>
      <c r="D5621" s="495"/>
      <c r="E5621" s="495"/>
      <c r="F5621" s="428"/>
      <c r="G5621" s="495"/>
      <c r="H5621" s="495" t="str">
        <f t="shared" si="178"/>
        <v/>
      </c>
      <c r="I5621" s="512" t="str">
        <f t="shared" si="179"/>
        <v/>
      </c>
      <c r="J5621" s="428"/>
    </row>
    <row r="5622" spans="1:10" ht="24.75" customHeight="1">
      <c r="A5622" s="428"/>
      <c r="B5622" s="428"/>
      <c r="C5622" s="428"/>
      <c r="D5622" s="495"/>
      <c r="E5622" s="495"/>
      <c r="F5622" s="428"/>
      <c r="G5622" s="495"/>
      <c r="H5622" s="495" t="str">
        <f t="shared" si="178"/>
        <v/>
      </c>
      <c r="I5622" s="512" t="str">
        <f t="shared" si="179"/>
        <v/>
      </c>
      <c r="J5622" s="428"/>
    </row>
    <row r="5623" spans="1:10" ht="24.75" customHeight="1">
      <c r="A5623" s="428"/>
      <c r="B5623" s="428"/>
      <c r="C5623" s="428"/>
      <c r="D5623" s="495"/>
      <c r="E5623" s="495"/>
      <c r="F5623" s="428"/>
      <c r="G5623" s="495"/>
      <c r="H5623" s="495" t="str">
        <f t="shared" si="178"/>
        <v/>
      </c>
      <c r="I5623" s="512" t="str">
        <f t="shared" si="179"/>
        <v/>
      </c>
      <c r="J5623" s="428"/>
    </row>
    <row r="5624" spans="1:10" ht="24.75" customHeight="1">
      <c r="A5624" s="428"/>
      <c r="B5624" s="428"/>
      <c r="C5624" s="428"/>
      <c r="D5624" s="495"/>
      <c r="E5624" s="495"/>
      <c r="F5624" s="428"/>
      <c r="G5624" s="495"/>
      <c r="H5624" s="495" t="str">
        <f t="shared" si="178"/>
        <v/>
      </c>
      <c r="I5624" s="512" t="str">
        <f t="shared" si="179"/>
        <v/>
      </c>
      <c r="J5624" s="428"/>
    </row>
    <row r="5625" spans="1:10" ht="24.75" customHeight="1">
      <c r="A5625" s="428"/>
      <c r="B5625" s="428"/>
      <c r="C5625" s="428"/>
      <c r="D5625" s="495"/>
      <c r="E5625" s="495"/>
      <c r="F5625" s="428"/>
      <c r="G5625" s="495"/>
      <c r="H5625" s="495" t="str">
        <f t="shared" si="178"/>
        <v/>
      </c>
      <c r="I5625" s="512" t="str">
        <f t="shared" si="179"/>
        <v/>
      </c>
      <c r="J5625" s="428"/>
    </row>
    <row r="5626" spans="1:10" ht="24.75" customHeight="1">
      <c r="A5626" s="428"/>
      <c r="B5626" s="428"/>
      <c r="C5626" s="428"/>
      <c r="D5626" s="495"/>
      <c r="E5626" s="495"/>
      <c r="F5626" s="428"/>
      <c r="G5626" s="495"/>
      <c r="H5626" s="495" t="str">
        <f t="shared" si="178"/>
        <v/>
      </c>
      <c r="I5626" s="512" t="str">
        <f t="shared" si="179"/>
        <v/>
      </c>
      <c r="J5626" s="428"/>
    </row>
    <row r="5627" spans="1:10" ht="24.75" customHeight="1">
      <c r="A5627" s="428"/>
      <c r="B5627" s="428"/>
      <c r="C5627" s="428"/>
      <c r="D5627" s="495"/>
      <c r="E5627" s="495"/>
      <c r="F5627" s="428"/>
      <c r="G5627" s="495"/>
      <c r="H5627" s="495" t="str">
        <f t="shared" si="178"/>
        <v/>
      </c>
      <c r="I5627" s="512" t="str">
        <f t="shared" si="179"/>
        <v/>
      </c>
      <c r="J5627" s="428"/>
    </row>
    <row r="5628" spans="1:10" ht="24.75" customHeight="1">
      <c r="A5628" s="428"/>
      <c r="B5628" s="428"/>
      <c r="C5628" s="428"/>
      <c r="D5628" s="495"/>
      <c r="E5628" s="495"/>
      <c r="F5628" s="428"/>
      <c r="G5628" s="495"/>
      <c r="H5628" s="495" t="str">
        <f t="shared" si="178"/>
        <v/>
      </c>
      <c r="I5628" s="512" t="str">
        <f t="shared" si="179"/>
        <v/>
      </c>
      <c r="J5628" s="428"/>
    </row>
    <row r="5629" spans="1:10" ht="24.75" customHeight="1">
      <c r="A5629" s="428"/>
      <c r="B5629" s="428"/>
      <c r="C5629" s="428"/>
      <c r="D5629" s="495"/>
      <c r="E5629" s="495"/>
      <c r="F5629" s="428"/>
      <c r="G5629" s="495"/>
      <c r="H5629" s="495" t="str">
        <f t="shared" si="178"/>
        <v/>
      </c>
      <c r="I5629" s="512" t="str">
        <f t="shared" si="179"/>
        <v/>
      </c>
      <c r="J5629" s="428"/>
    </row>
    <row r="5630" spans="1:10" ht="24.75" customHeight="1">
      <c r="A5630" s="428"/>
      <c r="B5630" s="428"/>
      <c r="C5630" s="428"/>
      <c r="D5630" s="495"/>
      <c r="E5630" s="495"/>
      <c r="F5630" s="428"/>
      <c r="G5630" s="495"/>
      <c r="H5630" s="495" t="str">
        <f t="shared" si="178"/>
        <v/>
      </c>
      <c r="I5630" s="512" t="str">
        <f t="shared" si="179"/>
        <v/>
      </c>
      <c r="J5630" s="428"/>
    </row>
    <row r="5631" spans="1:10" ht="24.75" customHeight="1">
      <c r="A5631" s="428"/>
      <c r="B5631" s="428"/>
      <c r="C5631" s="428"/>
      <c r="D5631" s="495"/>
      <c r="E5631" s="495"/>
      <c r="F5631" s="428"/>
      <c r="G5631" s="495"/>
      <c r="H5631" s="495" t="str">
        <f t="shared" si="178"/>
        <v/>
      </c>
      <c r="I5631" s="512" t="str">
        <f t="shared" si="179"/>
        <v/>
      </c>
      <c r="J5631" s="428"/>
    </row>
    <row r="5632" spans="1:10" ht="24.75" customHeight="1">
      <c r="A5632" s="428"/>
      <c r="B5632" s="428"/>
      <c r="C5632" s="428"/>
      <c r="D5632" s="495"/>
      <c r="E5632" s="495"/>
      <c r="F5632" s="428"/>
      <c r="G5632" s="495"/>
      <c r="H5632" s="495" t="str">
        <f t="shared" si="178"/>
        <v/>
      </c>
      <c r="I5632" s="512" t="str">
        <f t="shared" si="179"/>
        <v/>
      </c>
      <c r="J5632" s="428"/>
    </row>
    <row r="5633" spans="1:10" ht="24.75" customHeight="1">
      <c r="A5633" s="428"/>
      <c r="B5633" s="428"/>
      <c r="C5633" s="428"/>
      <c r="D5633" s="495"/>
      <c r="E5633" s="495"/>
      <c r="F5633" s="428"/>
      <c r="G5633" s="495"/>
      <c r="H5633" s="495" t="str">
        <f t="shared" si="178"/>
        <v/>
      </c>
      <c r="I5633" s="512" t="str">
        <f t="shared" si="179"/>
        <v/>
      </c>
      <c r="J5633" s="428"/>
    </row>
    <row r="5634" spans="1:10" ht="24.75" customHeight="1">
      <c r="A5634" s="428"/>
      <c r="B5634" s="428"/>
      <c r="C5634" s="428"/>
      <c r="D5634" s="495"/>
      <c r="E5634" s="495"/>
      <c r="F5634" s="428"/>
      <c r="G5634" s="495"/>
      <c r="H5634" s="495" t="str">
        <f t="shared" si="178"/>
        <v/>
      </c>
      <c r="I5634" s="512" t="str">
        <f t="shared" si="179"/>
        <v/>
      </c>
      <c r="J5634" s="428"/>
    </row>
    <row r="5635" spans="1:10" ht="24.75" customHeight="1">
      <c r="A5635" s="428"/>
      <c r="B5635" s="428"/>
      <c r="C5635" s="428"/>
      <c r="D5635" s="495"/>
      <c r="E5635" s="495"/>
      <c r="F5635" s="428"/>
      <c r="G5635" s="495"/>
      <c r="H5635" s="495" t="str">
        <f t="shared" si="178"/>
        <v/>
      </c>
      <c r="I5635" s="512" t="str">
        <f t="shared" si="179"/>
        <v/>
      </c>
      <c r="J5635" s="428"/>
    </row>
    <row r="5636" spans="1:10" ht="24.75" customHeight="1">
      <c r="A5636" s="428"/>
      <c r="B5636" s="428"/>
      <c r="C5636" s="428"/>
      <c r="D5636" s="495"/>
      <c r="E5636" s="495"/>
      <c r="F5636" s="428"/>
      <c r="G5636" s="495"/>
      <c r="H5636" s="495" t="str">
        <f t="shared" si="178"/>
        <v/>
      </c>
      <c r="I5636" s="512" t="str">
        <f t="shared" si="179"/>
        <v/>
      </c>
      <c r="J5636" s="428"/>
    </row>
    <row r="5637" spans="1:10" ht="24.75" customHeight="1">
      <c r="A5637" s="428"/>
      <c r="B5637" s="428"/>
      <c r="C5637" s="428"/>
      <c r="D5637" s="495"/>
      <c r="E5637" s="495"/>
      <c r="F5637" s="428"/>
      <c r="G5637" s="495"/>
      <c r="H5637" s="495" t="str">
        <f t="shared" si="178"/>
        <v/>
      </c>
      <c r="I5637" s="512" t="str">
        <f t="shared" si="179"/>
        <v/>
      </c>
      <c r="J5637" s="428"/>
    </row>
    <row r="5638" spans="1:10" ht="24.75" customHeight="1">
      <c r="A5638" s="428"/>
      <c r="B5638" s="428"/>
      <c r="C5638" s="428"/>
      <c r="D5638" s="495"/>
      <c r="E5638" s="495"/>
      <c r="F5638" s="428"/>
      <c r="G5638" s="495"/>
      <c r="H5638" s="495" t="str">
        <f t="shared" si="178"/>
        <v/>
      </c>
      <c r="I5638" s="512" t="str">
        <f t="shared" si="179"/>
        <v/>
      </c>
      <c r="J5638" s="428"/>
    </row>
    <row r="5639" spans="1:10" ht="24.75" customHeight="1">
      <c r="A5639" s="428"/>
      <c r="B5639" s="428"/>
      <c r="C5639" s="428"/>
      <c r="D5639" s="495"/>
      <c r="E5639" s="495"/>
      <c r="F5639" s="428"/>
      <c r="G5639" s="495"/>
      <c r="H5639" s="495" t="str">
        <f t="shared" si="178"/>
        <v/>
      </c>
      <c r="I5639" s="512" t="str">
        <f t="shared" si="179"/>
        <v/>
      </c>
      <c r="J5639" s="428"/>
    </row>
    <row r="5640" spans="1:10" ht="24.75" customHeight="1">
      <c r="A5640" s="428"/>
      <c r="B5640" s="428"/>
      <c r="C5640" s="428"/>
      <c r="D5640" s="495"/>
      <c r="E5640" s="495"/>
      <c r="F5640" s="428"/>
      <c r="G5640" s="495"/>
      <c r="H5640" s="495" t="str">
        <f t="shared" si="178"/>
        <v/>
      </c>
      <c r="I5640" s="512" t="str">
        <f t="shared" si="179"/>
        <v/>
      </c>
      <c r="J5640" s="428"/>
    </row>
    <row r="5641" spans="1:10" ht="24.75" customHeight="1">
      <c r="A5641" s="428"/>
      <c r="B5641" s="428"/>
      <c r="C5641" s="428"/>
      <c r="D5641" s="495"/>
      <c r="E5641" s="495"/>
      <c r="F5641" s="428"/>
      <c r="G5641" s="495"/>
      <c r="H5641" s="495" t="str">
        <f t="shared" si="178"/>
        <v/>
      </c>
      <c r="I5641" s="512" t="str">
        <f t="shared" si="179"/>
        <v/>
      </c>
      <c r="J5641" s="428"/>
    </row>
    <row r="5642" spans="1:10" ht="24.75" customHeight="1">
      <c r="A5642" s="428"/>
      <c r="B5642" s="428"/>
      <c r="C5642" s="428"/>
      <c r="D5642" s="495"/>
      <c r="E5642" s="495"/>
      <c r="F5642" s="428"/>
      <c r="G5642" s="495"/>
      <c r="H5642" s="495" t="str">
        <f t="shared" si="178"/>
        <v/>
      </c>
      <c r="I5642" s="512" t="str">
        <f t="shared" si="179"/>
        <v/>
      </c>
      <c r="J5642" s="428"/>
    </row>
    <row r="5643" spans="1:10" ht="24.75" customHeight="1">
      <c r="A5643" s="428"/>
      <c r="B5643" s="428"/>
      <c r="C5643" s="428"/>
      <c r="D5643" s="495"/>
      <c r="E5643" s="495"/>
      <c r="F5643" s="428"/>
      <c r="G5643" s="495"/>
      <c r="H5643" s="495" t="str">
        <f t="shared" si="178"/>
        <v/>
      </c>
      <c r="I5643" s="512" t="str">
        <f t="shared" si="179"/>
        <v/>
      </c>
      <c r="J5643" s="428"/>
    </row>
    <row r="5644" spans="1:10" ht="24.75" customHeight="1">
      <c r="A5644" s="428"/>
      <c r="B5644" s="428"/>
      <c r="C5644" s="428"/>
      <c r="D5644" s="495"/>
      <c r="E5644" s="495"/>
      <c r="F5644" s="428"/>
      <c r="G5644" s="495"/>
      <c r="H5644" s="495" t="str">
        <f t="shared" si="178"/>
        <v/>
      </c>
      <c r="I5644" s="512" t="str">
        <f t="shared" si="179"/>
        <v/>
      </c>
      <c r="J5644" s="428"/>
    </row>
    <row r="5645" spans="1:10" ht="24.75" customHeight="1">
      <c r="A5645" s="428"/>
      <c r="B5645" s="428"/>
      <c r="C5645" s="428"/>
      <c r="D5645" s="495"/>
      <c r="E5645" s="495"/>
      <c r="F5645" s="428"/>
      <c r="G5645" s="495"/>
      <c r="H5645" s="495" t="str">
        <f t="shared" si="178"/>
        <v/>
      </c>
      <c r="I5645" s="512" t="str">
        <f t="shared" si="179"/>
        <v/>
      </c>
      <c r="J5645" s="428"/>
    </row>
    <row r="5646" spans="1:10" ht="24.75" customHeight="1">
      <c r="A5646" s="428"/>
      <c r="B5646" s="428"/>
      <c r="C5646" s="428"/>
      <c r="D5646" s="495"/>
      <c r="E5646" s="495"/>
      <c r="F5646" s="428"/>
      <c r="G5646" s="495"/>
      <c r="H5646" s="495" t="str">
        <f t="shared" si="178"/>
        <v/>
      </c>
      <c r="I5646" s="512" t="str">
        <f t="shared" si="179"/>
        <v/>
      </c>
      <c r="J5646" s="428"/>
    </row>
    <row r="5647" spans="1:10" ht="24.75" customHeight="1">
      <c r="A5647" s="428"/>
      <c r="B5647" s="428"/>
      <c r="C5647" s="428"/>
      <c r="D5647" s="495"/>
      <c r="E5647" s="495"/>
      <c r="F5647" s="428"/>
      <c r="G5647" s="495"/>
      <c r="H5647" s="495" t="str">
        <f t="shared" si="178"/>
        <v/>
      </c>
      <c r="I5647" s="512" t="str">
        <f t="shared" si="179"/>
        <v/>
      </c>
      <c r="J5647" s="428"/>
    </row>
    <row r="5648" spans="1:10" ht="24.75" customHeight="1">
      <c r="A5648" s="428"/>
      <c r="B5648" s="428"/>
      <c r="C5648" s="428"/>
      <c r="D5648" s="495"/>
      <c r="E5648" s="495"/>
      <c r="F5648" s="428"/>
      <c r="G5648" s="495"/>
      <c r="H5648" s="495" t="str">
        <f t="shared" si="178"/>
        <v/>
      </c>
      <c r="I5648" s="512" t="str">
        <f t="shared" si="179"/>
        <v/>
      </c>
      <c r="J5648" s="428"/>
    </row>
    <row r="5649" spans="1:10" ht="24.75" customHeight="1">
      <c r="A5649" s="428"/>
      <c r="B5649" s="428"/>
      <c r="C5649" s="428"/>
      <c r="D5649" s="495"/>
      <c r="E5649" s="495"/>
      <c r="F5649" s="428"/>
      <c r="G5649" s="495"/>
      <c r="H5649" s="495" t="str">
        <f t="shared" si="178"/>
        <v/>
      </c>
      <c r="I5649" s="512" t="str">
        <f t="shared" si="179"/>
        <v/>
      </c>
      <c r="J5649" s="428"/>
    </row>
    <row r="5650" spans="1:10" ht="24.75" customHeight="1">
      <c r="A5650" s="428"/>
      <c r="B5650" s="428"/>
      <c r="C5650" s="428"/>
      <c r="D5650" s="495"/>
      <c r="E5650" s="495"/>
      <c r="F5650" s="428"/>
      <c r="G5650" s="495"/>
      <c r="H5650" s="495" t="str">
        <f t="shared" si="178"/>
        <v/>
      </c>
      <c r="I5650" s="512" t="str">
        <f t="shared" si="179"/>
        <v/>
      </c>
      <c r="J5650" s="428"/>
    </row>
    <row r="5651" spans="1:10" ht="24.75" customHeight="1">
      <c r="A5651" s="428"/>
      <c r="B5651" s="428"/>
      <c r="C5651" s="428"/>
      <c r="D5651" s="495"/>
      <c r="E5651" s="495"/>
      <c r="F5651" s="428"/>
      <c r="G5651" s="495"/>
      <c r="H5651" s="495" t="str">
        <f t="shared" si="178"/>
        <v/>
      </c>
      <c r="I5651" s="512" t="str">
        <f t="shared" si="179"/>
        <v/>
      </c>
      <c r="J5651" s="428"/>
    </row>
    <row r="5652" spans="1:10" ht="24.75" customHeight="1">
      <c r="A5652" s="428"/>
      <c r="B5652" s="428"/>
      <c r="C5652" s="428"/>
      <c r="D5652" s="495"/>
      <c r="E5652" s="495"/>
      <c r="F5652" s="428"/>
      <c r="G5652" s="495"/>
      <c r="H5652" s="495" t="str">
        <f t="shared" si="178"/>
        <v/>
      </c>
      <c r="I5652" s="512" t="str">
        <f t="shared" si="179"/>
        <v/>
      </c>
      <c r="J5652" s="428"/>
    </row>
    <row r="5653" spans="1:10" ht="24.75" customHeight="1">
      <c r="A5653" s="428"/>
      <c r="B5653" s="428"/>
      <c r="C5653" s="428"/>
      <c r="D5653" s="495"/>
      <c r="E5653" s="495"/>
      <c r="F5653" s="428"/>
      <c r="G5653" s="495"/>
      <c r="H5653" s="495" t="str">
        <f t="shared" si="178"/>
        <v/>
      </c>
      <c r="I5653" s="512" t="str">
        <f t="shared" si="179"/>
        <v/>
      </c>
      <c r="J5653" s="428"/>
    </row>
    <row r="5654" spans="1:10" ht="24.75" customHeight="1">
      <c r="A5654" s="428"/>
      <c r="B5654" s="428"/>
      <c r="C5654" s="428"/>
      <c r="D5654" s="495"/>
      <c r="E5654" s="495"/>
      <c r="F5654" s="428"/>
      <c r="G5654" s="495"/>
      <c r="H5654" s="495" t="str">
        <f t="shared" si="178"/>
        <v/>
      </c>
      <c r="I5654" s="512" t="str">
        <f t="shared" si="179"/>
        <v/>
      </c>
      <c r="J5654" s="428"/>
    </row>
    <row r="5655" spans="1:10" ht="24.75" customHeight="1">
      <c r="A5655" s="428"/>
      <c r="B5655" s="428"/>
      <c r="C5655" s="428"/>
      <c r="D5655" s="495"/>
      <c r="E5655" s="495"/>
      <c r="F5655" s="428"/>
      <c r="G5655" s="495"/>
      <c r="H5655" s="495" t="str">
        <f t="shared" si="178"/>
        <v/>
      </c>
      <c r="I5655" s="512" t="str">
        <f t="shared" si="179"/>
        <v/>
      </c>
      <c r="J5655" s="428"/>
    </row>
    <row r="5656" spans="1:10" ht="24.75" customHeight="1">
      <c r="A5656" s="428"/>
      <c r="B5656" s="428"/>
      <c r="C5656" s="428"/>
      <c r="D5656" s="495"/>
      <c r="E5656" s="495"/>
      <c r="F5656" s="428"/>
      <c r="G5656" s="495"/>
      <c r="H5656" s="495" t="str">
        <f t="shared" si="178"/>
        <v/>
      </c>
      <c r="I5656" s="512" t="str">
        <f t="shared" si="179"/>
        <v/>
      </c>
      <c r="J5656" s="428"/>
    </row>
    <row r="5657" spans="1:10" ht="24.75" customHeight="1">
      <c r="A5657" s="428"/>
      <c r="B5657" s="428"/>
      <c r="C5657" s="428"/>
      <c r="D5657" s="495"/>
      <c r="E5657" s="495"/>
      <c r="F5657" s="428"/>
      <c r="G5657" s="495"/>
      <c r="H5657" s="495" t="str">
        <f t="shared" si="178"/>
        <v/>
      </c>
      <c r="I5657" s="512" t="str">
        <f t="shared" si="179"/>
        <v/>
      </c>
      <c r="J5657" s="428"/>
    </row>
    <row r="5658" spans="1:10" ht="24.75" customHeight="1">
      <c r="A5658" s="428"/>
      <c r="B5658" s="428"/>
      <c r="C5658" s="428"/>
      <c r="D5658" s="495"/>
      <c r="E5658" s="495"/>
      <c r="F5658" s="428"/>
      <c r="G5658" s="495"/>
      <c r="H5658" s="495" t="str">
        <f t="shared" si="178"/>
        <v/>
      </c>
      <c r="I5658" s="512" t="str">
        <f t="shared" si="179"/>
        <v/>
      </c>
      <c r="J5658" s="428"/>
    </row>
    <row r="5659" spans="1:10" ht="24.75" customHeight="1">
      <c r="A5659" s="428"/>
      <c r="B5659" s="428"/>
      <c r="C5659" s="428"/>
      <c r="D5659" s="495"/>
      <c r="E5659" s="495"/>
      <c r="F5659" s="428"/>
      <c r="G5659" s="495"/>
      <c r="H5659" s="495" t="str">
        <f t="shared" si="178"/>
        <v/>
      </c>
      <c r="I5659" s="512" t="str">
        <f t="shared" si="179"/>
        <v/>
      </c>
      <c r="J5659" s="428"/>
    </row>
    <row r="5660" spans="1:10" ht="24.75" customHeight="1">
      <c r="A5660" s="428"/>
      <c r="B5660" s="428"/>
      <c r="C5660" s="428"/>
      <c r="D5660" s="495"/>
      <c r="E5660" s="495"/>
      <c r="F5660" s="428"/>
      <c r="G5660" s="495"/>
      <c r="H5660" s="495" t="str">
        <f t="shared" si="178"/>
        <v/>
      </c>
      <c r="I5660" s="512" t="str">
        <f t="shared" si="179"/>
        <v/>
      </c>
      <c r="J5660" s="428"/>
    </row>
    <row r="5661" spans="1:10" ht="24.75" customHeight="1">
      <c r="A5661" s="428"/>
      <c r="B5661" s="428"/>
      <c r="C5661" s="428"/>
      <c r="D5661" s="495"/>
      <c r="E5661" s="495"/>
      <c r="F5661" s="428"/>
      <c r="G5661" s="495"/>
      <c r="H5661" s="495" t="str">
        <f t="shared" si="178"/>
        <v/>
      </c>
      <c r="I5661" s="512" t="str">
        <f t="shared" si="179"/>
        <v/>
      </c>
      <c r="J5661" s="428"/>
    </row>
    <row r="5662" spans="1:10" ht="24.75" customHeight="1">
      <c r="A5662" s="428"/>
      <c r="B5662" s="428"/>
      <c r="C5662" s="428"/>
      <c r="D5662" s="495"/>
      <c r="E5662" s="495"/>
      <c r="F5662" s="428"/>
      <c r="G5662" s="495"/>
      <c r="H5662" s="495" t="str">
        <f t="shared" ref="H5662:H5725" si="180">IF(E5662="","",E5662*G5662)</f>
        <v/>
      </c>
      <c r="I5662" s="512" t="str">
        <f t="shared" ref="I5662:I5725" si="181">IF(D5662="","",H5662/D5662)</f>
        <v/>
      </c>
      <c r="J5662" s="428"/>
    </row>
    <row r="5663" spans="1:10" ht="24.75" customHeight="1">
      <c r="A5663" s="428"/>
      <c r="B5663" s="428"/>
      <c r="C5663" s="428"/>
      <c r="D5663" s="495"/>
      <c r="E5663" s="495"/>
      <c r="F5663" s="428"/>
      <c r="G5663" s="495"/>
      <c r="H5663" s="495" t="str">
        <f t="shared" si="180"/>
        <v/>
      </c>
      <c r="I5663" s="512" t="str">
        <f t="shared" si="181"/>
        <v/>
      </c>
      <c r="J5663" s="428"/>
    </row>
    <row r="5664" spans="1:10" ht="24.75" customHeight="1">
      <c r="A5664" s="428"/>
      <c r="B5664" s="428"/>
      <c r="C5664" s="428"/>
      <c r="D5664" s="495"/>
      <c r="E5664" s="495"/>
      <c r="F5664" s="428"/>
      <c r="G5664" s="495"/>
      <c r="H5664" s="495" t="str">
        <f t="shared" si="180"/>
        <v/>
      </c>
      <c r="I5664" s="512" t="str">
        <f t="shared" si="181"/>
        <v/>
      </c>
      <c r="J5664" s="428"/>
    </row>
    <row r="5665" spans="1:10" ht="24.75" customHeight="1">
      <c r="A5665" s="428"/>
      <c r="B5665" s="428"/>
      <c r="C5665" s="428"/>
      <c r="D5665" s="495"/>
      <c r="E5665" s="495"/>
      <c r="F5665" s="428"/>
      <c r="G5665" s="495"/>
      <c r="H5665" s="495" t="str">
        <f t="shared" si="180"/>
        <v/>
      </c>
      <c r="I5665" s="512" t="str">
        <f t="shared" si="181"/>
        <v/>
      </c>
      <c r="J5665" s="428"/>
    </row>
    <row r="5666" spans="1:10" ht="24.75" customHeight="1">
      <c r="A5666" s="428"/>
      <c r="B5666" s="428"/>
      <c r="C5666" s="428"/>
      <c r="D5666" s="495"/>
      <c r="E5666" s="495"/>
      <c r="F5666" s="428"/>
      <c r="G5666" s="495"/>
      <c r="H5666" s="495" t="str">
        <f t="shared" si="180"/>
        <v/>
      </c>
      <c r="I5666" s="512" t="str">
        <f t="shared" si="181"/>
        <v/>
      </c>
      <c r="J5666" s="428"/>
    </row>
    <row r="5667" spans="1:10" ht="24.75" customHeight="1">
      <c r="A5667" s="428"/>
      <c r="B5667" s="428"/>
      <c r="C5667" s="428"/>
      <c r="D5667" s="495"/>
      <c r="E5667" s="495"/>
      <c r="F5667" s="428"/>
      <c r="G5667" s="495"/>
      <c r="H5667" s="495" t="str">
        <f t="shared" si="180"/>
        <v/>
      </c>
      <c r="I5667" s="512" t="str">
        <f t="shared" si="181"/>
        <v/>
      </c>
      <c r="J5667" s="428"/>
    </row>
    <row r="5668" spans="1:10" ht="24.75" customHeight="1">
      <c r="A5668" s="428"/>
      <c r="B5668" s="428"/>
      <c r="C5668" s="428"/>
      <c r="D5668" s="495"/>
      <c r="E5668" s="495"/>
      <c r="F5668" s="428"/>
      <c r="G5668" s="495"/>
      <c r="H5668" s="495" t="str">
        <f t="shared" si="180"/>
        <v/>
      </c>
      <c r="I5668" s="512" t="str">
        <f t="shared" si="181"/>
        <v/>
      </c>
      <c r="J5668" s="428"/>
    </row>
    <row r="5669" spans="1:10" ht="24.75" customHeight="1">
      <c r="A5669" s="428"/>
      <c r="B5669" s="428"/>
      <c r="C5669" s="428"/>
      <c r="D5669" s="495"/>
      <c r="E5669" s="495"/>
      <c r="F5669" s="428"/>
      <c r="G5669" s="495"/>
      <c r="H5669" s="495" t="str">
        <f t="shared" si="180"/>
        <v/>
      </c>
      <c r="I5669" s="512" t="str">
        <f t="shared" si="181"/>
        <v/>
      </c>
      <c r="J5669" s="428"/>
    </row>
    <row r="5670" spans="1:10" ht="24.75" customHeight="1">
      <c r="A5670" s="428"/>
      <c r="B5670" s="428"/>
      <c r="C5670" s="428"/>
      <c r="D5670" s="495"/>
      <c r="E5670" s="495"/>
      <c r="F5670" s="428"/>
      <c r="G5670" s="495"/>
      <c r="H5670" s="495" t="str">
        <f t="shared" si="180"/>
        <v/>
      </c>
      <c r="I5670" s="512" t="str">
        <f t="shared" si="181"/>
        <v/>
      </c>
      <c r="J5670" s="428"/>
    </row>
    <row r="5671" spans="1:10" ht="24.75" customHeight="1">
      <c r="A5671" s="428"/>
      <c r="B5671" s="428"/>
      <c r="C5671" s="428"/>
      <c r="D5671" s="495"/>
      <c r="E5671" s="495"/>
      <c r="F5671" s="428"/>
      <c r="G5671" s="495"/>
      <c r="H5671" s="495" t="str">
        <f t="shared" si="180"/>
        <v/>
      </c>
      <c r="I5671" s="512" t="str">
        <f t="shared" si="181"/>
        <v/>
      </c>
      <c r="J5671" s="428"/>
    </row>
    <row r="5672" spans="1:10" ht="24.75" customHeight="1">
      <c r="A5672" s="428"/>
      <c r="B5672" s="428"/>
      <c r="C5672" s="428"/>
      <c r="D5672" s="495"/>
      <c r="E5672" s="495"/>
      <c r="F5672" s="428"/>
      <c r="G5672" s="495"/>
      <c r="H5672" s="495" t="str">
        <f t="shared" si="180"/>
        <v/>
      </c>
      <c r="I5672" s="512" t="str">
        <f t="shared" si="181"/>
        <v/>
      </c>
      <c r="J5672" s="428"/>
    </row>
    <row r="5673" spans="1:10" ht="24.75" customHeight="1">
      <c r="A5673" s="428"/>
      <c r="B5673" s="428"/>
      <c r="C5673" s="428"/>
      <c r="D5673" s="495"/>
      <c r="E5673" s="495"/>
      <c r="F5673" s="428"/>
      <c r="G5673" s="495"/>
      <c r="H5673" s="495" t="str">
        <f t="shared" si="180"/>
        <v/>
      </c>
      <c r="I5673" s="512" t="str">
        <f t="shared" si="181"/>
        <v/>
      </c>
      <c r="J5673" s="428"/>
    </row>
    <row r="5674" spans="1:10" ht="24.75" customHeight="1">
      <c r="A5674" s="428"/>
      <c r="B5674" s="428"/>
      <c r="C5674" s="428"/>
      <c r="D5674" s="495"/>
      <c r="E5674" s="495"/>
      <c r="F5674" s="428"/>
      <c r="G5674" s="495"/>
      <c r="H5674" s="495" t="str">
        <f t="shared" si="180"/>
        <v/>
      </c>
      <c r="I5674" s="512" t="str">
        <f t="shared" si="181"/>
        <v/>
      </c>
      <c r="J5674" s="428"/>
    </row>
    <row r="5675" spans="1:10" ht="24.75" customHeight="1">
      <c r="A5675" s="428"/>
      <c r="B5675" s="428"/>
      <c r="C5675" s="428"/>
      <c r="D5675" s="495"/>
      <c r="E5675" s="495"/>
      <c r="F5675" s="428"/>
      <c r="G5675" s="495"/>
      <c r="H5675" s="495" t="str">
        <f t="shared" si="180"/>
        <v/>
      </c>
      <c r="I5675" s="512" t="str">
        <f t="shared" si="181"/>
        <v/>
      </c>
      <c r="J5675" s="428"/>
    </row>
    <row r="5676" spans="1:10" ht="24.75" customHeight="1">
      <c r="A5676" s="428"/>
      <c r="B5676" s="428"/>
      <c r="C5676" s="428"/>
      <c r="D5676" s="495"/>
      <c r="E5676" s="495"/>
      <c r="F5676" s="428"/>
      <c r="G5676" s="495"/>
      <c r="H5676" s="495" t="str">
        <f t="shared" si="180"/>
        <v/>
      </c>
      <c r="I5676" s="512" t="str">
        <f t="shared" si="181"/>
        <v/>
      </c>
      <c r="J5676" s="428"/>
    </row>
    <row r="5677" spans="1:10" ht="24.75" customHeight="1">
      <c r="A5677" s="428"/>
      <c r="B5677" s="428"/>
      <c r="C5677" s="428"/>
      <c r="D5677" s="495"/>
      <c r="E5677" s="495"/>
      <c r="F5677" s="428"/>
      <c r="G5677" s="495"/>
      <c r="H5677" s="495" t="str">
        <f t="shared" si="180"/>
        <v/>
      </c>
      <c r="I5677" s="512" t="str">
        <f t="shared" si="181"/>
        <v/>
      </c>
      <c r="J5677" s="428"/>
    </row>
    <row r="5678" spans="1:10" ht="24.75" customHeight="1">
      <c r="A5678" s="428"/>
      <c r="B5678" s="428"/>
      <c r="C5678" s="428"/>
      <c r="D5678" s="495"/>
      <c r="E5678" s="495"/>
      <c r="F5678" s="428"/>
      <c r="G5678" s="495"/>
      <c r="H5678" s="495" t="str">
        <f t="shared" si="180"/>
        <v/>
      </c>
      <c r="I5678" s="512" t="str">
        <f t="shared" si="181"/>
        <v/>
      </c>
      <c r="J5678" s="428"/>
    </row>
    <row r="5679" spans="1:10" ht="24.75" customHeight="1">
      <c r="A5679" s="428"/>
      <c r="B5679" s="428"/>
      <c r="C5679" s="428"/>
      <c r="D5679" s="495"/>
      <c r="E5679" s="495"/>
      <c r="F5679" s="428"/>
      <c r="G5679" s="495"/>
      <c r="H5679" s="495" t="str">
        <f t="shared" si="180"/>
        <v/>
      </c>
      <c r="I5679" s="512" t="str">
        <f t="shared" si="181"/>
        <v/>
      </c>
      <c r="J5679" s="428"/>
    </row>
    <row r="5680" spans="1:10" ht="24.75" customHeight="1">
      <c r="A5680" s="428"/>
      <c r="B5680" s="428"/>
      <c r="C5680" s="428"/>
      <c r="D5680" s="495"/>
      <c r="E5680" s="495"/>
      <c r="F5680" s="428"/>
      <c r="G5680" s="495"/>
      <c r="H5680" s="495" t="str">
        <f t="shared" si="180"/>
        <v/>
      </c>
      <c r="I5680" s="512" t="str">
        <f t="shared" si="181"/>
        <v/>
      </c>
      <c r="J5680" s="428"/>
    </row>
    <row r="5681" spans="1:10" ht="24.75" customHeight="1">
      <c r="A5681" s="428"/>
      <c r="B5681" s="428"/>
      <c r="C5681" s="428"/>
      <c r="D5681" s="495"/>
      <c r="E5681" s="495"/>
      <c r="F5681" s="428"/>
      <c r="G5681" s="495"/>
      <c r="H5681" s="495" t="str">
        <f t="shared" si="180"/>
        <v/>
      </c>
      <c r="I5681" s="512" t="str">
        <f t="shared" si="181"/>
        <v/>
      </c>
      <c r="J5681" s="428"/>
    </row>
    <row r="5682" spans="1:10" ht="24.75" customHeight="1">
      <c r="A5682" s="428"/>
      <c r="B5682" s="428"/>
      <c r="C5682" s="428"/>
      <c r="D5682" s="495"/>
      <c r="E5682" s="495"/>
      <c r="F5682" s="428"/>
      <c r="G5682" s="495"/>
      <c r="H5682" s="495" t="str">
        <f t="shared" si="180"/>
        <v/>
      </c>
      <c r="I5682" s="512" t="str">
        <f t="shared" si="181"/>
        <v/>
      </c>
      <c r="J5682" s="428"/>
    </row>
    <row r="5683" spans="1:10" ht="24.75" customHeight="1">
      <c r="A5683" s="428"/>
      <c r="B5683" s="428"/>
      <c r="C5683" s="428"/>
      <c r="D5683" s="495"/>
      <c r="E5683" s="495"/>
      <c r="F5683" s="428"/>
      <c r="G5683" s="495"/>
      <c r="H5683" s="495" t="str">
        <f t="shared" si="180"/>
        <v/>
      </c>
      <c r="I5683" s="512" t="str">
        <f t="shared" si="181"/>
        <v/>
      </c>
      <c r="J5683" s="428"/>
    </row>
    <row r="5684" spans="1:10" ht="24.75" customHeight="1">
      <c r="A5684" s="428"/>
      <c r="B5684" s="428"/>
      <c r="C5684" s="428"/>
      <c r="D5684" s="495"/>
      <c r="E5684" s="495"/>
      <c r="F5684" s="428"/>
      <c r="G5684" s="495"/>
      <c r="H5684" s="495" t="str">
        <f t="shared" si="180"/>
        <v/>
      </c>
      <c r="I5684" s="512" t="str">
        <f t="shared" si="181"/>
        <v/>
      </c>
      <c r="J5684" s="428"/>
    </row>
    <row r="5685" spans="1:10" ht="24.75" customHeight="1">
      <c r="A5685" s="428"/>
      <c r="B5685" s="428"/>
      <c r="C5685" s="428"/>
      <c r="D5685" s="495"/>
      <c r="E5685" s="495"/>
      <c r="F5685" s="428"/>
      <c r="G5685" s="495"/>
      <c r="H5685" s="495" t="str">
        <f t="shared" si="180"/>
        <v/>
      </c>
      <c r="I5685" s="512" t="str">
        <f t="shared" si="181"/>
        <v/>
      </c>
      <c r="J5685" s="428"/>
    </row>
    <row r="5686" spans="1:10" ht="24.75" customHeight="1">
      <c r="A5686" s="428"/>
      <c r="B5686" s="428"/>
      <c r="C5686" s="428"/>
      <c r="D5686" s="495"/>
      <c r="E5686" s="495"/>
      <c r="F5686" s="428"/>
      <c r="G5686" s="495"/>
      <c r="H5686" s="495" t="str">
        <f t="shared" si="180"/>
        <v/>
      </c>
      <c r="I5686" s="512" t="str">
        <f t="shared" si="181"/>
        <v/>
      </c>
      <c r="J5686" s="428"/>
    </row>
    <row r="5687" spans="1:10" ht="24.75" customHeight="1">
      <c r="A5687" s="428"/>
      <c r="B5687" s="428"/>
      <c r="C5687" s="428"/>
      <c r="D5687" s="495"/>
      <c r="E5687" s="495"/>
      <c r="F5687" s="428"/>
      <c r="G5687" s="495"/>
      <c r="H5687" s="495" t="str">
        <f t="shared" si="180"/>
        <v/>
      </c>
      <c r="I5687" s="512" t="str">
        <f t="shared" si="181"/>
        <v/>
      </c>
      <c r="J5687" s="428"/>
    </row>
    <row r="5688" spans="1:10" ht="24.75" customHeight="1">
      <c r="A5688" s="428"/>
      <c r="B5688" s="428"/>
      <c r="C5688" s="428"/>
      <c r="D5688" s="495"/>
      <c r="E5688" s="495"/>
      <c r="F5688" s="428"/>
      <c r="G5688" s="495"/>
      <c r="H5688" s="495" t="str">
        <f t="shared" si="180"/>
        <v/>
      </c>
      <c r="I5688" s="512" t="str">
        <f t="shared" si="181"/>
        <v/>
      </c>
      <c r="J5688" s="428"/>
    </row>
    <row r="5689" spans="1:10" ht="24.75" customHeight="1">
      <c r="A5689" s="428"/>
      <c r="B5689" s="428"/>
      <c r="C5689" s="428"/>
      <c r="D5689" s="495"/>
      <c r="E5689" s="495"/>
      <c r="F5689" s="428"/>
      <c r="G5689" s="495"/>
      <c r="H5689" s="495" t="str">
        <f t="shared" si="180"/>
        <v/>
      </c>
      <c r="I5689" s="512" t="str">
        <f t="shared" si="181"/>
        <v/>
      </c>
      <c r="J5689" s="428"/>
    </row>
    <row r="5690" spans="1:10" ht="24.75" customHeight="1">
      <c r="A5690" s="428"/>
      <c r="B5690" s="428"/>
      <c r="C5690" s="428"/>
      <c r="D5690" s="495"/>
      <c r="E5690" s="495"/>
      <c r="F5690" s="428"/>
      <c r="G5690" s="495"/>
      <c r="H5690" s="495" t="str">
        <f t="shared" si="180"/>
        <v/>
      </c>
      <c r="I5690" s="512" t="str">
        <f t="shared" si="181"/>
        <v/>
      </c>
      <c r="J5690" s="428"/>
    </row>
    <row r="5691" spans="1:10" ht="24.75" customHeight="1">
      <c r="A5691" s="428"/>
      <c r="B5691" s="428"/>
      <c r="C5691" s="428"/>
      <c r="D5691" s="495"/>
      <c r="E5691" s="495"/>
      <c r="F5691" s="428"/>
      <c r="G5691" s="495"/>
      <c r="H5691" s="495" t="str">
        <f t="shared" si="180"/>
        <v/>
      </c>
      <c r="I5691" s="512" t="str">
        <f t="shared" si="181"/>
        <v/>
      </c>
      <c r="J5691" s="428"/>
    </row>
    <row r="5692" spans="1:10" ht="24.75" customHeight="1">
      <c r="A5692" s="428"/>
      <c r="B5692" s="428"/>
      <c r="C5692" s="428"/>
      <c r="D5692" s="495"/>
      <c r="E5692" s="495"/>
      <c r="F5692" s="428"/>
      <c r="G5692" s="495"/>
      <c r="H5692" s="495" t="str">
        <f t="shared" si="180"/>
        <v/>
      </c>
      <c r="I5692" s="512" t="str">
        <f t="shared" si="181"/>
        <v/>
      </c>
      <c r="J5692" s="428"/>
    </row>
    <row r="5693" spans="1:10" ht="24.75" customHeight="1">
      <c r="A5693" s="428"/>
      <c r="B5693" s="428"/>
      <c r="C5693" s="428"/>
      <c r="D5693" s="495"/>
      <c r="E5693" s="495"/>
      <c r="F5693" s="428"/>
      <c r="G5693" s="495"/>
      <c r="H5693" s="495" t="str">
        <f t="shared" si="180"/>
        <v/>
      </c>
      <c r="I5693" s="512" t="str">
        <f t="shared" si="181"/>
        <v/>
      </c>
      <c r="J5693" s="428"/>
    </row>
    <row r="5694" spans="1:10" ht="24.75" customHeight="1">
      <c r="A5694" s="428"/>
      <c r="B5694" s="428"/>
      <c r="C5694" s="428"/>
      <c r="D5694" s="495"/>
      <c r="E5694" s="495"/>
      <c r="F5694" s="428"/>
      <c r="G5694" s="495"/>
      <c r="H5694" s="495" t="str">
        <f t="shared" si="180"/>
        <v/>
      </c>
      <c r="I5694" s="512" t="str">
        <f t="shared" si="181"/>
        <v/>
      </c>
      <c r="J5694" s="428"/>
    </row>
    <row r="5695" spans="1:10" ht="24.75" customHeight="1">
      <c r="A5695" s="428"/>
      <c r="B5695" s="428"/>
      <c r="C5695" s="428"/>
      <c r="D5695" s="495"/>
      <c r="E5695" s="495"/>
      <c r="F5695" s="428"/>
      <c r="G5695" s="495"/>
      <c r="H5695" s="495" t="str">
        <f t="shared" si="180"/>
        <v/>
      </c>
      <c r="I5695" s="512" t="str">
        <f t="shared" si="181"/>
        <v/>
      </c>
      <c r="J5695" s="428"/>
    </row>
    <row r="5696" spans="1:10" ht="24.75" customHeight="1">
      <c r="A5696" s="428"/>
      <c r="B5696" s="428"/>
      <c r="C5696" s="428"/>
      <c r="D5696" s="495"/>
      <c r="E5696" s="495"/>
      <c r="F5696" s="428"/>
      <c r="G5696" s="495"/>
      <c r="H5696" s="495" t="str">
        <f t="shared" si="180"/>
        <v/>
      </c>
      <c r="I5696" s="512" t="str">
        <f t="shared" si="181"/>
        <v/>
      </c>
      <c r="J5696" s="428"/>
    </row>
    <row r="5697" spans="1:10" ht="24.75" customHeight="1">
      <c r="A5697" s="428"/>
      <c r="B5697" s="428"/>
      <c r="C5697" s="428"/>
      <c r="D5697" s="495"/>
      <c r="E5697" s="495"/>
      <c r="F5697" s="428"/>
      <c r="G5697" s="495"/>
      <c r="H5697" s="495" t="str">
        <f t="shared" si="180"/>
        <v/>
      </c>
      <c r="I5697" s="512" t="str">
        <f t="shared" si="181"/>
        <v/>
      </c>
      <c r="J5697" s="428"/>
    </row>
    <row r="5698" spans="1:10" ht="24.75" customHeight="1">
      <c r="A5698" s="428"/>
      <c r="B5698" s="428"/>
      <c r="C5698" s="428"/>
      <c r="D5698" s="495"/>
      <c r="E5698" s="495"/>
      <c r="F5698" s="428"/>
      <c r="G5698" s="495"/>
      <c r="H5698" s="495" t="str">
        <f t="shared" si="180"/>
        <v/>
      </c>
      <c r="I5698" s="512" t="str">
        <f t="shared" si="181"/>
        <v/>
      </c>
      <c r="J5698" s="428"/>
    </row>
    <row r="5699" spans="1:10" ht="24.75" customHeight="1">
      <c r="A5699" s="428"/>
      <c r="B5699" s="428"/>
      <c r="C5699" s="428"/>
      <c r="D5699" s="495"/>
      <c r="E5699" s="495"/>
      <c r="F5699" s="428"/>
      <c r="G5699" s="495"/>
      <c r="H5699" s="495" t="str">
        <f t="shared" si="180"/>
        <v/>
      </c>
      <c r="I5699" s="512" t="str">
        <f t="shared" si="181"/>
        <v/>
      </c>
      <c r="J5699" s="428"/>
    </row>
    <row r="5700" spans="1:10" ht="24.75" customHeight="1">
      <c r="A5700" s="428"/>
      <c r="B5700" s="428"/>
      <c r="C5700" s="428"/>
      <c r="D5700" s="495"/>
      <c r="E5700" s="495"/>
      <c r="F5700" s="428"/>
      <c r="G5700" s="495"/>
      <c r="H5700" s="495" t="str">
        <f t="shared" si="180"/>
        <v/>
      </c>
      <c r="I5700" s="512" t="str">
        <f t="shared" si="181"/>
        <v/>
      </c>
      <c r="J5700" s="428"/>
    </row>
    <row r="5701" spans="1:10" ht="24.75" customHeight="1">
      <c r="A5701" s="428"/>
      <c r="B5701" s="428"/>
      <c r="C5701" s="428"/>
      <c r="D5701" s="495"/>
      <c r="E5701" s="495"/>
      <c r="F5701" s="428"/>
      <c r="G5701" s="495"/>
      <c r="H5701" s="495" t="str">
        <f t="shared" si="180"/>
        <v/>
      </c>
      <c r="I5701" s="512" t="str">
        <f t="shared" si="181"/>
        <v/>
      </c>
      <c r="J5701" s="428"/>
    </row>
    <row r="5702" spans="1:10" ht="24.75" customHeight="1">
      <c r="A5702" s="428"/>
      <c r="B5702" s="428"/>
      <c r="C5702" s="428"/>
      <c r="D5702" s="495"/>
      <c r="E5702" s="495"/>
      <c r="F5702" s="428"/>
      <c r="G5702" s="495"/>
      <c r="H5702" s="495" t="str">
        <f t="shared" si="180"/>
        <v/>
      </c>
      <c r="I5702" s="512" t="str">
        <f t="shared" si="181"/>
        <v/>
      </c>
      <c r="J5702" s="428"/>
    </row>
    <row r="5703" spans="1:10" ht="24.75" customHeight="1">
      <c r="A5703" s="428"/>
      <c r="B5703" s="428"/>
      <c r="C5703" s="428"/>
      <c r="D5703" s="495"/>
      <c r="E5703" s="495"/>
      <c r="F5703" s="428"/>
      <c r="G5703" s="495"/>
      <c r="H5703" s="495" t="str">
        <f t="shared" si="180"/>
        <v/>
      </c>
      <c r="I5703" s="512" t="str">
        <f t="shared" si="181"/>
        <v/>
      </c>
      <c r="J5703" s="428"/>
    </row>
    <row r="5704" spans="1:10" ht="24.75" customHeight="1">
      <c r="A5704" s="428"/>
      <c r="B5704" s="428"/>
      <c r="C5704" s="428"/>
      <c r="D5704" s="495"/>
      <c r="E5704" s="495"/>
      <c r="F5704" s="428"/>
      <c r="G5704" s="495"/>
      <c r="H5704" s="495" t="str">
        <f t="shared" si="180"/>
        <v/>
      </c>
      <c r="I5704" s="512" t="str">
        <f t="shared" si="181"/>
        <v/>
      </c>
      <c r="J5704" s="428"/>
    </row>
    <row r="5705" spans="1:10" ht="24.75" customHeight="1">
      <c r="A5705" s="428"/>
      <c r="B5705" s="428"/>
      <c r="C5705" s="428"/>
      <c r="D5705" s="495"/>
      <c r="E5705" s="495"/>
      <c r="F5705" s="428"/>
      <c r="G5705" s="495"/>
      <c r="H5705" s="495" t="str">
        <f t="shared" si="180"/>
        <v/>
      </c>
      <c r="I5705" s="512" t="str">
        <f t="shared" si="181"/>
        <v/>
      </c>
      <c r="J5705" s="428"/>
    </row>
    <row r="5706" spans="1:10" ht="24.75" customHeight="1">
      <c r="A5706" s="428"/>
      <c r="B5706" s="428"/>
      <c r="C5706" s="428"/>
      <c r="D5706" s="495"/>
      <c r="E5706" s="495"/>
      <c r="F5706" s="428"/>
      <c r="G5706" s="495"/>
      <c r="H5706" s="495" t="str">
        <f t="shared" si="180"/>
        <v/>
      </c>
      <c r="I5706" s="512" t="str">
        <f t="shared" si="181"/>
        <v/>
      </c>
      <c r="J5706" s="428"/>
    </row>
    <row r="5707" spans="1:10" ht="24.75" customHeight="1">
      <c r="A5707" s="428"/>
      <c r="B5707" s="428"/>
      <c r="C5707" s="428"/>
      <c r="D5707" s="495"/>
      <c r="E5707" s="495"/>
      <c r="F5707" s="428"/>
      <c r="G5707" s="495"/>
      <c r="H5707" s="495" t="str">
        <f t="shared" si="180"/>
        <v/>
      </c>
      <c r="I5707" s="512" t="str">
        <f t="shared" si="181"/>
        <v/>
      </c>
      <c r="J5707" s="428"/>
    </row>
    <row r="5708" spans="1:10" ht="24.75" customHeight="1">
      <c r="A5708" s="428"/>
      <c r="B5708" s="428"/>
      <c r="C5708" s="428"/>
      <c r="D5708" s="495"/>
      <c r="E5708" s="495"/>
      <c r="F5708" s="428"/>
      <c r="G5708" s="495"/>
      <c r="H5708" s="495" t="str">
        <f t="shared" si="180"/>
        <v/>
      </c>
      <c r="I5708" s="512" t="str">
        <f t="shared" si="181"/>
        <v/>
      </c>
      <c r="J5708" s="428"/>
    </row>
    <row r="5709" spans="1:10" ht="24.75" customHeight="1">
      <c r="A5709" s="428"/>
      <c r="B5709" s="428"/>
      <c r="C5709" s="428"/>
      <c r="D5709" s="495"/>
      <c r="E5709" s="495"/>
      <c r="F5709" s="428"/>
      <c r="G5709" s="495"/>
      <c r="H5709" s="495" t="str">
        <f t="shared" si="180"/>
        <v/>
      </c>
      <c r="I5709" s="512" t="str">
        <f t="shared" si="181"/>
        <v/>
      </c>
      <c r="J5709" s="428"/>
    </row>
    <row r="5710" spans="1:10" ht="24.75" customHeight="1">
      <c r="A5710" s="428"/>
      <c r="B5710" s="428"/>
      <c r="C5710" s="428"/>
      <c r="D5710" s="495"/>
      <c r="E5710" s="495"/>
      <c r="F5710" s="428"/>
      <c r="G5710" s="495"/>
      <c r="H5710" s="495" t="str">
        <f t="shared" si="180"/>
        <v/>
      </c>
      <c r="I5710" s="512" t="str">
        <f t="shared" si="181"/>
        <v/>
      </c>
      <c r="J5710" s="428"/>
    </row>
    <row r="5711" spans="1:10" ht="24.75" customHeight="1">
      <c r="A5711" s="428"/>
      <c r="B5711" s="428"/>
      <c r="C5711" s="428"/>
      <c r="D5711" s="495"/>
      <c r="E5711" s="495"/>
      <c r="F5711" s="428"/>
      <c r="G5711" s="495"/>
      <c r="H5711" s="495" t="str">
        <f t="shared" si="180"/>
        <v/>
      </c>
      <c r="I5711" s="512" t="str">
        <f t="shared" si="181"/>
        <v/>
      </c>
      <c r="J5711" s="428"/>
    </row>
    <row r="5712" spans="1:10" ht="24.75" customHeight="1">
      <c r="A5712" s="428"/>
      <c r="B5712" s="428"/>
      <c r="C5712" s="428"/>
      <c r="D5712" s="495"/>
      <c r="E5712" s="495"/>
      <c r="F5712" s="428"/>
      <c r="G5712" s="495"/>
      <c r="H5712" s="495" t="str">
        <f t="shared" si="180"/>
        <v/>
      </c>
      <c r="I5712" s="512" t="str">
        <f t="shared" si="181"/>
        <v/>
      </c>
      <c r="J5712" s="428"/>
    </row>
    <row r="5713" spans="1:10" ht="24.75" customHeight="1">
      <c r="A5713" s="428"/>
      <c r="B5713" s="428"/>
      <c r="C5713" s="428"/>
      <c r="D5713" s="495"/>
      <c r="E5713" s="495"/>
      <c r="F5713" s="428"/>
      <c r="G5713" s="495"/>
      <c r="H5713" s="495" t="str">
        <f t="shared" si="180"/>
        <v/>
      </c>
      <c r="I5713" s="512" t="str">
        <f t="shared" si="181"/>
        <v/>
      </c>
      <c r="J5713" s="428"/>
    </row>
    <row r="5714" spans="1:10" ht="24.75" customHeight="1">
      <c r="A5714" s="428"/>
      <c r="B5714" s="428"/>
      <c r="C5714" s="428"/>
      <c r="D5714" s="495"/>
      <c r="E5714" s="495"/>
      <c r="F5714" s="428"/>
      <c r="G5714" s="495"/>
      <c r="H5714" s="495" t="str">
        <f t="shared" si="180"/>
        <v/>
      </c>
      <c r="I5714" s="512" t="str">
        <f t="shared" si="181"/>
        <v/>
      </c>
      <c r="J5714" s="428"/>
    </row>
    <row r="5715" spans="1:10" ht="24.75" customHeight="1">
      <c r="A5715" s="428"/>
      <c r="B5715" s="428"/>
      <c r="C5715" s="428"/>
      <c r="D5715" s="495"/>
      <c r="E5715" s="495"/>
      <c r="F5715" s="428"/>
      <c r="G5715" s="495"/>
      <c r="H5715" s="495" t="str">
        <f t="shared" si="180"/>
        <v/>
      </c>
      <c r="I5715" s="512" t="str">
        <f t="shared" si="181"/>
        <v/>
      </c>
      <c r="J5715" s="428"/>
    </row>
    <row r="5716" spans="1:10" ht="24.75" customHeight="1">
      <c r="A5716" s="428"/>
      <c r="B5716" s="428"/>
      <c r="C5716" s="428"/>
      <c r="D5716" s="495"/>
      <c r="E5716" s="495"/>
      <c r="F5716" s="428"/>
      <c r="G5716" s="495"/>
      <c r="H5716" s="495" t="str">
        <f t="shared" si="180"/>
        <v/>
      </c>
      <c r="I5716" s="512" t="str">
        <f t="shared" si="181"/>
        <v/>
      </c>
      <c r="J5716" s="428"/>
    </row>
    <row r="5717" spans="1:10" ht="24.75" customHeight="1">
      <c r="A5717" s="428"/>
      <c r="B5717" s="428"/>
      <c r="C5717" s="428"/>
      <c r="D5717" s="495"/>
      <c r="E5717" s="495"/>
      <c r="F5717" s="428"/>
      <c r="G5717" s="495"/>
      <c r="H5717" s="495" t="str">
        <f t="shared" si="180"/>
        <v/>
      </c>
      <c r="I5717" s="512" t="str">
        <f t="shared" si="181"/>
        <v/>
      </c>
      <c r="J5717" s="428"/>
    </row>
    <row r="5718" spans="1:10" ht="24.75" customHeight="1">
      <c r="A5718" s="428"/>
      <c r="B5718" s="428"/>
      <c r="C5718" s="428"/>
      <c r="D5718" s="495"/>
      <c r="E5718" s="495"/>
      <c r="F5718" s="428"/>
      <c r="G5718" s="495"/>
      <c r="H5718" s="495" t="str">
        <f t="shared" si="180"/>
        <v/>
      </c>
      <c r="I5718" s="512" t="str">
        <f t="shared" si="181"/>
        <v/>
      </c>
      <c r="J5718" s="428"/>
    </row>
    <row r="5719" spans="1:10" ht="24.75" customHeight="1">
      <c r="A5719" s="428"/>
      <c r="B5719" s="428"/>
      <c r="C5719" s="428"/>
      <c r="D5719" s="495"/>
      <c r="E5719" s="495"/>
      <c r="F5719" s="428"/>
      <c r="G5719" s="495"/>
      <c r="H5719" s="495" t="str">
        <f t="shared" si="180"/>
        <v/>
      </c>
      <c r="I5719" s="512" t="str">
        <f t="shared" si="181"/>
        <v/>
      </c>
      <c r="J5719" s="428"/>
    </row>
    <row r="5720" spans="1:10" ht="24.75" customHeight="1">
      <c r="A5720" s="428"/>
      <c r="B5720" s="428"/>
      <c r="C5720" s="428"/>
      <c r="D5720" s="495"/>
      <c r="E5720" s="495"/>
      <c r="F5720" s="428"/>
      <c r="G5720" s="495"/>
      <c r="H5720" s="495" t="str">
        <f t="shared" si="180"/>
        <v/>
      </c>
      <c r="I5720" s="512" t="str">
        <f t="shared" si="181"/>
        <v/>
      </c>
      <c r="J5720" s="428"/>
    </row>
    <row r="5721" spans="1:10" ht="24.75" customHeight="1">
      <c r="A5721" s="428"/>
      <c r="B5721" s="428"/>
      <c r="C5721" s="428"/>
      <c r="D5721" s="495"/>
      <c r="E5721" s="495"/>
      <c r="F5721" s="428"/>
      <c r="G5721" s="495"/>
      <c r="H5721" s="495" t="str">
        <f t="shared" si="180"/>
        <v/>
      </c>
      <c r="I5721" s="512" t="str">
        <f t="shared" si="181"/>
        <v/>
      </c>
      <c r="J5721" s="428"/>
    </row>
    <row r="5722" spans="1:10" ht="24.75" customHeight="1">
      <c r="A5722" s="428"/>
      <c r="B5722" s="428"/>
      <c r="C5722" s="428"/>
      <c r="D5722" s="495"/>
      <c r="E5722" s="495"/>
      <c r="F5722" s="428"/>
      <c r="G5722" s="495"/>
      <c r="H5722" s="495" t="str">
        <f t="shared" si="180"/>
        <v/>
      </c>
      <c r="I5722" s="512" t="str">
        <f t="shared" si="181"/>
        <v/>
      </c>
      <c r="J5722" s="428"/>
    </row>
    <row r="5723" spans="1:10" ht="24.75" customHeight="1">
      <c r="A5723" s="428"/>
      <c r="B5723" s="428"/>
      <c r="C5723" s="428"/>
      <c r="D5723" s="495"/>
      <c r="E5723" s="495"/>
      <c r="F5723" s="428"/>
      <c r="G5723" s="495"/>
      <c r="H5723" s="495" t="str">
        <f t="shared" si="180"/>
        <v/>
      </c>
      <c r="I5723" s="512" t="str">
        <f t="shared" si="181"/>
        <v/>
      </c>
      <c r="J5723" s="428"/>
    </row>
    <row r="5724" spans="1:10" ht="24.75" customHeight="1">
      <c r="A5724" s="428"/>
      <c r="B5724" s="428"/>
      <c r="C5724" s="428"/>
      <c r="D5724" s="495"/>
      <c r="E5724" s="495"/>
      <c r="F5724" s="428"/>
      <c r="G5724" s="495"/>
      <c r="H5724" s="495" t="str">
        <f t="shared" si="180"/>
        <v/>
      </c>
      <c r="I5724" s="512" t="str">
        <f t="shared" si="181"/>
        <v/>
      </c>
      <c r="J5724" s="428"/>
    </row>
    <row r="5725" spans="1:10" ht="24.75" customHeight="1">
      <c r="A5725" s="428"/>
      <c r="B5725" s="428"/>
      <c r="C5725" s="428"/>
      <c r="D5725" s="495"/>
      <c r="E5725" s="495"/>
      <c r="F5725" s="428"/>
      <c r="G5725" s="495"/>
      <c r="H5725" s="495" t="str">
        <f t="shared" si="180"/>
        <v/>
      </c>
      <c r="I5725" s="512" t="str">
        <f t="shared" si="181"/>
        <v/>
      </c>
      <c r="J5725" s="428"/>
    </row>
    <row r="5726" spans="1:10" ht="24.75" customHeight="1">
      <c r="A5726" s="428"/>
      <c r="B5726" s="428"/>
      <c r="C5726" s="428"/>
      <c r="D5726" s="495"/>
      <c r="E5726" s="495"/>
      <c r="F5726" s="428"/>
      <c r="G5726" s="495"/>
      <c r="H5726" s="495" t="str">
        <f t="shared" ref="H5726:H5789" si="182">IF(E5726="","",E5726*G5726)</f>
        <v/>
      </c>
      <c r="I5726" s="512" t="str">
        <f t="shared" ref="I5726:I5789" si="183">IF(D5726="","",H5726/D5726)</f>
        <v/>
      </c>
      <c r="J5726" s="428"/>
    </row>
    <row r="5727" spans="1:10" ht="24.75" customHeight="1">
      <c r="A5727" s="428"/>
      <c r="B5727" s="428"/>
      <c r="C5727" s="428"/>
      <c r="D5727" s="495"/>
      <c r="E5727" s="495"/>
      <c r="F5727" s="428"/>
      <c r="G5727" s="495"/>
      <c r="H5727" s="495" t="str">
        <f t="shared" si="182"/>
        <v/>
      </c>
      <c r="I5727" s="512" t="str">
        <f t="shared" si="183"/>
        <v/>
      </c>
      <c r="J5727" s="428"/>
    </row>
    <row r="5728" spans="1:10" ht="24.75" customHeight="1">
      <c r="A5728" s="428"/>
      <c r="B5728" s="428"/>
      <c r="C5728" s="428"/>
      <c r="D5728" s="495"/>
      <c r="E5728" s="495"/>
      <c r="F5728" s="428"/>
      <c r="G5728" s="495"/>
      <c r="H5728" s="495" t="str">
        <f t="shared" si="182"/>
        <v/>
      </c>
      <c r="I5728" s="512" t="str">
        <f t="shared" si="183"/>
        <v/>
      </c>
      <c r="J5728" s="428"/>
    </row>
    <row r="5729" spans="1:10" ht="24.75" customHeight="1">
      <c r="A5729" s="428"/>
      <c r="B5729" s="428"/>
      <c r="C5729" s="428"/>
      <c r="D5729" s="495"/>
      <c r="E5729" s="495"/>
      <c r="F5729" s="428"/>
      <c r="G5729" s="495"/>
      <c r="H5729" s="495" t="str">
        <f t="shared" si="182"/>
        <v/>
      </c>
      <c r="I5729" s="512" t="str">
        <f t="shared" si="183"/>
        <v/>
      </c>
      <c r="J5729" s="428"/>
    </row>
    <row r="5730" spans="1:10" ht="24.75" customHeight="1">
      <c r="A5730" s="428"/>
      <c r="B5730" s="428"/>
      <c r="C5730" s="428"/>
      <c r="D5730" s="495"/>
      <c r="E5730" s="495"/>
      <c r="F5730" s="428"/>
      <c r="G5730" s="495"/>
      <c r="H5730" s="495" t="str">
        <f t="shared" si="182"/>
        <v/>
      </c>
      <c r="I5730" s="512" t="str">
        <f t="shared" si="183"/>
        <v/>
      </c>
      <c r="J5730" s="428"/>
    </row>
    <row r="5731" spans="1:10" ht="24.75" customHeight="1">
      <c r="A5731" s="428"/>
      <c r="B5731" s="428"/>
      <c r="C5731" s="428"/>
      <c r="D5731" s="495"/>
      <c r="E5731" s="495"/>
      <c r="F5731" s="428"/>
      <c r="G5731" s="495"/>
      <c r="H5731" s="495" t="str">
        <f t="shared" si="182"/>
        <v/>
      </c>
      <c r="I5731" s="512" t="str">
        <f t="shared" si="183"/>
        <v/>
      </c>
      <c r="J5731" s="428"/>
    </row>
    <row r="5732" spans="1:10" ht="24.75" customHeight="1">
      <c r="A5732" s="428"/>
      <c r="B5732" s="428"/>
      <c r="C5732" s="428"/>
      <c r="D5732" s="495"/>
      <c r="E5732" s="495"/>
      <c r="F5732" s="428"/>
      <c r="G5732" s="495"/>
      <c r="H5732" s="495" t="str">
        <f t="shared" si="182"/>
        <v/>
      </c>
      <c r="I5732" s="512" t="str">
        <f t="shared" si="183"/>
        <v/>
      </c>
      <c r="J5732" s="428"/>
    </row>
    <row r="5733" spans="1:10" ht="24.75" customHeight="1">
      <c r="A5733" s="428"/>
      <c r="B5733" s="428"/>
      <c r="C5733" s="428"/>
      <c r="D5733" s="495"/>
      <c r="E5733" s="495"/>
      <c r="F5733" s="428"/>
      <c r="G5733" s="495"/>
      <c r="H5733" s="495" t="str">
        <f t="shared" si="182"/>
        <v/>
      </c>
      <c r="I5733" s="512" t="str">
        <f t="shared" si="183"/>
        <v/>
      </c>
      <c r="J5733" s="428"/>
    </row>
    <row r="5734" spans="1:10" ht="24.75" customHeight="1">
      <c r="A5734" s="428"/>
      <c r="B5734" s="428"/>
      <c r="C5734" s="428"/>
      <c r="D5734" s="495"/>
      <c r="E5734" s="495"/>
      <c r="F5734" s="428"/>
      <c r="G5734" s="495"/>
      <c r="H5734" s="495" t="str">
        <f t="shared" si="182"/>
        <v/>
      </c>
      <c r="I5734" s="512" t="str">
        <f t="shared" si="183"/>
        <v/>
      </c>
      <c r="J5734" s="428"/>
    </row>
    <row r="5735" spans="1:10" ht="24.75" customHeight="1">
      <c r="A5735" s="428"/>
      <c r="B5735" s="428"/>
      <c r="C5735" s="428"/>
      <c r="D5735" s="495"/>
      <c r="E5735" s="495"/>
      <c r="F5735" s="428"/>
      <c r="G5735" s="495"/>
      <c r="H5735" s="495" t="str">
        <f t="shared" si="182"/>
        <v/>
      </c>
      <c r="I5735" s="512" t="str">
        <f t="shared" si="183"/>
        <v/>
      </c>
      <c r="J5735" s="428"/>
    </row>
    <row r="5736" spans="1:10" ht="24.75" customHeight="1">
      <c r="A5736" s="428"/>
      <c r="B5736" s="428"/>
      <c r="C5736" s="428"/>
      <c r="D5736" s="495"/>
      <c r="E5736" s="495"/>
      <c r="F5736" s="428"/>
      <c r="G5736" s="495"/>
      <c r="H5736" s="495" t="str">
        <f t="shared" si="182"/>
        <v/>
      </c>
      <c r="I5736" s="512" t="str">
        <f t="shared" si="183"/>
        <v/>
      </c>
      <c r="J5736" s="428"/>
    </row>
    <row r="5737" spans="1:10" ht="24.75" customHeight="1">
      <c r="A5737" s="428"/>
      <c r="B5737" s="428"/>
      <c r="C5737" s="428"/>
      <c r="D5737" s="495"/>
      <c r="E5737" s="495"/>
      <c r="F5737" s="428"/>
      <c r="G5737" s="495"/>
      <c r="H5737" s="495" t="str">
        <f t="shared" si="182"/>
        <v/>
      </c>
      <c r="I5737" s="512" t="str">
        <f t="shared" si="183"/>
        <v/>
      </c>
      <c r="J5737" s="428"/>
    </row>
    <row r="5738" spans="1:10" ht="24.75" customHeight="1">
      <c r="A5738" s="428"/>
      <c r="B5738" s="428"/>
      <c r="C5738" s="428"/>
      <c r="D5738" s="495"/>
      <c r="E5738" s="495"/>
      <c r="F5738" s="428"/>
      <c r="G5738" s="495"/>
      <c r="H5738" s="495" t="str">
        <f t="shared" si="182"/>
        <v/>
      </c>
      <c r="I5738" s="512" t="str">
        <f t="shared" si="183"/>
        <v/>
      </c>
      <c r="J5738" s="428"/>
    </row>
    <row r="5739" spans="1:10" ht="24.75" customHeight="1">
      <c r="A5739" s="428"/>
      <c r="B5739" s="428"/>
      <c r="C5739" s="428"/>
      <c r="D5739" s="495"/>
      <c r="E5739" s="495"/>
      <c r="F5739" s="428"/>
      <c r="G5739" s="495"/>
      <c r="H5739" s="495" t="str">
        <f t="shared" si="182"/>
        <v/>
      </c>
      <c r="I5739" s="512" t="str">
        <f t="shared" si="183"/>
        <v/>
      </c>
      <c r="J5739" s="428"/>
    </row>
    <row r="5740" spans="1:10" ht="24.75" customHeight="1">
      <c r="A5740" s="428"/>
      <c r="B5740" s="428"/>
      <c r="C5740" s="428"/>
      <c r="D5740" s="495"/>
      <c r="E5740" s="495"/>
      <c r="F5740" s="428"/>
      <c r="G5740" s="495"/>
      <c r="H5740" s="495" t="str">
        <f t="shared" si="182"/>
        <v/>
      </c>
      <c r="I5740" s="512" t="str">
        <f t="shared" si="183"/>
        <v/>
      </c>
      <c r="J5740" s="428"/>
    </row>
    <row r="5741" spans="1:10" ht="24.75" customHeight="1">
      <c r="A5741" s="428"/>
      <c r="B5741" s="428"/>
      <c r="C5741" s="428"/>
      <c r="D5741" s="495"/>
      <c r="E5741" s="495"/>
      <c r="F5741" s="428"/>
      <c r="G5741" s="495"/>
      <c r="H5741" s="495" t="str">
        <f t="shared" si="182"/>
        <v/>
      </c>
      <c r="I5741" s="512" t="str">
        <f t="shared" si="183"/>
        <v/>
      </c>
      <c r="J5741" s="428"/>
    </row>
    <row r="5742" spans="1:10" ht="24.75" customHeight="1">
      <c r="A5742" s="428"/>
      <c r="B5742" s="428"/>
      <c r="C5742" s="428"/>
      <c r="D5742" s="495"/>
      <c r="E5742" s="495"/>
      <c r="F5742" s="428"/>
      <c r="G5742" s="495"/>
      <c r="H5742" s="495" t="str">
        <f t="shared" si="182"/>
        <v/>
      </c>
      <c r="I5742" s="512" t="str">
        <f t="shared" si="183"/>
        <v/>
      </c>
      <c r="J5742" s="428"/>
    </row>
    <row r="5743" spans="1:10" ht="24.75" customHeight="1">
      <c r="A5743" s="428"/>
      <c r="B5743" s="428"/>
      <c r="C5743" s="428"/>
      <c r="D5743" s="495"/>
      <c r="E5743" s="495"/>
      <c r="F5743" s="428"/>
      <c r="G5743" s="495"/>
      <c r="H5743" s="495" t="str">
        <f t="shared" si="182"/>
        <v/>
      </c>
      <c r="I5743" s="512" t="str">
        <f t="shared" si="183"/>
        <v/>
      </c>
      <c r="J5743" s="428"/>
    </row>
    <row r="5744" spans="1:10" ht="24.75" customHeight="1">
      <c r="A5744" s="428"/>
      <c r="B5744" s="428"/>
      <c r="C5744" s="428"/>
      <c r="D5744" s="495"/>
      <c r="E5744" s="495"/>
      <c r="F5744" s="428"/>
      <c r="G5744" s="495"/>
      <c r="H5744" s="495" t="str">
        <f t="shared" si="182"/>
        <v/>
      </c>
      <c r="I5744" s="512" t="str">
        <f t="shared" si="183"/>
        <v/>
      </c>
      <c r="J5744" s="428"/>
    </row>
    <row r="5745" spans="1:10" ht="24.75" customHeight="1">
      <c r="A5745" s="428"/>
      <c r="B5745" s="428"/>
      <c r="C5745" s="428"/>
      <c r="D5745" s="495"/>
      <c r="E5745" s="495"/>
      <c r="F5745" s="428"/>
      <c r="G5745" s="495"/>
      <c r="H5745" s="495" t="str">
        <f t="shared" si="182"/>
        <v/>
      </c>
      <c r="I5745" s="512" t="str">
        <f t="shared" si="183"/>
        <v/>
      </c>
      <c r="J5745" s="428"/>
    </row>
    <row r="5746" spans="1:10" ht="24.75" customHeight="1">
      <c r="A5746" s="428"/>
      <c r="B5746" s="428"/>
      <c r="C5746" s="428"/>
      <c r="D5746" s="495"/>
      <c r="E5746" s="495"/>
      <c r="F5746" s="428"/>
      <c r="G5746" s="495"/>
      <c r="H5746" s="495" t="str">
        <f t="shared" si="182"/>
        <v/>
      </c>
      <c r="I5746" s="512" t="str">
        <f t="shared" si="183"/>
        <v/>
      </c>
      <c r="J5746" s="428"/>
    </row>
    <row r="5747" spans="1:10" ht="24.75" customHeight="1">
      <c r="A5747" s="428"/>
      <c r="B5747" s="428"/>
      <c r="C5747" s="428"/>
      <c r="D5747" s="495"/>
      <c r="E5747" s="495"/>
      <c r="F5747" s="428"/>
      <c r="G5747" s="495"/>
      <c r="H5747" s="495" t="str">
        <f t="shared" si="182"/>
        <v/>
      </c>
      <c r="I5747" s="512" t="str">
        <f t="shared" si="183"/>
        <v/>
      </c>
      <c r="J5747" s="428"/>
    </row>
    <row r="5748" spans="1:10" ht="24.75" customHeight="1">
      <c r="A5748" s="428"/>
      <c r="B5748" s="428"/>
      <c r="C5748" s="428"/>
      <c r="D5748" s="495"/>
      <c r="E5748" s="495"/>
      <c r="F5748" s="428"/>
      <c r="G5748" s="495"/>
      <c r="H5748" s="495" t="str">
        <f t="shared" si="182"/>
        <v/>
      </c>
      <c r="I5748" s="512" t="str">
        <f t="shared" si="183"/>
        <v/>
      </c>
      <c r="J5748" s="428"/>
    </row>
    <row r="5749" spans="1:10" ht="24.75" customHeight="1">
      <c r="A5749" s="428"/>
      <c r="B5749" s="428"/>
      <c r="C5749" s="428"/>
      <c r="D5749" s="495"/>
      <c r="E5749" s="495"/>
      <c r="F5749" s="428"/>
      <c r="G5749" s="495"/>
      <c r="H5749" s="495" t="str">
        <f t="shared" si="182"/>
        <v/>
      </c>
      <c r="I5749" s="512" t="str">
        <f t="shared" si="183"/>
        <v/>
      </c>
      <c r="J5749" s="428"/>
    </row>
    <row r="5750" spans="1:10" ht="24.75" customHeight="1">
      <c r="A5750" s="428"/>
      <c r="B5750" s="428"/>
      <c r="C5750" s="428"/>
      <c r="D5750" s="495"/>
      <c r="E5750" s="495"/>
      <c r="F5750" s="428"/>
      <c r="G5750" s="495"/>
      <c r="H5750" s="495" t="str">
        <f t="shared" si="182"/>
        <v/>
      </c>
      <c r="I5750" s="512" t="str">
        <f t="shared" si="183"/>
        <v/>
      </c>
      <c r="J5750" s="428"/>
    </row>
    <row r="5751" spans="1:10" ht="24.75" customHeight="1">
      <c r="A5751" s="428"/>
      <c r="B5751" s="428"/>
      <c r="C5751" s="428"/>
      <c r="D5751" s="495"/>
      <c r="E5751" s="495"/>
      <c r="F5751" s="428"/>
      <c r="G5751" s="495"/>
      <c r="H5751" s="495" t="str">
        <f t="shared" si="182"/>
        <v/>
      </c>
      <c r="I5751" s="512" t="str">
        <f t="shared" si="183"/>
        <v/>
      </c>
      <c r="J5751" s="428"/>
    </row>
    <row r="5752" spans="1:10" ht="24.75" customHeight="1">
      <c r="A5752" s="428"/>
      <c r="B5752" s="428"/>
      <c r="C5752" s="428"/>
      <c r="D5752" s="495"/>
      <c r="E5752" s="495"/>
      <c r="F5752" s="428"/>
      <c r="G5752" s="495"/>
      <c r="H5752" s="495" t="str">
        <f t="shared" si="182"/>
        <v/>
      </c>
      <c r="I5752" s="512" t="str">
        <f t="shared" si="183"/>
        <v/>
      </c>
      <c r="J5752" s="428"/>
    </row>
    <row r="5753" spans="1:10" ht="24.75" customHeight="1">
      <c r="A5753" s="428"/>
      <c r="B5753" s="428"/>
      <c r="C5753" s="428"/>
      <c r="D5753" s="495"/>
      <c r="E5753" s="495"/>
      <c r="F5753" s="428"/>
      <c r="G5753" s="495"/>
      <c r="H5753" s="495" t="str">
        <f t="shared" si="182"/>
        <v/>
      </c>
      <c r="I5753" s="512" t="str">
        <f t="shared" si="183"/>
        <v/>
      </c>
      <c r="J5753" s="428"/>
    </row>
    <row r="5754" spans="1:10" ht="24.75" customHeight="1">
      <c r="A5754" s="428"/>
      <c r="B5754" s="428"/>
      <c r="C5754" s="428"/>
      <c r="D5754" s="495"/>
      <c r="E5754" s="495"/>
      <c r="F5754" s="428"/>
      <c r="G5754" s="495"/>
      <c r="H5754" s="495" t="str">
        <f t="shared" si="182"/>
        <v/>
      </c>
      <c r="I5754" s="512" t="str">
        <f t="shared" si="183"/>
        <v/>
      </c>
      <c r="J5754" s="428"/>
    </row>
    <row r="5755" spans="1:10" ht="24.75" customHeight="1">
      <c r="A5755" s="428"/>
      <c r="B5755" s="428"/>
      <c r="C5755" s="428"/>
      <c r="D5755" s="495"/>
      <c r="E5755" s="495"/>
      <c r="F5755" s="428"/>
      <c r="G5755" s="495"/>
      <c r="H5755" s="495" t="str">
        <f t="shared" si="182"/>
        <v/>
      </c>
      <c r="I5755" s="512" t="str">
        <f t="shared" si="183"/>
        <v/>
      </c>
      <c r="J5755" s="428"/>
    </row>
    <row r="5756" spans="1:10" ht="24.75" customHeight="1">
      <c r="A5756" s="428"/>
      <c r="B5756" s="428"/>
      <c r="C5756" s="428"/>
      <c r="D5756" s="495"/>
      <c r="E5756" s="495"/>
      <c r="F5756" s="428"/>
      <c r="G5756" s="495"/>
      <c r="H5756" s="495" t="str">
        <f t="shared" si="182"/>
        <v/>
      </c>
      <c r="I5756" s="512" t="str">
        <f t="shared" si="183"/>
        <v/>
      </c>
      <c r="J5756" s="428"/>
    </row>
    <row r="5757" spans="1:10" ht="24.75" customHeight="1">
      <c r="A5757" s="428"/>
      <c r="B5757" s="428"/>
      <c r="C5757" s="428"/>
      <c r="D5757" s="495"/>
      <c r="E5757" s="495"/>
      <c r="F5757" s="428"/>
      <c r="G5757" s="495"/>
      <c r="H5757" s="495" t="str">
        <f t="shared" si="182"/>
        <v/>
      </c>
      <c r="I5757" s="512" t="str">
        <f t="shared" si="183"/>
        <v/>
      </c>
      <c r="J5757" s="428"/>
    </row>
    <row r="5758" spans="1:10" ht="24.75" customHeight="1">
      <c r="A5758" s="428"/>
      <c r="B5758" s="428"/>
      <c r="C5758" s="428"/>
      <c r="D5758" s="495"/>
      <c r="E5758" s="495"/>
      <c r="F5758" s="428"/>
      <c r="G5758" s="495"/>
      <c r="H5758" s="495" t="str">
        <f t="shared" si="182"/>
        <v/>
      </c>
      <c r="I5758" s="512" t="str">
        <f t="shared" si="183"/>
        <v/>
      </c>
      <c r="J5758" s="428"/>
    </row>
    <row r="5759" spans="1:10" ht="24.75" customHeight="1">
      <c r="A5759" s="428"/>
      <c r="B5759" s="428"/>
      <c r="C5759" s="428"/>
      <c r="D5759" s="495"/>
      <c r="E5759" s="495"/>
      <c r="F5759" s="428"/>
      <c r="G5759" s="495"/>
      <c r="H5759" s="495" t="str">
        <f t="shared" si="182"/>
        <v/>
      </c>
      <c r="I5759" s="512" t="str">
        <f t="shared" si="183"/>
        <v/>
      </c>
      <c r="J5759" s="428"/>
    </row>
    <row r="5760" spans="1:10" ht="24.75" customHeight="1">
      <c r="A5760" s="428"/>
      <c r="B5760" s="428"/>
      <c r="C5760" s="428"/>
      <c r="D5760" s="495"/>
      <c r="E5760" s="495"/>
      <c r="F5760" s="428"/>
      <c r="G5760" s="495"/>
      <c r="H5760" s="495" t="str">
        <f t="shared" si="182"/>
        <v/>
      </c>
      <c r="I5760" s="512" t="str">
        <f t="shared" si="183"/>
        <v/>
      </c>
      <c r="J5760" s="428"/>
    </row>
    <row r="5761" spans="1:10" ht="24.75" customHeight="1">
      <c r="A5761" s="428"/>
      <c r="B5761" s="428"/>
      <c r="C5761" s="428"/>
      <c r="D5761" s="495"/>
      <c r="E5761" s="495"/>
      <c r="F5761" s="428"/>
      <c r="G5761" s="495"/>
      <c r="H5761" s="495" t="str">
        <f t="shared" si="182"/>
        <v/>
      </c>
      <c r="I5761" s="512" t="str">
        <f t="shared" si="183"/>
        <v/>
      </c>
      <c r="J5761" s="428"/>
    </row>
    <row r="5762" spans="1:10" ht="24.75" customHeight="1">
      <c r="A5762" s="428"/>
      <c r="B5762" s="428"/>
      <c r="C5762" s="428"/>
      <c r="D5762" s="495"/>
      <c r="E5762" s="495"/>
      <c r="F5762" s="428"/>
      <c r="G5762" s="495"/>
      <c r="H5762" s="495" t="str">
        <f t="shared" si="182"/>
        <v/>
      </c>
      <c r="I5762" s="512" t="str">
        <f t="shared" si="183"/>
        <v/>
      </c>
      <c r="J5762" s="428"/>
    </row>
    <row r="5763" spans="1:10" ht="24.75" customHeight="1">
      <c r="A5763" s="428"/>
      <c r="B5763" s="428"/>
      <c r="C5763" s="428"/>
      <c r="D5763" s="495"/>
      <c r="E5763" s="495"/>
      <c r="F5763" s="428"/>
      <c r="G5763" s="495"/>
      <c r="H5763" s="495" t="str">
        <f t="shared" si="182"/>
        <v/>
      </c>
      <c r="I5763" s="512" t="str">
        <f t="shared" si="183"/>
        <v/>
      </c>
      <c r="J5763" s="428"/>
    </row>
    <row r="5764" spans="1:10" ht="24.75" customHeight="1">
      <c r="A5764" s="428"/>
      <c r="B5764" s="428"/>
      <c r="C5764" s="428"/>
      <c r="D5764" s="495"/>
      <c r="E5764" s="495"/>
      <c r="F5764" s="428"/>
      <c r="G5764" s="495"/>
      <c r="H5764" s="495" t="str">
        <f t="shared" si="182"/>
        <v/>
      </c>
      <c r="I5764" s="512" t="str">
        <f t="shared" si="183"/>
        <v/>
      </c>
      <c r="J5764" s="428"/>
    </row>
    <row r="5765" spans="1:10" ht="24.75" customHeight="1">
      <c r="A5765" s="428"/>
      <c r="B5765" s="428"/>
      <c r="C5765" s="428"/>
      <c r="D5765" s="495"/>
      <c r="E5765" s="495"/>
      <c r="F5765" s="428"/>
      <c r="G5765" s="495"/>
      <c r="H5765" s="495" t="str">
        <f t="shared" si="182"/>
        <v/>
      </c>
      <c r="I5765" s="512" t="str">
        <f t="shared" si="183"/>
        <v/>
      </c>
      <c r="J5765" s="428"/>
    </row>
    <row r="5766" spans="1:10" ht="24.75" customHeight="1">
      <c r="A5766" s="428"/>
      <c r="B5766" s="428"/>
      <c r="C5766" s="428"/>
      <c r="D5766" s="495"/>
      <c r="E5766" s="495"/>
      <c r="F5766" s="428"/>
      <c r="G5766" s="495"/>
      <c r="H5766" s="495" t="str">
        <f t="shared" si="182"/>
        <v/>
      </c>
      <c r="I5766" s="512" t="str">
        <f t="shared" si="183"/>
        <v/>
      </c>
      <c r="J5766" s="428"/>
    </row>
    <row r="5767" spans="1:10" ht="24.75" customHeight="1">
      <c r="A5767" s="428"/>
      <c r="B5767" s="428"/>
      <c r="C5767" s="428"/>
      <c r="D5767" s="495"/>
      <c r="E5767" s="495"/>
      <c r="F5767" s="428"/>
      <c r="G5767" s="495"/>
      <c r="H5767" s="495" t="str">
        <f t="shared" si="182"/>
        <v/>
      </c>
      <c r="I5767" s="512" t="str">
        <f t="shared" si="183"/>
        <v/>
      </c>
      <c r="J5767" s="428"/>
    </row>
    <row r="5768" spans="1:10" ht="24.75" customHeight="1">
      <c r="A5768" s="428"/>
      <c r="B5768" s="428"/>
      <c r="C5768" s="428"/>
      <c r="D5768" s="495"/>
      <c r="E5768" s="495"/>
      <c r="F5768" s="428"/>
      <c r="G5768" s="495"/>
      <c r="H5768" s="495" t="str">
        <f t="shared" si="182"/>
        <v/>
      </c>
      <c r="I5768" s="512" t="str">
        <f t="shared" si="183"/>
        <v/>
      </c>
      <c r="J5768" s="428"/>
    </row>
    <row r="5769" spans="1:10" ht="24.75" customHeight="1">
      <c r="A5769" s="428"/>
      <c r="B5769" s="428"/>
      <c r="C5769" s="428"/>
      <c r="D5769" s="495"/>
      <c r="E5769" s="495"/>
      <c r="F5769" s="428"/>
      <c r="G5769" s="495"/>
      <c r="H5769" s="495" t="str">
        <f t="shared" si="182"/>
        <v/>
      </c>
      <c r="I5769" s="512" t="str">
        <f t="shared" si="183"/>
        <v/>
      </c>
      <c r="J5769" s="428"/>
    </row>
    <row r="5770" spans="1:10" ht="24.75" customHeight="1">
      <c r="A5770" s="428"/>
      <c r="B5770" s="428"/>
      <c r="C5770" s="428"/>
      <c r="D5770" s="495"/>
      <c r="E5770" s="495"/>
      <c r="F5770" s="428"/>
      <c r="G5770" s="495"/>
      <c r="H5770" s="495" t="str">
        <f t="shared" si="182"/>
        <v/>
      </c>
      <c r="I5770" s="512" t="str">
        <f t="shared" si="183"/>
        <v/>
      </c>
      <c r="J5770" s="428"/>
    </row>
    <row r="5771" spans="1:10" ht="24.75" customHeight="1">
      <c r="A5771" s="428"/>
      <c r="B5771" s="428"/>
      <c r="C5771" s="428"/>
      <c r="D5771" s="495"/>
      <c r="E5771" s="495"/>
      <c r="F5771" s="428"/>
      <c r="G5771" s="495"/>
      <c r="H5771" s="495" t="str">
        <f t="shared" si="182"/>
        <v/>
      </c>
      <c r="I5771" s="512" t="str">
        <f t="shared" si="183"/>
        <v/>
      </c>
      <c r="J5771" s="428"/>
    </row>
    <row r="5772" spans="1:10" ht="24.75" customHeight="1">
      <c r="A5772" s="428"/>
      <c r="B5772" s="428"/>
      <c r="C5772" s="428"/>
      <c r="D5772" s="495"/>
      <c r="E5772" s="495"/>
      <c r="F5772" s="428"/>
      <c r="G5772" s="495"/>
      <c r="H5772" s="495" t="str">
        <f t="shared" si="182"/>
        <v/>
      </c>
      <c r="I5772" s="512" t="str">
        <f t="shared" si="183"/>
        <v/>
      </c>
      <c r="J5772" s="428"/>
    </row>
    <row r="5773" spans="1:10" ht="24.75" customHeight="1">
      <c r="A5773" s="428"/>
      <c r="B5773" s="428"/>
      <c r="C5773" s="428"/>
      <c r="D5773" s="495"/>
      <c r="E5773" s="495"/>
      <c r="F5773" s="428"/>
      <c r="G5773" s="495"/>
      <c r="H5773" s="495" t="str">
        <f t="shared" si="182"/>
        <v/>
      </c>
      <c r="I5773" s="512" t="str">
        <f t="shared" si="183"/>
        <v/>
      </c>
      <c r="J5773" s="428"/>
    </row>
    <row r="5774" spans="1:10" ht="24.75" customHeight="1">
      <c r="A5774" s="428"/>
      <c r="B5774" s="428"/>
      <c r="C5774" s="428"/>
      <c r="D5774" s="495"/>
      <c r="E5774" s="495"/>
      <c r="F5774" s="428"/>
      <c r="G5774" s="495"/>
      <c r="H5774" s="495" t="str">
        <f t="shared" si="182"/>
        <v/>
      </c>
      <c r="I5774" s="512" t="str">
        <f t="shared" si="183"/>
        <v/>
      </c>
      <c r="J5774" s="428"/>
    </row>
    <row r="5775" spans="1:10" ht="24.75" customHeight="1">
      <c r="A5775" s="428"/>
      <c r="B5775" s="428"/>
      <c r="C5775" s="428"/>
      <c r="D5775" s="495"/>
      <c r="E5775" s="495"/>
      <c r="F5775" s="428"/>
      <c r="G5775" s="495"/>
      <c r="H5775" s="495" t="str">
        <f t="shared" si="182"/>
        <v/>
      </c>
      <c r="I5775" s="512" t="str">
        <f t="shared" si="183"/>
        <v/>
      </c>
      <c r="J5775" s="428"/>
    </row>
    <row r="5776" spans="1:10" ht="24.75" customHeight="1">
      <c r="A5776" s="428"/>
      <c r="B5776" s="428"/>
      <c r="C5776" s="428"/>
      <c r="D5776" s="495"/>
      <c r="E5776" s="495"/>
      <c r="F5776" s="428"/>
      <c r="G5776" s="495"/>
      <c r="H5776" s="495" t="str">
        <f t="shared" si="182"/>
        <v/>
      </c>
      <c r="I5776" s="512" t="str">
        <f t="shared" si="183"/>
        <v/>
      </c>
      <c r="J5776" s="428"/>
    </row>
    <row r="5777" spans="1:10" ht="24.75" customHeight="1">
      <c r="A5777" s="428"/>
      <c r="B5777" s="428"/>
      <c r="C5777" s="428"/>
      <c r="D5777" s="495"/>
      <c r="E5777" s="495"/>
      <c r="F5777" s="428"/>
      <c r="G5777" s="495"/>
      <c r="H5777" s="495" t="str">
        <f t="shared" si="182"/>
        <v/>
      </c>
      <c r="I5777" s="512" t="str">
        <f t="shared" si="183"/>
        <v/>
      </c>
      <c r="J5777" s="428"/>
    </row>
    <row r="5778" spans="1:10" ht="24.75" customHeight="1">
      <c r="A5778" s="428"/>
      <c r="B5778" s="428"/>
      <c r="C5778" s="428"/>
      <c r="D5778" s="495"/>
      <c r="E5778" s="495"/>
      <c r="F5778" s="428"/>
      <c r="G5778" s="495"/>
      <c r="H5778" s="495" t="str">
        <f t="shared" si="182"/>
        <v/>
      </c>
      <c r="I5778" s="512" t="str">
        <f t="shared" si="183"/>
        <v/>
      </c>
      <c r="J5778" s="428"/>
    </row>
    <row r="5779" spans="1:10" ht="24.75" customHeight="1">
      <c r="A5779" s="428"/>
      <c r="B5779" s="428"/>
      <c r="C5779" s="428"/>
      <c r="D5779" s="495"/>
      <c r="E5779" s="495"/>
      <c r="F5779" s="428"/>
      <c r="G5779" s="495"/>
      <c r="H5779" s="495" t="str">
        <f t="shared" si="182"/>
        <v/>
      </c>
      <c r="I5779" s="512" t="str">
        <f t="shared" si="183"/>
        <v/>
      </c>
      <c r="J5779" s="428"/>
    </row>
    <row r="5780" spans="1:10" ht="24.75" customHeight="1">
      <c r="A5780" s="428"/>
      <c r="B5780" s="428"/>
      <c r="C5780" s="428"/>
      <c r="D5780" s="495"/>
      <c r="E5780" s="495"/>
      <c r="F5780" s="428"/>
      <c r="G5780" s="495"/>
      <c r="H5780" s="495" t="str">
        <f t="shared" si="182"/>
        <v/>
      </c>
      <c r="I5780" s="512" t="str">
        <f t="shared" si="183"/>
        <v/>
      </c>
      <c r="J5780" s="428"/>
    </row>
    <row r="5781" spans="1:10" ht="24.75" customHeight="1">
      <c r="A5781" s="428"/>
      <c r="B5781" s="428"/>
      <c r="C5781" s="428"/>
      <c r="D5781" s="495"/>
      <c r="E5781" s="495"/>
      <c r="F5781" s="428"/>
      <c r="G5781" s="495"/>
      <c r="H5781" s="495" t="str">
        <f t="shared" si="182"/>
        <v/>
      </c>
      <c r="I5781" s="512" t="str">
        <f t="shared" si="183"/>
        <v/>
      </c>
      <c r="J5781" s="428"/>
    </row>
    <row r="5782" spans="1:10" ht="24.75" customHeight="1">
      <c r="A5782" s="428"/>
      <c r="B5782" s="428"/>
      <c r="C5782" s="428"/>
      <c r="D5782" s="495"/>
      <c r="E5782" s="495"/>
      <c r="F5782" s="428"/>
      <c r="G5782" s="495"/>
      <c r="H5782" s="495" t="str">
        <f t="shared" si="182"/>
        <v/>
      </c>
      <c r="I5782" s="512" t="str">
        <f t="shared" si="183"/>
        <v/>
      </c>
      <c r="J5782" s="428"/>
    </row>
    <row r="5783" spans="1:10" ht="24.75" customHeight="1">
      <c r="A5783" s="428"/>
      <c r="B5783" s="428"/>
      <c r="C5783" s="428"/>
      <c r="D5783" s="495"/>
      <c r="E5783" s="495"/>
      <c r="F5783" s="428"/>
      <c r="G5783" s="495"/>
      <c r="H5783" s="495" t="str">
        <f t="shared" si="182"/>
        <v/>
      </c>
      <c r="I5783" s="512" t="str">
        <f t="shared" si="183"/>
        <v/>
      </c>
      <c r="J5783" s="428"/>
    </row>
    <row r="5784" spans="1:10" ht="24.75" customHeight="1">
      <c r="A5784" s="428"/>
      <c r="B5784" s="428"/>
      <c r="C5784" s="428"/>
      <c r="D5784" s="495"/>
      <c r="E5784" s="495"/>
      <c r="F5784" s="428"/>
      <c r="G5784" s="495"/>
      <c r="H5784" s="495" t="str">
        <f t="shared" si="182"/>
        <v/>
      </c>
      <c r="I5784" s="512" t="str">
        <f t="shared" si="183"/>
        <v/>
      </c>
      <c r="J5784" s="428"/>
    </row>
    <row r="5785" spans="1:10" ht="24.75" customHeight="1">
      <c r="A5785" s="428"/>
      <c r="B5785" s="428"/>
      <c r="C5785" s="428"/>
      <c r="D5785" s="495"/>
      <c r="E5785" s="495"/>
      <c r="F5785" s="428"/>
      <c r="G5785" s="495"/>
      <c r="H5785" s="495" t="str">
        <f t="shared" si="182"/>
        <v/>
      </c>
      <c r="I5785" s="512" t="str">
        <f t="shared" si="183"/>
        <v/>
      </c>
      <c r="J5785" s="428"/>
    </row>
    <row r="5786" spans="1:10" ht="24.75" customHeight="1">
      <c r="A5786" s="428"/>
      <c r="B5786" s="428"/>
      <c r="C5786" s="428"/>
      <c r="D5786" s="495"/>
      <c r="E5786" s="495"/>
      <c r="F5786" s="428"/>
      <c r="G5786" s="495"/>
      <c r="H5786" s="495" t="str">
        <f t="shared" si="182"/>
        <v/>
      </c>
      <c r="I5786" s="512" t="str">
        <f t="shared" si="183"/>
        <v/>
      </c>
      <c r="J5786" s="428"/>
    </row>
    <row r="5787" spans="1:10" ht="24.75" customHeight="1">
      <c r="A5787" s="428"/>
      <c r="B5787" s="428"/>
      <c r="C5787" s="428"/>
      <c r="D5787" s="495"/>
      <c r="E5787" s="495"/>
      <c r="F5787" s="428"/>
      <c r="G5787" s="495"/>
      <c r="H5787" s="495" t="str">
        <f t="shared" si="182"/>
        <v/>
      </c>
      <c r="I5787" s="512" t="str">
        <f t="shared" si="183"/>
        <v/>
      </c>
      <c r="J5787" s="428"/>
    </row>
    <row r="5788" spans="1:10" ht="24.75" customHeight="1">
      <c r="A5788" s="428"/>
      <c r="B5788" s="428"/>
      <c r="C5788" s="428"/>
      <c r="D5788" s="495"/>
      <c r="E5788" s="495"/>
      <c r="F5788" s="428"/>
      <c r="G5788" s="495"/>
      <c r="H5788" s="495" t="str">
        <f t="shared" si="182"/>
        <v/>
      </c>
      <c r="I5788" s="512" t="str">
        <f t="shared" si="183"/>
        <v/>
      </c>
      <c r="J5788" s="428"/>
    </row>
    <row r="5789" spans="1:10" ht="24.75" customHeight="1">
      <c r="A5789" s="428"/>
      <c r="B5789" s="428"/>
      <c r="C5789" s="428"/>
      <c r="D5789" s="495"/>
      <c r="E5789" s="495"/>
      <c r="F5789" s="428"/>
      <c r="G5789" s="495"/>
      <c r="H5789" s="495" t="str">
        <f t="shared" si="182"/>
        <v/>
      </c>
      <c r="I5789" s="512" t="str">
        <f t="shared" si="183"/>
        <v/>
      </c>
      <c r="J5789" s="428"/>
    </row>
    <row r="5790" spans="1:10" ht="24.75" customHeight="1">
      <c r="A5790" s="428"/>
      <c r="B5790" s="428"/>
      <c r="C5790" s="428"/>
      <c r="D5790" s="495"/>
      <c r="E5790" s="495"/>
      <c r="F5790" s="428"/>
      <c r="G5790" s="495"/>
      <c r="H5790" s="495" t="str">
        <f t="shared" ref="H5790:H5853" si="184">IF(E5790="","",E5790*G5790)</f>
        <v/>
      </c>
      <c r="I5790" s="512" t="str">
        <f t="shared" ref="I5790:I5853" si="185">IF(D5790="","",H5790/D5790)</f>
        <v/>
      </c>
      <c r="J5790" s="428"/>
    </row>
    <row r="5791" spans="1:10" ht="24.75" customHeight="1">
      <c r="A5791" s="428"/>
      <c r="B5791" s="428"/>
      <c r="C5791" s="428"/>
      <c r="D5791" s="495"/>
      <c r="E5791" s="495"/>
      <c r="F5791" s="428"/>
      <c r="G5791" s="495"/>
      <c r="H5791" s="495" t="str">
        <f t="shared" si="184"/>
        <v/>
      </c>
      <c r="I5791" s="512" t="str">
        <f t="shared" si="185"/>
        <v/>
      </c>
      <c r="J5791" s="428"/>
    </row>
    <row r="5792" spans="1:10" ht="24.75" customHeight="1">
      <c r="A5792" s="428"/>
      <c r="B5792" s="428"/>
      <c r="C5792" s="428"/>
      <c r="D5792" s="495"/>
      <c r="E5792" s="495"/>
      <c r="F5792" s="428"/>
      <c r="G5792" s="495"/>
      <c r="H5792" s="495" t="str">
        <f t="shared" si="184"/>
        <v/>
      </c>
      <c r="I5792" s="512" t="str">
        <f t="shared" si="185"/>
        <v/>
      </c>
      <c r="J5792" s="428"/>
    </row>
    <row r="5793" spans="1:10" ht="24.75" customHeight="1">
      <c r="A5793" s="428"/>
      <c r="B5793" s="428"/>
      <c r="C5793" s="428"/>
      <c r="D5793" s="495"/>
      <c r="E5793" s="495"/>
      <c r="F5793" s="428"/>
      <c r="G5793" s="495"/>
      <c r="H5793" s="495" t="str">
        <f t="shared" si="184"/>
        <v/>
      </c>
      <c r="I5793" s="512" t="str">
        <f t="shared" si="185"/>
        <v/>
      </c>
      <c r="J5793" s="428"/>
    </row>
    <row r="5794" spans="1:10" ht="24.75" customHeight="1">
      <c r="A5794" s="428"/>
      <c r="B5794" s="428"/>
      <c r="C5794" s="428"/>
      <c r="D5794" s="495"/>
      <c r="E5794" s="495"/>
      <c r="F5794" s="428"/>
      <c r="G5794" s="495"/>
      <c r="H5794" s="495" t="str">
        <f t="shared" si="184"/>
        <v/>
      </c>
      <c r="I5794" s="512" t="str">
        <f t="shared" si="185"/>
        <v/>
      </c>
      <c r="J5794" s="428"/>
    </row>
    <row r="5795" spans="1:10" ht="24.75" customHeight="1">
      <c r="A5795" s="428"/>
      <c r="B5795" s="428"/>
      <c r="C5795" s="428"/>
      <c r="D5795" s="495"/>
      <c r="E5795" s="495"/>
      <c r="F5795" s="428"/>
      <c r="G5795" s="495"/>
      <c r="H5795" s="495" t="str">
        <f t="shared" si="184"/>
        <v/>
      </c>
      <c r="I5795" s="512" t="str">
        <f t="shared" si="185"/>
        <v/>
      </c>
      <c r="J5795" s="428"/>
    </row>
    <row r="5796" spans="1:10" ht="24.75" customHeight="1">
      <c r="A5796" s="428"/>
      <c r="B5796" s="428"/>
      <c r="C5796" s="428"/>
      <c r="D5796" s="495"/>
      <c r="E5796" s="495"/>
      <c r="F5796" s="428"/>
      <c r="G5796" s="495"/>
      <c r="H5796" s="495" t="str">
        <f t="shared" si="184"/>
        <v/>
      </c>
      <c r="I5796" s="512" t="str">
        <f t="shared" si="185"/>
        <v/>
      </c>
      <c r="J5796" s="428"/>
    </row>
    <row r="5797" spans="1:10" ht="24.75" customHeight="1">
      <c r="A5797" s="428"/>
      <c r="B5797" s="428"/>
      <c r="C5797" s="428"/>
      <c r="D5797" s="495"/>
      <c r="E5797" s="495"/>
      <c r="F5797" s="428"/>
      <c r="G5797" s="495"/>
      <c r="H5797" s="495" t="str">
        <f t="shared" si="184"/>
        <v/>
      </c>
      <c r="I5797" s="512" t="str">
        <f t="shared" si="185"/>
        <v/>
      </c>
      <c r="J5797" s="428"/>
    </row>
    <row r="5798" spans="1:10" ht="24.75" customHeight="1">
      <c r="A5798" s="428"/>
      <c r="B5798" s="428"/>
      <c r="C5798" s="428"/>
      <c r="D5798" s="495"/>
      <c r="E5798" s="495"/>
      <c r="F5798" s="428"/>
      <c r="G5798" s="495"/>
      <c r="H5798" s="495" t="str">
        <f t="shared" si="184"/>
        <v/>
      </c>
      <c r="I5798" s="512" t="str">
        <f t="shared" si="185"/>
        <v/>
      </c>
      <c r="J5798" s="428"/>
    </row>
    <row r="5799" spans="1:10" ht="24.75" customHeight="1">
      <c r="A5799" s="428"/>
      <c r="B5799" s="428"/>
      <c r="C5799" s="428"/>
      <c r="D5799" s="495"/>
      <c r="E5799" s="495"/>
      <c r="F5799" s="428"/>
      <c r="G5799" s="495"/>
      <c r="H5799" s="495" t="str">
        <f t="shared" si="184"/>
        <v/>
      </c>
      <c r="I5799" s="512" t="str">
        <f t="shared" si="185"/>
        <v/>
      </c>
      <c r="J5799" s="428"/>
    </row>
    <row r="5800" spans="1:10" ht="24.75" customHeight="1">
      <c r="A5800" s="428"/>
      <c r="B5800" s="428"/>
      <c r="C5800" s="428"/>
      <c r="D5800" s="495"/>
      <c r="E5800" s="495"/>
      <c r="F5800" s="428"/>
      <c r="G5800" s="495"/>
      <c r="H5800" s="495" t="str">
        <f t="shared" si="184"/>
        <v/>
      </c>
      <c r="I5800" s="512" t="str">
        <f t="shared" si="185"/>
        <v/>
      </c>
      <c r="J5800" s="428"/>
    </row>
    <row r="5801" spans="1:10" ht="24.75" customHeight="1">
      <c r="A5801" s="428"/>
      <c r="B5801" s="428"/>
      <c r="C5801" s="428"/>
      <c r="D5801" s="495"/>
      <c r="E5801" s="495"/>
      <c r="F5801" s="428"/>
      <c r="G5801" s="495"/>
      <c r="H5801" s="495" t="str">
        <f t="shared" si="184"/>
        <v/>
      </c>
      <c r="I5801" s="512" t="str">
        <f t="shared" si="185"/>
        <v/>
      </c>
      <c r="J5801" s="428"/>
    </row>
    <row r="5802" spans="1:10" ht="24.75" customHeight="1">
      <c r="A5802" s="428"/>
      <c r="B5802" s="428"/>
      <c r="C5802" s="428"/>
      <c r="D5802" s="495"/>
      <c r="E5802" s="495"/>
      <c r="F5802" s="428"/>
      <c r="G5802" s="495"/>
      <c r="H5802" s="495" t="str">
        <f t="shared" si="184"/>
        <v/>
      </c>
      <c r="I5802" s="512" t="str">
        <f t="shared" si="185"/>
        <v/>
      </c>
      <c r="J5802" s="428"/>
    </row>
    <row r="5803" spans="1:10" ht="24.75" customHeight="1">
      <c r="A5803" s="428"/>
      <c r="B5803" s="428"/>
      <c r="C5803" s="428"/>
      <c r="D5803" s="495"/>
      <c r="E5803" s="495"/>
      <c r="F5803" s="428"/>
      <c r="G5803" s="495"/>
      <c r="H5803" s="495" t="str">
        <f t="shared" si="184"/>
        <v/>
      </c>
      <c r="I5803" s="512" t="str">
        <f t="shared" si="185"/>
        <v/>
      </c>
      <c r="J5803" s="428"/>
    </row>
    <row r="5804" spans="1:10" ht="24.75" customHeight="1">
      <c r="A5804" s="428"/>
      <c r="B5804" s="428"/>
      <c r="C5804" s="428"/>
      <c r="D5804" s="495"/>
      <c r="E5804" s="495"/>
      <c r="F5804" s="428"/>
      <c r="G5804" s="495"/>
      <c r="H5804" s="495" t="str">
        <f t="shared" si="184"/>
        <v/>
      </c>
      <c r="I5804" s="512" t="str">
        <f t="shared" si="185"/>
        <v/>
      </c>
      <c r="J5804" s="428"/>
    </row>
    <row r="5805" spans="1:10" ht="24.75" customHeight="1">
      <c r="A5805" s="428"/>
      <c r="B5805" s="428"/>
      <c r="C5805" s="428"/>
      <c r="D5805" s="495"/>
      <c r="E5805" s="495"/>
      <c r="F5805" s="428"/>
      <c r="G5805" s="495"/>
      <c r="H5805" s="495" t="str">
        <f t="shared" si="184"/>
        <v/>
      </c>
      <c r="I5805" s="512" t="str">
        <f t="shared" si="185"/>
        <v/>
      </c>
      <c r="J5805" s="428"/>
    </row>
    <row r="5806" spans="1:10" ht="24.75" customHeight="1">
      <c r="A5806" s="428"/>
      <c r="B5806" s="428"/>
      <c r="C5806" s="428"/>
      <c r="D5806" s="495"/>
      <c r="E5806" s="495"/>
      <c r="F5806" s="428"/>
      <c r="G5806" s="495"/>
      <c r="H5806" s="495" t="str">
        <f t="shared" si="184"/>
        <v/>
      </c>
      <c r="I5806" s="512" t="str">
        <f t="shared" si="185"/>
        <v/>
      </c>
      <c r="J5806" s="428"/>
    </row>
    <row r="5807" spans="1:10" ht="24.75" customHeight="1">
      <c r="A5807" s="428"/>
      <c r="B5807" s="428"/>
      <c r="C5807" s="428"/>
      <c r="D5807" s="495"/>
      <c r="E5807" s="495"/>
      <c r="F5807" s="428"/>
      <c r="G5807" s="495"/>
      <c r="H5807" s="495" t="str">
        <f t="shared" si="184"/>
        <v/>
      </c>
      <c r="I5807" s="512" t="str">
        <f t="shared" si="185"/>
        <v/>
      </c>
      <c r="J5807" s="428"/>
    </row>
    <row r="5808" spans="1:10" ht="24.75" customHeight="1">
      <c r="A5808" s="428"/>
      <c r="B5808" s="428"/>
      <c r="C5808" s="428"/>
      <c r="D5808" s="495"/>
      <c r="E5808" s="495"/>
      <c r="F5808" s="428"/>
      <c r="G5808" s="495"/>
      <c r="H5808" s="495" t="str">
        <f t="shared" si="184"/>
        <v/>
      </c>
      <c r="I5808" s="512" t="str">
        <f t="shared" si="185"/>
        <v/>
      </c>
      <c r="J5808" s="428"/>
    </row>
    <row r="5809" spans="1:10" ht="24.75" customHeight="1">
      <c r="A5809" s="428"/>
      <c r="B5809" s="428"/>
      <c r="C5809" s="428"/>
      <c r="D5809" s="495"/>
      <c r="E5809" s="495"/>
      <c r="F5809" s="428"/>
      <c r="G5809" s="495"/>
      <c r="H5809" s="495" t="str">
        <f t="shared" si="184"/>
        <v/>
      </c>
      <c r="I5809" s="512" t="str">
        <f t="shared" si="185"/>
        <v/>
      </c>
      <c r="J5809" s="428"/>
    </row>
    <row r="5810" spans="1:10" ht="24.75" customHeight="1">
      <c r="A5810" s="428"/>
      <c r="B5810" s="428"/>
      <c r="C5810" s="428"/>
      <c r="D5810" s="495"/>
      <c r="E5810" s="495"/>
      <c r="F5810" s="428"/>
      <c r="G5810" s="495"/>
      <c r="H5810" s="495" t="str">
        <f t="shared" si="184"/>
        <v/>
      </c>
      <c r="I5810" s="512" t="str">
        <f t="shared" si="185"/>
        <v/>
      </c>
      <c r="J5810" s="428"/>
    </row>
    <row r="5811" spans="1:10" ht="24.75" customHeight="1">
      <c r="A5811" s="428"/>
      <c r="B5811" s="428"/>
      <c r="C5811" s="428"/>
      <c r="D5811" s="495"/>
      <c r="E5811" s="495"/>
      <c r="F5811" s="428"/>
      <c r="G5811" s="495"/>
      <c r="H5811" s="495" t="str">
        <f t="shared" si="184"/>
        <v/>
      </c>
      <c r="I5811" s="512" t="str">
        <f t="shared" si="185"/>
        <v/>
      </c>
      <c r="J5811" s="428"/>
    </row>
    <row r="5812" spans="1:10" ht="24.75" customHeight="1">
      <c r="A5812" s="428"/>
      <c r="B5812" s="428"/>
      <c r="C5812" s="428"/>
      <c r="D5812" s="495"/>
      <c r="E5812" s="495"/>
      <c r="F5812" s="428"/>
      <c r="G5812" s="495"/>
      <c r="H5812" s="495" t="str">
        <f t="shared" si="184"/>
        <v/>
      </c>
      <c r="I5812" s="512" t="str">
        <f t="shared" si="185"/>
        <v/>
      </c>
      <c r="J5812" s="428"/>
    </row>
    <row r="5813" spans="1:10" ht="24.75" customHeight="1">
      <c r="A5813" s="428"/>
      <c r="B5813" s="428"/>
      <c r="C5813" s="428"/>
      <c r="D5813" s="495"/>
      <c r="E5813" s="495"/>
      <c r="F5813" s="428"/>
      <c r="G5813" s="495"/>
      <c r="H5813" s="495" t="str">
        <f t="shared" si="184"/>
        <v/>
      </c>
      <c r="I5813" s="512" t="str">
        <f t="shared" si="185"/>
        <v/>
      </c>
      <c r="J5813" s="428"/>
    </row>
    <row r="5814" spans="1:10" ht="24.75" customHeight="1">
      <c r="A5814" s="428"/>
      <c r="B5814" s="428"/>
      <c r="C5814" s="428"/>
      <c r="D5814" s="495"/>
      <c r="E5814" s="495"/>
      <c r="F5814" s="428"/>
      <c r="G5814" s="495"/>
      <c r="H5814" s="495" t="str">
        <f t="shared" si="184"/>
        <v/>
      </c>
      <c r="I5814" s="512" t="str">
        <f t="shared" si="185"/>
        <v/>
      </c>
      <c r="J5814" s="428"/>
    </row>
    <row r="5815" spans="1:10" ht="24.75" customHeight="1">
      <c r="A5815" s="428"/>
      <c r="B5815" s="428"/>
      <c r="C5815" s="428"/>
      <c r="D5815" s="495"/>
      <c r="E5815" s="495"/>
      <c r="F5815" s="428"/>
      <c r="G5815" s="495"/>
      <c r="H5815" s="495" t="str">
        <f t="shared" si="184"/>
        <v/>
      </c>
      <c r="I5815" s="512" t="str">
        <f t="shared" si="185"/>
        <v/>
      </c>
      <c r="J5815" s="428"/>
    </row>
    <row r="5816" spans="1:10" ht="24.75" customHeight="1">
      <c r="A5816" s="428"/>
      <c r="B5816" s="428"/>
      <c r="C5816" s="428"/>
      <c r="D5816" s="495"/>
      <c r="E5816" s="495"/>
      <c r="F5816" s="428"/>
      <c r="G5816" s="495"/>
      <c r="H5816" s="495" t="str">
        <f t="shared" si="184"/>
        <v/>
      </c>
      <c r="I5816" s="512" t="str">
        <f t="shared" si="185"/>
        <v/>
      </c>
      <c r="J5816" s="428"/>
    </row>
    <row r="5817" spans="1:10" ht="24.75" customHeight="1">
      <c r="A5817" s="428"/>
      <c r="B5817" s="428"/>
      <c r="C5817" s="428"/>
      <c r="D5817" s="495"/>
      <c r="E5817" s="495"/>
      <c r="F5817" s="428"/>
      <c r="G5817" s="495"/>
      <c r="H5817" s="495" t="str">
        <f t="shared" si="184"/>
        <v/>
      </c>
      <c r="I5817" s="512" t="str">
        <f t="shared" si="185"/>
        <v/>
      </c>
      <c r="J5817" s="428"/>
    </row>
    <row r="5818" spans="1:10" ht="24.75" customHeight="1">
      <c r="A5818" s="428"/>
      <c r="B5818" s="428"/>
      <c r="C5818" s="428"/>
      <c r="D5818" s="495"/>
      <c r="E5818" s="495"/>
      <c r="F5818" s="428"/>
      <c r="G5818" s="495"/>
      <c r="H5818" s="495" t="str">
        <f t="shared" si="184"/>
        <v/>
      </c>
      <c r="I5818" s="512" t="str">
        <f t="shared" si="185"/>
        <v/>
      </c>
      <c r="J5818" s="428"/>
    </row>
    <row r="5819" spans="1:10" ht="24.75" customHeight="1">
      <c r="A5819" s="428"/>
      <c r="B5819" s="428"/>
      <c r="C5819" s="428"/>
      <c r="D5819" s="495"/>
      <c r="E5819" s="495"/>
      <c r="F5819" s="428"/>
      <c r="G5819" s="495"/>
      <c r="H5819" s="495" t="str">
        <f t="shared" si="184"/>
        <v/>
      </c>
      <c r="I5819" s="512" t="str">
        <f t="shared" si="185"/>
        <v/>
      </c>
      <c r="J5819" s="428"/>
    </row>
    <row r="5820" spans="1:10" ht="24.75" customHeight="1">
      <c r="A5820" s="428"/>
      <c r="B5820" s="428"/>
      <c r="C5820" s="428"/>
      <c r="D5820" s="495"/>
      <c r="E5820" s="495"/>
      <c r="F5820" s="428"/>
      <c r="G5820" s="495"/>
      <c r="H5820" s="495" t="str">
        <f t="shared" si="184"/>
        <v/>
      </c>
      <c r="I5820" s="512" t="str">
        <f t="shared" si="185"/>
        <v/>
      </c>
      <c r="J5820" s="428"/>
    </row>
    <row r="5821" spans="1:10" ht="24.75" customHeight="1">
      <c r="A5821" s="428"/>
      <c r="B5821" s="428"/>
      <c r="C5821" s="428"/>
      <c r="D5821" s="495"/>
      <c r="E5821" s="495"/>
      <c r="F5821" s="428"/>
      <c r="G5821" s="495"/>
      <c r="H5821" s="495" t="str">
        <f t="shared" si="184"/>
        <v/>
      </c>
      <c r="I5821" s="512" t="str">
        <f t="shared" si="185"/>
        <v/>
      </c>
      <c r="J5821" s="428"/>
    </row>
    <row r="5822" spans="1:10" ht="24.75" customHeight="1">
      <c r="A5822" s="428"/>
      <c r="B5822" s="428"/>
      <c r="C5822" s="428"/>
      <c r="D5822" s="495"/>
      <c r="E5822" s="495"/>
      <c r="F5822" s="428"/>
      <c r="G5822" s="495"/>
      <c r="H5822" s="495" t="str">
        <f t="shared" si="184"/>
        <v/>
      </c>
      <c r="I5822" s="512" t="str">
        <f t="shared" si="185"/>
        <v/>
      </c>
      <c r="J5822" s="428"/>
    </row>
    <row r="5823" spans="1:10" ht="24.75" customHeight="1">
      <c r="A5823" s="428"/>
      <c r="B5823" s="428"/>
      <c r="C5823" s="428"/>
      <c r="D5823" s="495"/>
      <c r="E5823" s="495"/>
      <c r="F5823" s="428"/>
      <c r="G5823" s="495"/>
      <c r="H5823" s="495" t="str">
        <f t="shared" si="184"/>
        <v/>
      </c>
      <c r="I5823" s="512" t="str">
        <f t="shared" si="185"/>
        <v/>
      </c>
      <c r="J5823" s="428"/>
    </row>
    <row r="5824" spans="1:10" ht="24.75" customHeight="1">
      <c r="A5824" s="428"/>
      <c r="B5824" s="428"/>
      <c r="C5824" s="428"/>
      <c r="D5824" s="495"/>
      <c r="E5824" s="495"/>
      <c r="F5824" s="428"/>
      <c r="G5824" s="495"/>
      <c r="H5824" s="495" t="str">
        <f t="shared" si="184"/>
        <v/>
      </c>
      <c r="I5824" s="512" t="str">
        <f t="shared" si="185"/>
        <v/>
      </c>
      <c r="J5824" s="428"/>
    </row>
    <row r="5825" spans="1:10" ht="24.75" customHeight="1">
      <c r="A5825" s="428"/>
      <c r="B5825" s="428"/>
      <c r="C5825" s="428"/>
      <c r="D5825" s="495"/>
      <c r="E5825" s="495"/>
      <c r="F5825" s="428"/>
      <c r="G5825" s="495"/>
      <c r="H5825" s="495" t="str">
        <f t="shared" si="184"/>
        <v/>
      </c>
      <c r="I5825" s="512" t="str">
        <f t="shared" si="185"/>
        <v/>
      </c>
      <c r="J5825" s="428"/>
    </row>
    <row r="5826" spans="1:10" ht="24.75" customHeight="1">
      <c r="A5826" s="428"/>
      <c r="B5826" s="428"/>
      <c r="C5826" s="428"/>
      <c r="D5826" s="495"/>
      <c r="E5826" s="495"/>
      <c r="F5826" s="428"/>
      <c r="G5826" s="495"/>
      <c r="H5826" s="495" t="str">
        <f t="shared" si="184"/>
        <v/>
      </c>
      <c r="I5826" s="512" t="str">
        <f t="shared" si="185"/>
        <v/>
      </c>
      <c r="J5826" s="428"/>
    </row>
    <row r="5827" spans="1:10" ht="24.75" customHeight="1">
      <c r="A5827" s="428"/>
      <c r="B5827" s="428"/>
      <c r="C5827" s="428"/>
      <c r="D5827" s="495"/>
      <c r="E5827" s="495"/>
      <c r="F5827" s="428"/>
      <c r="G5827" s="495"/>
      <c r="H5827" s="495" t="str">
        <f t="shared" si="184"/>
        <v/>
      </c>
      <c r="I5827" s="512" t="str">
        <f t="shared" si="185"/>
        <v/>
      </c>
      <c r="J5827" s="428"/>
    </row>
    <row r="5828" spans="1:10" ht="24.75" customHeight="1">
      <c r="A5828" s="428"/>
      <c r="B5828" s="428"/>
      <c r="C5828" s="428"/>
      <c r="D5828" s="495"/>
      <c r="E5828" s="495"/>
      <c r="F5828" s="428"/>
      <c r="G5828" s="495"/>
      <c r="H5828" s="495" t="str">
        <f t="shared" si="184"/>
        <v/>
      </c>
      <c r="I5828" s="512" t="str">
        <f t="shared" si="185"/>
        <v/>
      </c>
      <c r="J5828" s="428"/>
    </row>
    <row r="5829" spans="1:10" ht="24.75" customHeight="1">
      <c r="A5829" s="428"/>
      <c r="B5829" s="428"/>
      <c r="C5829" s="428"/>
      <c r="D5829" s="495"/>
      <c r="E5829" s="495"/>
      <c r="F5829" s="428"/>
      <c r="G5829" s="495"/>
      <c r="H5829" s="495" t="str">
        <f t="shared" si="184"/>
        <v/>
      </c>
      <c r="I5829" s="512" t="str">
        <f t="shared" si="185"/>
        <v/>
      </c>
      <c r="J5829" s="428"/>
    </row>
    <row r="5830" spans="1:10" ht="24.75" customHeight="1">
      <c r="A5830" s="428"/>
      <c r="B5830" s="428"/>
      <c r="C5830" s="428"/>
      <c r="D5830" s="495"/>
      <c r="E5830" s="495"/>
      <c r="F5830" s="428"/>
      <c r="G5830" s="495"/>
      <c r="H5830" s="495" t="str">
        <f t="shared" si="184"/>
        <v/>
      </c>
      <c r="I5830" s="512" t="str">
        <f t="shared" si="185"/>
        <v/>
      </c>
      <c r="J5830" s="428"/>
    </row>
    <row r="5831" spans="1:10" ht="24.75" customHeight="1">
      <c r="A5831" s="428"/>
      <c r="B5831" s="428"/>
      <c r="C5831" s="428"/>
      <c r="D5831" s="495"/>
      <c r="E5831" s="495"/>
      <c r="F5831" s="428"/>
      <c r="G5831" s="495"/>
      <c r="H5831" s="495" t="str">
        <f t="shared" si="184"/>
        <v/>
      </c>
      <c r="I5831" s="512" t="str">
        <f t="shared" si="185"/>
        <v/>
      </c>
      <c r="J5831" s="428"/>
    </row>
    <row r="5832" spans="1:10" ht="24.75" customHeight="1">
      <c r="A5832" s="428"/>
      <c r="B5832" s="428"/>
      <c r="C5832" s="428"/>
      <c r="D5832" s="495"/>
      <c r="E5832" s="495"/>
      <c r="F5832" s="428"/>
      <c r="G5832" s="495"/>
      <c r="H5832" s="495" t="str">
        <f t="shared" si="184"/>
        <v/>
      </c>
      <c r="I5832" s="512" t="str">
        <f t="shared" si="185"/>
        <v/>
      </c>
      <c r="J5832" s="428"/>
    </row>
    <row r="5833" spans="1:10" ht="24.75" customHeight="1">
      <c r="A5833" s="428"/>
      <c r="B5833" s="428"/>
      <c r="C5833" s="428"/>
      <c r="D5833" s="495"/>
      <c r="E5833" s="495"/>
      <c r="F5833" s="428"/>
      <c r="G5833" s="495"/>
      <c r="H5833" s="495" t="str">
        <f t="shared" si="184"/>
        <v/>
      </c>
      <c r="I5833" s="512" t="str">
        <f t="shared" si="185"/>
        <v/>
      </c>
      <c r="J5833" s="428"/>
    </row>
    <row r="5834" spans="1:10" ht="24.75" customHeight="1">
      <c r="A5834" s="428"/>
      <c r="B5834" s="428"/>
      <c r="C5834" s="428"/>
      <c r="D5834" s="495"/>
      <c r="E5834" s="495"/>
      <c r="F5834" s="428"/>
      <c r="G5834" s="495"/>
      <c r="H5834" s="495" t="str">
        <f t="shared" si="184"/>
        <v/>
      </c>
      <c r="I5834" s="512" t="str">
        <f t="shared" si="185"/>
        <v/>
      </c>
      <c r="J5834" s="428"/>
    </row>
    <row r="5835" spans="1:10" ht="24.75" customHeight="1">
      <c r="A5835" s="428"/>
      <c r="B5835" s="428"/>
      <c r="C5835" s="428"/>
      <c r="D5835" s="495"/>
      <c r="E5835" s="495"/>
      <c r="F5835" s="428"/>
      <c r="G5835" s="495"/>
      <c r="H5835" s="495" t="str">
        <f t="shared" si="184"/>
        <v/>
      </c>
      <c r="I5835" s="512" t="str">
        <f t="shared" si="185"/>
        <v/>
      </c>
      <c r="J5835" s="428"/>
    </row>
    <row r="5836" spans="1:10" ht="24.75" customHeight="1">
      <c r="A5836" s="428"/>
      <c r="B5836" s="428"/>
      <c r="C5836" s="428"/>
      <c r="D5836" s="495"/>
      <c r="E5836" s="495"/>
      <c r="F5836" s="428"/>
      <c r="G5836" s="495"/>
      <c r="H5836" s="495" t="str">
        <f t="shared" si="184"/>
        <v/>
      </c>
      <c r="I5836" s="512" t="str">
        <f t="shared" si="185"/>
        <v/>
      </c>
      <c r="J5836" s="428"/>
    </row>
    <row r="5837" spans="1:10" ht="24.75" customHeight="1">
      <c r="A5837" s="428"/>
      <c r="B5837" s="428"/>
      <c r="C5837" s="428"/>
      <c r="D5837" s="495"/>
      <c r="E5837" s="495"/>
      <c r="F5837" s="428"/>
      <c r="G5837" s="495"/>
      <c r="H5837" s="495" t="str">
        <f t="shared" si="184"/>
        <v/>
      </c>
      <c r="I5837" s="512" t="str">
        <f t="shared" si="185"/>
        <v/>
      </c>
      <c r="J5837" s="428"/>
    </row>
    <row r="5838" spans="1:10" ht="24.75" customHeight="1">
      <c r="A5838" s="428"/>
      <c r="B5838" s="428"/>
      <c r="C5838" s="428"/>
      <c r="D5838" s="495"/>
      <c r="E5838" s="495"/>
      <c r="F5838" s="428"/>
      <c r="G5838" s="495"/>
      <c r="H5838" s="495" t="str">
        <f t="shared" si="184"/>
        <v/>
      </c>
      <c r="I5838" s="512" t="str">
        <f t="shared" si="185"/>
        <v/>
      </c>
      <c r="J5838" s="428"/>
    </row>
    <row r="5839" spans="1:10" ht="24.75" customHeight="1">
      <c r="A5839" s="428"/>
      <c r="B5839" s="428"/>
      <c r="C5839" s="428"/>
      <c r="D5839" s="495"/>
      <c r="E5839" s="495"/>
      <c r="F5839" s="428"/>
      <c r="G5839" s="495"/>
      <c r="H5839" s="495" t="str">
        <f t="shared" si="184"/>
        <v/>
      </c>
      <c r="I5839" s="512" t="str">
        <f t="shared" si="185"/>
        <v/>
      </c>
      <c r="J5839" s="428"/>
    </row>
    <row r="5840" spans="1:10" ht="24.75" customHeight="1">
      <c r="A5840" s="428"/>
      <c r="B5840" s="428"/>
      <c r="C5840" s="428"/>
      <c r="D5840" s="495"/>
      <c r="E5840" s="495"/>
      <c r="F5840" s="428"/>
      <c r="G5840" s="495"/>
      <c r="H5840" s="495" t="str">
        <f t="shared" si="184"/>
        <v/>
      </c>
      <c r="I5840" s="512" t="str">
        <f t="shared" si="185"/>
        <v/>
      </c>
      <c r="J5840" s="428"/>
    </row>
    <row r="5841" spans="1:10" ht="24.75" customHeight="1">
      <c r="A5841" s="428"/>
      <c r="B5841" s="428"/>
      <c r="C5841" s="428"/>
      <c r="D5841" s="495"/>
      <c r="E5841" s="495"/>
      <c r="F5841" s="428"/>
      <c r="G5841" s="495"/>
      <c r="H5841" s="495" t="str">
        <f t="shared" si="184"/>
        <v/>
      </c>
      <c r="I5841" s="512" t="str">
        <f t="shared" si="185"/>
        <v/>
      </c>
      <c r="J5841" s="428"/>
    </row>
    <row r="5842" spans="1:10" ht="24.75" customHeight="1">
      <c r="A5842" s="428"/>
      <c r="B5842" s="428"/>
      <c r="C5842" s="428"/>
      <c r="D5842" s="495"/>
      <c r="E5842" s="495"/>
      <c r="F5842" s="428"/>
      <c r="G5842" s="495"/>
      <c r="H5842" s="495" t="str">
        <f t="shared" si="184"/>
        <v/>
      </c>
      <c r="I5842" s="512" t="str">
        <f t="shared" si="185"/>
        <v/>
      </c>
      <c r="J5842" s="428"/>
    </row>
    <row r="5843" spans="1:10" ht="24.75" customHeight="1">
      <c r="A5843" s="428"/>
      <c r="B5843" s="428"/>
      <c r="C5843" s="428"/>
      <c r="D5843" s="495"/>
      <c r="E5843" s="495"/>
      <c r="F5843" s="428"/>
      <c r="G5843" s="495"/>
      <c r="H5843" s="495" t="str">
        <f t="shared" si="184"/>
        <v/>
      </c>
      <c r="I5843" s="512" t="str">
        <f t="shared" si="185"/>
        <v/>
      </c>
      <c r="J5843" s="428"/>
    </row>
    <row r="5844" spans="1:10" ht="24.75" customHeight="1">
      <c r="A5844" s="428"/>
      <c r="B5844" s="428"/>
      <c r="C5844" s="428"/>
      <c r="D5844" s="495"/>
      <c r="E5844" s="495"/>
      <c r="F5844" s="428"/>
      <c r="G5844" s="495"/>
      <c r="H5844" s="495" t="str">
        <f t="shared" si="184"/>
        <v/>
      </c>
      <c r="I5844" s="512" t="str">
        <f t="shared" si="185"/>
        <v/>
      </c>
      <c r="J5844" s="428"/>
    </row>
    <row r="5845" spans="1:10" ht="24.75" customHeight="1">
      <c r="A5845" s="428"/>
      <c r="B5845" s="428"/>
      <c r="C5845" s="428"/>
      <c r="D5845" s="495"/>
      <c r="E5845" s="495"/>
      <c r="F5845" s="428"/>
      <c r="G5845" s="495"/>
      <c r="H5845" s="495" t="str">
        <f t="shared" si="184"/>
        <v/>
      </c>
      <c r="I5845" s="512" t="str">
        <f t="shared" si="185"/>
        <v/>
      </c>
      <c r="J5845" s="428"/>
    </row>
    <row r="5846" spans="1:10" ht="24.75" customHeight="1">
      <c r="A5846" s="428"/>
      <c r="B5846" s="428"/>
      <c r="C5846" s="428"/>
      <c r="D5846" s="495"/>
      <c r="E5846" s="495"/>
      <c r="F5846" s="428"/>
      <c r="G5846" s="495"/>
      <c r="H5846" s="495" t="str">
        <f t="shared" si="184"/>
        <v/>
      </c>
      <c r="I5846" s="512" t="str">
        <f t="shared" si="185"/>
        <v/>
      </c>
      <c r="J5846" s="428"/>
    </row>
    <row r="5847" spans="1:10" ht="24.75" customHeight="1">
      <c r="A5847" s="428"/>
      <c r="B5847" s="428"/>
      <c r="C5847" s="428"/>
      <c r="D5847" s="495"/>
      <c r="E5847" s="495"/>
      <c r="F5847" s="428"/>
      <c r="G5847" s="495"/>
      <c r="H5847" s="495" t="str">
        <f t="shared" si="184"/>
        <v/>
      </c>
      <c r="I5847" s="512" t="str">
        <f t="shared" si="185"/>
        <v/>
      </c>
      <c r="J5847" s="428"/>
    </row>
    <row r="5848" spans="1:10" ht="24.75" customHeight="1">
      <c r="A5848" s="428"/>
      <c r="B5848" s="428"/>
      <c r="C5848" s="428"/>
      <c r="D5848" s="495"/>
      <c r="E5848" s="495"/>
      <c r="F5848" s="428"/>
      <c r="G5848" s="495"/>
      <c r="H5848" s="495" t="str">
        <f t="shared" si="184"/>
        <v/>
      </c>
      <c r="I5848" s="512" t="str">
        <f t="shared" si="185"/>
        <v/>
      </c>
      <c r="J5848" s="428"/>
    </row>
    <row r="5849" spans="1:10" ht="24.75" customHeight="1">
      <c r="A5849" s="428"/>
      <c r="B5849" s="428"/>
      <c r="C5849" s="428"/>
      <c r="D5849" s="495"/>
      <c r="E5849" s="495"/>
      <c r="F5849" s="428"/>
      <c r="G5849" s="495"/>
      <c r="H5849" s="495" t="str">
        <f t="shared" si="184"/>
        <v/>
      </c>
      <c r="I5849" s="512" t="str">
        <f t="shared" si="185"/>
        <v/>
      </c>
      <c r="J5849" s="428"/>
    </row>
    <row r="5850" spans="1:10" ht="24.75" customHeight="1">
      <c r="A5850" s="428"/>
      <c r="B5850" s="428"/>
      <c r="C5850" s="428"/>
      <c r="D5850" s="495"/>
      <c r="E5850" s="495"/>
      <c r="F5850" s="428"/>
      <c r="G5850" s="495"/>
      <c r="H5850" s="495" t="str">
        <f t="shared" si="184"/>
        <v/>
      </c>
      <c r="I5850" s="512" t="str">
        <f t="shared" si="185"/>
        <v/>
      </c>
      <c r="J5850" s="428"/>
    </row>
    <row r="5851" spans="1:10" ht="24.75" customHeight="1">
      <c r="A5851" s="428"/>
      <c r="B5851" s="428"/>
      <c r="C5851" s="428"/>
      <c r="D5851" s="495"/>
      <c r="E5851" s="495"/>
      <c r="F5851" s="428"/>
      <c r="G5851" s="495"/>
      <c r="H5851" s="495" t="str">
        <f t="shared" si="184"/>
        <v/>
      </c>
      <c r="I5851" s="512" t="str">
        <f t="shared" si="185"/>
        <v/>
      </c>
      <c r="J5851" s="428"/>
    </row>
    <row r="5852" spans="1:10" ht="24.75" customHeight="1">
      <c r="A5852" s="428"/>
      <c r="B5852" s="428"/>
      <c r="C5852" s="428"/>
      <c r="D5852" s="495"/>
      <c r="E5852" s="495"/>
      <c r="F5852" s="428"/>
      <c r="G5852" s="495"/>
      <c r="H5852" s="495" t="str">
        <f t="shared" si="184"/>
        <v/>
      </c>
      <c r="I5852" s="512" t="str">
        <f t="shared" si="185"/>
        <v/>
      </c>
      <c r="J5852" s="428"/>
    </row>
    <row r="5853" spans="1:10" ht="24.75" customHeight="1">
      <c r="A5853" s="428"/>
      <c r="B5853" s="428"/>
      <c r="C5853" s="428"/>
      <c r="D5853" s="495"/>
      <c r="E5853" s="495"/>
      <c r="F5853" s="428"/>
      <c r="G5853" s="495"/>
      <c r="H5853" s="495" t="str">
        <f t="shared" si="184"/>
        <v/>
      </c>
      <c r="I5853" s="512" t="str">
        <f t="shared" si="185"/>
        <v/>
      </c>
      <c r="J5853" s="428"/>
    </row>
    <row r="5854" spans="1:10" ht="24.75" customHeight="1">
      <c r="A5854" s="428"/>
      <c r="B5854" s="428"/>
      <c r="C5854" s="428"/>
      <c r="D5854" s="495"/>
      <c r="E5854" s="495"/>
      <c r="F5854" s="428"/>
      <c r="G5854" s="495"/>
      <c r="H5854" s="495" t="str">
        <f t="shared" ref="H5854:H5917" si="186">IF(E5854="","",E5854*G5854)</f>
        <v/>
      </c>
      <c r="I5854" s="512" t="str">
        <f t="shared" ref="I5854:I5917" si="187">IF(D5854="","",H5854/D5854)</f>
        <v/>
      </c>
      <c r="J5854" s="428"/>
    </row>
    <row r="5855" spans="1:10" ht="24.75" customHeight="1">
      <c r="A5855" s="428"/>
      <c r="B5855" s="428"/>
      <c r="C5855" s="428"/>
      <c r="D5855" s="495"/>
      <c r="E5855" s="495"/>
      <c r="F5855" s="428"/>
      <c r="G5855" s="495"/>
      <c r="H5855" s="495" t="str">
        <f t="shared" si="186"/>
        <v/>
      </c>
      <c r="I5855" s="512" t="str">
        <f t="shared" si="187"/>
        <v/>
      </c>
      <c r="J5855" s="428"/>
    </row>
    <row r="5856" spans="1:10" ht="24.75" customHeight="1">
      <c r="A5856" s="428"/>
      <c r="B5856" s="428"/>
      <c r="C5856" s="428"/>
      <c r="D5856" s="495"/>
      <c r="E5856" s="495"/>
      <c r="F5856" s="428"/>
      <c r="G5856" s="495"/>
      <c r="H5856" s="495" t="str">
        <f t="shared" si="186"/>
        <v/>
      </c>
      <c r="I5856" s="512" t="str">
        <f t="shared" si="187"/>
        <v/>
      </c>
      <c r="J5856" s="428"/>
    </row>
    <row r="5857" spans="1:10" ht="24.75" customHeight="1">
      <c r="A5857" s="428"/>
      <c r="B5857" s="428"/>
      <c r="C5857" s="428"/>
      <c r="D5857" s="495"/>
      <c r="E5857" s="495"/>
      <c r="F5857" s="428"/>
      <c r="G5857" s="495"/>
      <c r="H5857" s="495" t="str">
        <f t="shared" si="186"/>
        <v/>
      </c>
      <c r="I5857" s="512" t="str">
        <f t="shared" si="187"/>
        <v/>
      </c>
      <c r="J5857" s="428"/>
    </row>
    <row r="5858" spans="1:10" ht="24.75" customHeight="1">
      <c r="A5858" s="428"/>
      <c r="B5858" s="428"/>
      <c r="C5858" s="428"/>
      <c r="D5858" s="495"/>
      <c r="E5858" s="495"/>
      <c r="F5858" s="428"/>
      <c r="G5858" s="495"/>
      <c r="H5858" s="495" t="str">
        <f t="shared" si="186"/>
        <v/>
      </c>
      <c r="I5858" s="512" t="str">
        <f t="shared" si="187"/>
        <v/>
      </c>
      <c r="J5858" s="428"/>
    </row>
    <row r="5859" spans="1:10" ht="24.75" customHeight="1">
      <c r="A5859" s="428"/>
      <c r="B5859" s="428"/>
      <c r="C5859" s="428"/>
      <c r="D5859" s="495"/>
      <c r="E5859" s="495"/>
      <c r="F5859" s="428"/>
      <c r="G5859" s="495"/>
      <c r="H5859" s="495" t="str">
        <f t="shared" si="186"/>
        <v/>
      </c>
      <c r="I5859" s="512" t="str">
        <f t="shared" si="187"/>
        <v/>
      </c>
      <c r="J5859" s="428"/>
    </row>
    <row r="5860" spans="1:10" ht="24.75" customHeight="1">
      <c r="A5860" s="428"/>
      <c r="B5860" s="428"/>
      <c r="C5860" s="428"/>
      <c r="D5860" s="495"/>
      <c r="E5860" s="495"/>
      <c r="F5860" s="428"/>
      <c r="G5860" s="495"/>
      <c r="H5860" s="495" t="str">
        <f t="shared" si="186"/>
        <v/>
      </c>
      <c r="I5860" s="512" t="str">
        <f t="shared" si="187"/>
        <v/>
      </c>
      <c r="J5860" s="428"/>
    </row>
    <row r="5861" spans="1:10" ht="24.75" customHeight="1">
      <c r="A5861" s="428"/>
      <c r="B5861" s="428"/>
      <c r="C5861" s="428"/>
      <c r="D5861" s="495"/>
      <c r="E5861" s="495"/>
      <c r="F5861" s="428"/>
      <c r="G5861" s="495"/>
      <c r="H5861" s="495" t="str">
        <f t="shared" si="186"/>
        <v/>
      </c>
      <c r="I5861" s="512" t="str">
        <f t="shared" si="187"/>
        <v/>
      </c>
      <c r="J5861" s="428"/>
    </row>
    <row r="5862" spans="1:10" ht="24.75" customHeight="1">
      <c r="A5862" s="428"/>
      <c r="B5862" s="428"/>
      <c r="C5862" s="428"/>
      <c r="D5862" s="495"/>
      <c r="E5862" s="495"/>
      <c r="F5862" s="428"/>
      <c r="G5862" s="495"/>
      <c r="H5862" s="495" t="str">
        <f t="shared" si="186"/>
        <v/>
      </c>
      <c r="I5862" s="512" t="str">
        <f t="shared" si="187"/>
        <v/>
      </c>
      <c r="J5862" s="428"/>
    </row>
    <row r="5863" spans="1:10" ht="24.75" customHeight="1">
      <c r="A5863" s="428"/>
      <c r="B5863" s="428"/>
      <c r="C5863" s="428"/>
      <c r="D5863" s="495"/>
      <c r="E5863" s="495"/>
      <c r="F5863" s="428"/>
      <c r="G5863" s="495"/>
      <c r="H5863" s="495" t="str">
        <f t="shared" si="186"/>
        <v/>
      </c>
      <c r="I5863" s="512" t="str">
        <f t="shared" si="187"/>
        <v/>
      </c>
      <c r="J5863" s="428"/>
    </row>
    <row r="5864" spans="1:10" ht="24.75" customHeight="1">
      <c r="A5864" s="428"/>
      <c r="B5864" s="428"/>
      <c r="C5864" s="428"/>
      <c r="D5864" s="495"/>
      <c r="E5864" s="495"/>
      <c r="F5864" s="428"/>
      <c r="G5864" s="495"/>
      <c r="H5864" s="495" t="str">
        <f t="shared" si="186"/>
        <v/>
      </c>
      <c r="I5864" s="512" t="str">
        <f t="shared" si="187"/>
        <v/>
      </c>
      <c r="J5864" s="428"/>
    </row>
    <row r="5865" spans="1:10" ht="24.75" customHeight="1">
      <c r="A5865" s="428"/>
      <c r="B5865" s="428"/>
      <c r="C5865" s="428"/>
      <c r="D5865" s="495"/>
      <c r="E5865" s="495"/>
      <c r="F5865" s="428"/>
      <c r="G5865" s="495"/>
      <c r="H5865" s="495" t="str">
        <f t="shared" si="186"/>
        <v/>
      </c>
      <c r="I5865" s="512" t="str">
        <f t="shared" si="187"/>
        <v/>
      </c>
      <c r="J5865" s="428"/>
    </row>
    <row r="5866" spans="1:10" ht="24.75" customHeight="1">
      <c r="A5866" s="428"/>
      <c r="B5866" s="428"/>
      <c r="C5866" s="428"/>
      <c r="D5866" s="495"/>
      <c r="E5866" s="495"/>
      <c r="F5866" s="428"/>
      <c r="G5866" s="495"/>
      <c r="H5866" s="495" t="str">
        <f t="shared" si="186"/>
        <v/>
      </c>
      <c r="I5866" s="512" t="str">
        <f t="shared" si="187"/>
        <v/>
      </c>
      <c r="J5866" s="428"/>
    </row>
    <row r="5867" spans="1:10" ht="24.75" customHeight="1">
      <c r="A5867" s="428"/>
      <c r="B5867" s="428"/>
      <c r="C5867" s="428"/>
      <c r="D5867" s="495"/>
      <c r="E5867" s="495"/>
      <c r="F5867" s="428"/>
      <c r="G5867" s="495"/>
      <c r="H5867" s="495" t="str">
        <f t="shared" si="186"/>
        <v/>
      </c>
      <c r="I5867" s="512" t="str">
        <f t="shared" si="187"/>
        <v/>
      </c>
      <c r="J5867" s="428"/>
    </row>
    <row r="5868" spans="1:10" ht="24.75" customHeight="1">
      <c r="A5868" s="428"/>
      <c r="B5868" s="428"/>
      <c r="C5868" s="428"/>
      <c r="D5868" s="495"/>
      <c r="E5868" s="495"/>
      <c r="F5868" s="428"/>
      <c r="G5868" s="495"/>
      <c r="H5868" s="495" t="str">
        <f t="shared" si="186"/>
        <v/>
      </c>
      <c r="I5868" s="512" t="str">
        <f t="shared" si="187"/>
        <v/>
      </c>
      <c r="J5868" s="428"/>
    </row>
    <row r="5869" spans="1:10" ht="24.75" customHeight="1">
      <c r="A5869" s="428"/>
      <c r="B5869" s="428"/>
      <c r="C5869" s="428"/>
      <c r="D5869" s="495"/>
      <c r="E5869" s="495"/>
      <c r="F5869" s="428"/>
      <c r="G5869" s="495"/>
      <c r="H5869" s="495" t="str">
        <f t="shared" si="186"/>
        <v/>
      </c>
      <c r="I5869" s="512" t="str">
        <f t="shared" si="187"/>
        <v/>
      </c>
      <c r="J5869" s="428"/>
    </row>
    <row r="5870" spans="1:10" ht="24.75" customHeight="1">
      <c r="A5870" s="428"/>
      <c r="B5870" s="428"/>
      <c r="C5870" s="428"/>
      <c r="D5870" s="495"/>
      <c r="E5870" s="495"/>
      <c r="F5870" s="428"/>
      <c r="G5870" s="495"/>
      <c r="H5870" s="495" t="str">
        <f t="shared" si="186"/>
        <v/>
      </c>
      <c r="I5870" s="512" t="str">
        <f t="shared" si="187"/>
        <v/>
      </c>
      <c r="J5870" s="428"/>
    </row>
    <row r="5871" spans="1:10" ht="24.75" customHeight="1">
      <c r="A5871" s="428"/>
      <c r="B5871" s="428"/>
      <c r="C5871" s="428"/>
      <c r="D5871" s="495"/>
      <c r="E5871" s="495"/>
      <c r="F5871" s="428"/>
      <c r="G5871" s="495"/>
      <c r="H5871" s="495" t="str">
        <f t="shared" si="186"/>
        <v/>
      </c>
      <c r="I5871" s="512" t="str">
        <f t="shared" si="187"/>
        <v/>
      </c>
      <c r="J5871" s="428"/>
    </row>
    <row r="5872" spans="1:10" ht="24.75" customHeight="1">
      <c r="A5872" s="428"/>
      <c r="B5872" s="428"/>
      <c r="C5872" s="428"/>
      <c r="D5872" s="495"/>
      <c r="E5872" s="495"/>
      <c r="F5872" s="428"/>
      <c r="G5872" s="495"/>
      <c r="H5872" s="495" t="str">
        <f t="shared" si="186"/>
        <v/>
      </c>
      <c r="I5872" s="512" t="str">
        <f t="shared" si="187"/>
        <v/>
      </c>
      <c r="J5872" s="428"/>
    </row>
    <row r="5873" spans="1:10" ht="24.75" customHeight="1">
      <c r="A5873" s="428"/>
      <c r="B5873" s="428"/>
      <c r="C5873" s="428"/>
      <c r="D5873" s="495"/>
      <c r="E5873" s="495"/>
      <c r="F5873" s="428"/>
      <c r="G5873" s="495"/>
      <c r="H5873" s="495" t="str">
        <f t="shared" si="186"/>
        <v/>
      </c>
      <c r="I5873" s="512" t="str">
        <f t="shared" si="187"/>
        <v/>
      </c>
      <c r="J5873" s="428"/>
    </row>
    <row r="5874" spans="1:10" ht="24.75" customHeight="1">
      <c r="A5874" s="428"/>
      <c r="B5874" s="428"/>
      <c r="C5874" s="428"/>
      <c r="D5874" s="495"/>
      <c r="E5874" s="495"/>
      <c r="F5874" s="428"/>
      <c r="G5874" s="495"/>
      <c r="H5874" s="495" t="str">
        <f t="shared" si="186"/>
        <v/>
      </c>
      <c r="I5874" s="512" t="str">
        <f t="shared" si="187"/>
        <v/>
      </c>
      <c r="J5874" s="428"/>
    </row>
    <row r="5875" spans="1:10" ht="24.75" customHeight="1">
      <c r="A5875" s="428"/>
      <c r="B5875" s="428"/>
      <c r="C5875" s="428"/>
      <c r="D5875" s="495"/>
      <c r="E5875" s="495"/>
      <c r="F5875" s="428"/>
      <c r="G5875" s="495"/>
      <c r="H5875" s="495" t="str">
        <f t="shared" si="186"/>
        <v/>
      </c>
      <c r="I5875" s="512" t="str">
        <f t="shared" si="187"/>
        <v/>
      </c>
      <c r="J5875" s="428"/>
    </row>
    <row r="5876" spans="1:10" ht="24.75" customHeight="1">
      <c r="A5876" s="428"/>
      <c r="B5876" s="428"/>
      <c r="C5876" s="428"/>
      <c r="D5876" s="495"/>
      <c r="E5876" s="495"/>
      <c r="F5876" s="428"/>
      <c r="G5876" s="495"/>
      <c r="H5876" s="495" t="str">
        <f t="shared" si="186"/>
        <v/>
      </c>
      <c r="I5876" s="512" t="str">
        <f t="shared" si="187"/>
        <v/>
      </c>
      <c r="J5876" s="428"/>
    </row>
    <row r="5877" spans="1:10" ht="24.75" customHeight="1">
      <c r="A5877" s="428"/>
      <c r="B5877" s="428"/>
      <c r="C5877" s="428"/>
      <c r="D5877" s="495"/>
      <c r="E5877" s="495"/>
      <c r="F5877" s="428"/>
      <c r="G5877" s="495"/>
      <c r="H5877" s="495" t="str">
        <f t="shared" si="186"/>
        <v/>
      </c>
      <c r="I5877" s="512" t="str">
        <f t="shared" si="187"/>
        <v/>
      </c>
      <c r="J5877" s="428"/>
    </row>
    <row r="5878" spans="1:10" ht="24.75" customHeight="1">
      <c r="A5878" s="428"/>
      <c r="B5878" s="428"/>
      <c r="C5878" s="428"/>
      <c r="D5878" s="495"/>
      <c r="E5878" s="495"/>
      <c r="F5878" s="428"/>
      <c r="G5878" s="495"/>
      <c r="H5878" s="495" t="str">
        <f t="shared" si="186"/>
        <v/>
      </c>
      <c r="I5878" s="512" t="str">
        <f t="shared" si="187"/>
        <v/>
      </c>
      <c r="J5878" s="428"/>
    </row>
    <row r="5879" spans="1:10" ht="24.75" customHeight="1">
      <c r="A5879" s="428"/>
      <c r="B5879" s="428"/>
      <c r="C5879" s="428"/>
      <c r="D5879" s="495"/>
      <c r="E5879" s="495"/>
      <c r="F5879" s="428"/>
      <c r="G5879" s="495"/>
      <c r="H5879" s="495" t="str">
        <f t="shared" si="186"/>
        <v/>
      </c>
      <c r="I5879" s="512" t="str">
        <f t="shared" si="187"/>
        <v/>
      </c>
      <c r="J5879" s="428"/>
    </row>
    <row r="5880" spans="1:10" ht="24.75" customHeight="1">
      <c r="A5880" s="428"/>
      <c r="B5880" s="428"/>
      <c r="C5880" s="428"/>
      <c r="D5880" s="495"/>
      <c r="E5880" s="495"/>
      <c r="F5880" s="428"/>
      <c r="G5880" s="495"/>
      <c r="H5880" s="495" t="str">
        <f t="shared" si="186"/>
        <v/>
      </c>
      <c r="I5880" s="512" t="str">
        <f t="shared" si="187"/>
        <v/>
      </c>
      <c r="J5880" s="428"/>
    </row>
    <row r="5881" spans="1:10" ht="24.75" customHeight="1">
      <c r="A5881" s="428"/>
      <c r="B5881" s="428"/>
      <c r="C5881" s="428"/>
      <c r="D5881" s="495"/>
      <c r="E5881" s="495"/>
      <c r="F5881" s="428"/>
      <c r="G5881" s="495"/>
      <c r="H5881" s="495" t="str">
        <f t="shared" si="186"/>
        <v/>
      </c>
      <c r="I5881" s="512" t="str">
        <f t="shared" si="187"/>
        <v/>
      </c>
      <c r="J5881" s="428"/>
    </row>
    <row r="5882" spans="1:10" ht="24.75" customHeight="1">
      <c r="A5882" s="428"/>
      <c r="B5882" s="428"/>
      <c r="C5882" s="428"/>
      <c r="D5882" s="495"/>
      <c r="E5882" s="495"/>
      <c r="F5882" s="428"/>
      <c r="G5882" s="495"/>
      <c r="H5882" s="495" t="str">
        <f t="shared" si="186"/>
        <v/>
      </c>
      <c r="I5882" s="512" t="str">
        <f t="shared" si="187"/>
        <v/>
      </c>
      <c r="J5882" s="428"/>
    </row>
    <row r="5883" spans="1:10" ht="24.75" customHeight="1">
      <c r="A5883" s="428"/>
      <c r="B5883" s="428"/>
      <c r="C5883" s="428"/>
      <c r="D5883" s="495"/>
      <c r="E5883" s="495"/>
      <c r="F5883" s="428"/>
      <c r="G5883" s="495"/>
      <c r="H5883" s="495" t="str">
        <f t="shared" si="186"/>
        <v/>
      </c>
      <c r="I5883" s="512" t="str">
        <f t="shared" si="187"/>
        <v/>
      </c>
      <c r="J5883" s="428"/>
    </row>
    <row r="5884" spans="1:10" ht="24.75" customHeight="1">
      <c r="A5884" s="428"/>
      <c r="B5884" s="428"/>
      <c r="C5884" s="428"/>
      <c r="D5884" s="495"/>
      <c r="E5884" s="495"/>
      <c r="F5884" s="428"/>
      <c r="G5884" s="495"/>
      <c r="H5884" s="495" t="str">
        <f t="shared" si="186"/>
        <v/>
      </c>
      <c r="I5884" s="512" t="str">
        <f t="shared" si="187"/>
        <v/>
      </c>
      <c r="J5884" s="428"/>
    </row>
    <row r="5885" spans="1:10" ht="24.75" customHeight="1">
      <c r="A5885" s="428"/>
      <c r="B5885" s="428"/>
      <c r="C5885" s="428"/>
      <c r="D5885" s="495"/>
      <c r="E5885" s="495"/>
      <c r="F5885" s="428"/>
      <c r="G5885" s="495"/>
      <c r="H5885" s="495" t="str">
        <f t="shared" si="186"/>
        <v/>
      </c>
      <c r="I5885" s="512" t="str">
        <f t="shared" si="187"/>
        <v/>
      </c>
      <c r="J5885" s="428"/>
    </row>
    <row r="5886" spans="1:10" ht="24.75" customHeight="1">
      <c r="A5886" s="428"/>
      <c r="B5886" s="428"/>
      <c r="C5886" s="428"/>
      <c r="D5886" s="495"/>
      <c r="E5886" s="495"/>
      <c r="F5886" s="428"/>
      <c r="G5886" s="495"/>
      <c r="H5886" s="495" t="str">
        <f t="shared" si="186"/>
        <v/>
      </c>
      <c r="I5886" s="512" t="str">
        <f t="shared" si="187"/>
        <v/>
      </c>
      <c r="J5886" s="428"/>
    </row>
    <row r="5887" spans="1:10" ht="24.75" customHeight="1">
      <c r="A5887" s="428"/>
      <c r="B5887" s="428"/>
      <c r="C5887" s="428"/>
      <c r="D5887" s="495"/>
      <c r="E5887" s="495"/>
      <c r="F5887" s="428"/>
      <c r="G5887" s="495"/>
      <c r="H5887" s="495" t="str">
        <f t="shared" si="186"/>
        <v/>
      </c>
      <c r="I5887" s="512" t="str">
        <f t="shared" si="187"/>
        <v/>
      </c>
      <c r="J5887" s="428"/>
    </row>
    <row r="5888" spans="1:10" ht="24.75" customHeight="1">
      <c r="A5888" s="428"/>
      <c r="B5888" s="428"/>
      <c r="C5888" s="428"/>
      <c r="D5888" s="495"/>
      <c r="E5888" s="495"/>
      <c r="F5888" s="428"/>
      <c r="G5888" s="495"/>
      <c r="H5888" s="495" t="str">
        <f t="shared" si="186"/>
        <v/>
      </c>
      <c r="I5888" s="512" t="str">
        <f t="shared" si="187"/>
        <v/>
      </c>
      <c r="J5888" s="428"/>
    </row>
    <row r="5889" spans="1:10" ht="24.75" customHeight="1">
      <c r="A5889" s="428"/>
      <c r="B5889" s="428"/>
      <c r="C5889" s="428"/>
      <c r="D5889" s="495"/>
      <c r="E5889" s="495"/>
      <c r="F5889" s="428"/>
      <c r="G5889" s="495"/>
      <c r="H5889" s="495" t="str">
        <f t="shared" si="186"/>
        <v/>
      </c>
      <c r="I5889" s="512" t="str">
        <f t="shared" si="187"/>
        <v/>
      </c>
      <c r="J5889" s="428"/>
    </row>
    <row r="5890" spans="1:10" ht="24.75" customHeight="1">
      <c r="A5890" s="428"/>
      <c r="B5890" s="428"/>
      <c r="C5890" s="428"/>
      <c r="D5890" s="495"/>
      <c r="E5890" s="495"/>
      <c r="F5890" s="428"/>
      <c r="G5890" s="495"/>
      <c r="H5890" s="495" t="str">
        <f t="shared" si="186"/>
        <v/>
      </c>
      <c r="I5890" s="512" t="str">
        <f t="shared" si="187"/>
        <v/>
      </c>
      <c r="J5890" s="428"/>
    </row>
    <row r="5891" spans="1:10" ht="24.75" customHeight="1">
      <c r="A5891" s="428"/>
      <c r="B5891" s="428"/>
      <c r="C5891" s="428"/>
      <c r="D5891" s="495"/>
      <c r="E5891" s="495"/>
      <c r="F5891" s="428"/>
      <c r="G5891" s="495"/>
      <c r="H5891" s="495" t="str">
        <f t="shared" si="186"/>
        <v/>
      </c>
      <c r="I5891" s="512" t="str">
        <f t="shared" si="187"/>
        <v/>
      </c>
      <c r="J5891" s="428"/>
    </row>
    <row r="5892" spans="1:10" ht="24.75" customHeight="1">
      <c r="A5892" s="428"/>
      <c r="B5892" s="428"/>
      <c r="C5892" s="428"/>
      <c r="D5892" s="495"/>
      <c r="E5892" s="495"/>
      <c r="F5892" s="428"/>
      <c r="G5892" s="495"/>
      <c r="H5892" s="495" t="str">
        <f t="shared" si="186"/>
        <v/>
      </c>
      <c r="I5892" s="512" t="str">
        <f t="shared" si="187"/>
        <v/>
      </c>
      <c r="J5892" s="428"/>
    </row>
    <row r="5893" spans="1:10" ht="24.75" customHeight="1">
      <c r="A5893" s="428"/>
      <c r="B5893" s="428"/>
      <c r="C5893" s="428"/>
      <c r="D5893" s="495"/>
      <c r="E5893" s="495"/>
      <c r="F5893" s="428"/>
      <c r="G5893" s="495"/>
      <c r="H5893" s="495" t="str">
        <f t="shared" si="186"/>
        <v/>
      </c>
      <c r="I5893" s="512" t="str">
        <f t="shared" si="187"/>
        <v/>
      </c>
      <c r="J5893" s="428"/>
    </row>
    <row r="5894" spans="1:10" ht="24.75" customHeight="1">
      <c r="A5894" s="428"/>
      <c r="B5894" s="428"/>
      <c r="C5894" s="428"/>
      <c r="D5894" s="495"/>
      <c r="E5894" s="495"/>
      <c r="F5894" s="428"/>
      <c r="G5894" s="495"/>
      <c r="H5894" s="495" t="str">
        <f t="shared" si="186"/>
        <v/>
      </c>
      <c r="I5894" s="512" t="str">
        <f t="shared" si="187"/>
        <v/>
      </c>
      <c r="J5894" s="428"/>
    </row>
    <row r="5895" spans="1:10" ht="24.75" customHeight="1">
      <c r="A5895" s="428"/>
      <c r="B5895" s="428"/>
      <c r="C5895" s="428"/>
      <c r="D5895" s="495"/>
      <c r="E5895" s="495"/>
      <c r="F5895" s="428"/>
      <c r="G5895" s="495"/>
      <c r="H5895" s="495" t="str">
        <f t="shared" si="186"/>
        <v/>
      </c>
      <c r="I5895" s="512" t="str">
        <f t="shared" si="187"/>
        <v/>
      </c>
      <c r="J5895" s="428"/>
    </row>
    <row r="5896" spans="1:10" ht="24.75" customHeight="1">
      <c r="A5896" s="428"/>
      <c r="B5896" s="428"/>
      <c r="C5896" s="428"/>
      <c r="D5896" s="495"/>
      <c r="E5896" s="495"/>
      <c r="F5896" s="428"/>
      <c r="G5896" s="495"/>
      <c r="H5896" s="495" t="str">
        <f t="shared" si="186"/>
        <v/>
      </c>
      <c r="I5896" s="512" t="str">
        <f t="shared" si="187"/>
        <v/>
      </c>
      <c r="J5896" s="428"/>
    </row>
    <row r="5897" spans="1:10" ht="24.75" customHeight="1">
      <c r="A5897" s="428"/>
      <c r="B5897" s="428"/>
      <c r="C5897" s="428"/>
      <c r="D5897" s="495"/>
      <c r="E5897" s="495"/>
      <c r="F5897" s="428"/>
      <c r="G5897" s="495"/>
      <c r="H5897" s="495" t="str">
        <f t="shared" si="186"/>
        <v/>
      </c>
      <c r="I5897" s="512" t="str">
        <f t="shared" si="187"/>
        <v/>
      </c>
      <c r="J5897" s="428"/>
    </row>
    <row r="5898" spans="1:10" ht="24.75" customHeight="1">
      <c r="A5898" s="428"/>
      <c r="B5898" s="428"/>
      <c r="C5898" s="428"/>
      <c r="D5898" s="495"/>
      <c r="E5898" s="495"/>
      <c r="F5898" s="428"/>
      <c r="G5898" s="495"/>
      <c r="H5898" s="495" t="str">
        <f t="shared" si="186"/>
        <v/>
      </c>
      <c r="I5898" s="512" t="str">
        <f t="shared" si="187"/>
        <v/>
      </c>
      <c r="J5898" s="428"/>
    </row>
    <row r="5899" spans="1:10" ht="24.75" customHeight="1">
      <c r="A5899" s="428"/>
      <c r="B5899" s="428"/>
      <c r="C5899" s="428"/>
      <c r="D5899" s="495"/>
      <c r="E5899" s="495"/>
      <c r="F5899" s="428"/>
      <c r="G5899" s="495"/>
      <c r="H5899" s="495" t="str">
        <f t="shared" si="186"/>
        <v/>
      </c>
      <c r="I5899" s="512" t="str">
        <f t="shared" si="187"/>
        <v/>
      </c>
      <c r="J5899" s="428"/>
    </row>
    <row r="5900" spans="1:10" ht="24.75" customHeight="1">
      <c r="A5900" s="428"/>
      <c r="B5900" s="428"/>
      <c r="C5900" s="428"/>
      <c r="D5900" s="495"/>
      <c r="E5900" s="495"/>
      <c r="F5900" s="428"/>
      <c r="G5900" s="495"/>
      <c r="H5900" s="495" t="str">
        <f t="shared" si="186"/>
        <v/>
      </c>
      <c r="I5900" s="512" t="str">
        <f t="shared" si="187"/>
        <v/>
      </c>
      <c r="J5900" s="428"/>
    </row>
    <row r="5901" spans="1:10" ht="24.75" customHeight="1">
      <c r="A5901" s="428"/>
      <c r="B5901" s="428"/>
      <c r="C5901" s="428"/>
      <c r="D5901" s="495"/>
      <c r="E5901" s="495"/>
      <c r="F5901" s="428"/>
      <c r="G5901" s="495"/>
      <c r="H5901" s="495" t="str">
        <f t="shared" si="186"/>
        <v/>
      </c>
      <c r="I5901" s="512" t="str">
        <f t="shared" si="187"/>
        <v/>
      </c>
      <c r="J5901" s="428"/>
    </row>
    <row r="5902" spans="1:10" ht="24.75" customHeight="1">
      <c r="A5902" s="428"/>
      <c r="B5902" s="428"/>
      <c r="C5902" s="428"/>
      <c r="D5902" s="495"/>
      <c r="E5902" s="495"/>
      <c r="F5902" s="428"/>
      <c r="G5902" s="495"/>
      <c r="H5902" s="495" t="str">
        <f t="shared" si="186"/>
        <v/>
      </c>
      <c r="I5902" s="512" t="str">
        <f t="shared" si="187"/>
        <v/>
      </c>
      <c r="J5902" s="428"/>
    </row>
    <row r="5903" spans="1:10" ht="24.75" customHeight="1">
      <c r="A5903" s="428"/>
      <c r="B5903" s="428"/>
      <c r="C5903" s="428"/>
      <c r="D5903" s="495"/>
      <c r="E5903" s="495"/>
      <c r="F5903" s="428"/>
      <c r="G5903" s="495"/>
      <c r="H5903" s="495" t="str">
        <f t="shared" si="186"/>
        <v/>
      </c>
      <c r="I5903" s="512" t="str">
        <f t="shared" si="187"/>
        <v/>
      </c>
      <c r="J5903" s="428"/>
    </row>
    <row r="5904" spans="1:10" ht="24.75" customHeight="1">
      <c r="A5904" s="428"/>
      <c r="B5904" s="428"/>
      <c r="C5904" s="428"/>
      <c r="D5904" s="495"/>
      <c r="E5904" s="495"/>
      <c r="F5904" s="428"/>
      <c r="G5904" s="495"/>
      <c r="H5904" s="495" t="str">
        <f t="shared" si="186"/>
        <v/>
      </c>
      <c r="I5904" s="512" t="str">
        <f t="shared" si="187"/>
        <v/>
      </c>
      <c r="J5904" s="428"/>
    </row>
    <row r="5905" spans="1:10" ht="24.75" customHeight="1">
      <c r="A5905" s="428"/>
      <c r="B5905" s="428"/>
      <c r="C5905" s="428"/>
      <c r="D5905" s="495"/>
      <c r="E5905" s="495"/>
      <c r="F5905" s="428"/>
      <c r="G5905" s="495"/>
      <c r="H5905" s="495" t="str">
        <f t="shared" si="186"/>
        <v/>
      </c>
      <c r="I5905" s="512" t="str">
        <f t="shared" si="187"/>
        <v/>
      </c>
      <c r="J5905" s="428"/>
    </row>
    <row r="5906" spans="1:10" ht="24.75" customHeight="1">
      <c r="A5906" s="428"/>
      <c r="B5906" s="428"/>
      <c r="C5906" s="428"/>
      <c r="D5906" s="495"/>
      <c r="E5906" s="495"/>
      <c r="F5906" s="428"/>
      <c r="G5906" s="495"/>
      <c r="H5906" s="495" t="str">
        <f t="shared" si="186"/>
        <v/>
      </c>
      <c r="I5906" s="512" t="str">
        <f t="shared" si="187"/>
        <v/>
      </c>
      <c r="J5906" s="428"/>
    </row>
    <row r="5907" spans="1:10" ht="24.75" customHeight="1">
      <c r="A5907" s="428"/>
      <c r="B5907" s="428"/>
      <c r="C5907" s="428"/>
      <c r="D5907" s="495"/>
      <c r="E5907" s="495"/>
      <c r="F5907" s="428"/>
      <c r="G5907" s="495"/>
      <c r="H5907" s="495" t="str">
        <f t="shared" si="186"/>
        <v/>
      </c>
      <c r="I5907" s="512" t="str">
        <f t="shared" si="187"/>
        <v/>
      </c>
      <c r="J5907" s="428"/>
    </row>
    <row r="5908" spans="1:10" ht="24.75" customHeight="1">
      <c r="A5908" s="428"/>
      <c r="B5908" s="428"/>
      <c r="C5908" s="428"/>
      <c r="D5908" s="495"/>
      <c r="E5908" s="495"/>
      <c r="F5908" s="428"/>
      <c r="G5908" s="495"/>
      <c r="H5908" s="495" t="str">
        <f t="shared" si="186"/>
        <v/>
      </c>
      <c r="I5908" s="512" t="str">
        <f t="shared" si="187"/>
        <v/>
      </c>
      <c r="J5908" s="428"/>
    </row>
    <row r="5909" spans="1:10" ht="24.75" customHeight="1">
      <c r="A5909" s="428"/>
      <c r="B5909" s="428"/>
      <c r="C5909" s="428"/>
      <c r="D5909" s="495"/>
      <c r="E5909" s="495"/>
      <c r="F5909" s="428"/>
      <c r="G5909" s="495"/>
      <c r="H5909" s="495" t="str">
        <f t="shared" si="186"/>
        <v/>
      </c>
      <c r="I5909" s="512" t="str">
        <f t="shared" si="187"/>
        <v/>
      </c>
      <c r="J5909" s="428"/>
    </row>
    <row r="5910" spans="1:10" ht="24.75" customHeight="1">
      <c r="A5910" s="428"/>
      <c r="B5910" s="428"/>
      <c r="C5910" s="428"/>
      <c r="D5910" s="495"/>
      <c r="E5910" s="495"/>
      <c r="F5910" s="428"/>
      <c r="G5910" s="495"/>
      <c r="H5910" s="495" t="str">
        <f t="shared" si="186"/>
        <v/>
      </c>
      <c r="I5910" s="512" t="str">
        <f t="shared" si="187"/>
        <v/>
      </c>
      <c r="J5910" s="428"/>
    </row>
    <row r="5911" spans="1:10" ht="24.75" customHeight="1">
      <c r="A5911" s="428"/>
      <c r="B5911" s="428"/>
      <c r="C5911" s="428"/>
      <c r="D5911" s="495"/>
      <c r="E5911" s="495"/>
      <c r="F5911" s="428"/>
      <c r="G5911" s="495"/>
      <c r="H5911" s="495" t="str">
        <f t="shared" si="186"/>
        <v/>
      </c>
      <c r="I5911" s="512" t="str">
        <f t="shared" si="187"/>
        <v/>
      </c>
      <c r="J5911" s="428"/>
    </row>
    <row r="5912" spans="1:10" ht="24.75" customHeight="1">
      <c r="A5912" s="428"/>
      <c r="B5912" s="428"/>
      <c r="C5912" s="428"/>
      <c r="D5912" s="495"/>
      <c r="E5912" s="495"/>
      <c r="F5912" s="428"/>
      <c r="G5912" s="495"/>
      <c r="H5912" s="495" t="str">
        <f t="shared" si="186"/>
        <v/>
      </c>
      <c r="I5912" s="512" t="str">
        <f t="shared" si="187"/>
        <v/>
      </c>
      <c r="J5912" s="428"/>
    </row>
    <row r="5913" spans="1:10" ht="24.75" customHeight="1">
      <c r="A5913" s="428"/>
      <c r="B5913" s="428"/>
      <c r="C5913" s="428"/>
      <c r="D5913" s="495"/>
      <c r="E5913" s="495"/>
      <c r="F5913" s="428"/>
      <c r="G5913" s="495"/>
      <c r="H5913" s="495" t="str">
        <f t="shared" si="186"/>
        <v/>
      </c>
      <c r="I5913" s="512" t="str">
        <f t="shared" si="187"/>
        <v/>
      </c>
      <c r="J5913" s="428"/>
    </row>
    <row r="5914" spans="1:10" ht="24.75" customHeight="1">
      <c r="A5914" s="428"/>
      <c r="B5914" s="428"/>
      <c r="C5914" s="428"/>
      <c r="D5914" s="495"/>
      <c r="E5914" s="495"/>
      <c r="F5914" s="428"/>
      <c r="G5914" s="495"/>
      <c r="H5914" s="495" t="str">
        <f t="shared" si="186"/>
        <v/>
      </c>
      <c r="I5914" s="512" t="str">
        <f t="shared" si="187"/>
        <v/>
      </c>
      <c r="J5914" s="428"/>
    </row>
    <row r="5915" spans="1:10" ht="24.75" customHeight="1">
      <c r="A5915" s="428"/>
      <c r="B5915" s="428"/>
      <c r="C5915" s="428"/>
      <c r="D5915" s="495"/>
      <c r="E5915" s="495"/>
      <c r="F5915" s="428"/>
      <c r="G5915" s="495"/>
      <c r="H5915" s="495" t="str">
        <f t="shared" si="186"/>
        <v/>
      </c>
      <c r="I5915" s="512" t="str">
        <f t="shared" si="187"/>
        <v/>
      </c>
      <c r="J5915" s="428"/>
    </row>
    <row r="5916" spans="1:10" ht="24.75" customHeight="1">
      <c r="A5916" s="428"/>
      <c r="B5916" s="428"/>
      <c r="C5916" s="428"/>
      <c r="D5916" s="495"/>
      <c r="E5916" s="495"/>
      <c r="F5916" s="428"/>
      <c r="G5916" s="495"/>
      <c r="H5916" s="495" t="str">
        <f t="shared" si="186"/>
        <v/>
      </c>
      <c r="I5916" s="512" t="str">
        <f t="shared" si="187"/>
        <v/>
      </c>
      <c r="J5916" s="428"/>
    </row>
    <row r="5917" spans="1:10" ht="24.75" customHeight="1">
      <c r="A5917" s="428"/>
      <c r="B5917" s="428"/>
      <c r="C5917" s="428"/>
      <c r="D5917" s="495"/>
      <c r="E5917" s="495"/>
      <c r="F5917" s="428"/>
      <c r="G5917" s="495"/>
      <c r="H5917" s="495" t="str">
        <f t="shared" si="186"/>
        <v/>
      </c>
      <c r="I5917" s="512" t="str">
        <f t="shared" si="187"/>
        <v/>
      </c>
      <c r="J5917" s="428"/>
    </row>
    <row r="5918" spans="1:10" ht="24.75" customHeight="1">
      <c r="A5918" s="428"/>
      <c r="B5918" s="428"/>
      <c r="C5918" s="428"/>
      <c r="D5918" s="495"/>
      <c r="E5918" s="495"/>
      <c r="F5918" s="428"/>
      <c r="G5918" s="495"/>
      <c r="H5918" s="495" t="str">
        <f t="shared" ref="H5918:H5981" si="188">IF(E5918="","",E5918*G5918)</f>
        <v/>
      </c>
      <c r="I5918" s="512" t="str">
        <f t="shared" ref="I5918:I5981" si="189">IF(D5918="","",H5918/D5918)</f>
        <v/>
      </c>
      <c r="J5918" s="428"/>
    </row>
    <row r="5919" spans="1:10" ht="24.75" customHeight="1">
      <c r="A5919" s="428"/>
      <c r="B5919" s="428"/>
      <c r="C5919" s="428"/>
      <c r="D5919" s="495"/>
      <c r="E5919" s="495"/>
      <c r="F5919" s="428"/>
      <c r="G5919" s="495"/>
      <c r="H5919" s="495" t="str">
        <f t="shared" si="188"/>
        <v/>
      </c>
      <c r="I5919" s="512" t="str">
        <f t="shared" si="189"/>
        <v/>
      </c>
      <c r="J5919" s="428"/>
    </row>
    <row r="5920" spans="1:10" ht="24.75" customHeight="1">
      <c r="A5920" s="428"/>
      <c r="B5920" s="428"/>
      <c r="C5920" s="428"/>
      <c r="D5920" s="495"/>
      <c r="E5920" s="495"/>
      <c r="F5920" s="428"/>
      <c r="G5920" s="495"/>
      <c r="H5920" s="495" t="str">
        <f t="shared" si="188"/>
        <v/>
      </c>
      <c r="I5920" s="512" t="str">
        <f t="shared" si="189"/>
        <v/>
      </c>
      <c r="J5920" s="428"/>
    </row>
    <row r="5921" spans="1:10" ht="24.75" customHeight="1">
      <c r="A5921" s="428"/>
      <c r="B5921" s="428"/>
      <c r="C5921" s="428"/>
      <c r="D5921" s="495"/>
      <c r="E5921" s="495"/>
      <c r="F5921" s="428"/>
      <c r="G5921" s="495"/>
      <c r="H5921" s="495" t="str">
        <f t="shared" si="188"/>
        <v/>
      </c>
      <c r="I5921" s="512" t="str">
        <f t="shared" si="189"/>
        <v/>
      </c>
      <c r="J5921" s="428"/>
    </row>
    <row r="5922" spans="1:10" ht="24.75" customHeight="1">
      <c r="A5922" s="428"/>
      <c r="B5922" s="428"/>
      <c r="C5922" s="428"/>
      <c r="D5922" s="495"/>
      <c r="E5922" s="495"/>
      <c r="F5922" s="428"/>
      <c r="G5922" s="495"/>
      <c r="H5922" s="495" t="str">
        <f t="shared" si="188"/>
        <v/>
      </c>
      <c r="I5922" s="512" t="str">
        <f t="shared" si="189"/>
        <v/>
      </c>
      <c r="J5922" s="428"/>
    </row>
    <row r="5923" spans="1:10" ht="24.75" customHeight="1">
      <c r="A5923" s="428"/>
      <c r="B5923" s="428"/>
      <c r="C5923" s="428"/>
      <c r="D5923" s="495"/>
      <c r="E5923" s="495"/>
      <c r="F5923" s="428"/>
      <c r="G5923" s="495"/>
      <c r="H5923" s="495" t="str">
        <f t="shared" si="188"/>
        <v/>
      </c>
      <c r="I5923" s="512" t="str">
        <f t="shared" si="189"/>
        <v/>
      </c>
      <c r="J5923" s="428"/>
    </row>
    <row r="5924" spans="1:10" ht="24.75" customHeight="1">
      <c r="A5924" s="428"/>
      <c r="B5924" s="428"/>
      <c r="C5924" s="428"/>
      <c r="D5924" s="495"/>
      <c r="E5924" s="495"/>
      <c r="F5924" s="428"/>
      <c r="G5924" s="495"/>
      <c r="H5924" s="495" t="str">
        <f t="shared" si="188"/>
        <v/>
      </c>
      <c r="I5924" s="512" t="str">
        <f t="shared" si="189"/>
        <v/>
      </c>
      <c r="J5924" s="428"/>
    </row>
    <row r="5925" spans="1:10" ht="24.75" customHeight="1">
      <c r="A5925" s="428"/>
      <c r="B5925" s="428"/>
      <c r="C5925" s="428"/>
      <c r="D5925" s="495"/>
      <c r="E5925" s="495"/>
      <c r="F5925" s="428"/>
      <c r="G5925" s="495"/>
      <c r="H5925" s="495" t="str">
        <f t="shared" si="188"/>
        <v/>
      </c>
      <c r="I5925" s="512" t="str">
        <f t="shared" si="189"/>
        <v/>
      </c>
      <c r="J5925" s="428"/>
    </row>
    <row r="5926" spans="1:10" ht="24.75" customHeight="1">
      <c r="A5926" s="428"/>
      <c r="B5926" s="428"/>
      <c r="C5926" s="428"/>
      <c r="D5926" s="495"/>
      <c r="E5926" s="495"/>
      <c r="F5926" s="428"/>
      <c r="G5926" s="495"/>
      <c r="H5926" s="495" t="str">
        <f t="shared" si="188"/>
        <v/>
      </c>
      <c r="I5926" s="512" t="str">
        <f t="shared" si="189"/>
        <v/>
      </c>
      <c r="J5926" s="428"/>
    </row>
    <row r="5927" spans="1:10" ht="24.75" customHeight="1">
      <c r="A5927" s="428"/>
      <c r="B5927" s="428"/>
      <c r="C5927" s="428"/>
      <c r="D5927" s="495"/>
      <c r="E5927" s="495"/>
      <c r="F5927" s="428"/>
      <c r="G5927" s="495"/>
      <c r="H5927" s="495" t="str">
        <f t="shared" si="188"/>
        <v/>
      </c>
      <c r="I5927" s="512" t="str">
        <f t="shared" si="189"/>
        <v/>
      </c>
      <c r="J5927" s="428"/>
    </row>
    <row r="5928" spans="1:10" ht="24.75" customHeight="1">
      <c r="A5928" s="428"/>
      <c r="B5928" s="428"/>
      <c r="C5928" s="428"/>
      <c r="D5928" s="495"/>
      <c r="E5928" s="495"/>
      <c r="F5928" s="428"/>
      <c r="G5928" s="495"/>
      <c r="H5928" s="495" t="str">
        <f t="shared" si="188"/>
        <v/>
      </c>
      <c r="I5928" s="512" t="str">
        <f t="shared" si="189"/>
        <v/>
      </c>
      <c r="J5928" s="428"/>
    </row>
    <row r="5929" spans="1:10" ht="24.75" customHeight="1">
      <c r="A5929" s="428"/>
      <c r="B5929" s="428"/>
      <c r="C5929" s="428"/>
      <c r="D5929" s="495"/>
      <c r="E5929" s="495"/>
      <c r="F5929" s="428"/>
      <c r="G5929" s="495"/>
      <c r="H5929" s="495" t="str">
        <f t="shared" si="188"/>
        <v/>
      </c>
      <c r="I5929" s="512" t="str">
        <f t="shared" si="189"/>
        <v/>
      </c>
      <c r="J5929" s="428"/>
    </row>
    <row r="5930" spans="1:10" ht="24.75" customHeight="1">
      <c r="A5930" s="428"/>
      <c r="B5930" s="428"/>
      <c r="C5930" s="428"/>
      <c r="D5930" s="495"/>
      <c r="E5930" s="495"/>
      <c r="F5930" s="428"/>
      <c r="G5930" s="495"/>
      <c r="H5930" s="495" t="str">
        <f t="shared" si="188"/>
        <v/>
      </c>
      <c r="I5930" s="512" t="str">
        <f t="shared" si="189"/>
        <v/>
      </c>
      <c r="J5930" s="428"/>
    </row>
    <row r="5931" spans="1:10" ht="24.75" customHeight="1">
      <c r="A5931" s="428"/>
      <c r="B5931" s="428"/>
      <c r="C5931" s="428"/>
      <c r="D5931" s="495"/>
      <c r="E5931" s="495"/>
      <c r="F5931" s="428"/>
      <c r="G5931" s="495"/>
      <c r="H5931" s="495" t="str">
        <f t="shared" si="188"/>
        <v/>
      </c>
      <c r="I5931" s="512" t="str">
        <f t="shared" si="189"/>
        <v/>
      </c>
      <c r="J5931" s="428"/>
    </row>
    <row r="5932" spans="1:10" ht="24.75" customHeight="1">
      <c r="A5932" s="428"/>
      <c r="B5932" s="428"/>
      <c r="C5932" s="428"/>
      <c r="D5932" s="495"/>
      <c r="E5932" s="495"/>
      <c r="F5932" s="428"/>
      <c r="G5932" s="495"/>
      <c r="H5932" s="495" t="str">
        <f t="shared" si="188"/>
        <v/>
      </c>
      <c r="I5932" s="512" t="str">
        <f t="shared" si="189"/>
        <v/>
      </c>
      <c r="J5932" s="428"/>
    </row>
    <row r="5933" spans="1:10" ht="24.75" customHeight="1">
      <c r="A5933" s="428"/>
      <c r="B5933" s="428"/>
      <c r="C5933" s="428"/>
      <c r="D5933" s="495"/>
      <c r="E5933" s="495"/>
      <c r="F5933" s="428"/>
      <c r="G5933" s="495"/>
      <c r="H5933" s="495" t="str">
        <f t="shared" si="188"/>
        <v/>
      </c>
      <c r="I5933" s="512" t="str">
        <f t="shared" si="189"/>
        <v/>
      </c>
      <c r="J5933" s="428"/>
    </row>
    <row r="5934" spans="1:10" ht="24.75" customHeight="1">
      <c r="A5934" s="428"/>
      <c r="B5934" s="428"/>
      <c r="C5934" s="428"/>
      <c r="D5934" s="495"/>
      <c r="E5934" s="495"/>
      <c r="F5934" s="428"/>
      <c r="G5934" s="495"/>
      <c r="H5934" s="495" t="str">
        <f t="shared" si="188"/>
        <v/>
      </c>
      <c r="I5934" s="512" t="str">
        <f t="shared" si="189"/>
        <v/>
      </c>
      <c r="J5934" s="428"/>
    </row>
    <row r="5935" spans="1:10" ht="24.75" customHeight="1">
      <c r="A5935" s="428"/>
      <c r="B5935" s="428"/>
      <c r="C5935" s="428"/>
      <c r="D5935" s="495"/>
      <c r="E5935" s="495"/>
      <c r="F5935" s="428"/>
      <c r="G5935" s="495"/>
      <c r="H5935" s="495" t="str">
        <f t="shared" si="188"/>
        <v/>
      </c>
      <c r="I5935" s="512" t="str">
        <f t="shared" si="189"/>
        <v/>
      </c>
      <c r="J5935" s="428"/>
    </row>
    <row r="5936" spans="1:10" ht="24.75" customHeight="1">
      <c r="A5936" s="428"/>
      <c r="B5936" s="428"/>
      <c r="C5936" s="428"/>
      <c r="D5936" s="495"/>
      <c r="E5936" s="495"/>
      <c r="F5936" s="428"/>
      <c r="G5936" s="495"/>
      <c r="H5936" s="495" t="str">
        <f t="shared" si="188"/>
        <v/>
      </c>
      <c r="I5936" s="512" t="str">
        <f t="shared" si="189"/>
        <v/>
      </c>
      <c r="J5936" s="428"/>
    </row>
    <row r="5937" spans="1:10" ht="24.75" customHeight="1">
      <c r="A5937" s="428"/>
      <c r="B5937" s="428"/>
      <c r="C5937" s="428"/>
      <c r="D5937" s="495"/>
      <c r="E5937" s="495"/>
      <c r="F5937" s="428"/>
      <c r="G5937" s="495"/>
      <c r="H5937" s="495" t="str">
        <f t="shared" si="188"/>
        <v/>
      </c>
      <c r="I5937" s="512" t="str">
        <f t="shared" si="189"/>
        <v/>
      </c>
      <c r="J5937" s="428"/>
    </row>
    <row r="5938" spans="1:10" ht="24.75" customHeight="1">
      <c r="A5938" s="428"/>
      <c r="B5938" s="428"/>
      <c r="C5938" s="428"/>
      <c r="D5938" s="495"/>
      <c r="E5938" s="495"/>
      <c r="F5938" s="428"/>
      <c r="G5938" s="495"/>
      <c r="H5938" s="495" t="str">
        <f t="shared" si="188"/>
        <v/>
      </c>
      <c r="I5938" s="512" t="str">
        <f t="shared" si="189"/>
        <v/>
      </c>
      <c r="J5938" s="428"/>
    </row>
    <row r="5939" spans="1:10" ht="24.75" customHeight="1">
      <c r="A5939" s="428"/>
      <c r="B5939" s="428"/>
      <c r="C5939" s="428"/>
      <c r="D5939" s="495"/>
      <c r="E5939" s="495"/>
      <c r="F5939" s="428"/>
      <c r="G5939" s="495"/>
      <c r="H5939" s="495" t="str">
        <f t="shared" si="188"/>
        <v/>
      </c>
      <c r="I5939" s="512" t="str">
        <f t="shared" si="189"/>
        <v/>
      </c>
      <c r="J5939" s="428"/>
    </row>
    <row r="5940" spans="1:10" ht="24.75" customHeight="1">
      <c r="A5940" s="428"/>
      <c r="B5940" s="428"/>
      <c r="C5940" s="428"/>
      <c r="D5940" s="495"/>
      <c r="E5940" s="495"/>
      <c r="F5940" s="428"/>
      <c r="G5940" s="495"/>
      <c r="H5940" s="495" t="str">
        <f t="shared" si="188"/>
        <v/>
      </c>
      <c r="I5940" s="512" t="str">
        <f t="shared" si="189"/>
        <v/>
      </c>
      <c r="J5940" s="428"/>
    </row>
    <row r="5941" spans="1:10" ht="24.75" customHeight="1">
      <c r="A5941" s="428"/>
      <c r="B5941" s="428"/>
      <c r="C5941" s="428"/>
      <c r="D5941" s="495"/>
      <c r="E5941" s="495"/>
      <c r="F5941" s="428"/>
      <c r="G5941" s="495"/>
      <c r="H5941" s="495" t="str">
        <f t="shared" si="188"/>
        <v/>
      </c>
      <c r="I5941" s="512" t="str">
        <f t="shared" si="189"/>
        <v/>
      </c>
      <c r="J5941" s="428"/>
    </row>
    <row r="5942" spans="1:10" ht="24.75" customHeight="1">
      <c r="A5942" s="428"/>
      <c r="B5942" s="428"/>
      <c r="C5942" s="428"/>
      <c r="D5942" s="495"/>
      <c r="E5942" s="495"/>
      <c r="F5942" s="428"/>
      <c r="G5942" s="495"/>
      <c r="H5942" s="495" t="str">
        <f t="shared" si="188"/>
        <v/>
      </c>
      <c r="I5942" s="512" t="str">
        <f t="shared" si="189"/>
        <v/>
      </c>
      <c r="J5942" s="428"/>
    </row>
    <row r="5943" spans="1:10" ht="24.75" customHeight="1">
      <c r="A5943" s="428"/>
      <c r="B5943" s="428"/>
      <c r="C5943" s="428"/>
      <c r="D5943" s="495"/>
      <c r="E5943" s="495"/>
      <c r="F5943" s="428"/>
      <c r="G5943" s="495"/>
      <c r="H5943" s="495" t="str">
        <f t="shared" si="188"/>
        <v/>
      </c>
      <c r="I5943" s="512" t="str">
        <f t="shared" si="189"/>
        <v/>
      </c>
      <c r="J5943" s="428"/>
    </row>
    <row r="5944" spans="1:10" ht="24.75" customHeight="1">
      <c r="A5944" s="428"/>
      <c r="B5944" s="428"/>
      <c r="C5944" s="428"/>
      <c r="D5944" s="495"/>
      <c r="E5944" s="495"/>
      <c r="F5944" s="428"/>
      <c r="G5944" s="495"/>
      <c r="H5944" s="495" t="str">
        <f t="shared" si="188"/>
        <v/>
      </c>
      <c r="I5944" s="512" t="str">
        <f t="shared" si="189"/>
        <v/>
      </c>
      <c r="J5944" s="428"/>
    </row>
    <row r="5945" spans="1:10" ht="24.75" customHeight="1">
      <c r="A5945" s="428"/>
      <c r="B5945" s="428"/>
      <c r="C5945" s="428"/>
      <c r="D5945" s="495"/>
      <c r="E5945" s="495"/>
      <c r="F5945" s="428"/>
      <c r="G5945" s="495"/>
      <c r="H5945" s="495" t="str">
        <f t="shared" si="188"/>
        <v/>
      </c>
      <c r="I5945" s="512" t="str">
        <f t="shared" si="189"/>
        <v/>
      </c>
      <c r="J5945" s="428"/>
    </row>
    <row r="5946" spans="1:10" ht="24.75" customHeight="1">
      <c r="A5946" s="428"/>
      <c r="B5946" s="428"/>
      <c r="C5946" s="428"/>
      <c r="D5946" s="495"/>
      <c r="E5946" s="495"/>
      <c r="F5946" s="428"/>
      <c r="G5946" s="495"/>
      <c r="H5946" s="495" t="str">
        <f t="shared" si="188"/>
        <v/>
      </c>
      <c r="I5946" s="512" t="str">
        <f t="shared" si="189"/>
        <v/>
      </c>
      <c r="J5946" s="428"/>
    </row>
    <row r="5947" spans="1:10" ht="24.75" customHeight="1">
      <c r="A5947" s="428"/>
      <c r="B5947" s="428"/>
      <c r="C5947" s="428"/>
      <c r="D5947" s="495"/>
      <c r="E5947" s="495"/>
      <c r="F5947" s="428"/>
      <c r="G5947" s="495"/>
      <c r="H5947" s="495" t="str">
        <f t="shared" si="188"/>
        <v/>
      </c>
      <c r="I5947" s="512" t="str">
        <f t="shared" si="189"/>
        <v/>
      </c>
      <c r="J5947" s="428"/>
    </row>
    <row r="5948" spans="1:10" ht="24.75" customHeight="1">
      <c r="A5948" s="428"/>
      <c r="B5948" s="428"/>
      <c r="C5948" s="428"/>
      <c r="D5948" s="495"/>
      <c r="E5948" s="495"/>
      <c r="F5948" s="428"/>
      <c r="G5948" s="495"/>
      <c r="H5948" s="495" t="str">
        <f t="shared" si="188"/>
        <v/>
      </c>
      <c r="I5948" s="512" t="str">
        <f t="shared" si="189"/>
        <v/>
      </c>
      <c r="J5948" s="428"/>
    </row>
    <row r="5949" spans="1:10" ht="24.75" customHeight="1">
      <c r="A5949" s="428"/>
      <c r="B5949" s="428"/>
      <c r="C5949" s="428"/>
      <c r="D5949" s="495"/>
      <c r="E5949" s="495"/>
      <c r="F5949" s="428"/>
      <c r="G5949" s="495"/>
      <c r="H5949" s="495" t="str">
        <f t="shared" si="188"/>
        <v/>
      </c>
      <c r="I5949" s="512" t="str">
        <f t="shared" si="189"/>
        <v/>
      </c>
      <c r="J5949" s="428"/>
    </row>
    <row r="5950" spans="1:10" ht="24.75" customHeight="1">
      <c r="A5950" s="428"/>
      <c r="B5950" s="428"/>
      <c r="C5950" s="428"/>
      <c r="D5950" s="495"/>
      <c r="E5950" s="495"/>
      <c r="F5950" s="428"/>
      <c r="G5950" s="495"/>
      <c r="H5950" s="495" t="str">
        <f t="shared" si="188"/>
        <v/>
      </c>
      <c r="I5950" s="512" t="str">
        <f t="shared" si="189"/>
        <v/>
      </c>
      <c r="J5950" s="428"/>
    </row>
    <row r="5951" spans="1:10" ht="24.75" customHeight="1">
      <c r="A5951" s="428"/>
      <c r="B5951" s="428"/>
      <c r="C5951" s="428"/>
      <c r="D5951" s="495"/>
      <c r="E5951" s="495"/>
      <c r="F5951" s="428"/>
      <c r="G5951" s="495"/>
      <c r="H5951" s="495" t="str">
        <f t="shared" si="188"/>
        <v/>
      </c>
      <c r="I5951" s="512" t="str">
        <f t="shared" si="189"/>
        <v/>
      </c>
      <c r="J5951" s="428"/>
    </row>
    <row r="5952" spans="1:10" ht="24.75" customHeight="1">
      <c r="A5952" s="428"/>
      <c r="B5952" s="428"/>
      <c r="C5952" s="428"/>
      <c r="D5952" s="495"/>
      <c r="E5952" s="495"/>
      <c r="F5952" s="428"/>
      <c r="G5952" s="495"/>
      <c r="H5952" s="495" t="str">
        <f t="shared" si="188"/>
        <v/>
      </c>
      <c r="I5952" s="512" t="str">
        <f t="shared" si="189"/>
        <v/>
      </c>
      <c r="J5952" s="428"/>
    </row>
    <row r="5953" spans="1:10" ht="24.75" customHeight="1">
      <c r="A5953" s="428"/>
      <c r="B5953" s="428"/>
      <c r="C5953" s="428"/>
      <c r="D5953" s="495"/>
      <c r="E5953" s="495"/>
      <c r="F5953" s="428"/>
      <c r="G5953" s="495"/>
      <c r="H5953" s="495" t="str">
        <f t="shared" si="188"/>
        <v/>
      </c>
      <c r="I5953" s="512" t="str">
        <f t="shared" si="189"/>
        <v/>
      </c>
      <c r="J5953" s="428"/>
    </row>
    <row r="5954" spans="1:10" ht="24.75" customHeight="1">
      <c r="A5954" s="428"/>
      <c r="B5954" s="428"/>
      <c r="C5954" s="428"/>
      <c r="D5954" s="495"/>
      <c r="E5954" s="495"/>
      <c r="F5954" s="428"/>
      <c r="G5954" s="495"/>
      <c r="H5954" s="495" t="str">
        <f t="shared" si="188"/>
        <v/>
      </c>
      <c r="I5954" s="512" t="str">
        <f t="shared" si="189"/>
        <v/>
      </c>
      <c r="J5954" s="428"/>
    </row>
    <row r="5955" spans="1:10" ht="24.75" customHeight="1">
      <c r="A5955" s="428"/>
      <c r="B5955" s="428"/>
      <c r="C5955" s="428"/>
      <c r="D5955" s="495"/>
      <c r="E5955" s="495"/>
      <c r="F5955" s="428"/>
      <c r="G5955" s="495"/>
      <c r="H5955" s="495" t="str">
        <f t="shared" si="188"/>
        <v/>
      </c>
      <c r="I5955" s="512" t="str">
        <f t="shared" si="189"/>
        <v/>
      </c>
      <c r="J5955" s="428"/>
    </row>
    <row r="5956" spans="1:10" ht="24.75" customHeight="1">
      <c r="A5956" s="428"/>
      <c r="B5956" s="428"/>
      <c r="C5956" s="428"/>
      <c r="D5956" s="495"/>
      <c r="E5956" s="495"/>
      <c r="F5956" s="428"/>
      <c r="G5956" s="495"/>
      <c r="H5956" s="495" t="str">
        <f t="shared" si="188"/>
        <v/>
      </c>
      <c r="I5956" s="512" t="str">
        <f t="shared" si="189"/>
        <v/>
      </c>
      <c r="J5956" s="428"/>
    </row>
    <row r="5957" spans="1:10" ht="24.75" customHeight="1">
      <c r="A5957" s="428"/>
      <c r="B5957" s="428"/>
      <c r="C5957" s="428"/>
      <c r="D5957" s="495"/>
      <c r="E5957" s="495"/>
      <c r="F5957" s="428"/>
      <c r="G5957" s="495"/>
      <c r="H5957" s="495" t="str">
        <f t="shared" si="188"/>
        <v/>
      </c>
      <c r="I5957" s="512" t="str">
        <f t="shared" si="189"/>
        <v/>
      </c>
      <c r="J5957" s="428"/>
    </row>
    <row r="5958" spans="1:10" ht="24.75" customHeight="1">
      <c r="A5958" s="428"/>
      <c r="B5958" s="428"/>
      <c r="C5958" s="428"/>
      <c r="D5958" s="495"/>
      <c r="E5958" s="495"/>
      <c r="F5958" s="428"/>
      <c r="G5958" s="495"/>
      <c r="H5958" s="495" t="str">
        <f t="shared" si="188"/>
        <v/>
      </c>
      <c r="I5958" s="512" t="str">
        <f t="shared" si="189"/>
        <v/>
      </c>
      <c r="J5958" s="428"/>
    </row>
    <row r="5959" spans="1:10" ht="24.75" customHeight="1">
      <c r="A5959" s="428"/>
      <c r="B5959" s="428"/>
      <c r="C5959" s="428"/>
      <c r="D5959" s="495"/>
      <c r="E5959" s="495"/>
      <c r="F5959" s="428"/>
      <c r="G5959" s="495"/>
      <c r="H5959" s="495" t="str">
        <f t="shared" si="188"/>
        <v/>
      </c>
      <c r="I5959" s="512" t="str">
        <f t="shared" si="189"/>
        <v/>
      </c>
      <c r="J5959" s="428"/>
    </row>
    <row r="5960" spans="1:10" ht="24.75" customHeight="1">
      <c r="A5960" s="428"/>
      <c r="B5960" s="428"/>
      <c r="C5960" s="428"/>
      <c r="D5960" s="495"/>
      <c r="E5960" s="495"/>
      <c r="F5960" s="428"/>
      <c r="G5960" s="495"/>
      <c r="H5960" s="495" t="str">
        <f t="shared" si="188"/>
        <v/>
      </c>
      <c r="I5960" s="512" t="str">
        <f t="shared" si="189"/>
        <v/>
      </c>
      <c r="J5960" s="428"/>
    </row>
    <row r="5961" spans="1:10" ht="24.75" customHeight="1">
      <c r="A5961" s="428"/>
      <c r="B5961" s="428"/>
      <c r="C5961" s="428"/>
      <c r="D5961" s="495"/>
      <c r="E5961" s="495"/>
      <c r="F5961" s="428"/>
      <c r="G5961" s="495"/>
      <c r="H5961" s="495" t="str">
        <f t="shared" si="188"/>
        <v/>
      </c>
      <c r="I5961" s="512" t="str">
        <f t="shared" si="189"/>
        <v/>
      </c>
      <c r="J5961" s="428"/>
    </row>
    <row r="5962" spans="1:10" ht="24.75" customHeight="1">
      <c r="A5962" s="428"/>
      <c r="B5962" s="428"/>
      <c r="C5962" s="428"/>
      <c r="D5962" s="495"/>
      <c r="E5962" s="495"/>
      <c r="F5962" s="428"/>
      <c r="G5962" s="495"/>
      <c r="H5962" s="495" t="str">
        <f t="shared" si="188"/>
        <v/>
      </c>
      <c r="I5962" s="512" t="str">
        <f t="shared" si="189"/>
        <v/>
      </c>
      <c r="J5962" s="428"/>
    </row>
    <row r="5963" spans="1:10" ht="24.75" customHeight="1">
      <c r="A5963" s="428"/>
      <c r="B5963" s="428"/>
      <c r="C5963" s="428"/>
      <c r="D5963" s="495"/>
      <c r="E5963" s="495"/>
      <c r="F5963" s="428"/>
      <c r="G5963" s="495"/>
      <c r="H5963" s="495" t="str">
        <f t="shared" si="188"/>
        <v/>
      </c>
      <c r="I5963" s="512" t="str">
        <f t="shared" si="189"/>
        <v/>
      </c>
      <c r="J5963" s="428"/>
    </row>
    <row r="5964" spans="1:10" ht="24.75" customHeight="1">
      <c r="A5964" s="428"/>
      <c r="B5964" s="428"/>
      <c r="C5964" s="428"/>
      <c r="D5964" s="495"/>
      <c r="E5964" s="495"/>
      <c r="F5964" s="428"/>
      <c r="G5964" s="495"/>
      <c r="H5964" s="495" t="str">
        <f t="shared" si="188"/>
        <v/>
      </c>
      <c r="I5964" s="512" t="str">
        <f t="shared" si="189"/>
        <v/>
      </c>
      <c r="J5964" s="428"/>
    </row>
    <row r="5965" spans="1:10" ht="24.75" customHeight="1">
      <c r="A5965" s="428"/>
      <c r="B5965" s="428"/>
      <c r="C5965" s="428"/>
      <c r="D5965" s="495"/>
      <c r="E5965" s="495"/>
      <c r="F5965" s="428"/>
      <c r="G5965" s="495"/>
      <c r="H5965" s="495" t="str">
        <f t="shared" si="188"/>
        <v/>
      </c>
      <c r="I5965" s="512" t="str">
        <f t="shared" si="189"/>
        <v/>
      </c>
      <c r="J5965" s="428"/>
    </row>
    <row r="5966" spans="1:10" ht="24.75" customHeight="1">
      <c r="A5966" s="428"/>
      <c r="B5966" s="428"/>
      <c r="C5966" s="428"/>
      <c r="D5966" s="495"/>
      <c r="E5966" s="495"/>
      <c r="F5966" s="428"/>
      <c r="G5966" s="495"/>
      <c r="H5966" s="495" t="str">
        <f t="shared" si="188"/>
        <v/>
      </c>
      <c r="I5966" s="512" t="str">
        <f t="shared" si="189"/>
        <v/>
      </c>
      <c r="J5966" s="428"/>
    </row>
    <row r="5967" spans="1:10" ht="24.75" customHeight="1">
      <c r="A5967" s="428"/>
      <c r="B5967" s="428"/>
      <c r="C5967" s="428"/>
      <c r="D5967" s="495"/>
      <c r="E5967" s="495"/>
      <c r="F5967" s="428"/>
      <c r="G5967" s="495"/>
      <c r="H5967" s="495" t="str">
        <f t="shared" si="188"/>
        <v/>
      </c>
      <c r="I5967" s="512" t="str">
        <f t="shared" si="189"/>
        <v/>
      </c>
      <c r="J5967" s="428"/>
    </row>
    <row r="5968" spans="1:10" ht="24.75" customHeight="1">
      <c r="A5968" s="428"/>
      <c r="B5968" s="428"/>
      <c r="C5968" s="428"/>
      <c r="D5968" s="495"/>
      <c r="E5968" s="495"/>
      <c r="F5968" s="428"/>
      <c r="G5968" s="495"/>
      <c r="H5968" s="495" t="str">
        <f t="shared" si="188"/>
        <v/>
      </c>
      <c r="I5968" s="512" t="str">
        <f t="shared" si="189"/>
        <v/>
      </c>
      <c r="J5968" s="428"/>
    </row>
    <row r="5969" spans="1:10" ht="24.75" customHeight="1">
      <c r="A5969" s="428"/>
      <c r="B5969" s="428"/>
      <c r="C5969" s="428"/>
      <c r="D5969" s="495"/>
      <c r="E5969" s="495"/>
      <c r="F5969" s="428"/>
      <c r="G5969" s="495"/>
      <c r="H5969" s="495" t="str">
        <f t="shared" si="188"/>
        <v/>
      </c>
      <c r="I5969" s="512" t="str">
        <f t="shared" si="189"/>
        <v/>
      </c>
      <c r="J5969" s="428"/>
    </row>
    <row r="5970" spans="1:10" ht="24.75" customHeight="1">
      <c r="A5970" s="428"/>
      <c r="B5970" s="428"/>
      <c r="C5970" s="428"/>
      <c r="D5970" s="495"/>
      <c r="E5970" s="495"/>
      <c r="F5970" s="428"/>
      <c r="G5970" s="495"/>
      <c r="H5970" s="495" t="str">
        <f t="shared" si="188"/>
        <v/>
      </c>
      <c r="I5970" s="512" t="str">
        <f t="shared" si="189"/>
        <v/>
      </c>
      <c r="J5970" s="428"/>
    </row>
    <row r="5971" spans="1:10" ht="24.75" customHeight="1">
      <c r="A5971" s="428"/>
      <c r="B5971" s="428"/>
      <c r="C5971" s="428"/>
      <c r="D5971" s="495"/>
      <c r="E5971" s="495"/>
      <c r="F5971" s="428"/>
      <c r="G5971" s="495"/>
      <c r="H5971" s="495" t="str">
        <f t="shared" si="188"/>
        <v/>
      </c>
      <c r="I5971" s="512" t="str">
        <f t="shared" si="189"/>
        <v/>
      </c>
      <c r="J5971" s="428"/>
    </row>
    <row r="5972" spans="1:10" ht="24.75" customHeight="1">
      <c r="A5972" s="428"/>
      <c r="B5972" s="428"/>
      <c r="C5972" s="428"/>
      <c r="D5972" s="495"/>
      <c r="E5972" s="495"/>
      <c r="F5972" s="428"/>
      <c r="G5972" s="495"/>
      <c r="H5972" s="495" t="str">
        <f t="shared" si="188"/>
        <v/>
      </c>
      <c r="I5972" s="512" t="str">
        <f t="shared" si="189"/>
        <v/>
      </c>
      <c r="J5972" s="428"/>
    </row>
    <row r="5973" spans="1:10" ht="24.75" customHeight="1">
      <c r="A5973" s="428"/>
      <c r="B5973" s="428"/>
      <c r="C5973" s="428"/>
      <c r="D5973" s="495"/>
      <c r="E5973" s="495"/>
      <c r="F5973" s="428"/>
      <c r="G5973" s="495"/>
      <c r="H5973" s="495" t="str">
        <f t="shared" si="188"/>
        <v/>
      </c>
      <c r="I5973" s="512" t="str">
        <f t="shared" si="189"/>
        <v/>
      </c>
      <c r="J5973" s="428"/>
    </row>
    <row r="5974" spans="1:10" ht="24.75" customHeight="1">
      <c r="A5974" s="428"/>
      <c r="B5974" s="428"/>
      <c r="C5974" s="428"/>
      <c r="D5974" s="495"/>
      <c r="E5974" s="495"/>
      <c r="F5974" s="428"/>
      <c r="G5974" s="495"/>
      <c r="H5974" s="495" t="str">
        <f t="shared" si="188"/>
        <v/>
      </c>
      <c r="I5974" s="512" t="str">
        <f t="shared" si="189"/>
        <v/>
      </c>
      <c r="J5974" s="428"/>
    </row>
    <row r="5975" spans="1:10" ht="24.75" customHeight="1">
      <c r="A5975" s="428"/>
      <c r="B5975" s="428"/>
      <c r="C5975" s="428"/>
      <c r="D5975" s="495"/>
      <c r="E5975" s="495"/>
      <c r="F5975" s="428"/>
      <c r="G5975" s="495"/>
      <c r="H5975" s="495" t="str">
        <f t="shared" si="188"/>
        <v/>
      </c>
      <c r="I5975" s="512" t="str">
        <f t="shared" si="189"/>
        <v/>
      </c>
      <c r="J5975" s="428"/>
    </row>
    <row r="5976" spans="1:10" ht="24.75" customHeight="1">
      <c r="A5976" s="428"/>
      <c r="B5976" s="428"/>
      <c r="C5976" s="428"/>
      <c r="D5976" s="495"/>
      <c r="E5976" s="495"/>
      <c r="F5976" s="428"/>
      <c r="G5976" s="495"/>
      <c r="H5976" s="495" t="str">
        <f t="shared" si="188"/>
        <v/>
      </c>
      <c r="I5976" s="512" t="str">
        <f t="shared" si="189"/>
        <v/>
      </c>
      <c r="J5976" s="428"/>
    </row>
    <row r="5977" spans="1:10" ht="24.75" customHeight="1">
      <c r="A5977" s="428"/>
      <c r="B5977" s="428"/>
      <c r="C5977" s="428"/>
      <c r="D5977" s="495"/>
      <c r="E5977" s="495"/>
      <c r="F5977" s="428"/>
      <c r="G5977" s="495"/>
      <c r="H5977" s="495" t="str">
        <f t="shared" si="188"/>
        <v/>
      </c>
      <c r="I5977" s="512" t="str">
        <f t="shared" si="189"/>
        <v/>
      </c>
      <c r="J5977" s="428"/>
    </row>
    <row r="5978" spans="1:10" ht="24.75" customHeight="1">
      <c r="A5978" s="428"/>
      <c r="B5978" s="428"/>
      <c r="C5978" s="428"/>
      <c r="D5978" s="495"/>
      <c r="E5978" s="495"/>
      <c r="F5978" s="428"/>
      <c r="G5978" s="495"/>
      <c r="H5978" s="495" t="str">
        <f t="shared" si="188"/>
        <v/>
      </c>
      <c r="I5978" s="512" t="str">
        <f t="shared" si="189"/>
        <v/>
      </c>
      <c r="J5978" s="428"/>
    </row>
    <row r="5979" spans="1:10" ht="24.75" customHeight="1">
      <c r="A5979" s="428"/>
      <c r="B5979" s="428"/>
      <c r="C5979" s="428"/>
      <c r="D5979" s="495"/>
      <c r="E5979" s="495"/>
      <c r="F5979" s="428"/>
      <c r="G5979" s="495"/>
      <c r="H5979" s="495" t="str">
        <f t="shared" si="188"/>
        <v/>
      </c>
      <c r="I5979" s="512" t="str">
        <f t="shared" si="189"/>
        <v/>
      </c>
      <c r="J5979" s="428"/>
    </row>
    <row r="5980" spans="1:10" ht="24.75" customHeight="1">
      <c r="A5980" s="428"/>
      <c r="B5980" s="428"/>
      <c r="C5980" s="428"/>
      <c r="D5980" s="495"/>
      <c r="E5980" s="495"/>
      <c r="F5980" s="428"/>
      <c r="G5980" s="495"/>
      <c r="H5980" s="495" t="str">
        <f t="shared" si="188"/>
        <v/>
      </c>
      <c r="I5980" s="512" t="str">
        <f t="shared" si="189"/>
        <v/>
      </c>
      <c r="J5980" s="428"/>
    </row>
    <row r="5981" spans="1:10" ht="24.75" customHeight="1">
      <c r="A5981" s="428"/>
      <c r="B5981" s="428"/>
      <c r="C5981" s="428"/>
      <c r="D5981" s="495"/>
      <c r="E5981" s="495"/>
      <c r="F5981" s="428"/>
      <c r="G5981" s="495"/>
      <c r="H5981" s="495" t="str">
        <f t="shared" si="188"/>
        <v/>
      </c>
      <c r="I5981" s="512" t="str">
        <f t="shared" si="189"/>
        <v/>
      </c>
      <c r="J5981" s="428"/>
    </row>
    <row r="5982" spans="1:10" ht="24.75" customHeight="1">
      <c r="A5982" s="428"/>
      <c r="B5982" s="428"/>
      <c r="C5982" s="428"/>
      <c r="D5982" s="495"/>
      <c r="E5982" s="495"/>
      <c r="F5982" s="428"/>
      <c r="G5982" s="495"/>
      <c r="H5982" s="495" t="str">
        <f t="shared" ref="H5982:H6045" si="190">IF(E5982="","",E5982*G5982)</f>
        <v/>
      </c>
      <c r="I5982" s="512" t="str">
        <f t="shared" ref="I5982:I6045" si="191">IF(D5982="","",H5982/D5982)</f>
        <v/>
      </c>
      <c r="J5982" s="428"/>
    </row>
    <row r="5983" spans="1:10" ht="24.75" customHeight="1">
      <c r="A5983" s="428"/>
      <c r="B5983" s="428"/>
      <c r="C5983" s="428"/>
      <c r="D5983" s="495"/>
      <c r="E5983" s="495"/>
      <c r="F5983" s="428"/>
      <c r="G5983" s="495"/>
      <c r="H5983" s="495" t="str">
        <f t="shared" si="190"/>
        <v/>
      </c>
      <c r="I5983" s="512" t="str">
        <f t="shared" si="191"/>
        <v/>
      </c>
      <c r="J5983" s="428"/>
    </row>
    <row r="5984" spans="1:10" ht="24.75" customHeight="1">
      <c r="A5984" s="428"/>
      <c r="B5984" s="428"/>
      <c r="C5984" s="428"/>
      <c r="D5984" s="495"/>
      <c r="E5984" s="495"/>
      <c r="F5984" s="428"/>
      <c r="G5984" s="495"/>
      <c r="H5984" s="495" t="str">
        <f t="shared" si="190"/>
        <v/>
      </c>
      <c r="I5984" s="512" t="str">
        <f t="shared" si="191"/>
        <v/>
      </c>
      <c r="J5984" s="428"/>
    </row>
    <row r="5985" spans="1:10" ht="24.75" customHeight="1">
      <c r="A5985" s="428"/>
      <c r="B5985" s="428"/>
      <c r="C5985" s="428"/>
      <c r="D5985" s="495"/>
      <c r="E5985" s="495"/>
      <c r="F5985" s="428"/>
      <c r="G5985" s="495"/>
      <c r="H5985" s="495" t="str">
        <f t="shared" si="190"/>
        <v/>
      </c>
      <c r="I5985" s="512" t="str">
        <f t="shared" si="191"/>
        <v/>
      </c>
      <c r="J5985" s="428"/>
    </row>
    <row r="5986" spans="1:10" ht="24.75" customHeight="1">
      <c r="A5986" s="428"/>
      <c r="B5986" s="428"/>
      <c r="C5986" s="428"/>
      <c r="D5986" s="495"/>
      <c r="E5986" s="495"/>
      <c r="F5986" s="428"/>
      <c r="G5986" s="495"/>
      <c r="H5986" s="495" t="str">
        <f t="shared" si="190"/>
        <v/>
      </c>
      <c r="I5986" s="512" t="str">
        <f t="shared" si="191"/>
        <v/>
      </c>
      <c r="J5986" s="428"/>
    </row>
    <row r="5987" spans="1:10" ht="24.75" customHeight="1">
      <c r="A5987" s="428"/>
      <c r="B5987" s="428"/>
      <c r="C5987" s="428"/>
      <c r="D5987" s="495"/>
      <c r="E5987" s="495"/>
      <c r="F5987" s="428"/>
      <c r="G5987" s="495"/>
      <c r="H5987" s="495" t="str">
        <f t="shared" si="190"/>
        <v/>
      </c>
      <c r="I5987" s="512" t="str">
        <f t="shared" si="191"/>
        <v/>
      </c>
      <c r="J5987" s="428"/>
    </row>
    <row r="5988" spans="1:10" ht="24.75" customHeight="1">
      <c r="A5988" s="428"/>
      <c r="B5988" s="428"/>
      <c r="C5988" s="428"/>
      <c r="D5988" s="495"/>
      <c r="E5988" s="495"/>
      <c r="F5988" s="428"/>
      <c r="G5988" s="495"/>
      <c r="H5988" s="495" t="str">
        <f t="shared" si="190"/>
        <v/>
      </c>
      <c r="I5988" s="512" t="str">
        <f t="shared" si="191"/>
        <v/>
      </c>
      <c r="J5988" s="428"/>
    </row>
    <row r="5989" spans="1:10" ht="24.75" customHeight="1">
      <c r="A5989" s="428"/>
      <c r="B5989" s="428"/>
      <c r="C5989" s="428"/>
      <c r="D5989" s="495"/>
      <c r="E5989" s="495"/>
      <c r="F5989" s="428"/>
      <c r="G5989" s="495"/>
      <c r="H5989" s="495" t="str">
        <f t="shared" si="190"/>
        <v/>
      </c>
      <c r="I5989" s="512" t="str">
        <f t="shared" si="191"/>
        <v/>
      </c>
      <c r="J5989" s="428"/>
    </row>
    <row r="5990" spans="1:10" ht="24.75" customHeight="1">
      <c r="A5990" s="428"/>
      <c r="B5990" s="428"/>
      <c r="C5990" s="428"/>
      <c r="D5990" s="495"/>
      <c r="E5990" s="495"/>
      <c r="F5990" s="428"/>
      <c r="G5990" s="495"/>
      <c r="H5990" s="495" t="str">
        <f t="shared" si="190"/>
        <v/>
      </c>
      <c r="I5990" s="512" t="str">
        <f t="shared" si="191"/>
        <v/>
      </c>
      <c r="J5990" s="428"/>
    </row>
    <row r="5991" spans="1:10" ht="24.75" customHeight="1">
      <c r="A5991" s="428"/>
      <c r="B5991" s="428"/>
      <c r="C5991" s="428"/>
      <c r="D5991" s="495"/>
      <c r="E5991" s="495"/>
      <c r="F5991" s="428"/>
      <c r="G5991" s="495"/>
      <c r="H5991" s="495" t="str">
        <f t="shared" si="190"/>
        <v/>
      </c>
      <c r="I5991" s="512" t="str">
        <f t="shared" si="191"/>
        <v/>
      </c>
      <c r="J5991" s="428"/>
    </row>
    <row r="5992" spans="1:10" ht="24.75" customHeight="1">
      <c r="A5992" s="428"/>
      <c r="B5992" s="428"/>
      <c r="C5992" s="428"/>
      <c r="D5992" s="495"/>
      <c r="E5992" s="495"/>
      <c r="F5992" s="428"/>
      <c r="G5992" s="495"/>
      <c r="H5992" s="495" t="str">
        <f t="shared" si="190"/>
        <v/>
      </c>
      <c r="I5992" s="512" t="str">
        <f t="shared" si="191"/>
        <v/>
      </c>
      <c r="J5992" s="428"/>
    </row>
    <row r="5993" spans="1:10" ht="24.75" customHeight="1">
      <c r="A5993" s="428"/>
      <c r="B5993" s="428"/>
      <c r="C5993" s="428"/>
      <c r="D5993" s="495"/>
      <c r="E5993" s="495"/>
      <c r="F5993" s="428"/>
      <c r="G5993" s="495"/>
      <c r="H5993" s="495" t="str">
        <f t="shared" si="190"/>
        <v/>
      </c>
      <c r="I5993" s="512" t="str">
        <f t="shared" si="191"/>
        <v/>
      </c>
      <c r="J5993" s="428"/>
    </row>
    <row r="5994" spans="1:10" ht="24.75" customHeight="1">
      <c r="A5994" s="428"/>
      <c r="B5994" s="428"/>
      <c r="C5994" s="428"/>
      <c r="D5994" s="495"/>
      <c r="E5994" s="495"/>
      <c r="F5994" s="428"/>
      <c r="G5994" s="495"/>
      <c r="H5994" s="495" t="str">
        <f t="shared" si="190"/>
        <v/>
      </c>
      <c r="I5994" s="512" t="str">
        <f t="shared" si="191"/>
        <v/>
      </c>
      <c r="J5994" s="428"/>
    </row>
    <row r="5995" spans="1:10" ht="24.75" customHeight="1">
      <c r="A5995" s="428"/>
      <c r="B5995" s="428"/>
      <c r="C5995" s="428"/>
      <c r="D5995" s="495"/>
      <c r="E5995" s="495"/>
      <c r="F5995" s="428"/>
      <c r="G5995" s="495"/>
      <c r="H5995" s="495" t="str">
        <f t="shared" si="190"/>
        <v/>
      </c>
      <c r="I5995" s="512" t="str">
        <f t="shared" si="191"/>
        <v/>
      </c>
      <c r="J5995" s="428"/>
    </row>
    <row r="5996" spans="1:10" ht="24.75" customHeight="1">
      <c r="A5996" s="428"/>
      <c r="B5996" s="428"/>
      <c r="C5996" s="428"/>
      <c r="D5996" s="495"/>
      <c r="E5996" s="495"/>
      <c r="F5996" s="428"/>
      <c r="G5996" s="495"/>
      <c r="H5996" s="495" t="str">
        <f t="shared" si="190"/>
        <v/>
      </c>
      <c r="I5996" s="512" t="str">
        <f t="shared" si="191"/>
        <v/>
      </c>
      <c r="J5996" s="428"/>
    </row>
    <row r="5997" spans="1:10" ht="24.75" customHeight="1">
      <c r="A5997" s="428"/>
      <c r="B5997" s="428"/>
      <c r="C5997" s="428"/>
      <c r="D5997" s="495"/>
      <c r="E5997" s="495"/>
      <c r="F5997" s="428"/>
      <c r="G5997" s="495"/>
      <c r="H5997" s="495" t="str">
        <f t="shared" si="190"/>
        <v/>
      </c>
      <c r="I5997" s="512" t="str">
        <f t="shared" si="191"/>
        <v/>
      </c>
      <c r="J5997" s="428"/>
    </row>
    <row r="5998" spans="1:10" ht="24.75" customHeight="1">
      <c r="A5998" s="428"/>
      <c r="B5998" s="428"/>
      <c r="C5998" s="428"/>
      <c r="D5998" s="495"/>
      <c r="E5998" s="495"/>
      <c r="F5998" s="428"/>
      <c r="G5998" s="495"/>
      <c r="H5998" s="495" t="str">
        <f t="shared" si="190"/>
        <v/>
      </c>
      <c r="I5998" s="512" t="str">
        <f t="shared" si="191"/>
        <v/>
      </c>
      <c r="J5998" s="428"/>
    </row>
    <row r="5999" spans="1:10" ht="24.75" customHeight="1">
      <c r="A5999" s="428"/>
      <c r="B5999" s="428"/>
      <c r="C5999" s="428"/>
      <c r="D5999" s="495"/>
      <c r="E5999" s="495"/>
      <c r="F5999" s="428"/>
      <c r="G5999" s="495"/>
      <c r="H5999" s="495" t="str">
        <f t="shared" si="190"/>
        <v/>
      </c>
      <c r="I5999" s="512" t="str">
        <f t="shared" si="191"/>
        <v/>
      </c>
      <c r="J5999" s="428"/>
    </row>
    <row r="6000" spans="1:10" ht="24.75" customHeight="1">
      <c r="A6000" s="428"/>
      <c r="B6000" s="428"/>
      <c r="C6000" s="428"/>
      <c r="D6000" s="495"/>
      <c r="E6000" s="495"/>
      <c r="F6000" s="428"/>
      <c r="G6000" s="495"/>
      <c r="H6000" s="495" t="str">
        <f t="shared" si="190"/>
        <v/>
      </c>
      <c r="I6000" s="512" t="str">
        <f t="shared" si="191"/>
        <v/>
      </c>
      <c r="J6000" s="428"/>
    </row>
    <row r="6001" spans="1:10" ht="24.75" customHeight="1">
      <c r="A6001" s="428"/>
      <c r="B6001" s="428"/>
      <c r="C6001" s="428"/>
      <c r="D6001" s="495"/>
      <c r="E6001" s="495"/>
      <c r="F6001" s="428"/>
      <c r="G6001" s="495"/>
      <c r="H6001" s="495" t="str">
        <f t="shared" si="190"/>
        <v/>
      </c>
      <c r="I6001" s="512" t="str">
        <f t="shared" si="191"/>
        <v/>
      </c>
      <c r="J6001" s="428"/>
    </row>
    <row r="6002" spans="1:10" ht="24.75" customHeight="1">
      <c r="A6002" s="428"/>
      <c r="B6002" s="428"/>
      <c r="C6002" s="428"/>
      <c r="D6002" s="495"/>
      <c r="E6002" s="495"/>
      <c r="F6002" s="428"/>
      <c r="G6002" s="495"/>
      <c r="H6002" s="495" t="str">
        <f t="shared" si="190"/>
        <v/>
      </c>
      <c r="I6002" s="512" t="str">
        <f t="shared" si="191"/>
        <v/>
      </c>
      <c r="J6002" s="428"/>
    </row>
    <row r="6003" spans="1:10" ht="24.75" customHeight="1">
      <c r="A6003" s="428"/>
      <c r="B6003" s="428"/>
      <c r="C6003" s="428"/>
      <c r="D6003" s="495"/>
      <c r="E6003" s="495"/>
      <c r="F6003" s="428"/>
      <c r="G6003" s="495"/>
      <c r="H6003" s="495" t="str">
        <f t="shared" si="190"/>
        <v/>
      </c>
      <c r="I6003" s="512" t="str">
        <f t="shared" si="191"/>
        <v/>
      </c>
      <c r="J6003" s="428"/>
    </row>
    <row r="6004" spans="1:10" ht="24.75" customHeight="1">
      <c r="A6004" s="428"/>
      <c r="B6004" s="428"/>
      <c r="C6004" s="428"/>
      <c r="D6004" s="495"/>
      <c r="E6004" s="495"/>
      <c r="F6004" s="428"/>
      <c r="G6004" s="495"/>
      <c r="H6004" s="495" t="str">
        <f t="shared" si="190"/>
        <v/>
      </c>
      <c r="I6004" s="512" t="str">
        <f t="shared" si="191"/>
        <v/>
      </c>
      <c r="J6004" s="428"/>
    </row>
    <row r="6005" spans="1:10" ht="24.75" customHeight="1">
      <c r="A6005" s="428"/>
      <c r="B6005" s="428"/>
      <c r="C6005" s="428"/>
      <c r="D6005" s="495"/>
      <c r="E6005" s="495"/>
      <c r="F6005" s="428"/>
      <c r="G6005" s="495"/>
      <c r="H6005" s="495" t="str">
        <f t="shared" si="190"/>
        <v/>
      </c>
      <c r="I6005" s="512" t="str">
        <f t="shared" si="191"/>
        <v/>
      </c>
      <c r="J6005" s="428"/>
    </row>
    <row r="6006" spans="1:10" ht="24.75" customHeight="1">
      <c r="A6006" s="428"/>
      <c r="B6006" s="428"/>
      <c r="C6006" s="428"/>
      <c r="D6006" s="495"/>
      <c r="E6006" s="495"/>
      <c r="F6006" s="428"/>
      <c r="G6006" s="495"/>
      <c r="H6006" s="495" t="str">
        <f t="shared" si="190"/>
        <v/>
      </c>
      <c r="I6006" s="512" t="str">
        <f t="shared" si="191"/>
        <v/>
      </c>
      <c r="J6006" s="428"/>
    </row>
    <row r="6007" spans="1:10" ht="24.75" customHeight="1">
      <c r="A6007" s="428"/>
      <c r="B6007" s="428"/>
      <c r="C6007" s="428"/>
      <c r="D6007" s="495"/>
      <c r="E6007" s="495"/>
      <c r="F6007" s="428"/>
      <c r="G6007" s="495"/>
      <c r="H6007" s="495" t="str">
        <f t="shared" si="190"/>
        <v/>
      </c>
      <c r="I6007" s="512" t="str">
        <f t="shared" si="191"/>
        <v/>
      </c>
      <c r="J6007" s="428"/>
    </row>
    <row r="6008" spans="1:10" ht="24.75" customHeight="1">
      <c r="A6008" s="428"/>
      <c r="B6008" s="428"/>
      <c r="C6008" s="428"/>
      <c r="D6008" s="495"/>
      <c r="E6008" s="495"/>
      <c r="F6008" s="428"/>
      <c r="G6008" s="495"/>
      <c r="H6008" s="495" t="str">
        <f t="shared" si="190"/>
        <v/>
      </c>
      <c r="I6008" s="512" t="str">
        <f t="shared" si="191"/>
        <v/>
      </c>
      <c r="J6008" s="428"/>
    </row>
    <row r="6009" spans="1:10" ht="24.75" customHeight="1">
      <c r="A6009" s="428"/>
      <c r="B6009" s="428"/>
      <c r="C6009" s="428"/>
      <c r="D6009" s="495"/>
      <c r="E6009" s="495"/>
      <c r="F6009" s="428"/>
      <c r="G6009" s="495"/>
      <c r="H6009" s="495" t="str">
        <f t="shared" si="190"/>
        <v/>
      </c>
      <c r="I6009" s="512" t="str">
        <f t="shared" si="191"/>
        <v/>
      </c>
      <c r="J6009" s="428"/>
    </row>
    <row r="6010" spans="1:10" ht="24.75" customHeight="1">
      <c r="A6010" s="428"/>
      <c r="B6010" s="428"/>
      <c r="C6010" s="428"/>
      <c r="D6010" s="495"/>
      <c r="E6010" s="495"/>
      <c r="F6010" s="428"/>
      <c r="G6010" s="495"/>
      <c r="H6010" s="495" t="str">
        <f t="shared" si="190"/>
        <v/>
      </c>
      <c r="I6010" s="512" t="str">
        <f t="shared" si="191"/>
        <v/>
      </c>
      <c r="J6010" s="428"/>
    </row>
    <row r="6011" spans="1:10" ht="24.75" customHeight="1">
      <c r="A6011" s="428"/>
      <c r="B6011" s="428"/>
      <c r="C6011" s="428"/>
      <c r="D6011" s="495"/>
      <c r="E6011" s="495"/>
      <c r="F6011" s="428"/>
      <c r="G6011" s="495"/>
      <c r="H6011" s="495" t="str">
        <f t="shared" si="190"/>
        <v/>
      </c>
      <c r="I6011" s="512" t="str">
        <f t="shared" si="191"/>
        <v/>
      </c>
      <c r="J6011" s="428"/>
    </row>
    <row r="6012" spans="1:10" ht="24.75" customHeight="1">
      <c r="A6012" s="428"/>
      <c r="B6012" s="428"/>
      <c r="C6012" s="428"/>
      <c r="D6012" s="495"/>
      <c r="E6012" s="495"/>
      <c r="F6012" s="428"/>
      <c r="G6012" s="495"/>
      <c r="H6012" s="495" t="str">
        <f t="shared" si="190"/>
        <v/>
      </c>
      <c r="I6012" s="512" t="str">
        <f t="shared" si="191"/>
        <v/>
      </c>
      <c r="J6012" s="428"/>
    </row>
    <row r="6013" spans="1:10" ht="24.75" customHeight="1">
      <c r="A6013" s="428"/>
      <c r="B6013" s="428"/>
      <c r="C6013" s="428"/>
      <c r="D6013" s="495"/>
      <c r="E6013" s="495"/>
      <c r="F6013" s="428"/>
      <c r="G6013" s="495"/>
      <c r="H6013" s="495" t="str">
        <f t="shared" si="190"/>
        <v/>
      </c>
      <c r="I6013" s="512" t="str">
        <f t="shared" si="191"/>
        <v/>
      </c>
      <c r="J6013" s="428"/>
    </row>
    <row r="6014" spans="1:10" ht="24.75" customHeight="1">
      <c r="A6014" s="428"/>
      <c r="B6014" s="428"/>
      <c r="C6014" s="428"/>
      <c r="D6014" s="495"/>
      <c r="E6014" s="495"/>
      <c r="F6014" s="428"/>
      <c r="G6014" s="495"/>
      <c r="H6014" s="495" t="str">
        <f t="shared" si="190"/>
        <v/>
      </c>
      <c r="I6014" s="512" t="str">
        <f t="shared" si="191"/>
        <v/>
      </c>
      <c r="J6014" s="428"/>
    </row>
    <row r="6015" spans="1:10" ht="24.75" customHeight="1">
      <c r="A6015" s="428"/>
      <c r="B6015" s="428"/>
      <c r="C6015" s="428"/>
      <c r="D6015" s="495"/>
      <c r="E6015" s="495"/>
      <c r="F6015" s="428"/>
      <c r="G6015" s="495"/>
      <c r="H6015" s="495" t="str">
        <f t="shared" si="190"/>
        <v/>
      </c>
      <c r="I6015" s="512" t="str">
        <f t="shared" si="191"/>
        <v/>
      </c>
      <c r="J6015" s="428"/>
    </row>
    <row r="6016" spans="1:10" ht="24.75" customHeight="1">
      <c r="A6016" s="428"/>
      <c r="B6016" s="428"/>
      <c r="C6016" s="428"/>
      <c r="D6016" s="495"/>
      <c r="E6016" s="495"/>
      <c r="F6016" s="428"/>
      <c r="G6016" s="495"/>
      <c r="H6016" s="495" t="str">
        <f t="shared" si="190"/>
        <v/>
      </c>
      <c r="I6016" s="512" t="str">
        <f t="shared" si="191"/>
        <v/>
      </c>
      <c r="J6016" s="428"/>
    </row>
    <row r="6017" spans="1:10" ht="24.75" customHeight="1">
      <c r="A6017" s="428"/>
      <c r="B6017" s="428"/>
      <c r="C6017" s="428"/>
      <c r="D6017" s="495"/>
      <c r="E6017" s="495"/>
      <c r="F6017" s="428"/>
      <c r="G6017" s="495"/>
      <c r="H6017" s="495" t="str">
        <f t="shared" si="190"/>
        <v/>
      </c>
      <c r="I6017" s="512" t="str">
        <f t="shared" si="191"/>
        <v/>
      </c>
      <c r="J6017" s="428"/>
    </row>
    <row r="6018" spans="1:10" ht="24.75" customHeight="1">
      <c r="A6018" s="428"/>
      <c r="B6018" s="428"/>
      <c r="C6018" s="428"/>
      <c r="D6018" s="495"/>
      <c r="E6018" s="495"/>
      <c r="F6018" s="428"/>
      <c r="G6018" s="495"/>
      <c r="H6018" s="495" t="str">
        <f t="shared" si="190"/>
        <v/>
      </c>
      <c r="I6018" s="512" t="str">
        <f t="shared" si="191"/>
        <v/>
      </c>
      <c r="J6018" s="428"/>
    </row>
    <row r="6019" spans="1:10" ht="24.75" customHeight="1">
      <c r="A6019" s="428"/>
      <c r="B6019" s="428"/>
      <c r="C6019" s="428"/>
      <c r="D6019" s="495"/>
      <c r="E6019" s="495"/>
      <c r="F6019" s="428"/>
      <c r="G6019" s="495"/>
      <c r="H6019" s="495" t="str">
        <f t="shared" si="190"/>
        <v/>
      </c>
      <c r="I6019" s="512" t="str">
        <f t="shared" si="191"/>
        <v/>
      </c>
      <c r="J6019" s="428"/>
    </row>
    <row r="6020" spans="1:10" ht="24.75" customHeight="1">
      <c r="A6020" s="428"/>
      <c r="B6020" s="428"/>
      <c r="C6020" s="428"/>
      <c r="D6020" s="495"/>
      <c r="E6020" s="495"/>
      <c r="F6020" s="428"/>
      <c r="G6020" s="495"/>
      <c r="H6020" s="495" t="str">
        <f t="shared" si="190"/>
        <v/>
      </c>
      <c r="I6020" s="512" t="str">
        <f t="shared" si="191"/>
        <v/>
      </c>
      <c r="J6020" s="428"/>
    </row>
    <row r="6021" spans="1:10" ht="24.75" customHeight="1">
      <c r="A6021" s="428"/>
      <c r="B6021" s="428"/>
      <c r="C6021" s="428"/>
      <c r="D6021" s="495"/>
      <c r="E6021" s="495"/>
      <c r="F6021" s="428"/>
      <c r="G6021" s="495"/>
      <c r="H6021" s="495" t="str">
        <f t="shared" si="190"/>
        <v/>
      </c>
      <c r="I6021" s="512" t="str">
        <f t="shared" si="191"/>
        <v/>
      </c>
      <c r="J6021" s="428"/>
    </row>
    <row r="6022" spans="1:10" ht="24.75" customHeight="1">
      <c r="A6022" s="428"/>
      <c r="B6022" s="428"/>
      <c r="C6022" s="428"/>
      <c r="D6022" s="495"/>
      <c r="E6022" s="495"/>
      <c r="F6022" s="428"/>
      <c r="G6022" s="495"/>
      <c r="H6022" s="495" t="str">
        <f t="shared" si="190"/>
        <v/>
      </c>
      <c r="I6022" s="512" t="str">
        <f t="shared" si="191"/>
        <v/>
      </c>
      <c r="J6022" s="428"/>
    </row>
    <row r="6023" spans="1:10" ht="24.75" customHeight="1">
      <c r="A6023" s="428"/>
      <c r="B6023" s="428"/>
      <c r="C6023" s="428"/>
      <c r="D6023" s="495"/>
      <c r="E6023" s="495"/>
      <c r="F6023" s="428"/>
      <c r="G6023" s="495"/>
      <c r="H6023" s="495" t="str">
        <f t="shared" si="190"/>
        <v/>
      </c>
      <c r="I6023" s="512" t="str">
        <f t="shared" si="191"/>
        <v/>
      </c>
      <c r="J6023" s="428"/>
    </row>
    <row r="6024" spans="1:10" ht="24.75" customHeight="1">
      <c r="A6024" s="428"/>
      <c r="B6024" s="428"/>
      <c r="C6024" s="428"/>
      <c r="D6024" s="495"/>
      <c r="E6024" s="495"/>
      <c r="F6024" s="428"/>
      <c r="G6024" s="495"/>
      <c r="H6024" s="495" t="str">
        <f t="shared" si="190"/>
        <v/>
      </c>
      <c r="I6024" s="512" t="str">
        <f t="shared" si="191"/>
        <v/>
      </c>
      <c r="J6024" s="428"/>
    </row>
    <row r="6025" spans="1:10" ht="24.75" customHeight="1">
      <c r="A6025" s="428"/>
      <c r="B6025" s="428"/>
      <c r="C6025" s="428"/>
      <c r="D6025" s="495"/>
      <c r="E6025" s="495"/>
      <c r="F6025" s="428"/>
      <c r="G6025" s="495"/>
      <c r="H6025" s="495" t="str">
        <f t="shared" si="190"/>
        <v/>
      </c>
      <c r="I6025" s="512" t="str">
        <f t="shared" si="191"/>
        <v/>
      </c>
      <c r="J6025" s="428"/>
    </row>
    <row r="6026" spans="1:10" ht="24.75" customHeight="1">
      <c r="A6026" s="428"/>
      <c r="B6026" s="428"/>
      <c r="C6026" s="428"/>
      <c r="D6026" s="495"/>
      <c r="E6026" s="495"/>
      <c r="F6026" s="428"/>
      <c r="G6026" s="495"/>
      <c r="H6026" s="495" t="str">
        <f t="shared" si="190"/>
        <v/>
      </c>
      <c r="I6026" s="512" t="str">
        <f t="shared" si="191"/>
        <v/>
      </c>
      <c r="J6026" s="428"/>
    </row>
    <row r="6027" spans="1:10" ht="24.75" customHeight="1">
      <c r="A6027" s="428"/>
      <c r="B6027" s="428"/>
      <c r="C6027" s="428"/>
      <c r="D6027" s="495"/>
      <c r="E6027" s="495"/>
      <c r="F6027" s="428"/>
      <c r="G6027" s="495"/>
      <c r="H6027" s="495" t="str">
        <f t="shared" si="190"/>
        <v/>
      </c>
      <c r="I6027" s="512" t="str">
        <f t="shared" si="191"/>
        <v/>
      </c>
      <c r="J6027" s="428"/>
    </row>
    <row r="6028" spans="1:10" ht="24.75" customHeight="1">
      <c r="A6028" s="428"/>
      <c r="B6028" s="428"/>
      <c r="C6028" s="428"/>
      <c r="D6028" s="495"/>
      <c r="E6028" s="495"/>
      <c r="F6028" s="428"/>
      <c r="G6028" s="495"/>
      <c r="H6028" s="495" t="str">
        <f t="shared" si="190"/>
        <v/>
      </c>
      <c r="I6028" s="512" t="str">
        <f t="shared" si="191"/>
        <v/>
      </c>
      <c r="J6028" s="428"/>
    </row>
    <row r="6029" spans="1:10" ht="24.75" customHeight="1">
      <c r="A6029" s="428"/>
      <c r="B6029" s="428"/>
      <c r="C6029" s="428"/>
      <c r="D6029" s="495"/>
      <c r="E6029" s="495"/>
      <c r="F6029" s="428"/>
      <c r="G6029" s="495"/>
      <c r="H6029" s="495" t="str">
        <f t="shared" si="190"/>
        <v/>
      </c>
      <c r="I6029" s="512" t="str">
        <f t="shared" si="191"/>
        <v/>
      </c>
      <c r="J6029" s="428"/>
    </row>
    <row r="6030" spans="1:10" ht="24.75" customHeight="1">
      <c r="A6030" s="428"/>
      <c r="B6030" s="428"/>
      <c r="C6030" s="428"/>
      <c r="D6030" s="495"/>
      <c r="E6030" s="495"/>
      <c r="F6030" s="428"/>
      <c r="G6030" s="495"/>
      <c r="H6030" s="495" t="str">
        <f t="shared" si="190"/>
        <v/>
      </c>
      <c r="I6030" s="512" t="str">
        <f t="shared" si="191"/>
        <v/>
      </c>
      <c r="J6030" s="428"/>
    </row>
    <row r="6031" spans="1:10" ht="24.75" customHeight="1">
      <c r="A6031" s="428"/>
      <c r="B6031" s="428"/>
      <c r="C6031" s="428"/>
      <c r="D6031" s="495"/>
      <c r="E6031" s="495"/>
      <c r="F6031" s="428"/>
      <c r="G6031" s="495"/>
      <c r="H6031" s="495" t="str">
        <f t="shared" si="190"/>
        <v/>
      </c>
      <c r="I6031" s="512" t="str">
        <f t="shared" si="191"/>
        <v/>
      </c>
      <c r="J6031" s="428"/>
    </row>
    <row r="6032" spans="1:10" ht="24.75" customHeight="1">
      <c r="A6032" s="428"/>
      <c r="B6032" s="428"/>
      <c r="C6032" s="428"/>
      <c r="D6032" s="495"/>
      <c r="E6032" s="495"/>
      <c r="F6032" s="428"/>
      <c r="G6032" s="495"/>
      <c r="H6032" s="495" t="str">
        <f t="shared" si="190"/>
        <v/>
      </c>
      <c r="I6032" s="512" t="str">
        <f t="shared" si="191"/>
        <v/>
      </c>
      <c r="J6032" s="428"/>
    </row>
    <row r="6033" spans="1:10" ht="24.75" customHeight="1">
      <c r="A6033" s="428"/>
      <c r="B6033" s="428"/>
      <c r="C6033" s="428"/>
      <c r="D6033" s="495"/>
      <c r="E6033" s="495"/>
      <c r="F6033" s="428"/>
      <c r="G6033" s="495"/>
      <c r="H6033" s="495" t="str">
        <f t="shared" si="190"/>
        <v/>
      </c>
      <c r="I6033" s="512" t="str">
        <f t="shared" si="191"/>
        <v/>
      </c>
      <c r="J6033" s="428"/>
    </row>
    <row r="6034" spans="1:10" ht="24.75" customHeight="1">
      <c r="A6034" s="428"/>
      <c r="B6034" s="428"/>
      <c r="C6034" s="428"/>
      <c r="D6034" s="495"/>
      <c r="E6034" s="495"/>
      <c r="F6034" s="428"/>
      <c r="G6034" s="495"/>
      <c r="H6034" s="495" t="str">
        <f t="shared" si="190"/>
        <v/>
      </c>
      <c r="I6034" s="512" t="str">
        <f t="shared" si="191"/>
        <v/>
      </c>
      <c r="J6034" s="428"/>
    </row>
    <row r="6035" spans="1:10" ht="24.75" customHeight="1">
      <c r="A6035" s="428"/>
      <c r="B6035" s="428"/>
      <c r="C6035" s="428"/>
      <c r="D6035" s="495"/>
      <c r="E6035" s="495"/>
      <c r="F6035" s="428"/>
      <c r="G6035" s="495"/>
      <c r="H6035" s="495" t="str">
        <f t="shared" si="190"/>
        <v/>
      </c>
      <c r="I6035" s="512" t="str">
        <f t="shared" si="191"/>
        <v/>
      </c>
      <c r="J6035" s="428"/>
    </row>
    <row r="6036" spans="1:10" ht="24.75" customHeight="1">
      <c r="A6036" s="428"/>
      <c r="B6036" s="428"/>
      <c r="C6036" s="428"/>
      <c r="D6036" s="495"/>
      <c r="E6036" s="495"/>
      <c r="F6036" s="428"/>
      <c r="G6036" s="495"/>
      <c r="H6036" s="495" t="str">
        <f t="shared" si="190"/>
        <v/>
      </c>
      <c r="I6036" s="512" t="str">
        <f t="shared" si="191"/>
        <v/>
      </c>
      <c r="J6036" s="428"/>
    </row>
    <row r="6037" spans="1:10" ht="24.75" customHeight="1">
      <c r="A6037" s="428"/>
      <c r="B6037" s="428"/>
      <c r="C6037" s="428"/>
      <c r="D6037" s="495"/>
      <c r="E6037" s="495"/>
      <c r="F6037" s="428"/>
      <c r="G6037" s="495"/>
      <c r="H6037" s="495" t="str">
        <f t="shared" si="190"/>
        <v/>
      </c>
      <c r="I6037" s="512" t="str">
        <f t="shared" si="191"/>
        <v/>
      </c>
      <c r="J6037" s="428"/>
    </row>
    <row r="6038" spans="1:10" ht="24.75" customHeight="1">
      <c r="A6038" s="428"/>
      <c r="B6038" s="428"/>
      <c r="C6038" s="428"/>
      <c r="D6038" s="495"/>
      <c r="E6038" s="495"/>
      <c r="F6038" s="428"/>
      <c r="G6038" s="495"/>
      <c r="H6038" s="495" t="str">
        <f t="shared" si="190"/>
        <v/>
      </c>
      <c r="I6038" s="512" t="str">
        <f t="shared" si="191"/>
        <v/>
      </c>
      <c r="J6038" s="428"/>
    </row>
    <row r="6039" spans="1:10" ht="24.75" customHeight="1">
      <c r="A6039" s="428"/>
      <c r="B6039" s="428"/>
      <c r="C6039" s="428"/>
      <c r="D6039" s="495"/>
      <c r="E6039" s="495"/>
      <c r="F6039" s="428"/>
      <c r="G6039" s="495"/>
      <c r="H6039" s="495" t="str">
        <f t="shared" si="190"/>
        <v/>
      </c>
      <c r="I6039" s="512" t="str">
        <f t="shared" si="191"/>
        <v/>
      </c>
      <c r="J6039" s="428"/>
    </row>
    <row r="6040" spans="1:10" ht="24.75" customHeight="1">
      <c r="A6040" s="428"/>
      <c r="B6040" s="428"/>
      <c r="C6040" s="428"/>
      <c r="D6040" s="495"/>
      <c r="E6040" s="495"/>
      <c r="F6040" s="428"/>
      <c r="G6040" s="495"/>
      <c r="H6040" s="495" t="str">
        <f t="shared" si="190"/>
        <v/>
      </c>
      <c r="I6040" s="512" t="str">
        <f t="shared" si="191"/>
        <v/>
      </c>
      <c r="J6040" s="428"/>
    </row>
    <row r="6041" spans="1:10" ht="24.75" customHeight="1">
      <c r="A6041" s="428"/>
      <c r="B6041" s="428"/>
      <c r="C6041" s="428"/>
      <c r="D6041" s="495"/>
      <c r="E6041" s="495"/>
      <c r="F6041" s="428"/>
      <c r="G6041" s="495"/>
      <c r="H6041" s="495" t="str">
        <f t="shared" si="190"/>
        <v/>
      </c>
      <c r="I6041" s="512" t="str">
        <f t="shared" si="191"/>
        <v/>
      </c>
      <c r="J6041" s="428"/>
    </row>
    <row r="6042" spans="1:10" ht="24.75" customHeight="1">
      <c r="A6042" s="428"/>
      <c r="B6042" s="428"/>
      <c r="C6042" s="428"/>
      <c r="D6042" s="495"/>
      <c r="E6042" s="495"/>
      <c r="F6042" s="428"/>
      <c r="G6042" s="495"/>
      <c r="H6042" s="495" t="str">
        <f t="shared" si="190"/>
        <v/>
      </c>
      <c r="I6042" s="512" t="str">
        <f t="shared" si="191"/>
        <v/>
      </c>
      <c r="J6042" s="428"/>
    </row>
    <row r="6043" spans="1:10" ht="24.75" customHeight="1">
      <c r="A6043" s="428"/>
      <c r="B6043" s="428"/>
      <c r="C6043" s="428"/>
      <c r="D6043" s="495"/>
      <c r="E6043" s="495"/>
      <c r="F6043" s="428"/>
      <c r="G6043" s="495"/>
      <c r="H6043" s="495" t="str">
        <f t="shared" si="190"/>
        <v/>
      </c>
      <c r="I6043" s="512" t="str">
        <f t="shared" si="191"/>
        <v/>
      </c>
      <c r="J6043" s="428"/>
    </row>
    <row r="6044" spans="1:10" ht="24.75" customHeight="1">
      <c r="A6044" s="428"/>
      <c r="B6044" s="428"/>
      <c r="C6044" s="428"/>
      <c r="D6044" s="495"/>
      <c r="E6044" s="495"/>
      <c r="F6044" s="428"/>
      <c r="G6044" s="495"/>
      <c r="H6044" s="495" t="str">
        <f t="shared" si="190"/>
        <v/>
      </c>
      <c r="I6044" s="512" t="str">
        <f t="shared" si="191"/>
        <v/>
      </c>
      <c r="J6044" s="428"/>
    </row>
    <row r="6045" spans="1:10" ht="24.75" customHeight="1">
      <c r="A6045" s="428"/>
      <c r="B6045" s="428"/>
      <c r="C6045" s="428"/>
      <c r="D6045" s="495"/>
      <c r="E6045" s="495"/>
      <c r="F6045" s="428"/>
      <c r="G6045" s="495"/>
      <c r="H6045" s="495" t="str">
        <f t="shared" si="190"/>
        <v/>
      </c>
      <c r="I6045" s="512" t="str">
        <f t="shared" si="191"/>
        <v/>
      </c>
      <c r="J6045" s="428"/>
    </row>
    <row r="6046" spans="1:10" ht="24.75" customHeight="1">
      <c r="A6046" s="428"/>
      <c r="B6046" s="428"/>
      <c r="C6046" s="428"/>
      <c r="D6046" s="495"/>
      <c r="E6046" s="495"/>
      <c r="F6046" s="428"/>
      <c r="G6046" s="495"/>
      <c r="H6046" s="495" t="str">
        <f t="shared" ref="H6046:H6109" si="192">IF(E6046="","",E6046*G6046)</f>
        <v/>
      </c>
      <c r="I6046" s="512" t="str">
        <f t="shared" ref="I6046:I6109" si="193">IF(D6046="","",H6046/D6046)</f>
        <v/>
      </c>
      <c r="J6046" s="428"/>
    </row>
    <row r="6047" spans="1:10" ht="24.75" customHeight="1">
      <c r="A6047" s="428"/>
      <c r="B6047" s="428"/>
      <c r="C6047" s="428"/>
      <c r="D6047" s="495"/>
      <c r="E6047" s="495"/>
      <c r="F6047" s="428"/>
      <c r="G6047" s="495"/>
      <c r="H6047" s="495" t="str">
        <f t="shared" si="192"/>
        <v/>
      </c>
      <c r="I6047" s="512" t="str">
        <f t="shared" si="193"/>
        <v/>
      </c>
      <c r="J6047" s="428"/>
    </row>
    <row r="6048" spans="1:10" ht="24.75" customHeight="1">
      <c r="A6048" s="428"/>
      <c r="B6048" s="428"/>
      <c r="C6048" s="428"/>
      <c r="D6048" s="495"/>
      <c r="E6048" s="495"/>
      <c r="F6048" s="428"/>
      <c r="G6048" s="495"/>
      <c r="H6048" s="495" t="str">
        <f t="shared" si="192"/>
        <v/>
      </c>
      <c r="I6048" s="512" t="str">
        <f t="shared" si="193"/>
        <v/>
      </c>
      <c r="J6048" s="428"/>
    </row>
    <row r="6049" spans="1:10" ht="24.75" customHeight="1">
      <c r="A6049" s="428"/>
      <c r="B6049" s="428"/>
      <c r="C6049" s="428"/>
      <c r="D6049" s="495"/>
      <c r="E6049" s="495"/>
      <c r="F6049" s="428"/>
      <c r="G6049" s="495"/>
      <c r="H6049" s="495" t="str">
        <f t="shared" si="192"/>
        <v/>
      </c>
      <c r="I6049" s="512" t="str">
        <f t="shared" si="193"/>
        <v/>
      </c>
      <c r="J6049" s="428"/>
    </row>
    <row r="6050" spans="1:10" ht="24.75" customHeight="1">
      <c r="A6050" s="428"/>
      <c r="B6050" s="428"/>
      <c r="C6050" s="428"/>
      <c r="D6050" s="495"/>
      <c r="E6050" s="495"/>
      <c r="F6050" s="428"/>
      <c r="G6050" s="495"/>
      <c r="H6050" s="495" t="str">
        <f t="shared" si="192"/>
        <v/>
      </c>
      <c r="I6050" s="512" t="str">
        <f t="shared" si="193"/>
        <v/>
      </c>
      <c r="J6050" s="428"/>
    </row>
    <row r="6051" spans="1:10" ht="24.75" customHeight="1">
      <c r="A6051" s="428"/>
      <c r="B6051" s="428"/>
      <c r="C6051" s="428"/>
      <c r="D6051" s="495"/>
      <c r="E6051" s="495"/>
      <c r="F6051" s="428"/>
      <c r="G6051" s="495"/>
      <c r="H6051" s="495" t="str">
        <f t="shared" si="192"/>
        <v/>
      </c>
      <c r="I6051" s="512" t="str">
        <f t="shared" si="193"/>
        <v/>
      </c>
      <c r="J6051" s="428"/>
    </row>
    <row r="6052" spans="1:10" ht="24.75" customHeight="1">
      <c r="A6052" s="428"/>
      <c r="B6052" s="428"/>
      <c r="C6052" s="428"/>
      <c r="D6052" s="495"/>
      <c r="E6052" s="495"/>
      <c r="F6052" s="428"/>
      <c r="G6052" s="495"/>
      <c r="H6052" s="495" t="str">
        <f t="shared" si="192"/>
        <v/>
      </c>
      <c r="I6052" s="512" t="str">
        <f t="shared" si="193"/>
        <v/>
      </c>
      <c r="J6052" s="428"/>
    </row>
    <row r="6053" spans="1:10" ht="24.75" customHeight="1">
      <c r="A6053" s="428"/>
      <c r="B6053" s="428"/>
      <c r="C6053" s="428"/>
      <c r="D6053" s="495"/>
      <c r="E6053" s="495"/>
      <c r="F6053" s="428"/>
      <c r="G6053" s="495"/>
      <c r="H6053" s="495" t="str">
        <f t="shared" si="192"/>
        <v/>
      </c>
      <c r="I6053" s="512" t="str">
        <f t="shared" si="193"/>
        <v/>
      </c>
      <c r="J6053" s="428"/>
    </row>
    <row r="6054" spans="1:10" ht="24.75" customHeight="1">
      <c r="A6054" s="428"/>
      <c r="B6054" s="428"/>
      <c r="C6054" s="428"/>
      <c r="D6054" s="495"/>
      <c r="E6054" s="495"/>
      <c r="F6054" s="428"/>
      <c r="G6054" s="495"/>
      <c r="H6054" s="495" t="str">
        <f t="shared" si="192"/>
        <v/>
      </c>
      <c r="I6054" s="512" t="str">
        <f t="shared" si="193"/>
        <v/>
      </c>
      <c r="J6054" s="428"/>
    </row>
    <row r="6055" spans="1:10" ht="24.75" customHeight="1">
      <c r="A6055" s="428"/>
      <c r="B6055" s="428"/>
      <c r="C6055" s="428"/>
      <c r="D6055" s="495"/>
      <c r="E6055" s="495"/>
      <c r="F6055" s="428"/>
      <c r="G6055" s="495"/>
      <c r="H6055" s="495" t="str">
        <f t="shared" si="192"/>
        <v/>
      </c>
      <c r="I6055" s="512" t="str">
        <f t="shared" si="193"/>
        <v/>
      </c>
      <c r="J6055" s="428"/>
    </row>
    <row r="6056" spans="1:10" ht="24.75" customHeight="1">
      <c r="A6056" s="428"/>
      <c r="B6056" s="428"/>
      <c r="C6056" s="428"/>
      <c r="D6056" s="495"/>
      <c r="E6056" s="495"/>
      <c r="F6056" s="428"/>
      <c r="G6056" s="495"/>
      <c r="H6056" s="495" t="str">
        <f t="shared" si="192"/>
        <v/>
      </c>
      <c r="I6056" s="512" t="str">
        <f t="shared" si="193"/>
        <v/>
      </c>
      <c r="J6056" s="428"/>
    </row>
    <row r="6057" spans="1:10" ht="24.75" customHeight="1">
      <c r="A6057" s="428"/>
      <c r="B6057" s="428"/>
      <c r="C6057" s="428"/>
      <c r="D6057" s="495"/>
      <c r="E6057" s="495"/>
      <c r="F6057" s="428"/>
      <c r="G6057" s="495"/>
      <c r="H6057" s="495" t="str">
        <f t="shared" si="192"/>
        <v/>
      </c>
      <c r="I6057" s="512" t="str">
        <f t="shared" si="193"/>
        <v/>
      </c>
      <c r="J6057" s="428"/>
    </row>
    <row r="6058" spans="1:10" ht="24.75" customHeight="1">
      <c r="A6058" s="428"/>
      <c r="B6058" s="428"/>
      <c r="C6058" s="428"/>
      <c r="D6058" s="495"/>
      <c r="E6058" s="495"/>
      <c r="F6058" s="428"/>
      <c r="G6058" s="495"/>
      <c r="H6058" s="495" t="str">
        <f t="shared" si="192"/>
        <v/>
      </c>
      <c r="I6058" s="512" t="str">
        <f t="shared" si="193"/>
        <v/>
      </c>
      <c r="J6058" s="428"/>
    </row>
    <row r="6059" spans="1:10" ht="24.75" customHeight="1">
      <c r="A6059" s="428"/>
      <c r="B6059" s="428"/>
      <c r="C6059" s="428"/>
      <c r="D6059" s="495"/>
      <c r="E6059" s="495"/>
      <c r="F6059" s="428"/>
      <c r="G6059" s="495"/>
      <c r="H6059" s="495" t="str">
        <f t="shared" si="192"/>
        <v/>
      </c>
      <c r="I6059" s="512" t="str">
        <f t="shared" si="193"/>
        <v/>
      </c>
      <c r="J6059" s="428"/>
    </row>
    <row r="6060" spans="1:10" ht="24.75" customHeight="1">
      <c r="A6060" s="428"/>
      <c r="B6060" s="428"/>
      <c r="C6060" s="428"/>
      <c r="D6060" s="495"/>
      <c r="E6060" s="495"/>
      <c r="F6060" s="428"/>
      <c r="G6060" s="495"/>
      <c r="H6060" s="495" t="str">
        <f t="shared" si="192"/>
        <v/>
      </c>
      <c r="I6060" s="512" t="str">
        <f t="shared" si="193"/>
        <v/>
      </c>
      <c r="J6060" s="428"/>
    </row>
    <row r="6061" spans="1:10" ht="24.75" customHeight="1">
      <c r="A6061" s="428"/>
      <c r="B6061" s="428"/>
      <c r="C6061" s="428"/>
      <c r="D6061" s="495"/>
      <c r="E6061" s="495"/>
      <c r="F6061" s="428"/>
      <c r="G6061" s="495"/>
      <c r="H6061" s="495" t="str">
        <f t="shared" si="192"/>
        <v/>
      </c>
      <c r="I6061" s="512" t="str">
        <f t="shared" si="193"/>
        <v/>
      </c>
      <c r="J6061" s="428"/>
    </row>
    <row r="6062" spans="1:10" ht="24.75" customHeight="1">
      <c r="A6062" s="428"/>
      <c r="B6062" s="428"/>
      <c r="C6062" s="428"/>
      <c r="D6062" s="495"/>
      <c r="E6062" s="495"/>
      <c r="F6062" s="428"/>
      <c r="G6062" s="495"/>
      <c r="H6062" s="495" t="str">
        <f t="shared" si="192"/>
        <v/>
      </c>
      <c r="I6062" s="512" t="str">
        <f t="shared" si="193"/>
        <v/>
      </c>
      <c r="J6062" s="428"/>
    </row>
    <row r="6063" spans="1:10" ht="24.75" customHeight="1">
      <c r="A6063" s="428"/>
      <c r="B6063" s="428"/>
      <c r="C6063" s="428"/>
      <c r="D6063" s="495"/>
      <c r="E6063" s="495"/>
      <c r="F6063" s="428"/>
      <c r="G6063" s="495"/>
      <c r="H6063" s="495" t="str">
        <f t="shared" si="192"/>
        <v/>
      </c>
      <c r="I6063" s="512" t="str">
        <f t="shared" si="193"/>
        <v/>
      </c>
      <c r="J6063" s="428"/>
    </row>
    <row r="6064" spans="1:10" ht="24.75" customHeight="1">
      <c r="A6064" s="428"/>
      <c r="B6064" s="428"/>
      <c r="C6064" s="428"/>
      <c r="D6064" s="495"/>
      <c r="E6064" s="495"/>
      <c r="F6064" s="428"/>
      <c r="G6064" s="495"/>
      <c r="H6064" s="495" t="str">
        <f t="shared" si="192"/>
        <v/>
      </c>
      <c r="I6064" s="512" t="str">
        <f t="shared" si="193"/>
        <v/>
      </c>
      <c r="J6064" s="428"/>
    </row>
    <row r="6065" spans="1:10" ht="24.75" customHeight="1">
      <c r="A6065" s="428"/>
      <c r="B6065" s="428"/>
      <c r="C6065" s="428"/>
      <c r="D6065" s="495"/>
      <c r="E6065" s="495"/>
      <c r="F6065" s="428"/>
      <c r="G6065" s="495"/>
      <c r="H6065" s="495" t="str">
        <f t="shared" si="192"/>
        <v/>
      </c>
      <c r="I6065" s="512" t="str">
        <f t="shared" si="193"/>
        <v/>
      </c>
      <c r="J6065" s="428"/>
    </row>
    <row r="6066" spans="1:10" ht="24.75" customHeight="1">
      <c r="A6066" s="428"/>
      <c r="B6066" s="428"/>
      <c r="C6066" s="428"/>
      <c r="D6066" s="495"/>
      <c r="E6066" s="495"/>
      <c r="F6066" s="428"/>
      <c r="G6066" s="495"/>
      <c r="H6066" s="495" t="str">
        <f t="shared" si="192"/>
        <v/>
      </c>
      <c r="I6066" s="512" t="str">
        <f t="shared" si="193"/>
        <v/>
      </c>
      <c r="J6066" s="428"/>
    </row>
    <row r="6067" spans="1:10" ht="24.75" customHeight="1">
      <c r="A6067" s="428"/>
      <c r="B6067" s="428"/>
      <c r="C6067" s="428"/>
      <c r="D6067" s="495"/>
      <c r="E6067" s="495"/>
      <c r="F6067" s="428"/>
      <c r="G6067" s="495"/>
      <c r="H6067" s="495" t="str">
        <f t="shared" si="192"/>
        <v/>
      </c>
      <c r="I6067" s="512" t="str">
        <f t="shared" si="193"/>
        <v/>
      </c>
      <c r="J6067" s="428"/>
    </row>
    <row r="6068" spans="1:10" ht="24.75" customHeight="1">
      <c r="A6068" s="428"/>
      <c r="B6068" s="428"/>
      <c r="C6068" s="428"/>
      <c r="D6068" s="495"/>
      <c r="E6068" s="495"/>
      <c r="F6068" s="428"/>
      <c r="G6068" s="495"/>
      <c r="H6068" s="495" t="str">
        <f t="shared" si="192"/>
        <v/>
      </c>
      <c r="I6068" s="512" t="str">
        <f t="shared" si="193"/>
        <v/>
      </c>
      <c r="J6068" s="428"/>
    </row>
    <row r="6069" spans="1:10" ht="24.75" customHeight="1">
      <c r="A6069" s="428"/>
      <c r="B6069" s="428"/>
      <c r="C6069" s="428"/>
      <c r="D6069" s="495"/>
      <c r="E6069" s="495"/>
      <c r="F6069" s="428"/>
      <c r="G6069" s="495"/>
      <c r="H6069" s="495" t="str">
        <f t="shared" si="192"/>
        <v/>
      </c>
      <c r="I6069" s="512" t="str">
        <f t="shared" si="193"/>
        <v/>
      </c>
      <c r="J6069" s="428"/>
    </row>
    <row r="6070" spans="1:10" ht="24.75" customHeight="1">
      <c r="A6070" s="428"/>
      <c r="B6070" s="428"/>
      <c r="C6070" s="428"/>
      <c r="D6070" s="495"/>
      <c r="E6070" s="495"/>
      <c r="F6070" s="428"/>
      <c r="G6070" s="495"/>
      <c r="H6070" s="495" t="str">
        <f t="shared" si="192"/>
        <v/>
      </c>
      <c r="I6070" s="512" t="str">
        <f t="shared" si="193"/>
        <v/>
      </c>
      <c r="J6070" s="428"/>
    </row>
    <row r="6071" spans="1:10" ht="24.75" customHeight="1">
      <c r="A6071" s="428"/>
      <c r="B6071" s="428"/>
      <c r="C6071" s="428"/>
      <c r="D6071" s="495"/>
      <c r="E6071" s="495"/>
      <c r="F6071" s="428"/>
      <c r="G6071" s="495"/>
      <c r="H6071" s="495" t="str">
        <f t="shared" si="192"/>
        <v/>
      </c>
      <c r="I6071" s="512" t="str">
        <f t="shared" si="193"/>
        <v/>
      </c>
      <c r="J6071" s="428"/>
    </row>
    <row r="6072" spans="1:10" ht="24.75" customHeight="1">
      <c r="A6072" s="428"/>
      <c r="B6072" s="428"/>
      <c r="C6072" s="428"/>
      <c r="D6072" s="495"/>
      <c r="E6072" s="495"/>
      <c r="F6072" s="428"/>
      <c r="G6072" s="495"/>
      <c r="H6072" s="495" t="str">
        <f t="shared" si="192"/>
        <v/>
      </c>
      <c r="I6072" s="512" t="str">
        <f t="shared" si="193"/>
        <v/>
      </c>
      <c r="J6072" s="428"/>
    </row>
    <row r="6073" spans="1:10" ht="24.75" customHeight="1">
      <c r="A6073" s="428"/>
      <c r="B6073" s="428"/>
      <c r="C6073" s="428"/>
      <c r="D6073" s="495"/>
      <c r="E6073" s="495"/>
      <c r="F6073" s="428"/>
      <c r="G6073" s="495"/>
      <c r="H6073" s="495" t="str">
        <f t="shared" si="192"/>
        <v/>
      </c>
      <c r="I6073" s="512" t="str">
        <f t="shared" si="193"/>
        <v/>
      </c>
      <c r="J6073" s="428"/>
    </row>
    <row r="6074" spans="1:10" ht="24.75" customHeight="1">
      <c r="A6074" s="428"/>
      <c r="B6074" s="428"/>
      <c r="C6074" s="428"/>
      <c r="D6074" s="495"/>
      <c r="E6074" s="495"/>
      <c r="F6074" s="428"/>
      <c r="G6074" s="495"/>
      <c r="H6074" s="495" t="str">
        <f t="shared" si="192"/>
        <v/>
      </c>
      <c r="I6074" s="512" t="str">
        <f t="shared" si="193"/>
        <v/>
      </c>
      <c r="J6074" s="428"/>
    </row>
    <row r="6075" spans="1:10" ht="24.75" customHeight="1">
      <c r="A6075" s="428"/>
      <c r="B6075" s="428"/>
      <c r="C6075" s="428"/>
      <c r="D6075" s="495"/>
      <c r="E6075" s="495"/>
      <c r="F6075" s="428"/>
      <c r="G6075" s="495"/>
      <c r="H6075" s="495" t="str">
        <f t="shared" si="192"/>
        <v/>
      </c>
      <c r="I6075" s="512" t="str">
        <f t="shared" si="193"/>
        <v/>
      </c>
      <c r="J6075" s="428"/>
    </row>
    <row r="6076" spans="1:10" ht="24.75" customHeight="1">
      <c r="A6076" s="428"/>
      <c r="B6076" s="428"/>
      <c r="C6076" s="428"/>
      <c r="D6076" s="495"/>
      <c r="E6076" s="495"/>
      <c r="F6076" s="428"/>
      <c r="G6076" s="495"/>
      <c r="H6076" s="495" t="str">
        <f t="shared" si="192"/>
        <v/>
      </c>
      <c r="I6076" s="512" t="str">
        <f t="shared" si="193"/>
        <v/>
      </c>
      <c r="J6076" s="428"/>
    </row>
    <row r="6077" spans="1:10" ht="24.75" customHeight="1">
      <c r="A6077" s="428"/>
      <c r="B6077" s="428"/>
      <c r="C6077" s="428"/>
      <c r="D6077" s="495"/>
      <c r="E6077" s="495"/>
      <c r="F6077" s="428"/>
      <c r="G6077" s="495"/>
      <c r="H6077" s="495" t="str">
        <f t="shared" si="192"/>
        <v/>
      </c>
      <c r="I6077" s="512" t="str">
        <f t="shared" si="193"/>
        <v/>
      </c>
      <c r="J6077" s="428"/>
    </row>
    <row r="6078" spans="1:10" ht="24.75" customHeight="1">
      <c r="A6078" s="428"/>
      <c r="B6078" s="428"/>
      <c r="C6078" s="428"/>
      <c r="D6078" s="495"/>
      <c r="E6078" s="495"/>
      <c r="F6078" s="428"/>
      <c r="G6078" s="495"/>
      <c r="H6078" s="495" t="str">
        <f t="shared" si="192"/>
        <v/>
      </c>
      <c r="I6078" s="512" t="str">
        <f t="shared" si="193"/>
        <v/>
      </c>
      <c r="J6078" s="428"/>
    </row>
    <row r="6079" spans="1:10" ht="24.75" customHeight="1">
      <c r="A6079" s="428"/>
      <c r="B6079" s="428"/>
      <c r="C6079" s="428"/>
      <c r="D6079" s="495"/>
      <c r="E6079" s="495"/>
      <c r="F6079" s="428"/>
      <c r="G6079" s="495"/>
      <c r="H6079" s="495" t="str">
        <f t="shared" si="192"/>
        <v/>
      </c>
      <c r="I6079" s="512" t="str">
        <f t="shared" si="193"/>
        <v/>
      </c>
      <c r="J6079" s="428"/>
    </row>
    <row r="6080" spans="1:10" ht="24.75" customHeight="1">
      <c r="A6080" s="428"/>
      <c r="B6080" s="428"/>
      <c r="C6080" s="428"/>
      <c r="D6080" s="495"/>
      <c r="E6080" s="495"/>
      <c r="F6080" s="428"/>
      <c r="G6080" s="495"/>
      <c r="H6080" s="495" t="str">
        <f t="shared" si="192"/>
        <v/>
      </c>
      <c r="I6080" s="512" t="str">
        <f t="shared" si="193"/>
        <v/>
      </c>
      <c r="J6080" s="428"/>
    </row>
    <row r="6081" spans="1:10" ht="24.75" customHeight="1">
      <c r="A6081" s="428"/>
      <c r="B6081" s="428"/>
      <c r="C6081" s="428"/>
      <c r="D6081" s="495"/>
      <c r="E6081" s="495"/>
      <c r="F6081" s="428"/>
      <c r="G6081" s="495"/>
      <c r="H6081" s="495" t="str">
        <f t="shared" si="192"/>
        <v/>
      </c>
      <c r="I6081" s="512" t="str">
        <f t="shared" si="193"/>
        <v/>
      </c>
      <c r="J6081" s="428"/>
    </row>
    <row r="6082" spans="1:10" ht="24.75" customHeight="1">
      <c r="A6082" s="428"/>
      <c r="B6082" s="428"/>
      <c r="C6082" s="428"/>
      <c r="D6082" s="495"/>
      <c r="E6082" s="495"/>
      <c r="F6082" s="428"/>
      <c r="G6082" s="495"/>
      <c r="H6082" s="495" t="str">
        <f t="shared" si="192"/>
        <v/>
      </c>
      <c r="I6082" s="512" t="str">
        <f t="shared" si="193"/>
        <v/>
      </c>
      <c r="J6082" s="428"/>
    </row>
    <row r="6083" spans="1:10" ht="24.75" customHeight="1">
      <c r="A6083" s="428"/>
      <c r="B6083" s="428"/>
      <c r="C6083" s="428"/>
      <c r="D6083" s="495"/>
      <c r="E6083" s="495"/>
      <c r="F6083" s="428"/>
      <c r="G6083" s="495"/>
      <c r="H6083" s="495" t="str">
        <f t="shared" si="192"/>
        <v/>
      </c>
      <c r="I6083" s="512" t="str">
        <f t="shared" si="193"/>
        <v/>
      </c>
      <c r="J6083" s="428"/>
    </row>
    <row r="6084" spans="1:10" ht="24.75" customHeight="1">
      <c r="A6084" s="428"/>
      <c r="B6084" s="428"/>
      <c r="C6084" s="428"/>
      <c r="D6084" s="495"/>
      <c r="E6084" s="495"/>
      <c r="F6084" s="428"/>
      <c r="G6084" s="495"/>
      <c r="H6084" s="495" t="str">
        <f t="shared" si="192"/>
        <v/>
      </c>
      <c r="I6084" s="512" t="str">
        <f t="shared" si="193"/>
        <v/>
      </c>
      <c r="J6084" s="428"/>
    </row>
    <row r="6085" spans="1:10" ht="24.75" customHeight="1">
      <c r="A6085" s="428"/>
      <c r="B6085" s="428"/>
      <c r="C6085" s="428"/>
      <c r="D6085" s="495"/>
      <c r="E6085" s="495"/>
      <c r="F6085" s="428"/>
      <c r="G6085" s="495"/>
      <c r="H6085" s="495" t="str">
        <f t="shared" si="192"/>
        <v/>
      </c>
      <c r="I6085" s="512" t="str">
        <f t="shared" si="193"/>
        <v/>
      </c>
      <c r="J6085" s="428"/>
    </row>
    <row r="6086" spans="1:10" ht="24.75" customHeight="1">
      <c r="A6086" s="428"/>
      <c r="B6086" s="428"/>
      <c r="C6086" s="428"/>
      <c r="D6086" s="495"/>
      <c r="E6086" s="495"/>
      <c r="F6086" s="428"/>
      <c r="G6086" s="495"/>
      <c r="H6086" s="495" t="str">
        <f t="shared" si="192"/>
        <v/>
      </c>
      <c r="I6086" s="512" t="str">
        <f t="shared" si="193"/>
        <v/>
      </c>
      <c r="J6086" s="428"/>
    </row>
    <row r="6087" spans="1:10" ht="24.75" customHeight="1">
      <c r="A6087" s="428"/>
      <c r="B6087" s="428"/>
      <c r="C6087" s="428"/>
      <c r="D6087" s="495"/>
      <c r="E6087" s="495"/>
      <c r="F6087" s="428"/>
      <c r="G6087" s="495"/>
      <c r="H6087" s="495" t="str">
        <f t="shared" si="192"/>
        <v/>
      </c>
      <c r="I6087" s="512" t="str">
        <f t="shared" si="193"/>
        <v/>
      </c>
      <c r="J6087" s="428"/>
    </row>
    <row r="6088" spans="1:10" ht="24.75" customHeight="1">
      <c r="A6088" s="428"/>
      <c r="B6088" s="428"/>
      <c r="C6088" s="428"/>
      <c r="D6088" s="495"/>
      <c r="E6088" s="495"/>
      <c r="F6088" s="428"/>
      <c r="G6088" s="495"/>
      <c r="H6088" s="495" t="str">
        <f t="shared" si="192"/>
        <v/>
      </c>
      <c r="I6088" s="512" t="str">
        <f t="shared" si="193"/>
        <v/>
      </c>
      <c r="J6088" s="428"/>
    </row>
    <row r="6089" spans="1:10" ht="24.75" customHeight="1">
      <c r="A6089" s="428"/>
      <c r="B6089" s="428"/>
      <c r="C6089" s="428"/>
      <c r="D6089" s="495"/>
      <c r="E6089" s="495"/>
      <c r="F6089" s="428"/>
      <c r="G6089" s="495"/>
      <c r="H6089" s="495" t="str">
        <f t="shared" si="192"/>
        <v/>
      </c>
      <c r="I6089" s="512" t="str">
        <f t="shared" si="193"/>
        <v/>
      </c>
      <c r="J6089" s="428"/>
    </row>
    <row r="6090" spans="1:10" ht="24.75" customHeight="1">
      <c r="A6090" s="428"/>
      <c r="B6090" s="428"/>
      <c r="C6090" s="428"/>
      <c r="D6090" s="495"/>
      <c r="E6090" s="495"/>
      <c r="F6090" s="428"/>
      <c r="G6090" s="495"/>
      <c r="H6090" s="495" t="str">
        <f t="shared" si="192"/>
        <v/>
      </c>
      <c r="I6090" s="512" t="str">
        <f t="shared" si="193"/>
        <v/>
      </c>
      <c r="J6090" s="428"/>
    </row>
    <row r="6091" spans="1:10" ht="24.75" customHeight="1">
      <c r="A6091" s="428"/>
      <c r="B6091" s="428"/>
      <c r="C6091" s="428"/>
      <c r="D6091" s="495"/>
      <c r="E6091" s="495"/>
      <c r="F6091" s="428"/>
      <c r="G6091" s="495"/>
      <c r="H6091" s="495" t="str">
        <f t="shared" si="192"/>
        <v/>
      </c>
      <c r="I6091" s="512" t="str">
        <f t="shared" si="193"/>
        <v/>
      </c>
      <c r="J6091" s="428"/>
    </row>
    <row r="6092" spans="1:10" ht="24.75" customHeight="1">
      <c r="A6092" s="428"/>
      <c r="B6092" s="428"/>
      <c r="C6092" s="428"/>
      <c r="D6092" s="495"/>
      <c r="E6092" s="495"/>
      <c r="F6092" s="428"/>
      <c r="G6092" s="495"/>
      <c r="H6092" s="495" t="str">
        <f t="shared" si="192"/>
        <v/>
      </c>
      <c r="I6092" s="512" t="str">
        <f t="shared" si="193"/>
        <v/>
      </c>
      <c r="J6092" s="428"/>
    </row>
    <row r="6093" spans="1:10" ht="24.75" customHeight="1">
      <c r="A6093" s="428"/>
      <c r="B6093" s="428"/>
      <c r="C6093" s="428"/>
      <c r="D6093" s="495"/>
      <c r="E6093" s="495"/>
      <c r="F6093" s="428"/>
      <c r="G6093" s="495"/>
      <c r="H6093" s="495" t="str">
        <f t="shared" si="192"/>
        <v/>
      </c>
      <c r="I6093" s="512" t="str">
        <f t="shared" si="193"/>
        <v/>
      </c>
      <c r="J6093" s="428"/>
    </row>
    <row r="6094" spans="1:10" ht="24.75" customHeight="1">
      <c r="A6094" s="428"/>
      <c r="B6094" s="428"/>
      <c r="C6094" s="428"/>
      <c r="D6094" s="495"/>
      <c r="E6094" s="495"/>
      <c r="F6094" s="428"/>
      <c r="G6094" s="495"/>
      <c r="H6094" s="495" t="str">
        <f t="shared" si="192"/>
        <v/>
      </c>
      <c r="I6094" s="512" t="str">
        <f t="shared" si="193"/>
        <v/>
      </c>
      <c r="J6094" s="428"/>
    </row>
    <row r="6095" spans="1:10" ht="24.75" customHeight="1">
      <c r="A6095" s="428"/>
      <c r="B6095" s="428"/>
      <c r="C6095" s="428"/>
      <c r="D6095" s="495"/>
      <c r="E6095" s="495"/>
      <c r="F6095" s="428"/>
      <c r="G6095" s="495"/>
      <c r="H6095" s="495" t="str">
        <f t="shared" si="192"/>
        <v/>
      </c>
      <c r="I6095" s="512" t="str">
        <f t="shared" si="193"/>
        <v/>
      </c>
      <c r="J6095" s="428"/>
    </row>
    <row r="6096" spans="1:10" ht="24.75" customHeight="1">
      <c r="A6096" s="428"/>
      <c r="B6096" s="428"/>
      <c r="C6096" s="428"/>
      <c r="D6096" s="495"/>
      <c r="E6096" s="495"/>
      <c r="F6096" s="428"/>
      <c r="G6096" s="495"/>
      <c r="H6096" s="495" t="str">
        <f t="shared" si="192"/>
        <v/>
      </c>
      <c r="I6096" s="512" t="str">
        <f t="shared" si="193"/>
        <v/>
      </c>
      <c r="J6096" s="428"/>
    </row>
    <row r="6097" spans="1:10" ht="24.75" customHeight="1">
      <c r="A6097" s="428"/>
      <c r="B6097" s="428"/>
      <c r="C6097" s="428"/>
      <c r="D6097" s="495"/>
      <c r="E6097" s="495"/>
      <c r="F6097" s="428"/>
      <c r="G6097" s="495"/>
      <c r="H6097" s="495" t="str">
        <f t="shared" si="192"/>
        <v/>
      </c>
      <c r="I6097" s="512" t="str">
        <f t="shared" si="193"/>
        <v/>
      </c>
      <c r="J6097" s="428"/>
    </row>
    <row r="6098" spans="1:10" ht="24.75" customHeight="1">
      <c r="A6098" s="428"/>
      <c r="B6098" s="428"/>
      <c r="C6098" s="428"/>
      <c r="D6098" s="495"/>
      <c r="E6098" s="495"/>
      <c r="F6098" s="428"/>
      <c r="G6098" s="495"/>
      <c r="H6098" s="495" t="str">
        <f t="shared" si="192"/>
        <v/>
      </c>
      <c r="I6098" s="512" t="str">
        <f t="shared" si="193"/>
        <v/>
      </c>
      <c r="J6098" s="428"/>
    </row>
    <row r="6099" spans="1:10" ht="24.75" customHeight="1">
      <c r="A6099" s="428"/>
      <c r="B6099" s="428"/>
      <c r="C6099" s="428"/>
      <c r="D6099" s="495"/>
      <c r="E6099" s="495"/>
      <c r="F6099" s="428"/>
      <c r="G6099" s="495"/>
      <c r="H6099" s="495" t="str">
        <f t="shared" si="192"/>
        <v/>
      </c>
      <c r="I6099" s="512" t="str">
        <f t="shared" si="193"/>
        <v/>
      </c>
      <c r="J6099" s="428"/>
    </row>
    <row r="6100" spans="1:10" ht="24.75" customHeight="1">
      <c r="A6100" s="428"/>
      <c r="B6100" s="428"/>
      <c r="C6100" s="428"/>
      <c r="D6100" s="495"/>
      <c r="E6100" s="495"/>
      <c r="F6100" s="428"/>
      <c r="G6100" s="495"/>
      <c r="H6100" s="495" t="str">
        <f t="shared" si="192"/>
        <v/>
      </c>
      <c r="I6100" s="512" t="str">
        <f t="shared" si="193"/>
        <v/>
      </c>
      <c r="J6100" s="428"/>
    </row>
    <row r="6101" spans="1:10" ht="24.75" customHeight="1">
      <c r="A6101" s="428"/>
      <c r="B6101" s="428"/>
      <c r="C6101" s="428"/>
      <c r="D6101" s="495"/>
      <c r="E6101" s="495"/>
      <c r="F6101" s="428"/>
      <c r="G6101" s="495"/>
      <c r="H6101" s="495" t="str">
        <f t="shared" si="192"/>
        <v/>
      </c>
      <c r="I6101" s="512" t="str">
        <f t="shared" si="193"/>
        <v/>
      </c>
      <c r="J6101" s="428"/>
    </row>
    <row r="6102" spans="1:10" ht="24.75" customHeight="1">
      <c r="A6102" s="428"/>
      <c r="B6102" s="428"/>
      <c r="C6102" s="428"/>
      <c r="D6102" s="495"/>
      <c r="E6102" s="495"/>
      <c r="F6102" s="428"/>
      <c r="G6102" s="495"/>
      <c r="H6102" s="495" t="str">
        <f t="shared" si="192"/>
        <v/>
      </c>
      <c r="I6102" s="512" t="str">
        <f t="shared" si="193"/>
        <v/>
      </c>
      <c r="J6102" s="428"/>
    </row>
    <row r="6103" spans="1:10" ht="24.75" customHeight="1">
      <c r="A6103" s="428"/>
      <c r="B6103" s="428"/>
      <c r="C6103" s="428"/>
      <c r="D6103" s="495"/>
      <c r="E6103" s="495"/>
      <c r="F6103" s="428"/>
      <c r="G6103" s="495"/>
      <c r="H6103" s="495" t="str">
        <f t="shared" si="192"/>
        <v/>
      </c>
      <c r="I6103" s="512" t="str">
        <f t="shared" si="193"/>
        <v/>
      </c>
      <c r="J6103" s="428"/>
    </row>
    <row r="6104" spans="1:10" ht="24.75" customHeight="1">
      <c r="A6104" s="428"/>
      <c r="B6104" s="428"/>
      <c r="C6104" s="428"/>
      <c r="D6104" s="495"/>
      <c r="E6104" s="495"/>
      <c r="F6104" s="428"/>
      <c r="G6104" s="495"/>
      <c r="H6104" s="495" t="str">
        <f t="shared" si="192"/>
        <v/>
      </c>
      <c r="I6104" s="512" t="str">
        <f t="shared" si="193"/>
        <v/>
      </c>
      <c r="J6104" s="428"/>
    </row>
    <row r="6105" spans="1:10" ht="24.75" customHeight="1">
      <c r="A6105" s="428"/>
      <c r="B6105" s="428"/>
      <c r="C6105" s="428"/>
      <c r="D6105" s="495"/>
      <c r="E6105" s="495"/>
      <c r="F6105" s="428"/>
      <c r="G6105" s="495"/>
      <c r="H6105" s="495" t="str">
        <f t="shared" si="192"/>
        <v/>
      </c>
      <c r="I6105" s="512" t="str">
        <f t="shared" si="193"/>
        <v/>
      </c>
      <c r="J6105" s="428"/>
    </row>
    <row r="6106" spans="1:10" ht="24.75" customHeight="1">
      <c r="A6106" s="428"/>
      <c r="B6106" s="428"/>
      <c r="C6106" s="428"/>
      <c r="D6106" s="495"/>
      <c r="E6106" s="495"/>
      <c r="F6106" s="428"/>
      <c r="G6106" s="495"/>
      <c r="H6106" s="495" t="str">
        <f t="shared" si="192"/>
        <v/>
      </c>
      <c r="I6106" s="512" t="str">
        <f t="shared" si="193"/>
        <v/>
      </c>
      <c r="J6106" s="428"/>
    </row>
    <row r="6107" spans="1:10" ht="24.75" customHeight="1">
      <c r="A6107" s="428"/>
      <c r="B6107" s="428"/>
      <c r="C6107" s="428"/>
      <c r="D6107" s="495"/>
      <c r="E6107" s="495"/>
      <c r="F6107" s="428"/>
      <c r="G6107" s="495"/>
      <c r="H6107" s="495" t="str">
        <f t="shared" si="192"/>
        <v/>
      </c>
      <c r="I6107" s="512" t="str">
        <f t="shared" si="193"/>
        <v/>
      </c>
      <c r="J6107" s="428"/>
    </row>
    <row r="6108" spans="1:10" ht="24.75" customHeight="1">
      <c r="A6108" s="428"/>
      <c r="B6108" s="428"/>
      <c r="C6108" s="428"/>
      <c r="D6108" s="495"/>
      <c r="E6108" s="495"/>
      <c r="F6108" s="428"/>
      <c r="G6108" s="495"/>
      <c r="H6108" s="495" t="str">
        <f t="shared" si="192"/>
        <v/>
      </c>
      <c r="I6108" s="512" t="str">
        <f t="shared" si="193"/>
        <v/>
      </c>
      <c r="J6108" s="428"/>
    </row>
    <row r="6109" spans="1:10" ht="24.75" customHeight="1">
      <c r="A6109" s="428"/>
      <c r="B6109" s="428"/>
      <c r="C6109" s="428"/>
      <c r="D6109" s="495"/>
      <c r="E6109" s="495"/>
      <c r="F6109" s="428"/>
      <c r="G6109" s="495"/>
      <c r="H6109" s="495" t="str">
        <f t="shared" si="192"/>
        <v/>
      </c>
      <c r="I6109" s="512" t="str">
        <f t="shared" si="193"/>
        <v/>
      </c>
      <c r="J6109" s="428"/>
    </row>
    <row r="6110" spans="1:10" ht="24.75" customHeight="1">
      <c r="A6110" s="428"/>
      <c r="B6110" s="428"/>
      <c r="C6110" s="428"/>
      <c r="D6110" s="495"/>
      <c r="E6110" s="495"/>
      <c r="F6110" s="428"/>
      <c r="G6110" s="495"/>
      <c r="H6110" s="495" t="str">
        <f t="shared" ref="H6110:H6173" si="194">IF(E6110="","",E6110*G6110)</f>
        <v/>
      </c>
      <c r="I6110" s="512" t="str">
        <f t="shared" ref="I6110:I6173" si="195">IF(D6110="","",H6110/D6110)</f>
        <v/>
      </c>
      <c r="J6110" s="428"/>
    </row>
    <row r="6111" spans="1:10" ht="24.75" customHeight="1">
      <c r="A6111" s="428"/>
      <c r="B6111" s="428"/>
      <c r="C6111" s="428"/>
      <c r="D6111" s="495"/>
      <c r="E6111" s="495"/>
      <c r="F6111" s="428"/>
      <c r="G6111" s="495"/>
      <c r="H6111" s="495" t="str">
        <f t="shared" si="194"/>
        <v/>
      </c>
      <c r="I6111" s="512" t="str">
        <f t="shared" si="195"/>
        <v/>
      </c>
      <c r="J6111" s="428"/>
    </row>
    <row r="6112" spans="1:10" ht="24.75" customHeight="1">
      <c r="A6112" s="428"/>
      <c r="B6112" s="428"/>
      <c r="C6112" s="428"/>
      <c r="D6112" s="495"/>
      <c r="E6112" s="495"/>
      <c r="F6112" s="428"/>
      <c r="G6112" s="495"/>
      <c r="H6112" s="495" t="str">
        <f t="shared" si="194"/>
        <v/>
      </c>
      <c r="I6112" s="512" t="str">
        <f t="shared" si="195"/>
        <v/>
      </c>
      <c r="J6112" s="428"/>
    </row>
    <row r="6113" spans="1:10" ht="24.75" customHeight="1">
      <c r="A6113" s="428"/>
      <c r="B6113" s="428"/>
      <c r="C6113" s="428"/>
      <c r="D6113" s="495"/>
      <c r="E6113" s="495"/>
      <c r="F6113" s="428"/>
      <c r="G6113" s="495"/>
      <c r="H6113" s="495" t="str">
        <f t="shared" si="194"/>
        <v/>
      </c>
      <c r="I6113" s="512" t="str">
        <f t="shared" si="195"/>
        <v/>
      </c>
      <c r="J6113" s="428"/>
    </row>
    <row r="6114" spans="1:10" ht="24.75" customHeight="1">
      <c r="A6114" s="428"/>
      <c r="B6114" s="428"/>
      <c r="C6114" s="428"/>
      <c r="D6114" s="495"/>
      <c r="E6114" s="495"/>
      <c r="F6114" s="428"/>
      <c r="G6114" s="495"/>
      <c r="H6114" s="495" t="str">
        <f t="shared" si="194"/>
        <v/>
      </c>
      <c r="I6114" s="512" t="str">
        <f t="shared" si="195"/>
        <v/>
      </c>
      <c r="J6114" s="428"/>
    </row>
    <row r="6115" spans="1:10" ht="24.75" customHeight="1">
      <c r="A6115" s="428"/>
      <c r="B6115" s="428"/>
      <c r="C6115" s="428"/>
      <c r="D6115" s="495"/>
      <c r="E6115" s="495"/>
      <c r="F6115" s="428"/>
      <c r="G6115" s="495"/>
      <c r="H6115" s="495" t="str">
        <f t="shared" si="194"/>
        <v/>
      </c>
      <c r="I6115" s="512" t="str">
        <f t="shared" si="195"/>
        <v/>
      </c>
      <c r="J6115" s="428"/>
    </row>
    <row r="6116" spans="1:10" ht="24.75" customHeight="1">
      <c r="A6116" s="428"/>
      <c r="B6116" s="428"/>
      <c r="C6116" s="428"/>
      <c r="D6116" s="495"/>
      <c r="E6116" s="495"/>
      <c r="F6116" s="428"/>
      <c r="G6116" s="495"/>
      <c r="H6116" s="495" t="str">
        <f t="shared" si="194"/>
        <v/>
      </c>
      <c r="I6116" s="512" t="str">
        <f t="shared" si="195"/>
        <v/>
      </c>
      <c r="J6116" s="428"/>
    </row>
    <row r="6117" spans="1:10" ht="24.75" customHeight="1">
      <c r="A6117" s="428"/>
      <c r="B6117" s="428"/>
      <c r="C6117" s="428"/>
      <c r="D6117" s="495"/>
      <c r="E6117" s="495"/>
      <c r="F6117" s="428"/>
      <c r="G6117" s="495"/>
      <c r="H6117" s="495" t="str">
        <f t="shared" si="194"/>
        <v/>
      </c>
      <c r="I6117" s="512" t="str">
        <f t="shared" si="195"/>
        <v/>
      </c>
      <c r="J6117" s="428"/>
    </row>
    <row r="6118" spans="1:10" ht="24.75" customHeight="1">
      <c r="A6118" s="428"/>
      <c r="B6118" s="428"/>
      <c r="C6118" s="428"/>
      <c r="D6118" s="495"/>
      <c r="E6118" s="495"/>
      <c r="F6118" s="428"/>
      <c r="G6118" s="495"/>
      <c r="H6118" s="495" t="str">
        <f t="shared" si="194"/>
        <v/>
      </c>
      <c r="I6118" s="512" t="str">
        <f t="shared" si="195"/>
        <v/>
      </c>
      <c r="J6118" s="428"/>
    </row>
    <row r="6119" spans="1:10" ht="24.75" customHeight="1">
      <c r="A6119" s="428"/>
      <c r="B6119" s="428"/>
      <c r="C6119" s="428"/>
      <c r="D6119" s="495"/>
      <c r="E6119" s="495"/>
      <c r="F6119" s="428"/>
      <c r="G6119" s="495"/>
      <c r="H6119" s="495" t="str">
        <f t="shared" si="194"/>
        <v/>
      </c>
      <c r="I6119" s="512" t="str">
        <f t="shared" si="195"/>
        <v/>
      </c>
      <c r="J6119" s="428"/>
    </row>
    <row r="6120" spans="1:10" ht="24.75" customHeight="1">
      <c r="A6120" s="428"/>
      <c r="B6120" s="428"/>
      <c r="C6120" s="428"/>
      <c r="D6120" s="495"/>
      <c r="E6120" s="495"/>
      <c r="F6120" s="428"/>
      <c r="G6120" s="495"/>
      <c r="H6120" s="495" t="str">
        <f t="shared" si="194"/>
        <v/>
      </c>
      <c r="I6120" s="512" t="str">
        <f t="shared" si="195"/>
        <v/>
      </c>
      <c r="J6120" s="428"/>
    </row>
    <row r="6121" spans="1:10" ht="24.75" customHeight="1">
      <c r="A6121" s="428"/>
      <c r="B6121" s="428"/>
      <c r="C6121" s="428"/>
      <c r="D6121" s="495"/>
      <c r="E6121" s="495"/>
      <c r="F6121" s="428"/>
      <c r="G6121" s="495"/>
      <c r="H6121" s="495" t="str">
        <f t="shared" si="194"/>
        <v/>
      </c>
      <c r="I6121" s="512" t="str">
        <f t="shared" si="195"/>
        <v/>
      </c>
      <c r="J6121" s="428"/>
    </row>
    <row r="6122" spans="1:10" ht="24.75" customHeight="1">
      <c r="A6122" s="428"/>
      <c r="B6122" s="428"/>
      <c r="C6122" s="428"/>
      <c r="D6122" s="495"/>
      <c r="E6122" s="495"/>
      <c r="F6122" s="428"/>
      <c r="G6122" s="495"/>
      <c r="H6122" s="495" t="str">
        <f t="shared" si="194"/>
        <v/>
      </c>
      <c r="I6122" s="512" t="str">
        <f t="shared" si="195"/>
        <v/>
      </c>
      <c r="J6122" s="428"/>
    </row>
    <row r="6123" spans="1:10" ht="24.75" customHeight="1">
      <c r="A6123" s="428"/>
      <c r="B6123" s="428"/>
      <c r="C6123" s="428"/>
      <c r="D6123" s="495"/>
      <c r="E6123" s="495"/>
      <c r="F6123" s="428"/>
      <c r="G6123" s="495"/>
      <c r="H6123" s="495" t="str">
        <f t="shared" si="194"/>
        <v/>
      </c>
      <c r="I6123" s="512" t="str">
        <f t="shared" si="195"/>
        <v/>
      </c>
      <c r="J6123" s="428"/>
    </row>
    <row r="6124" spans="1:10" ht="24.75" customHeight="1">
      <c r="A6124" s="428"/>
      <c r="B6124" s="428"/>
      <c r="C6124" s="428"/>
      <c r="D6124" s="495"/>
      <c r="E6124" s="495"/>
      <c r="F6124" s="428"/>
      <c r="G6124" s="495"/>
      <c r="H6124" s="495" t="str">
        <f t="shared" si="194"/>
        <v/>
      </c>
      <c r="I6124" s="512" t="str">
        <f t="shared" si="195"/>
        <v/>
      </c>
      <c r="J6124" s="428"/>
    </row>
    <row r="6125" spans="1:10" ht="24.75" customHeight="1">
      <c r="A6125" s="428"/>
      <c r="B6125" s="428"/>
      <c r="C6125" s="428"/>
      <c r="D6125" s="495"/>
      <c r="E6125" s="495"/>
      <c r="F6125" s="428"/>
      <c r="G6125" s="495"/>
      <c r="H6125" s="495" t="str">
        <f t="shared" si="194"/>
        <v/>
      </c>
      <c r="I6125" s="512" t="str">
        <f t="shared" si="195"/>
        <v/>
      </c>
      <c r="J6125" s="428"/>
    </row>
    <row r="6126" spans="1:10" ht="24.75" customHeight="1">
      <c r="A6126" s="428"/>
      <c r="B6126" s="428"/>
      <c r="C6126" s="428"/>
      <c r="D6126" s="495"/>
      <c r="E6126" s="495"/>
      <c r="F6126" s="428"/>
      <c r="G6126" s="495"/>
      <c r="H6126" s="495" t="str">
        <f t="shared" si="194"/>
        <v/>
      </c>
      <c r="I6126" s="512" t="str">
        <f t="shared" si="195"/>
        <v/>
      </c>
      <c r="J6126" s="428"/>
    </row>
    <row r="6127" spans="1:10" ht="24.75" customHeight="1">
      <c r="A6127" s="428"/>
      <c r="B6127" s="428"/>
      <c r="C6127" s="428"/>
      <c r="D6127" s="495"/>
      <c r="E6127" s="495"/>
      <c r="F6127" s="428"/>
      <c r="G6127" s="495"/>
      <c r="H6127" s="495" t="str">
        <f t="shared" si="194"/>
        <v/>
      </c>
      <c r="I6127" s="512" t="str">
        <f t="shared" si="195"/>
        <v/>
      </c>
      <c r="J6127" s="428"/>
    </row>
    <row r="6128" spans="1:10" ht="24.75" customHeight="1">
      <c r="A6128" s="428"/>
      <c r="B6128" s="428"/>
      <c r="C6128" s="428"/>
      <c r="D6128" s="495"/>
      <c r="E6128" s="495"/>
      <c r="F6128" s="428"/>
      <c r="G6128" s="495"/>
      <c r="H6128" s="495" t="str">
        <f t="shared" si="194"/>
        <v/>
      </c>
      <c r="I6128" s="512" t="str">
        <f t="shared" si="195"/>
        <v/>
      </c>
      <c r="J6128" s="428"/>
    </row>
    <row r="6129" spans="1:10" ht="24.75" customHeight="1">
      <c r="A6129" s="428"/>
      <c r="B6129" s="428"/>
      <c r="C6129" s="428"/>
      <c r="D6129" s="495"/>
      <c r="E6129" s="495"/>
      <c r="F6129" s="428"/>
      <c r="G6129" s="495"/>
      <c r="H6129" s="495" t="str">
        <f t="shared" si="194"/>
        <v/>
      </c>
      <c r="I6129" s="512" t="str">
        <f t="shared" si="195"/>
        <v/>
      </c>
      <c r="J6129" s="428"/>
    </row>
    <row r="6130" spans="1:10" ht="24.75" customHeight="1">
      <c r="A6130" s="428"/>
      <c r="B6130" s="428"/>
      <c r="C6130" s="428"/>
      <c r="D6130" s="495"/>
      <c r="E6130" s="495"/>
      <c r="F6130" s="428"/>
      <c r="G6130" s="495"/>
      <c r="H6130" s="495" t="str">
        <f t="shared" si="194"/>
        <v/>
      </c>
      <c r="I6130" s="512" t="str">
        <f t="shared" si="195"/>
        <v/>
      </c>
      <c r="J6130" s="428"/>
    </row>
    <row r="6131" spans="1:10" ht="24.75" customHeight="1">
      <c r="A6131" s="428"/>
      <c r="B6131" s="428"/>
      <c r="C6131" s="428"/>
      <c r="D6131" s="495"/>
      <c r="E6131" s="495"/>
      <c r="F6131" s="428"/>
      <c r="G6131" s="495"/>
      <c r="H6131" s="495" t="str">
        <f t="shared" si="194"/>
        <v/>
      </c>
      <c r="I6131" s="512" t="str">
        <f t="shared" si="195"/>
        <v/>
      </c>
      <c r="J6131" s="428"/>
    </row>
    <row r="6132" spans="1:10" ht="24.75" customHeight="1">
      <c r="A6132" s="428"/>
      <c r="B6132" s="428"/>
      <c r="C6132" s="428"/>
      <c r="D6132" s="495"/>
      <c r="E6132" s="495"/>
      <c r="F6132" s="428"/>
      <c r="G6132" s="495"/>
      <c r="H6132" s="495" t="str">
        <f t="shared" si="194"/>
        <v/>
      </c>
      <c r="I6132" s="512" t="str">
        <f t="shared" si="195"/>
        <v/>
      </c>
      <c r="J6132" s="428"/>
    </row>
    <row r="6133" spans="1:10" ht="24.75" customHeight="1">
      <c r="A6133" s="428"/>
      <c r="B6133" s="428"/>
      <c r="C6133" s="428"/>
      <c r="D6133" s="495"/>
      <c r="E6133" s="495"/>
      <c r="F6133" s="428"/>
      <c r="G6133" s="495"/>
      <c r="H6133" s="495" t="str">
        <f t="shared" si="194"/>
        <v/>
      </c>
      <c r="I6133" s="512" t="str">
        <f t="shared" si="195"/>
        <v/>
      </c>
      <c r="J6133" s="428"/>
    </row>
    <row r="6134" spans="1:10" ht="24.75" customHeight="1">
      <c r="A6134" s="428"/>
      <c r="B6134" s="428"/>
      <c r="C6134" s="428"/>
      <c r="D6134" s="495"/>
      <c r="E6134" s="495"/>
      <c r="F6134" s="428"/>
      <c r="G6134" s="495"/>
      <c r="H6134" s="495" t="str">
        <f t="shared" si="194"/>
        <v/>
      </c>
      <c r="I6134" s="512" t="str">
        <f t="shared" si="195"/>
        <v/>
      </c>
      <c r="J6134" s="428"/>
    </row>
    <row r="6135" spans="1:10" ht="24.75" customHeight="1">
      <c r="A6135" s="428"/>
      <c r="B6135" s="428"/>
      <c r="C6135" s="428"/>
      <c r="D6135" s="495"/>
      <c r="E6135" s="495"/>
      <c r="F6135" s="428"/>
      <c r="G6135" s="495"/>
      <c r="H6135" s="495" t="str">
        <f t="shared" si="194"/>
        <v/>
      </c>
      <c r="I6135" s="512" t="str">
        <f t="shared" si="195"/>
        <v/>
      </c>
      <c r="J6135" s="428"/>
    </row>
    <row r="6136" spans="1:10" ht="24.75" customHeight="1">
      <c r="A6136" s="428"/>
      <c r="B6136" s="428"/>
      <c r="C6136" s="428"/>
      <c r="D6136" s="495"/>
      <c r="E6136" s="495"/>
      <c r="F6136" s="428"/>
      <c r="G6136" s="495"/>
      <c r="H6136" s="495" t="str">
        <f t="shared" si="194"/>
        <v/>
      </c>
      <c r="I6136" s="512" t="str">
        <f t="shared" si="195"/>
        <v/>
      </c>
      <c r="J6136" s="428"/>
    </row>
    <row r="6137" spans="1:10" ht="24.75" customHeight="1">
      <c r="A6137" s="428"/>
      <c r="B6137" s="428"/>
      <c r="C6137" s="428"/>
      <c r="D6137" s="495"/>
      <c r="E6137" s="495"/>
      <c r="F6137" s="428"/>
      <c r="G6137" s="495"/>
      <c r="H6137" s="495" t="str">
        <f t="shared" si="194"/>
        <v/>
      </c>
      <c r="I6137" s="512" t="str">
        <f t="shared" si="195"/>
        <v/>
      </c>
      <c r="J6137" s="428"/>
    </row>
    <row r="6138" spans="1:10" ht="24.75" customHeight="1">
      <c r="A6138" s="428"/>
      <c r="B6138" s="428"/>
      <c r="C6138" s="428"/>
      <c r="D6138" s="495"/>
      <c r="E6138" s="495"/>
      <c r="F6138" s="428"/>
      <c r="G6138" s="495"/>
      <c r="H6138" s="495" t="str">
        <f t="shared" si="194"/>
        <v/>
      </c>
      <c r="I6138" s="512" t="str">
        <f t="shared" si="195"/>
        <v/>
      </c>
      <c r="J6138" s="428"/>
    </row>
    <row r="6139" spans="1:10" ht="24.75" customHeight="1">
      <c r="A6139" s="428"/>
      <c r="B6139" s="428"/>
      <c r="C6139" s="428"/>
      <c r="D6139" s="495"/>
      <c r="E6139" s="495"/>
      <c r="F6139" s="428"/>
      <c r="G6139" s="495"/>
      <c r="H6139" s="495" t="str">
        <f t="shared" si="194"/>
        <v/>
      </c>
      <c r="I6139" s="512" t="str">
        <f t="shared" si="195"/>
        <v/>
      </c>
      <c r="J6139" s="428"/>
    </row>
    <row r="6140" spans="1:10" ht="24.75" customHeight="1">
      <c r="A6140" s="428"/>
      <c r="B6140" s="428"/>
      <c r="C6140" s="428"/>
      <c r="D6140" s="495"/>
      <c r="E6140" s="495"/>
      <c r="F6140" s="428"/>
      <c r="G6140" s="495"/>
      <c r="H6140" s="495" t="str">
        <f t="shared" si="194"/>
        <v/>
      </c>
      <c r="I6140" s="512" t="str">
        <f t="shared" si="195"/>
        <v/>
      </c>
      <c r="J6140" s="428"/>
    </row>
    <row r="6141" spans="1:10" ht="24.75" customHeight="1">
      <c r="A6141" s="428"/>
      <c r="B6141" s="428"/>
      <c r="C6141" s="428"/>
      <c r="D6141" s="495"/>
      <c r="E6141" s="495"/>
      <c r="F6141" s="428"/>
      <c r="G6141" s="495"/>
      <c r="H6141" s="495" t="str">
        <f t="shared" si="194"/>
        <v/>
      </c>
      <c r="I6141" s="512" t="str">
        <f t="shared" si="195"/>
        <v/>
      </c>
      <c r="J6141" s="428"/>
    </row>
    <row r="6142" spans="1:10" ht="24.75" customHeight="1">
      <c r="A6142" s="428"/>
      <c r="B6142" s="428"/>
      <c r="C6142" s="428"/>
      <c r="D6142" s="495"/>
      <c r="E6142" s="495"/>
      <c r="F6142" s="428"/>
      <c r="G6142" s="495"/>
      <c r="H6142" s="495" t="str">
        <f t="shared" si="194"/>
        <v/>
      </c>
      <c r="I6142" s="512" t="str">
        <f t="shared" si="195"/>
        <v/>
      </c>
      <c r="J6142" s="428"/>
    </row>
    <row r="6143" spans="1:10" ht="24.75" customHeight="1">
      <c r="A6143" s="428"/>
      <c r="B6143" s="428"/>
      <c r="C6143" s="428"/>
      <c r="D6143" s="495"/>
      <c r="E6143" s="495"/>
      <c r="F6143" s="428"/>
      <c r="G6143" s="495"/>
      <c r="H6143" s="495" t="str">
        <f t="shared" si="194"/>
        <v/>
      </c>
      <c r="I6143" s="512" t="str">
        <f t="shared" si="195"/>
        <v/>
      </c>
      <c r="J6143" s="428"/>
    </row>
    <row r="6144" spans="1:10" ht="24.75" customHeight="1">
      <c r="A6144" s="428"/>
      <c r="B6144" s="428"/>
      <c r="C6144" s="428"/>
      <c r="D6144" s="495"/>
      <c r="E6144" s="495"/>
      <c r="F6144" s="428"/>
      <c r="G6144" s="495"/>
      <c r="H6144" s="495" t="str">
        <f t="shared" si="194"/>
        <v/>
      </c>
      <c r="I6144" s="512" t="str">
        <f t="shared" si="195"/>
        <v/>
      </c>
      <c r="J6144" s="428"/>
    </row>
    <row r="6145" spans="1:10" ht="24.75" customHeight="1">
      <c r="A6145" s="428"/>
      <c r="B6145" s="428"/>
      <c r="C6145" s="428"/>
      <c r="D6145" s="495"/>
      <c r="E6145" s="495"/>
      <c r="F6145" s="428"/>
      <c r="G6145" s="495"/>
      <c r="H6145" s="495" t="str">
        <f t="shared" si="194"/>
        <v/>
      </c>
      <c r="I6145" s="512" t="str">
        <f t="shared" si="195"/>
        <v/>
      </c>
      <c r="J6145" s="428"/>
    </row>
    <row r="6146" spans="1:10" ht="24.75" customHeight="1">
      <c r="A6146" s="428"/>
      <c r="B6146" s="428"/>
      <c r="C6146" s="428"/>
      <c r="D6146" s="495"/>
      <c r="E6146" s="495"/>
      <c r="F6146" s="428"/>
      <c r="G6146" s="495"/>
      <c r="H6146" s="495" t="str">
        <f t="shared" si="194"/>
        <v/>
      </c>
      <c r="I6146" s="512" t="str">
        <f t="shared" si="195"/>
        <v/>
      </c>
      <c r="J6146" s="428"/>
    </row>
    <row r="6147" spans="1:10" ht="24.75" customHeight="1">
      <c r="A6147" s="428"/>
      <c r="B6147" s="428"/>
      <c r="C6147" s="428"/>
      <c r="D6147" s="495"/>
      <c r="E6147" s="495"/>
      <c r="F6147" s="428"/>
      <c r="G6147" s="495"/>
      <c r="H6147" s="495" t="str">
        <f t="shared" si="194"/>
        <v/>
      </c>
      <c r="I6147" s="512" t="str">
        <f t="shared" si="195"/>
        <v/>
      </c>
      <c r="J6147" s="428"/>
    </row>
    <row r="6148" spans="1:10" ht="24.75" customHeight="1">
      <c r="A6148" s="428"/>
      <c r="B6148" s="428"/>
      <c r="C6148" s="428"/>
      <c r="D6148" s="495"/>
      <c r="E6148" s="495"/>
      <c r="F6148" s="428"/>
      <c r="G6148" s="495"/>
      <c r="H6148" s="495" t="str">
        <f t="shared" si="194"/>
        <v/>
      </c>
      <c r="I6148" s="512" t="str">
        <f t="shared" si="195"/>
        <v/>
      </c>
      <c r="J6148" s="428"/>
    </row>
    <row r="6149" spans="1:10" ht="24.75" customHeight="1">
      <c r="A6149" s="428"/>
      <c r="B6149" s="428"/>
      <c r="C6149" s="428"/>
      <c r="D6149" s="495"/>
      <c r="E6149" s="495"/>
      <c r="F6149" s="428"/>
      <c r="G6149" s="495"/>
      <c r="H6149" s="495" t="str">
        <f t="shared" si="194"/>
        <v/>
      </c>
      <c r="I6149" s="512" t="str">
        <f t="shared" si="195"/>
        <v/>
      </c>
      <c r="J6149" s="428"/>
    </row>
    <row r="6150" spans="1:10" ht="24.75" customHeight="1">
      <c r="A6150" s="428"/>
      <c r="B6150" s="428"/>
      <c r="C6150" s="428"/>
      <c r="D6150" s="495"/>
      <c r="E6150" s="495"/>
      <c r="F6150" s="428"/>
      <c r="G6150" s="495"/>
      <c r="H6150" s="495" t="str">
        <f t="shared" si="194"/>
        <v/>
      </c>
      <c r="I6150" s="512" t="str">
        <f t="shared" si="195"/>
        <v/>
      </c>
      <c r="J6150" s="428"/>
    </row>
    <row r="6151" spans="1:10" ht="24.75" customHeight="1">
      <c r="A6151" s="428"/>
      <c r="B6151" s="428"/>
      <c r="C6151" s="428"/>
      <c r="D6151" s="495"/>
      <c r="E6151" s="495"/>
      <c r="F6151" s="428"/>
      <c r="G6151" s="495"/>
      <c r="H6151" s="495" t="str">
        <f t="shared" si="194"/>
        <v/>
      </c>
      <c r="I6151" s="512" t="str">
        <f t="shared" si="195"/>
        <v/>
      </c>
      <c r="J6151" s="428"/>
    </row>
    <row r="6152" spans="1:10" ht="24.75" customHeight="1">
      <c r="A6152" s="428"/>
      <c r="B6152" s="428"/>
      <c r="C6152" s="428"/>
      <c r="D6152" s="495"/>
      <c r="E6152" s="495"/>
      <c r="F6152" s="428"/>
      <c r="G6152" s="495"/>
      <c r="H6152" s="495" t="str">
        <f t="shared" si="194"/>
        <v/>
      </c>
      <c r="I6152" s="512" t="str">
        <f t="shared" si="195"/>
        <v/>
      </c>
      <c r="J6152" s="428"/>
    </row>
    <row r="6153" spans="1:10" ht="24.75" customHeight="1">
      <c r="A6153" s="428"/>
      <c r="B6153" s="428"/>
      <c r="C6153" s="428"/>
      <c r="D6153" s="495"/>
      <c r="E6153" s="495"/>
      <c r="F6153" s="428"/>
      <c r="G6153" s="495"/>
      <c r="H6153" s="495" t="str">
        <f t="shared" si="194"/>
        <v/>
      </c>
      <c r="I6153" s="512" t="str">
        <f t="shared" si="195"/>
        <v/>
      </c>
      <c r="J6153" s="428"/>
    </row>
    <row r="6154" spans="1:10" ht="24.75" customHeight="1">
      <c r="A6154" s="428"/>
      <c r="B6154" s="428"/>
      <c r="C6154" s="428"/>
      <c r="D6154" s="495"/>
      <c r="E6154" s="495"/>
      <c r="F6154" s="428"/>
      <c r="G6154" s="495"/>
      <c r="H6154" s="495" t="str">
        <f t="shared" si="194"/>
        <v/>
      </c>
      <c r="I6154" s="512" t="str">
        <f t="shared" si="195"/>
        <v/>
      </c>
      <c r="J6154" s="428"/>
    </row>
    <row r="6155" spans="1:10" ht="24.75" customHeight="1">
      <c r="A6155" s="428"/>
      <c r="B6155" s="428"/>
      <c r="C6155" s="428"/>
      <c r="D6155" s="495"/>
      <c r="E6155" s="495"/>
      <c r="F6155" s="428"/>
      <c r="G6155" s="495"/>
      <c r="H6155" s="495" t="str">
        <f t="shared" si="194"/>
        <v/>
      </c>
      <c r="I6155" s="512" t="str">
        <f t="shared" si="195"/>
        <v/>
      </c>
      <c r="J6155" s="428"/>
    </row>
    <row r="6156" spans="1:10" ht="24.75" customHeight="1">
      <c r="A6156" s="428"/>
      <c r="B6156" s="428"/>
      <c r="C6156" s="428"/>
      <c r="D6156" s="495"/>
      <c r="E6156" s="495"/>
      <c r="F6156" s="428"/>
      <c r="G6156" s="495"/>
      <c r="H6156" s="495" t="str">
        <f t="shared" si="194"/>
        <v/>
      </c>
      <c r="I6156" s="512" t="str">
        <f t="shared" si="195"/>
        <v/>
      </c>
      <c r="J6156" s="428"/>
    </row>
    <row r="6157" spans="1:10" ht="24.75" customHeight="1">
      <c r="A6157" s="428"/>
      <c r="B6157" s="428"/>
      <c r="C6157" s="428"/>
      <c r="D6157" s="495"/>
      <c r="E6157" s="495"/>
      <c r="F6157" s="428"/>
      <c r="G6157" s="495"/>
      <c r="H6157" s="495" t="str">
        <f t="shared" si="194"/>
        <v/>
      </c>
      <c r="I6157" s="512" t="str">
        <f t="shared" si="195"/>
        <v/>
      </c>
      <c r="J6157" s="428"/>
    </row>
    <row r="6158" spans="1:10" ht="24.75" customHeight="1">
      <c r="A6158" s="428"/>
      <c r="B6158" s="428"/>
      <c r="C6158" s="428"/>
      <c r="D6158" s="495"/>
      <c r="E6158" s="495"/>
      <c r="F6158" s="428"/>
      <c r="G6158" s="495"/>
      <c r="H6158" s="495" t="str">
        <f t="shared" si="194"/>
        <v/>
      </c>
      <c r="I6158" s="512" t="str">
        <f t="shared" si="195"/>
        <v/>
      </c>
      <c r="J6158" s="428"/>
    </row>
    <row r="6159" spans="1:10" ht="24.75" customHeight="1">
      <c r="A6159" s="428"/>
      <c r="B6159" s="428"/>
      <c r="C6159" s="428"/>
      <c r="D6159" s="495"/>
      <c r="E6159" s="495"/>
      <c r="F6159" s="428"/>
      <c r="G6159" s="495"/>
      <c r="H6159" s="495" t="str">
        <f t="shared" si="194"/>
        <v/>
      </c>
      <c r="I6159" s="512" t="str">
        <f t="shared" si="195"/>
        <v/>
      </c>
      <c r="J6159" s="428"/>
    </row>
    <row r="6160" spans="1:10" ht="24.75" customHeight="1">
      <c r="A6160" s="428"/>
      <c r="B6160" s="428"/>
      <c r="C6160" s="428"/>
      <c r="D6160" s="495"/>
      <c r="E6160" s="495"/>
      <c r="F6160" s="428"/>
      <c r="G6160" s="495"/>
      <c r="H6160" s="495" t="str">
        <f t="shared" si="194"/>
        <v/>
      </c>
      <c r="I6160" s="512" t="str">
        <f t="shared" si="195"/>
        <v/>
      </c>
      <c r="J6160" s="428"/>
    </row>
    <row r="6161" spans="1:10" ht="24.75" customHeight="1">
      <c r="A6161" s="428"/>
      <c r="B6161" s="428"/>
      <c r="C6161" s="428"/>
      <c r="D6161" s="495"/>
      <c r="E6161" s="495"/>
      <c r="F6161" s="428"/>
      <c r="G6161" s="495"/>
      <c r="H6161" s="495" t="str">
        <f t="shared" si="194"/>
        <v/>
      </c>
      <c r="I6161" s="512" t="str">
        <f t="shared" si="195"/>
        <v/>
      </c>
      <c r="J6161" s="428"/>
    </row>
    <row r="6162" spans="1:10" ht="24.75" customHeight="1">
      <c r="A6162" s="428"/>
      <c r="B6162" s="428"/>
      <c r="C6162" s="428"/>
      <c r="D6162" s="495"/>
      <c r="E6162" s="495"/>
      <c r="F6162" s="428"/>
      <c r="G6162" s="495"/>
      <c r="H6162" s="495" t="str">
        <f t="shared" si="194"/>
        <v/>
      </c>
      <c r="I6162" s="512" t="str">
        <f t="shared" si="195"/>
        <v/>
      </c>
      <c r="J6162" s="428"/>
    </row>
    <row r="6163" spans="1:10" ht="24.75" customHeight="1">
      <c r="A6163" s="428"/>
      <c r="B6163" s="428"/>
      <c r="C6163" s="428"/>
      <c r="D6163" s="495"/>
      <c r="E6163" s="495"/>
      <c r="F6163" s="428"/>
      <c r="G6163" s="495"/>
      <c r="H6163" s="495" t="str">
        <f t="shared" si="194"/>
        <v/>
      </c>
      <c r="I6163" s="512" t="str">
        <f t="shared" si="195"/>
        <v/>
      </c>
      <c r="J6163" s="428"/>
    </row>
    <row r="6164" spans="1:10" ht="24.75" customHeight="1">
      <c r="A6164" s="428"/>
      <c r="B6164" s="428"/>
      <c r="C6164" s="428"/>
      <c r="D6164" s="495"/>
      <c r="E6164" s="495"/>
      <c r="F6164" s="428"/>
      <c r="G6164" s="495"/>
      <c r="H6164" s="495" t="str">
        <f t="shared" si="194"/>
        <v/>
      </c>
      <c r="I6164" s="512" t="str">
        <f t="shared" si="195"/>
        <v/>
      </c>
      <c r="J6164" s="428"/>
    </row>
    <row r="6165" spans="1:10" ht="24.75" customHeight="1">
      <c r="A6165" s="428"/>
      <c r="B6165" s="428"/>
      <c r="C6165" s="428"/>
      <c r="D6165" s="495"/>
      <c r="E6165" s="495"/>
      <c r="F6165" s="428"/>
      <c r="G6165" s="495"/>
      <c r="H6165" s="495" t="str">
        <f t="shared" si="194"/>
        <v/>
      </c>
      <c r="I6165" s="512" t="str">
        <f t="shared" si="195"/>
        <v/>
      </c>
      <c r="J6165" s="428"/>
    </row>
    <row r="6166" spans="1:10" ht="24.75" customHeight="1">
      <c r="A6166" s="428"/>
      <c r="B6166" s="428"/>
      <c r="C6166" s="428"/>
      <c r="D6166" s="495"/>
      <c r="E6166" s="495"/>
      <c r="F6166" s="428"/>
      <c r="G6166" s="495"/>
      <c r="H6166" s="495" t="str">
        <f t="shared" si="194"/>
        <v/>
      </c>
      <c r="I6166" s="512" t="str">
        <f t="shared" si="195"/>
        <v/>
      </c>
      <c r="J6166" s="428"/>
    </row>
    <row r="6167" spans="1:10" ht="24.75" customHeight="1">
      <c r="A6167" s="428"/>
      <c r="B6167" s="428"/>
      <c r="C6167" s="428"/>
      <c r="D6167" s="495"/>
      <c r="E6167" s="495"/>
      <c r="F6167" s="428"/>
      <c r="G6167" s="495"/>
      <c r="H6167" s="495" t="str">
        <f t="shared" si="194"/>
        <v/>
      </c>
      <c r="I6167" s="512" t="str">
        <f t="shared" si="195"/>
        <v/>
      </c>
      <c r="J6167" s="428"/>
    </row>
    <row r="6168" spans="1:10" ht="24.75" customHeight="1">
      <c r="A6168" s="428"/>
      <c r="B6168" s="428"/>
      <c r="C6168" s="428"/>
      <c r="D6168" s="495"/>
      <c r="E6168" s="495"/>
      <c r="F6168" s="428"/>
      <c r="G6168" s="495"/>
      <c r="H6168" s="495" t="str">
        <f t="shared" si="194"/>
        <v/>
      </c>
      <c r="I6168" s="512" t="str">
        <f t="shared" si="195"/>
        <v/>
      </c>
      <c r="J6168" s="428"/>
    </row>
    <row r="6169" spans="1:10" ht="24.75" customHeight="1">
      <c r="A6169" s="428"/>
      <c r="B6169" s="428"/>
      <c r="C6169" s="428"/>
      <c r="D6169" s="495"/>
      <c r="E6169" s="495"/>
      <c r="F6169" s="428"/>
      <c r="G6169" s="495"/>
      <c r="H6169" s="495" t="str">
        <f t="shared" si="194"/>
        <v/>
      </c>
      <c r="I6169" s="512" t="str">
        <f t="shared" si="195"/>
        <v/>
      </c>
      <c r="J6169" s="428"/>
    </row>
    <row r="6170" spans="1:10" ht="24.75" customHeight="1">
      <c r="A6170" s="428"/>
      <c r="B6170" s="428"/>
      <c r="C6170" s="428"/>
      <c r="D6170" s="495"/>
      <c r="E6170" s="495"/>
      <c r="F6170" s="428"/>
      <c r="G6170" s="495"/>
      <c r="H6170" s="495" t="str">
        <f t="shared" si="194"/>
        <v/>
      </c>
      <c r="I6170" s="512" t="str">
        <f t="shared" si="195"/>
        <v/>
      </c>
      <c r="J6170" s="428"/>
    </row>
    <row r="6171" spans="1:10" ht="24.75" customHeight="1">
      <c r="A6171" s="428"/>
      <c r="B6171" s="428"/>
      <c r="C6171" s="428"/>
      <c r="D6171" s="495"/>
      <c r="E6171" s="495"/>
      <c r="F6171" s="428"/>
      <c r="G6171" s="495"/>
      <c r="H6171" s="495" t="str">
        <f t="shared" si="194"/>
        <v/>
      </c>
      <c r="I6171" s="512" t="str">
        <f t="shared" si="195"/>
        <v/>
      </c>
      <c r="J6171" s="428"/>
    </row>
    <row r="6172" spans="1:10" ht="24.75" customHeight="1">
      <c r="A6172" s="428"/>
      <c r="B6172" s="428"/>
      <c r="C6172" s="428"/>
      <c r="D6172" s="495"/>
      <c r="E6172" s="495"/>
      <c r="F6172" s="428"/>
      <c r="G6172" s="495"/>
      <c r="H6172" s="495" t="str">
        <f t="shared" si="194"/>
        <v/>
      </c>
      <c r="I6172" s="512" t="str">
        <f t="shared" si="195"/>
        <v/>
      </c>
      <c r="J6172" s="428"/>
    </row>
    <row r="6173" spans="1:10" ht="24.75" customHeight="1">
      <c r="A6173" s="428"/>
      <c r="B6173" s="428"/>
      <c r="C6173" s="428"/>
      <c r="D6173" s="495"/>
      <c r="E6173" s="495"/>
      <c r="F6173" s="428"/>
      <c r="G6173" s="495"/>
      <c r="H6173" s="495" t="str">
        <f t="shared" si="194"/>
        <v/>
      </c>
      <c r="I6173" s="512" t="str">
        <f t="shared" si="195"/>
        <v/>
      </c>
      <c r="J6173" s="428"/>
    </row>
    <row r="6174" spans="1:10" ht="24.75" customHeight="1">
      <c r="A6174" s="428"/>
      <c r="B6174" s="428"/>
      <c r="C6174" s="428"/>
      <c r="D6174" s="495"/>
      <c r="E6174" s="495"/>
      <c r="F6174" s="428"/>
      <c r="G6174" s="495"/>
      <c r="H6174" s="495" t="str">
        <f t="shared" ref="H6174:H6237" si="196">IF(E6174="","",E6174*G6174)</f>
        <v/>
      </c>
      <c r="I6174" s="512" t="str">
        <f t="shared" ref="I6174:I6237" si="197">IF(D6174="","",H6174/D6174)</f>
        <v/>
      </c>
      <c r="J6174" s="428"/>
    </row>
    <row r="6175" spans="1:10" ht="24.75" customHeight="1">
      <c r="A6175" s="428"/>
      <c r="B6175" s="428"/>
      <c r="C6175" s="428"/>
      <c r="D6175" s="495"/>
      <c r="E6175" s="495"/>
      <c r="F6175" s="428"/>
      <c r="G6175" s="495"/>
      <c r="H6175" s="495" t="str">
        <f t="shared" si="196"/>
        <v/>
      </c>
      <c r="I6175" s="512" t="str">
        <f t="shared" si="197"/>
        <v/>
      </c>
      <c r="J6175" s="428"/>
    </row>
    <row r="6176" spans="1:10" ht="24.75" customHeight="1">
      <c r="A6176" s="428"/>
      <c r="B6176" s="428"/>
      <c r="C6176" s="428"/>
      <c r="D6176" s="495"/>
      <c r="E6176" s="495"/>
      <c r="F6176" s="428"/>
      <c r="G6176" s="495"/>
      <c r="H6176" s="495" t="str">
        <f t="shared" si="196"/>
        <v/>
      </c>
      <c r="I6176" s="512" t="str">
        <f t="shared" si="197"/>
        <v/>
      </c>
      <c r="J6176" s="428"/>
    </row>
    <row r="6177" spans="1:10" ht="24.75" customHeight="1">
      <c r="A6177" s="428"/>
      <c r="B6177" s="428"/>
      <c r="C6177" s="428"/>
      <c r="D6177" s="495"/>
      <c r="E6177" s="495"/>
      <c r="F6177" s="428"/>
      <c r="G6177" s="495"/>
      <c r="H6177" s="495" t="str">
        <f t="shared" si="196"/>
        <v/>
      </c>
      <c r="I6177" s="512" t="str">
        <f t="shared" si="197"/>
        <v/>
      </c>
      <c r="J6177" s="428"/>
    </row>
    <row r="6178" spans="1:10" ht="24.75" customHeight="1">
      <c r="A6178" s="428"/>
      <c r="B6178" s="428"/>
      <c r="C6178" s="428"/>
      <c r="D6178" s="495"/>
      <c r="E6178" s="495"/>
      <c r="F6178" s="428"/>
      <c r="G6178" s="495"/>
      <c r="H6178" s="495" t="str">
        <f t="shared" si="196"/>
        <v/>
      </c>
      <c r="I6178" s="512" t="str">
        <f t="shared" si="197"/>
        <v/>
      </c>
      <c r="J6178" s="428"/>
    </row>
    <row r="6179" spans="1:10" ht="24.75" customHeight="1">
      <c r="A6179" s="428"/>
      <c r="B6179" s="428"/>
      <c r="C6179" s="428"/>
      <c r="D6179" s="495"/>
      <c r="E6179" s="495"/>
      <c r="F6179" s="428"/>
      <c r="G6179" s="495"/>
      <c r="H6179" s="495" t="str">
        <f t="shared" si="196"/>
        <v/>
      </c>
      <c r="I6179" s="512" t="str">
        <f t="shared" si="197"/>
        <v/>
      </c>
      <c r="J6179" s="428"/>
    </row>
    <row r="6180" spans="1:10" ht="24.75" customHeight="1">
      <c r="A6180" s="428"/>
      <c r="B6180" s="428"/>
      <c r="C6180" s="428"/>
      <c r="D6180" s="495"/>
      <c r="E6180" s="495"/>
      <c r="F6180" s="428"/>
      <c r="G6180" s="495"/>
      <c r="H6180" s="495" t="str">
        <f t="shared" si="196"/>
        <v/>
      </c>
      <c r="I6180" s="512" t="str">
        <f t="shared" si="197"/>
        <v/>
      </c>
      <c r="J6180" s="428"/>
    </row>
    <row r="6181" spans="1:10" ht="24.75" customHeight="1">
      <c r="A6181" s="428"/>
      <c r="B6181" s="428"/>
      <c r="C6181" s="428"/>
      <c r="D6181" s="495"/>
      <c r="E6181" s="495"/>
      <c r="F6181" s="428"/>
      <c r="G6181" s="495"/>
      <c r="H6181" s="495" t="str">
        <f t="shared" si="196"/>
        <v/>
      </c>
      <c r="I6181" s="512" t="str">
        <f t="shared" si="197"/>
        <v/>
      </c>
      <c r="J6181" s="428"/>
    </row>
    <row r="6182" spans="1:10" ht="24.75" customHeight="1">
      <c r="A6182" s="428"/>
      <c r="B6182" s="428"/>
      <c r="C6182" s="428"/>
      <c r="D6182" s="495"/>
      <c r="E6182" s="495"/>
      <c r="F6182" s="428"/>
      <c r="G6182" s="495"/>
      <c r="H6182" s="495" t="str">
        <f t="shared" si="196"/>
        <v/>
      </c>
      <c r="I6182" s="512" t="str">
        <f t="shared" si="197"/>
        <v/>
      </c>
      <c r="J6182" s="428"/>
    </row>
    <row r="6183" spans="1:10" ht="24.75" customHeight="1">
      <c r="A6183" s="428"/>
      <c r="B6183" s="428"/>
      <c r="C6183" s="428"/>
      <c r="D6183" s="495"/>
      <c r="E6183" s="495"/>
      <c r="F6183" s="428"/>
      <c r="G6183" s="495"/>
      <c r="H6183" s="495" t="str">
        <f t="shared" si="196"/>
        <v/>
      </c>
      <c r="I6183" s="512" t="str">
        <f t="shared" si="197"/>
        <v/>
      </c>
      <c r="J6183" s="428"/>
    </row>
    <row r="6184" spans="1:10" ht="24.75" customHeight="1">
      <c r="A6184" s="428"/>
      <c r="B6184" s="428"/>
      <c r="C6184" s="428"/>
      <c r="D6184" s="495"/>
      <c r="E6184" s="495"/>
      <c r="F6184" s="428"/>
      <c r="G6184" s="495"/>
      <c r="H6184" s="495" t="str">
        <f t="shared" si="196"/>
        <v/>
      </c>
      <c r="I6184" s="512" t="str">
        <f t="shared" si="197"/>
        <v/>
      </c>
      <c r="J6184" s="428"/>
    </row>
    <row r="6185" spans="1:10" ht="24.75" customHeight="1">
      <c r="A6185" s="428"/>
      <c r="B6185" s="428"/>
      <c r="C6185" s="428"/>
      <c r="D6185" s="495"/>
      <c r="E6185" s="495"/>
      <c r="F6185" s="428"/>
      <c r="G6185" s="495"/>
      <c r="H6185" s="495" t="str">
        <f t="shared" si="196"/>
        <v/>
      </c>
      <c r="I6185" s="512" t="str">
        <f t="shared" si="197"/>
        <v/>
      </c>
      <c r="J6185" s="428"/>
    </row>
    <row r="6186" spans="1:10" ht="24.75" customHeight="1">
      <c r="A6186" s="428"/>
      <c r="B6186" s="428"/>
      <c r="C6186" s="428"/>
      <c r="D6186" s="495"/>
      <c r="E6186" s="495"/>
      <c r="F6186" s="428"/>
      <c r="G6186" s="495"/>
      <c r="H6186" s="495" t="str">
        <f t="shared" si="196"/>
        <v/>
      </c>
      <c r="I6186" s="512" t="str">
        <f t="shared" si="197"/>
        <v/>
      </c>
      <c r="J6186" s="428"/>
    </row>
    <row r="6187" spans="1:10" ht="24.75" customHeight="1">
      <c r="A6187" s="428"/>
      <c r="B6187" s="428"/>
      <c r="C6187" s="428"/>
      <c r="D6187" s="495"/>
      <c r="E6187" s="495"/>
      <c r="F6187" s="428"/>
      <c r="G6187" s="495"/>
      <c r="H6187" s="495" t="str">
        <f t="shared" si="196"/>
        <v/>
      </c>
      <c r="I6187" s="512" t="str">
        <f t="shared" si="197"/>
        <v/>
      </c>
      <c r="J6187" s="428"/>
    </row>
    <row r="6188" spans="1:10" ht="24.75" customHeight="1">
      <c r="A6188" s="428"/>
      <c r="B6188" s="428"/>
      <c r="C6188" s="428"/>
      <c r="D6188" s="495"/>
      <c r="E6188" s="495"/>
      <c r="F6188" s="428"/>
      <c r="G6188" s="495"/>
      <c r="H6188" s="495" t="str">
        <f t="shared" si="196"/>
        <v/>
      </c>
      <c r="I6188" s="512" t="str">
        <f t="shared" si="197"/>
        <v/>
      </c>
      <c r="J6188" s="428"/>
    </row>
    <row r="6189" spans="1:10" ht="24.75" customHeight="1">
      <c r="A6189" s="428"/>
      <c r="B6189" s="428"/>
      <c r="C6189" s="428"/>
      <c r="D6189" s="495"/>
      <c r="E6189" s="495"/>
      <c r="F6189" s="428"/>
      <c r="G6189" s="495"/>
      <c r="H6189" s="495" t="str">
        <f t="shared" si="196"/>
        <v/>
      </c>
      <c r="I6189" s="512" t="str">
        <f t="shared" si="197"/>
        <v/>
      </c>
      <c r="J6189" s="428"/>
    </row>
    <row r="6190" spans="1:10" ht="24.75" customHeight="1">
      <c r="A6190" s="428"/>
      <c r="B6190" s="428"/>
      <c r="C6190" s="428"/>
      <c r="D6190" s="495"/>
      <c r="E6190" s="495"/>
      <c r="F6190" s="428"/>
      <c r="G6190" s="495"/>
      <c r="H6190" s="495" t="str">
        <f t="shared" si="196"/>
        <v/>
      </c>
      <c r="I6190" s="512" t="str">
        <f t="shared" si="197"/>
        <v/>
      </c>
      <c r="J6190" s="428"/>
    </row>
    <row r="6191" spans="1:10" ht="24.75" customHeight="1">
      <c r="A6191" s="428"/>
      <c r="B6191" s="428"/>
      <c r="C6191" s="428"/>
      <c r="D6191" s="495"/>
      <c r="E6191" s="495"/>
      <c r="F6191" s="428"/>
      <c r="G6191" s="495"/>
      <c r="H6191" s="495" t="str">
        <f t="shared" si="196"/>
        <v/>
      </c>
      <c r="I6191" s="512" t="str">
        <f t="shared" si="197"/>
        <v/>
      </c>
      <c r="J6191" s="428"/>
    </row>
    <row r="6192" spans="1:10" ht="24.75" customHeight="1">
      <c r="A6192" s="428"/>
      <c r="B6192" s="428"/>
      <c r="C6192" s="428"/>
      <c r="D6192" s="495"/>
      <c r="E6192" s="495"/>
      <c r="F6192" s="428"/>
      <c r="G6192" s="495"/>
      <c r="H6192" s="495" t="str">
        <f t="shared" si="196"/>
        <v/>
      </c>
      <c r="I6192" s="512" t="str">
        <f t="shared" si="197"/>
        <v/>
      </c>
      <c r="J6192" s="428"/>
    </row>
    <row r="6193" spans="1:10" ht="24.75" customHeight="1">
      <c r="A6193" s="428"/>
      <c r="B6193" s="428"/>
      <c r="C6193" s="428"/>
      <c r="D6193" s="495"/>
      <c r="E6193" s="495"/>
      <c r="F6193" s="428"/>
      <c r="G6193" s="495"/>
      <c r="H6193" s="495" t="str">
        <f t="shared" si="196"/>
        <v/>
      </c>
      <c r="I6193" s="512" t="str">
        <f t="shared" si="197"/>
        <v/>
      </c>
      <c r="J6193" s="428"/>
    </row>
    <row r="6194" spans="1:10" ht="24.75" customHeight="1">
      <c r="A6194" s="428"/>
      <c r="B6194" s="428"/>
      <c r="C6194" s="428"/>
      <c r="D6194" s="495"/>
      <c r="E6194" s="495"/>
      <c r="F6194" s="428"/>
      <c r="G6194" s="495"/>
      <c r="H6194" s="495" t="str">
        <f t="shared" si="196"/>
        <v/>
      </c>
      <c r="I6194" s="512" t="str">
        <f t="shared" si="197"/>
        <v/>
      </c>
      <c r="J6194" s="428"/>
    </row>
    <row r="6195" spans="1:10" ht="24.75" customHeight="1">
      <c r="A6195" s="428"/>
      <c r="B6195" s="428"/>
      <c r="C6195" s="428"/>
      <c r="D6195" s="495"/>
      <c r="E6195" s="495"/>
      <c r="F6195" s="428"/>
      <c r="G6195" s="495"/>
      <c r="H6195" s="495" t="str">
        <f t="shared" si="196"/>
        <v/>
      </c>
      <c r="I6195" s="512" t="str">
        <f t="shared" si="197"/>
        <v/>
      </c>
      <c r="J6195" s="428"/>
    </row>
    <row r="6196" spans="1:10" ht="24.75" customHeight="1">
      <c r="A6196" s="428"/>
      <c r="B6196" s="428"/>
      <c r="C6196" s="428"/>
      <c r="D6196" s="495"/>
      <c r="E6196" s="495"/>
      <c r="F6196" s="428"/>
      <c r="G6196" s="495"/>
      <c r="H6196" s="495" t="str">
        <f t="shared" si="196"/>
        <v/>
      </c>
      <c r="I6196" s="512" t="str">
        <f t="shared" si="197"/>
        <v/>
      </c>
      <c r="J6196" s="428"/>
    </row>
    <row r="6197" spans="1:10" ht="24.75" customHeight="1">
      <c r="A6197" s="428"/>
      <c r="B6197" s="428"/>
      <c r="C6197" s="428"/>
      <c r="D6197" s="495"/>
      <c r="E6197" s="495"/>
      <c r="F6197" s="428"/>
      <c r="G6197" s="495"/>
      <c r="H6197" s="495" t="str">
        <f t="shared" si="196"/>
        <v/>
      </c>
      <c r="I6197" s="512" t="str">
        <f t="shared" si="197"/>
        <v/>
      </c>
      <c r="J6197" s="428"/>
    </row>
    <row r="6198" spans="1:10" ht="24.75" customHeight="1">
      <c r="A6198" s="428"/>
      <c r="B6198" s="428"/>
      <c r="C6198" s="428"/>
      <c r="D6198" s="495"/>
      <c r="E6198" s="495"/>
      <c r="F6198" s="428"/>
      <c r="G6198" s="495"/>
      <c r="H6198" s="495" t="str">
        <f t="shared" si="196"/>
        <v/>
      </c>
      <c r="I6198" s="512" t="str">
        <f t="shared" si="197"/>
        <v/>
      </c>
      <c r="J6198" s="428"/>
    </row>
    <row r="6199" spans="1:10" ht="24.75" customHeight="1">
      <c r="A6199" s="428"/>
      <c r="B6199" s="428"/>
      <c r="C6199" s="428"/>
      <c r="D6199" s="495"/>
      <c r="E6199" s="495"/>
      <c r="F6199" s="428"/>
      <c r="G6199" s="495"/>
      <c r="H6199" s="495" t="str">
        <f t="shared" si="196"/>
        <v/>
      </c>
      <c r="I6199" s="512" t="str">
        <f t="shared" si="197"/>
        <v/>
      </c>
      <c r="J6199" s="428"/>
    </row>
    <row r="6200" spans="1:10" ht="24.75" customHeight="1">
      <c r="A6200" s="428"/>
      <c r="B6200" s="428"/>
      <c r="C6200" s="428"/>
      <c r="D6200" s="495"/>
      <c r="E6200" s="495"/>
      <c r="F6200" s="428"/>
      <c r="G6200" s="495"/>
      <c r="H6200" s="495" t="str">
        <f t="shared" si="196"/>
        <v/>
      </c>
      <c r="I6200" s="512" t="str">
        <f t="shared" si="197"/>
        <v/>
      </c>
      <c r="J6200" s="428"/>
    </row>
    <row r="6201" spans="1:10" ht="24.75" customHeight="1">
      <c r="A6201" s="428"/>
      <c r="B6201" s="428"/>
      <c r="C6201" s="428"/>
      <c r="D6201" s="495"/>
      <c r="E6201" s="495"/>
      <c r="F6201" s="428"/>
      <c r="G6201" s="495"/>
      <c r="H6201" s="495" t="str">
        <f t="shared" si="196"/>
        <v/>
      </c>
      <c r="I6201" s="512" t="str">
        <f t="shared" si="197"/>
        <v/>
      </c>
      <c r="J6201" s="428"/>
    </row>
    <row r="6202" spans="1:10" ht="24.75" customHeight="1">
      <c r="A6202" s="428"/>
      <c r="B6202" s="428"/>
      <c r="C6202" s="428"/>
      <c r="D6202" s="495"/>
      <c r="E6202" s="495"/>
      <c r="F6202" s="428"/>
      <c r="G6202" s="495"/>
      <c r="H6202" s="495" t="str">
        <f t="shared" si="196"/>
        <v/>
      </c>
      <c r="I6202" s="512" t="str">
        <f t="shared" si="197"/>
        <v/>
      </c>
      <c r="J6202" s="428"/>
    </row>
    <row r="6203" spans="1:10" ht="24.75" customHeight="1">
      <c r="A6203" s="428"/>
      <c r="B6203" s="428"/>
      <c r="C6203" s="428"/>
      <c r="D6203" s="495"/>
      <c r="E6203" s="495"/>
      <c r="F6203" s="428"/>
      <c r="G6203" s="495"/>
      <c r="H6203" s="495" t="str">
        <f t="shared" si="196"/>
        <v/>
      </c>
      <c r="I6203" s="512" t="str">
        <f t="shared" si="197"/>
        <v/>
      </c>
      <c r="J6203" s="428"/>
    </row>
    <row r="6204" spans="1:10" ht="24.75" customHeight="1">
      <c r="A6204" s="428"/>
      <c r="B6204" s="428"/>
      <c r="C6204" s="428"/>
      <c r="D6204" s="495"/>
      <c r="E6204" s="495"/>
      <c r="F6204" s="428"/>
      <c r="G6204" s="495"/>
      <c r="H6204" s="495" t="str">
        <f t="shared" si="196"/>
        <v/>
      </c>
      <c r="I6204" s="512" t="str">
        <f t="shared" si="197"/>
        <v/>
      </c>
      <c r="J6204" s="428"/>
    </row>
    <row r="6205" spans="1:10" ht="24.75" customHeight="1">
      <c r="A6205" s="428"/>
      <c r="B6205" s="428"/>
      <c r="C6205" s="428"/>
      <c r="D6205" s="495"/>
      <c r="E6205" s="495"/>
      <c r="F6205" s="428"/>
      <c r="G6205" s="495"/>
      <c r="H6205" s="495" t="str">
        <f t="shared" si="196"/>
        <v/>
      </c>
      <c r="I6205" s="512" t="str">
        <f t="shared" si="197"/>
        <v/>
      </c>
      <c r="J6205" s="428"/>
    </row>
    <row r="6206" spans="1:10" ht="24.75" customHeight="1">
      <c r="A6206" s="428"/>
      <c r="B6206" s="428"/>
      <c r="C6206" s="428"/>
      <c r="D6206" s="495"/>
      <c r="E6206" s="495"/>
      <c r="F6206" s="428"/>
      <c r="G6206" s="495"/>
      <c r="H6206" s="495" t="str">
        <f t="shared" si="196"/>
        <v/>
      </c>
      <c r="I6206" s="512" t="str">
        <f t="shared" si="197"/>
        <v/>
      </c>
      <c r="J6206" s="428"/>
    </row>
    <row r="6207" spans="1:10" ht="24.75" customHeight="1">
      <c r="A6207" s="428"/>
      <c r="B6207" s="428"/>
      <c r="C6207" s="428"/>
      <c r="D6207" s="495"/>
      <c r="E6207" s="495"/>
      <c r="F6207" s="428"/>
      <c r="G6207" s="495"/>
      <c r="H6207" s="495" t="str">
        <f t="shared" si="196"/>
        <v/>
      </c>
      <c r="I6207" s="512" t="str">
        <f t="shared" si="197"/>
        <v/>
      </c>
      <c r="J6207" s="428"/>
    </row>
    <row r="6208" spans="1:10" ht="24.75" customHeight="1">
      <c r="A6208" s="428"/>
      <c r="B6208" s="428"/>
      <c r="C6208" s="428"/>
      <c r="D6208" s="495"/>
      <c r="E6208" s="495"/>
      <c r="F6208" s="428"/>
      <c r="G6208" s="495"/>
      <c r="H6208" s="495" t="str">
        <f t="shared" si="196"/>
        <v/>
      </c>
      <c r="I6208" s="512" t="str">
        <f t="shared" si="197"/>
        <v/>
      </c>
      <c r="J6208" s="428"/>
    </row>
    <row r="6209" spans="1:10" ht="24.75" customHeight="1">
      <c r="A6209" s="428"/>
      <c r="B6209" s="428"/>
      <c r="C6209" s="428"/>
      <c r="D6209" s="495"/>
      <c r="E6209" s="495"/>
      <c r="F6209" s="428"/>
      <c r="G6209" s="495"/>
      <c r="H6209" s="495" t="str">
        <f t="shared" si="196"/>
        <v/>
      </c>
      <c r="I6209" s="512" t="str">
        <f t="shared" si="197"/>
        <v/>
      </c>
      <c r="J6209" s="428"/>
    </row>
    <row r="6210" spans="1:10" ht="24.75" customHeight="1">
      <c r="A6210" s="428"/>
      <c r="B6210" s="428"/>
      <c r="C6210" s="428"/>
      <c r="D6210" s="495"/>
      <c r="E6210" s="495"/>
      <c r="F6210" s="428"/>
      <c r="G6210" s="495"/>
      <c r="H6210" s="495" t="str">
        <f t="shared" si="196"/>
        <v/>
      </c>
      <c r="I6210" s="512" t="str">
        <f t="shared" si="197"/>
        <v/>
      </c>
      <c r="J6210" s="428"/>
    </row>
    <row r="6211" spans="1:10" ht="24.75" customHeight="1">
      <c r="A6211" s="428"/>
      <c r="B6211" s="428"/>
      <c r="C6211" s="428"/>
      <c r="D6211" s="495"/>
      <c r="E6211" s="495"/>
      <c r="F6211" s="428"/>
      <c r="G6211" s="495"/>
      <c r="H6211" s="495" t="str">
        <f t="shared" si="196"/>
        <v/>
      </c>
      <c r="I6211" s="512" t="str">
        <f t="shared" si="197"/>
        <v/>
      </c>
      <c r="J6211" s="428"/>
    </row>
    <row r="6212" spans="1:10" ht="24.75" customHeight="1">
      <c r="A6212" s="428"/>
      <c r="B6212" s="428"/>
      <c r="C6212" s="428"/>
      <c r="D6212" s="495"/>
      <c r="E6212" s="495"/>
      <c r="F6212" s="428"/>
      <c r="G6212" s="495"/>
      <c r="H6212" s="495" t="str">
        <f t="shared" si="196"/>
        <v/>
      </c>
      <c r="I6212" s="512" t="str">
        <f t="shared" si="197"/>
        <v/>
      </c>
      <c r="J6212" s="428"/>
    </row>
    <row r="6213" spans="1:10" ht="24.75" customHeight="1">
      <c r="A6213" s="428"/>
      <c r="B6213" s="428"/>
      <c r="C6213" s="428"/>
      <c r="D6213" s="495"/>
      <c r="E6213" s="495"/>
      <c r="F6213" s="428"/>
      <c r="G6213" s="495"/>
      <c r="H6213" s="495" t="str">
        <f t="shared" si="196"/>
        <v/>
      </c>
      <c r="I6213" s="512" t="str">
        <f t="shared" si="197"/>
        <v/>
      </c>
      <c r="J6213" s="428"/>
    </row>
    <row r="6214" spans="1:10" ht="24.75" customHeight="1">
      <c r="A6214" s="428"/>
      <c r="B6214" s="428"/>
      <c r="C6214" s="428"/>
      <c r="D6214" s="495"/>
      <c r="E6214" s="495"/>
      <c r="F6214" s="428"/>
      <c r="G6214" s="495"/>
      <c r="H6214" s="495" t="str">
        <f t="shared" si="196"/>
        <v/>
      </c>
      <c r="I6214" s="512" t="str">
        <f t="shared" si="197"/>
        <v/>
      </c>
      <c r="J6214" s="428"/>
    </row>
    <row r="6215" spans="1:10" ht="24.75" customHeight="1">
      <c r="A6215" s="428"/>
      <c r="B6215" s="428"/>
      <c r="C6215" s="428"/>
      <c r="D6215" s="495"/>
      <c r="E6215" s="495"/>
      <c r="F6215" s="428"/>
      <c r="G6215" s="495"/>
      <c r="H6215" s="495" t="str">
        <f t="shared" si="196"/>
        <v/>
      </c>
      <c r="I6215" s="512" t="str">
        <f t="shared" si="197"/>
        <v/>
      </c>
      <c r="J6215" s="428"/>
    </row>
    <row r="6216" spans="1:10" ht="24.75" customHeight="1">
      <c r="A6216" s="428"/>
      <c r="B6216" s="428"/>
      <c r="C6216" s="428"/>
      <c r="D6216" s="495"/>
      <c r="E6216" s="495"/>
      <c r="F6216" s="428"/>
      <c r="G6216" s="495"/>
      <c r="H6216" s="495" t="str">
        <f t="shared" si="196"/>
        <v/>
      </c>
      <c r="I6216" s="512" t="str">
        <f t="shared" si="197"/>
        <v/>
      </c>
      <c r="J6216" s="428"/>
    </row>
    <row r="6217" spans="1:10" ht="24.75" customHeight="1">
      <c r="A6217" s="428"/>
      <c r="B6217" s="428"/>
      <c r="C6217" s="428"/>
      <c r="D6217" s="495"/>
      <c r="E6217" s="495"/>
      <c r="F6217" s="428"/>
      <c r="G6217" s="495"/>
      <c r="H6217" s="495" t="str">
        <f t="shared" si="196"/>
        <v/>
      </c>
      <c r="I6217" s="512" t="str">
        <f t="shared" si="197"/>
        <v/>
      </c>
      <c r="J6217" s="428"/>
    </row>
    <row r="6218" spans="1:10" ht="24.75" customHeight="1">
      <c r="A6218" s="428"/>
      <c r="B6218" s="428"/>
      <c r="C6218" s="428"/>
      <c r="D6218" s="495"/>
      <c r="E6218" s="495"/>
      <c r="F6218" s="428"/>
      <c r="G6218" s="495"/>
      <c r="H6218" s="495" t="str">
        <f t="shared" si="196"/>
        <v/>
      </c>
      <c r="I6218" s="512" t="str">
        <f t="shared" si="197"/>
        <v/>
      </c>
      <c r="J6218" s="428"/>
    </row>
    <row r="6219" spans="1:10" ht="24.75" customHeight="1">
      <c r="A6219" s="428"/>
      <c r="B6219" s="428"/>
      <c r="C6219" s="428"/>
      <c r="D6219" s="495"/>
      <c r="E6219" s="495"/>
      <c r="F6219" s="428"/>
      <c r="G6219" s="495"/>
      <c r="H6219" s="495" t="str">
        <f t="shared" si="196"/>
        <v/>
      </c>
      <c r="I6219" s="512" t="str">
        <f t="shared" si="197"/>
        <v/>
      </c>
      <c r="J6219" s="428"/>
    </row>
    <row r="6220" spans="1:10" ht="24.75" customHeight="1">
      <c r="A6220" s="428"/>
      <c r="B6220" s="428"/>
      <c r="C6220" s="428"/>
      <c r="D6220" s="495"/>
      <c r="E6220" s="495"/>
      <c r="F6220" s="428"/>
      <c r="G6220" s="495"/>
      <c r="H6220" s="495" t="str">
        <f t="shared" si="196"/>
        <v/>
      </c>
      <c r="I6220" s="512" t="str">
        <f t="shared" si="197"/>
        <v/>
      </c>
      <c r="J6220" s="428"/>
    </row>
    <row r="6221" spans="1:10" ht="24.75" customHeight="1">
      <c r="A6221" s="428"/>
      <c r="B6221" s="428"/>
      <c r="C6221" s="428"/>
      <c r="D6221" s="495"/>
      <c r="E6221" s="495"/>
      <c r="F6221" s="428"/>
      <c r="G6221" s="495"/>
      <c r="H6221" s="495" t="str">
        <f t="shared" si="196"/>
        <v/>
      </c>
      <c r="I6221" s="512" t="str">
        <f t="shared" si="197"/>
        <v/>
      </c>
      <c r="J6221" s="428"/>
    </row>
    <row r="6222" spans="1:10" ht="24.75" customHeight="1">
      <c r="A6222" s="428"/>
      <c r="B6222" s="428"/>
      <c r="C6222" s="428"/>
      <c r="D6222" s="495"/>
      <c r="E6222" s="495"/>
      <c r="F6222" s="428"/>
      <c r="G6222" s="495"/>
      <c r="H6222" s="495" t="str">
        <f t="shared" si="196"/>
        <v/>
      </c>
      <c r="I6222" s="512" t="str">
        <f t="shared" si="197"/>
        <v/>
      </c>
      <c r="J6222" s="428"/>
    </row>
    <row r="6223" spans="1:10" ht="24.75" customHeight="1">
      <c r="A6223" s="428"/>
      <c r="B6223" s="428"/>
      <c r="C6223" s="428"/>
      <c r="D6223" s="495"/>
      <c r="E6223" s="495"/>
      <c r="F6223" s="428"/>
      <c r="G6223" s="495"/>
      <c r="H6223" s="495" t="str">
        <f t="shared" si="196"/>
        <v/>
      </c>
      <c r="I6223" s="512" t="str">
        <f t="shared" si="197"/>
        <v/>
      </c>
      <c r="J6223" s="428"/>
    </row>
    <row r="6224" spans="1:10" ht="24.75" customHeight="1">
      <c r="A6224" s="428"/>
      <c r="B6224" s="428"/>
      <c r="C6224" s="428"/>
      <c r="D6224" s="495"/>
      <c r="E6224" s="495"/>
      <c r="F6224" s="428"/>
      <c r="G6224" s="495"/>
      <c r="H6224" s="495" t="str">
        <f t="shared" si="196"/>
        <v/>
      </c>
      <c r="I6224" s="512" t="str">
        <f t="shared" si="197"/>
        <v/>
      </c>
      <c r="J6224" s="428"/>
    </row>
    <row r="6225" spans="1:10" ht="24.75" customHeight="1">
      <c r="A6225" s="428"/>
      <c r="B6225" s="428"/>
      <c r="C6225" s="428"/>
      <c r="D6225" s="495"/>
      <c r="E6225" s="495"/>
      <c r="F6225" s="428"/>
      <c r="G6225" s="495"/>
      <c r="H6225" s="495" t="str">
        <f t="shared" si="196"/>
        <v/>
      </c>
      <c r="I6225" s="512" t="str">
        <f t="shared" si="197"/>
        <v/>
      </c>
      <c r="J6225" s="428"/>
    </row>
    <row r="6226" spans="1:10" ht="24.75" customHeight="1">
      <c r="A6226" s="428"/>
      <c r="B6226" s="428"/>
      <c r="C6226" s="428"/>
      <c r="D6226" s="495"/>
      <c r="E6226" s="495"/>
      <c r="F6226" s="428"/>
      <c r="G6226" s="495"/>
      <c r="H6226" s="495" t="str">
        <f t="shared" si="196"/>
        <v/>
      </c>
      <c r="I6226" s="512" t="str">
        <f t="shared" si="197"/>
        <v/>
      </c>
      <c r="J6226" s="428"/>
    </row>
    <row r="6227" spans="1:10" ht="24.75" customHeight="1">
      <c r="A6227" s="428"/>
      <c r="B6227" s="428"/>
      <c r="C6227" s="428"/>
      <c r="D6227" s="495"/>
      <c r="E6227" s="495"/>
      <c r="F6227" s="428"/>
      <c r="G6227" s="495"/>
      <c r="H6227" s="495" t="str">
        <f t="shared" si="196"/>
        <v/>
      </c>
      <c r="I6227" s="512" t="str">
        <f t="shared" si="197"/>
        <v/>
      </c>
      <c r="J6227" s="428"/>
    </row>
    <row r="6228" spans="1:10" ht="24.75" customHeight="1">
      <c r="A6228" s="428"/>
      <c r="B6228" s="428"/>
      <c r="C6228" s="428"/>
      <c r="D6228" s="495"/>
      <c r="E6228" s="495"/>
      <c r="F6228" s="428"/>
      <c r="G6228" s="495"/>
      <c r="H6228" s="495" t="str">
        <f t="shared" si="196"/>
        <v/>
      </c>
      <c r="I6228" s="512" t="str">
        <f t="shared" si="197"/>
        <v/>
      </c>
      <c r="J6228" s="428"/>
    </row>
    <row r="6229" spans="1:10" ht="24.75" customHeight="1">
      <c r="A6229" s="428"/>
      <c r="B6229" s="428"/>
      <c r="C6229" s="428"/>
      <c r="D6229" s="495"/>
      <c r="E6229" s="495"/>
      <c r="F6229" s="428"/>
      <c r="G6229" s="495"/>
      <c r="H6229" s="495" t="str">
        <f t="shared" si="196"/>
        <v/>
      </c>
      <c r="I6229" s="512" t="str">
        <f t="shared" si="197"/>
        <v/>
      </c>
      <c r="J6229" s="428"/>
    </row>
    <row r="6230" spans="1:10" ht="24.75" customHeight="1">
      <c r="A6230" s="428"/>
      <c r="B6230" s="428"/>
      <c r="C6230" s="428"/>
      <c r="D6230" s="495"/>
      <c r="E6230" s="495"/>
      <c r="F6230" s="428"/>
      <c r="G6230" s="495"/>
      <c r="H6230" s="495" t="str">
        <f t="shared" si="196"/>
        <v/>
      </c>
      <c r="I6230" s="512" t="str">
        <f t="shared" si="197"/>
        <v/>
      </c>
      <c r="J6230" s="428"/>
    </row>
    <row r="6231" spans="1:10" ht="24.75" customHeight="1">
      <c r="A6231" s="428"/>
      <c r="B6231" s="428"/>
      <c r="C6231" s="428"/>
      <c r="D6231" s="495"/>
      <c r="E6231" s="495"/>
      <c r="F6231" s="428"/>
      <c r="G6231" s="495"/>
      <c r="H6231" s="495" t="str">
        <f t="shared" si="196"/>
        <v/>
      </c>
      <c r="I6231" s="512" t="str">
        <f t="shared" si="197"/>
        <v/>
      </c>
      <c r="J6231" s="428"/>
    </row>
    <row r="6232" spans="1:10" ht="24.75" customHeight="1">
      <c r="A6232" s="428"/>
      <c r="B6232" s="428"/>
      <c r="C6232" s="428"/>
      <c r="D6232" s="495"/>
      <c r="E6232" s="495"/>
      <c r="F6232" s="428"/>
      <c r="G6232" s="495"/>
      <c r="H6232" s="495" t="str">
        <f t="shared" si="196"/>
        <v/>
      </c>
      <c r="I6232" s="512" t="str">
        <f t="shared" si="197"/>
        <v/>
      </c>
      <c r="J6232" s="428"/>
    </row>
    <row r="6233" spans="1:10" ht="24.75" customHeight="1">
      <c r="A6233" s="428"/>
      <c r="B6233" s="428"/>
      <c r="C6233" s="428"/>
      <c r="D6233" s="495"/>
      <c r="E6233" s="495"/>
      <c r="F6233" s="428"/>
      <c r="G6233" s="495"/>
      <c r="H6233" s="495" t="str">
        <f t="shared" si="196"/>
        <v/>
      </c>
      <c r="I6233" s="512" t="str">
        <f t="shared" si="197"/>
        <v/>
      </c>
      <c r="J6233" s="428"/>
    </row>
    <row r="6234" spans="1:10" ht="24.75" customHeight="1">
      <c r="A6234" s="428"/>
      <c r="B6234" s="428"/>
      <c r="C6234" s="428"/>
      <c r="D6234" s="495"/>
      <c r="E6234" s="495"/>
      <c r="F6234" s="428"/>
      <c r="G6234" s="495"/>
      <c r="H6234" s="495" t="str">
        <f t="shared" si="196"/>
        <v/>
      </c>
      <c r="I6234" s="512" t="str">
        <f t="shared" si="197"/>
        <v/>
      </c>
      <c r="J6234" s="428"/>
    </row>
    <row r="6235" spans="1:10" ht="24.75" customHeight="1">
      <c r="A6235" s="428"/>
      <c r="B6235" s="428"/>
      <c r="C6235" s="428"/>
      <c r="D6235" s="495"/>
      <c r="E6235" s="495"/>
      <c r="F6235" s="428"/>
      <c r="G6235" s="495"/>
      <c r="H6235" s="495" t="str">
        <f t="shared" si="196"/>
        <v/>
      </c>
      <c r="I6235" s="512" t="str">
        <f t="shared" si="197"/>
        <v/>
      </c>
      <c r="J6235" s="428"/>
    </row>
    <row r="6236" spans="1:10" ht="24.75" customHeight="1">
      <c r="A6236" s="428"/>
      <c r="B6236" s="428"/>
      <c r="C6236" s="428"/>
      <c r="D6236" s="495"/>
      <c r="E6236" s="495"/>
      <c r="F6236" s="428"/>
      <c r="G6236" s="495"/>
      <c r="H6236" s="495" t="str">
        <f t="shared" si="196"/>
        <v/>
      </c>
      <c r="I6236" s="512" t="str">
        <f t="shared" si="197"/>
        <v/>
      </c>
      <c r="J6236" s="428"/>
    </row>
    <row r="6237" spans="1:10" ht="24.75" customHeight="1">
      <c r="A6237" s="428"/>
      <c r="B6237" s="428"/>
      <c r="C6237" s="428"/>
      <c r="D6237" s="495"/>
      <c r="E6237" s="495"/>
      <c r="F6237" s="428"/>
      <c r="G6237" s="495"/>
      <c r="H6237" s="495" t="str">
        <f t="shared" si="196"/>
        <v/>
      </c>
      <c r="I6237" s="512" t="str">
        <f t="shared" si="197"/>
        <v/>
      </c>
      <c r="J6237" s="428"/>
    </row>
    <row r="6238" spans="1:10" ht="24.75" customHeight="1">
      <c r="A6238" s="428"/>
      <c r="B6238" s="428"/>
      <c r="C6238" s="428"/>
      <c r="D6238" s="495"/>
      <c r="E6238" s="495"/>
      <c r="F6238" s="428"/>
      <c r="G6238" s="495"/>
      <c r="H6238" s="495" t="str">
        <f t="shared" ref="H6238:H6301" si="198">IF(E6238="","",E6238*G6238)</f>
        <v/>
      </c>
      <c r="I6238" s="512" t="str">
        <f t="shared" ref="I6238:I6301" si="199">IF(D6238="","",H6238/D6238)</f>
        <v/>
      </c>
      <c r="J6238" s="428"/>
    </row>
    <row r="6239" spans="1:10" ht="24.75" customHeight="1">
      <c r="A6239" s="428"/>
      <c r="B6239" s="428"/>
      <c r="C6239" s="428"/>
      <c r="D6239" s="495"/>
      <c r="E6239" s="495"/>
      <c r="F6239" s="428"/>
      <c r="G6239" s="495"/>
      <c r="H6239" s="495" t="str">
        <f t="shared" si="198"/>
        <v/>
      </c>
      <c r="I6239" s="512" t="str">
        <f t="shared" si="199"/>
        <v/>
      </c>
      <c r="J6239" s="428"/>
    </row>
    <row r="6240" spans="1:10" ht="24.75" customHeight="1">
      <c r="A6240" s="428"/>
      <c r="B6240" s="428"/>
      <c r="C6240" s="428"/>
      <c r="D6240" s="495"/>
      <c r="E6240" s="495"/>
      <c r="F6240" s="428"/>
      <c r="G6240" s="495"/>
      <c r="H6240" s="495" t="str">
        <f t="shared" si="198"/>
        <v/>
      </c>
      <c r="I6240" s="512" t="str">
        <f t="shared" si="199"/>
        <v/>
      </c>
      <c r="J6240" s="428"/>
    </row>
    <row r="6241" spans="1:10" ht="24.75" customHeight="1">
      <c r="A6241" s="428"/>
      <c r="B6241" s="428"/>
      <c r="C6241" s="428"/>
      <c r="D6241" s="495"/>
      <c r="E6241" s="495"/>
      <c r="F6241" s="428"/>
      <c r="G6241" s="495"/>
      <c r="H6241" s="495" t="str">
        <f t="shared" si="198"/>
        <v/>
      </c>
      <c r="I6241" s="512" t="str">
        <f t="shared" si="199"/>
        <v/>
      </c>
      <c r="J6241" s="428"/>
    </row>
    <row r="6242" spans="1:10" ht="24.75" customHeight="1">
      <c r="A6242" s="428"/>
      <c r="B6242" s="428"/>
      <c r="C6242" s="428"/>
      <c r="D6242" s="495"/>
      <c r="E6242" s="495"/>
      <c r="F6242" s="428"/>
      <c r="G6242" s="495"/>
      <c r="H6242" s="495" t="str">
        <f t="shared" si="198"/>
        <v/>
      </c>
      <c r="I6242" s="512" t="str">
        <f t="shared" si="199"/>
        <v/>
      </c>
      <c r="J6242" s="428"/>
    </row>
    <row r="6243" spans="1:10" ht="24.75" customHeight="1">
      <c r="A6243" s="428"/>
      <c r="B6243" s="428"/>
      <c r="C6243" s="428"/>
      <c r="D6243" s="495"/>
      <c r="E6243" s="495"/>
      <c r="F6243" s="428"/>
      <c r="G6243" s="495"/>
      <c r="H6243" s="495" t="str">
        <f t="shared" si="198"/>
        <v/>
      </c>
      <c r="I6243" s="512" t="str">
        <f t="shared" si="199"/>
        <v/>
      </c>
      <c r="J6243" s="428"/>
    </row>
    <row r="6244" spans="1:10" ht="24.75" customHeight="1">
      <c r="A6244" s="428"/>
      <c r="B6244" s="428"/>
      <c r="C6244" s="428"/>
      <c r="D6244" s="495"/>
      <c r="E6244" s="495"/>
      <c r="F6244" s="428"/>
      <c r="G6244" s="495"/>
      <c r="H6244" s="495" t="str">
        <f t="shared" si="198"/>
        <v/>
      </c>
      <c r="I6244" s="512" t="str">
        <f t="shared" si="199"/>
        <v/>
      </c>
      <c r="J6244" s="428"/>
    </row>
    <row r="6245" spans="1:10" ht="24.75" customHeight="1">
      <c r="A6245" s="428"/>
      <c r="B6245" s="428"/>
      <c r="C6245" s="428"/>
      <c r="D6245" s="495"/>
      <c r="E6245" s="495"/>
      <c r="F6245" s="428"/>
      <c r="G6245" s="495"/>
      <c r="H6245" s="495" t="str">
        <f t="shared" si="198"/>
        <v/>
      </c>
      <c r="I6245" s="512" t="str">
        <f t="shared" si="199"/>
        <v/>
      </c>
      <c r="J6245" s="428"/>
    </row>
    <row r="6246" spans="1:10" ht="24.75" customHeight="1">
      <c r="A6246" s="428"/>
      <c r="B6246" s="428"/>
      <c r="C6246" s="428"/>
      <c r="D6246" s="495"/>
      <c r="E6246" s="495"/>
      <c r="F6246" s="428"/>
      <c r="G6246" s="495"/>
      <c r="H6246" s="495" t="str">
        <f t="shared" si="198"/>
        <v/>
      </c>
      <c r="I6246" s="512" t="str">
        <f t="shared" si="199"/>
        <v/>
      </c>
      <c r="J6246" s="428"/>
    </row>
    <row r="6247" spans="1:10" ht="24.75" customHeight="1">
      <c r="A6247" s="428"/>
      <c r="B6247" s="428"/>
      <c r="C6247" s="428"/>
      <c r="D6247" s="495"/>
      <c r="E6247" s="495"/>
      <c r="F6247" s="428"/>
      <c r="G6247" s="495"/>
      <c r="H6247" s="495" t="str">
        <f t="shared" si="198"/>
        <v/>
      </c>
      <c r="I6247" s="512" t="str">
        <f t="shared" si="199"/>
        <v/>
      </c>
      <c r="J6247" s="428"/>
    </row>
    <row r="6248" spans="1:10" ht="24.75" customHeight="1">
      <c r="A6248" s="428"/>
      <c r="B6248" s="428"/>
      <c r="C6248" s="428"/>
      <c r="D6248" s="495"/>
      <c r="E6248" s="495"/>
      <c r="F6248" s="428"/>
      <c r="G6248" s="495"/>
      <c r="H6248" s="495" t="str">
        <f t="shared" si="198"/>
        <v/>
      </c>
      <c r="I6248" s="512" t="str">
        <f t="shared" si="199"/>
        <v/>
      </c>
      <c r="J6248" s="428"/>
    </row>
    <row r="6249" spans="1:10" ht="24.75" customHeight="1">
      <c r="A6249" s="428"/>
      <c r="B6249" s="428"/>
      <c r="C6249" s="428"/>
      <c r="D6249" s="495"/>
      <c r="E6249" s="495"/>
      <c r="F6249" s="428"/>
      <c r="G6249" s="495"/>
      <c r="H6249" s="495" t="str">
        <f t="shared" si="198"/>
        <v/>
      </c>
      <c r="I6249" s="512" t="str">
        <f t="shared" si="199"/>
        <v/>
      </c>
      <c r="J6249" s="428"/>
    </row>
    <row r="6250" spans="1:10" ht="24.75" customHeight="1">
      <c r="A6250" s="428"/>
      <c r="B6250" s="428"/>
      <c r="C6250" s="428"/>
      <c r="D6250" s="495"/>
      <c r="E6250" s="495"/>
      <c r="F6250" s="428"/>
      <c r="G6250" s="495"/>
      <c r="H6250" s="495" t="str">
        <f t="shared" si="198"/>
        <v/>
      </c>
      <c r="I6250" s="512" t="str">
        <f t="shared" si="199"/>
        <v/>
      </c>
      <c r="J6250" s="428"/>
    </row>
    <row r="6251" spans="1:10" ht="24.75" customHeight="1">
      <c r="A6251" s="428"/>
      <c r="B6251" s="428"/>
      <c r="C6251" s="428"/>
      <c r="D6251" s="495"/>
      <c r="E6251" s="495"/>
      <c r="F6251" s="428"/>
      <c r="G6251" s="495"/>
      <c r="H6251" s="495" t="str">
        <f t="shared" si="198"/>
        <v/>
      </c>
      <c r="I6251" s="512" t="str">
        <f t="shared" si="199"/>
        <v/>
      </c>
      <c r="J6251" s="428"/>
    </row>
    <row r="6252" spans="1:10" ht="24.75" customHeight="1">
      <c r="A6252" s="428"/>
      <c r="B6252" s="428"/>
      <c r="C6252" s="428"/>
      <c r="D6252" s="495"/>
      <c r="E6252" s="495"/>
      <c r="F6252" s="428"/>
      <c r="G6252" s="495"/>
      <c r="H6252" s="495" t="str">
        <f t="shared" si="198"/>
        <v/>
      </c>
      <c r="I6252" s="512" t="str">
        <f t="shared" si="199"/>
        <v/>
      </c>
      <c r="J6252" s="428"/>
    </row>
    <row r="6253" spans="1:10" ht="24.75" customHeight="1">
      <c r="A6253" s="428"/>
      <c r="B6253" s="428"/>
      <c r="C6253" s="428"/>
      <c r="D6253" s="495"/>
      <c r="E6253" s="495"/>
      <c r="F6253" s="428"/>
      <c r="G6253" s="495"/>
      <c r="H6253" s="495" t="str">
        <f t="shared" si="198"/>
        <v/>
      </c>
      <c r="I6253" s="512" t="str">
        <f t="shared" si="199"/>
        <v/>
      </c>
      <c r="J6253" s="428"/>
    </row>
    <row r="6254" spans="1:10" ht="24.75" customHeight="1">
      <c r="A6254" s="428"/>
      <c r="B6254" s="428"/>
      <c r="C6254" s="428"/>
      <c r="D6254" s="495"/>
      <c r="E6254" s="495"/>
      <c r="F6254" s="428"/>
      <c r="G6254" s="495"/>
      <c r="H6254" s="495" t="str">
        <f t="shared" si="198"/>
        <v/>
      </c>
      <c r="I6254" s="512" t="str">
        <f t="shared" si="199"/>
        <v/>
      </c>
      <c r="J6254" s="428"/>
    </row>
    <row r="6255" spans="1:10" ht="24.75" customHeight="1">
      <c r="A6255" s="428"/>
      <c r="B6255" s="428"/>
      <c r="C6255" s="428"/>
      <c r="D6255" s="495"/>
      <c r="E6255" s="495"/>
      <c r="F6255" s="428"/>
      <c r="G6255" s="495"/>
      <c r="H6255" s="495" t="str">
        <f t="shared" si="198"/>
        <v/>
      </c>
      <c r="I6255" s="512" t="str">
        <f t="shared" si="199"/>
        <v/>
      </c>
      <c r="J6255" s="428"/>
    </row>
    <row r="6256" spans="1:10" ht="24.75" customHeight="1">
      <c r="A6256" s="428"/>
      <c r="B6256" s="428"/>
      <c r="C6256" s="428"/>
      <c r="D6256" s="495"/>
      <c r="E6256" s="495"/>
      <c r="F6256" s="428"/>
      <c r="G6256" s="495"/>
      <c r="H6256" s="495" t="str">
        <f t="shared" si="198"/>
        <v/>
      </c>
      <c r="I6256" s="512" t="str">
        <f t="shared" si="199"/>
        <v/>
      </c>
      <c r="J6256" s="428"/>
    </row>
    <row r="6257" spans="1:10" ht="24.75" customHeight="1">
      <c r="A6257" s="428"/>
      <c r="B6257" s="428"/>
      <c r="C6257" s="428"/>
      <c r="D6257" s="495"/>
      <c r="E6257" s="495"/>
      <c r="F6257" s="428"/>
      <c r="G6257" s="495"/>
      <c r="H6257" s="495" t="str">
        <f t="shared" si="198"/>
        <v/>
      </c>
      <c r="I6257" s="512" t="str">
        <f t="shared" si="199"/>
        <v/>
      </c>
      <c r="J6257" s="428"/>
    </row>
    <row r="6258" spans="1:10" ht="24.75" customHeight="1">
      <c r="A6258" s="428"/>
      <c r="B6258" s="428"/>
      <c r="C6258" s="428"/>
      <c r="D6258" s="495"/>
      <c r="E6258" s="495"/>
      <c r="F6258" s="428"/>
      <c r="G6258" s="495"/>
      <c r="H6258" s="495" t="str">
        <f t="shared" si="198"/>
        <v/>
      </c>
      <c r="I6258" s="512" t="str">
        <f t="shared" si="199"/>
        <v/>
      </c>
      <c r="J6258" s="428"/>
    </row>
    <row r="6259" spans="1:10" ht="24.75" customHeight="1">
      <c r="A6259" s="428"/>
      <c r="B6259" s="428"/>
      <c r="C6259" s="428"/>
      <c r="D6259" s="495"/>
      <c r="E6259" s="495"/>
      <c r="F6259" s="428"/>
      <c r="G6259" s="495"/>
      <c r="H6259" s="495" t="str">
        <f t="shared" si="198"/>
        <v/>
      </c>
      <c r="I6259" s="512" t="str">
        <f t="shared" si="199"/>
        <v/>
      </c>
      <c r="J6259" s="428"/>
    </row>
    <row r="6260" spans="1:10" ht="24.75" customHeight="1">
      <c r="A6260" s="428"/>
      <c r="B6260" s="428"/>
      <c r="C6260" s="428"/>
      <c r="D6260" s="495"/>
      <c r="E6260" s="495"/>
      <c r="F6260" s="428"/>
      <c r="G6260" s="495"/>
      <c r="H6260" s="495" t="str">
        <f t="shared" si="198"/>
        <v/>
      </c>
      <c r="I6260" s="512" t="str">
        <f t="shared" si="199"/>
        <v/>
      </c>
      <c r="J6260" s="428"/>
    </row>
    <row r="6261" spans="1:10" ht="24.75" customHeight="1">
      <c r="A6261" s="428"/>
      <c r="B6261" s="428"/>
      <c r="C6261" s="428"/>
      <c r="D6261" s="495"/>
      <c r="E6261" s="495"/>
      <c r="F6261" s="428"/>
      <c r="G6261" s="495"/>
      <c r="H6261" s="495" t="str">
        <f t="shared" si="198"/>
        <v/>
      </c>
      <c r="I6261" s="512" t="str">
        <f t="shared" si="199"/>
        <v/>
      </c>
      <c r="J6261" s="428"/>
    </row>
    <row r="6262" spans="1:10" ht="24.75" customHeight="1">
      <c r="A6262" s="428"/>
      <c r="B6262" s="428"/>
      <c r="C6262" s="428"/>
      <c r="D6262" s="495"/>
      <c r="E6262" s="495"/>
      <c r="F6262" s="428"/>
      <c r="G6262" s="495"/>
      <c r="H6262" s="495" t="str">
        <f t="shared" si="198"/>
        <v/>
      </c>
      <c r="I6262" s="512" t="str">
        <f t="shared" si="199"/>
        <v/>
      </c>
      <c r="J6262" s="428"/>
    </row>
    <row r="6263" spans="1:10" ht="24.75" customHeight="1">
      <c r="A6263" s="428"/>
      <c r="B6263" s="428"/>
      <c r="C6263" s="428"/>
      <c r="D6263" s="495"/>
      <c r="E6263" s="495"/>
      <c r="F6263" s="428"/>
      <c r="G6263" s="495"/>
      <c r="H6263" s="495" t="str">
        <f t="shared" si="198"/>
        <v/>
      </c>
      <c r="I6263" s="512" t="str">
        <f t="shared" si="199"/>
        <v/>
      </c>
      <c r="J6263" s="428"/>
    </row>
    <row r="6264" spans="1:10" ht="24.75" customHeight="1">
      <c r="A6264" s="428"/>
      <c r="B6264" s="428"/>
      <c r="C6264" s="428"/>
      <c r="D6264" s="495"/>
      <c r="E6264" s="495"/>
      <c r="F6264" s="428"/>
      <c r="G6264" s="495"/>
      <c r="H6264" s="495" t="str">
        <f t="shared" si="198"/>
        <v/>
      </c>
      <c r="I6264" s="512" t="str">
        <f t="shared" si="199"/>
        <v/>
      </c>
      <c r="J6264" s="428"/>
    </row>
    <row r="6265" spans="1:10" ht="24.75" customHeight="1">
      <c r="A6265" s="428"/>
      <c r="B6265" s="428"/>
      <c r="C6265" s="428"/>
      <c r="D6265" s="495"/>
      <c r="E6265" s="495"/>
      <c r="F6265" s="428"/>
      <c r="G6265" s="495"/>
      <c r="H6265" s="495" t="str">
        <f t="shared" si="198"/>
        <v/>
      </c>
      <c r="I6265" s="512" t="str">
        <f t="shared" si="199"/>
        <v/>
      </c>
      <c r="J6265" s="428"/>
    </row>
    <row r="6266" spans="1:10" ht="24.75" customHeight="1">
      <c r="A6266" s="428"/>
      <c r="B6266" s="428"/>
      <c r="C6266" s="428"/>
      <c r="D6266" s="495"/>
      <c r="E6266" s="495"/>
      <c r="F6266" s="428"/>
      <c r="G6266" s="495"/>
      <c r="H6266" s="495" t="str">
        <f t="shared" si="198"/>
        <v/>
      </c>
      <c r="I6266" s="512" t="str">
        <f t="shared" si="199"/>
        <v/>
      </c>
      <c r="J6266" s="428"/>
    </row>
    <row r="6267" spans="1:10" ht="24.75" customHeight="1">
      <c r="A6267" s="428"/>
      <c r="B6267" s="428"/>
      <c r="C6267" s="428"/>
      <c r="D6267" s="495"/>
      <c r="E6267" s="495"/>
      <c r="F6267" s="428"/>
      <c r="G6267" s="495"/>
      <c r="H6267" s="495" t="str">
        <f t="shared" si="198"/>
        <v/>
      </c>
      <c r="I6267" s="512" t="str">
        <f t="shared" si="199"/>
        <v/>
      </c>
      <c r="J6267" s="428"/>
    </row>
    <row r="6268" spans="1:10" ht="24.75" customHeight="1">
      <c r="A6268" s="428"/>
      <c r="B6268" s="428"/>
      <c r="C6268" s="428"/>
      <c r="D6268" s="495"/>
      <c r="E6268" s="495"/>
      <c r="F6268" s="428"/>
      <c r="G6268" s="495"/>
      <c r="H6268" s="495" t="str">
        <f t="shared" si="198"/>
        <v/>
      </c>
      <c r="I6268" s="512" t="str">
        <f t="shared" si="199"/>
        <v/>
      </c>
      <c r="J6268" s="428"/>
    </row>
    <row r="6269" spans="1:10" ht="24.75" customHeight="1">
      <c r="A6269" s="428"/>
      <c r="B6269" s="428"/>
      <c r="C6269" s="428"/>
      <c r="D6269" s="495"/>
      <c r="E6269" s="495"/>
      <c r="F6269" s="428"/>
      <c r="G6269" s="495"/>
      <c r="H6269" s="495" t="str">
        <f t="shared" si="198"/>
        <v/>
      </c>
      <c r="I6269" s="512" t="str">
        <f t="shared" si="199"/>
        <v/>
      </c>
      <c r="J6269" s="428"/>
    </row>
    <row r="6270" spans="1:10" ht="24.75" customHeight="1">
      <c r="A6270" s="428"/>
      <c r="B6270" s="428"/>
      <c r="C6270" s="428"/>
      <c r="D6270" s="495"/>
      <c r="E6270" s="495"/>
      <c r="F6270" s="428"/>
      <c r="G6270" s="495"/>
      <c r="H6270" s="495" t="str">
        <f t="shared" si="198"/>
        <v/>
      </c>
      <c r="I6270" s="512" t="str">
        <f t="shared" si="199"/>
        <v/>
      </c>
      <c r="J6270" s="428"/>
    </row>
    <row r="6271" spans="1:10" ht="24.75" customHeight="1">
      <c r="A6271" s="428"/>
      <c r="B6271" s="428"/>
      <c r="C6271" s="428"/>
      <c r="D6271" s="495"/>
      <c r="E6271" s="495"/>
      <c r="F6271" s="428"/>
      <c r="G6271" s="495"/>
      <c r="H6271" s="495" t="str">
        <f t="shared" si="198"/>
        <v/>
      </c>
      <c r="I6271" s="512" t="str">
        <f t="shared" si="199"/>
        <v/>
      </c>
      <c r="J6271" s="428"/>
    </row>
    <row r="6272" spans="1:10" ht="24.75" customHeight="1">
      <c r="A6272" s="428"/>
      <c r="B6272" s="428"/>
      <c r="C6272" s="428"/>
      <c r="D6272" s="495"/>
      <c r="E6272" s="495"/>
      <c r="F6272" s="428"/>
      <c r="G6272" s="495"/>
      <c r="H6272" s="495" t="str">
        <f t="shared" si="198"/>
        <v/>
      </c>
      <c r="I6272" s="512" t="str">
        <f t="shared" si="199"/>
        <v/>
      </c>
      <c r="J6272" s="428"/>
    </row>
    <row r="6273" spans="1:10" ht="24.75" customHeight="1">
      <c r="A6273" s="428"/>
      <c r="B6273" s="428"/>
      <c r="C6273" s="428"/>
      <c r="D6273" s="495"/>
      <c r="E6273" s="495"/>
      <c r="F6273" s="428"/>
      <c r="G6273" s="495"/>
      <c r="H6273" s="495" t="str">
        <f t="shared" si="198"/>
        <v/>
      </c>
      <c r="I6273" s="512" t="str">
        <f t="shared" si="199"/>
        <v/>
      </c>
      <c r="J6273" s="428"/>
    </row>
    <row r="6274" spans="1:10" ht="24.75" customHeight="1">
      <c r="A6274" s="428"/>
      <c r="B6274" s="428"/>
      <c r="C6274" s="428"/>
      <c r="D6274" s="495"/>
      <c r="E6274" s="495"/>
      <c r="F6274" s="428"/>
      <c r="G6274" s="495"/>
      <c r="H6274" s="495" t="str">
        <f t="shared" si="198"/>
        <v/>
      </c>
      <c r="I6274" s="512" t="str">
        <f t="shared" si="199"/>
        <v/>
      </c>
      <c r="J6274" s="428"/>
    </row>
    <row r="6275" spans="1:10" ht="24.75" customHeight="1">
      <c r="A6275" s="428"/>
      <c r="B6275" s="428"/>
      <c r="C6275" s="428"/>
      <c r="D6275" s="495"/>
      <c r="E6275" s="495"/>
      <c r="F6275" s="428"/>
      <c r="G6275" s="495"/>
      <c r="H6275" s="495" t="str">
        <f t="shared" si="198"/>
        <v/>
      </c>
      <c r="I6275" s="512" t="str">
        <f t="shared" si="199"/>
        <v/>
      </c>
      <c r="J6275" s="428"/>
    </row>
    <row r="6276" spans="1:10" ht="24.75" customHeight="1">
      <c r="A6276" s="428"/>
      <c r="B6276" s="428"/>
      <c r="C6276" s="428"/>
      <c r="D6276" s="495"/>
      <c r="E6276" s="495"/>
      <c r="F6276" s="428"/>
      <c r="G6276" s="495"/>
      <c r="H6276" s="495" t="str">
        <f t="shared" si="198"/>
        <v/>
      </c>
      <c r="I6276" s="512" t="str">
        <f t="shared" si="199"/>
        <v/>
      </c>
      <c r="J6276" s="428"/>
    </row>
    <row r="6277" spans="1:10" ht="24.75" customHeight="1">
      <c r="A6277" s="428"/>
      <c r="B6277" s="428"/>
      <c r="C6277" s="428"/>
      <c r="D6277" s="495"/>
      <c r="E6277" s="495"/>
      <c r="F6277" s="428"/>
      <c r="G6277" s="495"/>
      <c r="H6277" s="495" t="str">
        <f t="shared" si="198"/>
        <v/>
      </c>
      <c r="I6277" s="512" t="str">
        <f t="shared" si="199"/>
        <v/>
      </c>
      <c r="J6277" s="428"/>
    </row>
    <row r="6278" spans="1:10" ht="24.75" customHeight="1">
      <c r="A6278" s="428"/>
      <c r="B6278" s="428"/>
      <c r="C6278" s="428"/>
      <c r="D6278" s="495"/>
      <c r="E6278" s="495"/>
      <c r="F6278" s="428"/>
      <c r="G6278" s="495"/>
      <c r="H6278" s="495" t="str">
        <f t="shared" si="198"/>
        <v/>
      </c>
      <c r="I6278" s="512" t="str">
        <f t="shared" si="199"/>
        <v/>
      </c>
      <c r="J6278" s="428"/>
    </row>
    <row r="6279" spans="1:10" ht="24.75" customHeight="1">
      <c r="A6279" s="428"/>
      <c r="B6279" s="428"/>
      <c r="C6279" s="428"/>
      <c r="D6279" s="495"/>
      <c r="E6279" s="495"/>
      <c r="F6279" s="428"/>
      <c r="G6279" s="495"/>
      <c r="H6279" s="495" t="str">
        <f t="shared" si="198"/>
        <v/>
      </c>
      <c r="I6279" s="512" t="str">
        <f t="shared" si="199"/>
        <v/>
      </c>
      <c r="J6279" s="428"/>
    </row>
    <row r="6280" spans="1:10" ht="24.75" customHeight="1">
      <c r="A6280" s="428"/>
      <c r="B6280" s="428"/>
      <c r="C6280" s="428"/>
      <c r="D6280" s="495"/>
      <c r="E6280" s="495"/>
      <c r="F6280" s="428"/>
      <c r="G6280" s="495"/>
      <c r="H6280" s="495" t="str">
        <f t="shared" si="198"/>
        <v/>
      </c>
      <c r="I6280" s="512" t="str">
        <f t="shared" si="199"/>
        <v/>
      </c>
      <c r="J6280" s="428"/>
    </row>
    <row r="6281" spans="1:10" ht="24.75" customHeight="1">
      <c r="A6281" s="428"/>
      <c r="B6281" s="428"/>
      <c r="C6281" s="428"/>
      <c r="D6281" s="495"/>
      <c r="E6281" s="495"/>
      <c r="F6281" s="428"/>
      <c r="G6281" s="495"/>
      <c r="H6281" s="495" t="str">
        <f t="shared" si="198"/>
        <v/>
      </c>
      <c r="I6281" s="512" t="str">
        <f t="shared" si="199"/>
        <v/>
      </c>
      <c r="J6281" s="428"/>
    </row>
    <row r="6282" spans="1:10" ht="24.75" customHeight="1">
      <c r="A6282" s="428"/>
      <c r="B6282" s="428"/>
      <c r="C6282" s="428"/>
      <c r="D6282" s="495"/>
      <c r="E6282" s="495"/>
      <c r="F6282" s="428"/>
      <c r="G6282" s="495"/>
      <c r="H6282" s="495" t="str">
        <f t="shared" si="198"/>
        <v/>
      </c>
      <c r="I6282" s="512" t="str">
        <f t="shared" si="199"/>
        <v/>
      </c>
      <c r="J6282" s="428"/>
    </row>
    <row r="6283" spans="1:10" ht="24.75" customHeight="1">
      <c r="A6283" s="428"/>
      <c r="B6283" s="428"/>
      <c r="C6283" s="428"/>
      <c r="D6283" s="495"/>
      <c r="E6283" s="495"/>
      <c r="F6283" s="428"/>
      <c r="G6283" s="495"/>
      <c r="H6283" s="495" t="str">
        <f t="shared" si="198"/>
        <v/>
      </c>
      <c r="I6283" s="512" t="str">
        <f t="shared" si="199"/>
        <v/>
      </c>
      <c r="J6283" s="428"/>
    </row>
    <row r="6284" spans="1:10" ht="24.75" customHeight="1">
      <c r="A6284" s="428"/>
      <c r="B6284" s="428"/>
      <c r="C6284" s="428"/>
      <c r="D6284" s="495"/>
      <c r="E6284" s="495"/>
      <c r="F6284" s="428"/>
      <c r="G6284" s="495"/>
      <c r="H6284" s="495" t="str">
        <f t="shared" si="198"/>
        <v/>
      </c>
      <c r="I6284" s="512" t="str">
        <f t="shared" si="199"/>
        <v/>
      </c>
      <c r="J6284" s="428"/>
    </row>
    <row r="6285" spans="1:10" ht="24.75" customHeight="1">
      <c r="A6285" s="428"/>
      <c r="B6285" s="428"/>
      <c r="C6285" s="428"/>
      <c r="D6285" s="495"/>
      <c r="E6285" s="495"/>
      <c r="F6285" s="428"/>
      <c r="G6285" s="495"/>
      <c r="H6285" s="495" t="str">
        <f t="shared" si="198"/>
        <v/>
      </c>
      <c r="I6285" s="512" t="str">
        <f t="shared" si="199"/>
        <v/>
      </c>
      <c r="J6285" s="428"/>
    </row>
    <row r="6286" spans="1:10" ht="24.75" customHeight="1">
      <c r="A6286" s="428"/>
      <c r="B6286" s="428"/>
      <c r="C6286" s="428"/>
      <c r="D6286" s="495"/>
      <c r="E6286" s="495"/>
      <c r="F6286" s="428"/>
      <c r="G6286" s="495"/>
      <c r="H6286" s="495" t="str">
        <f t="shared" si="198"/>
        <v/>
      </c>
      <c r="I6286" s="512" t="str">
        <f t="shared" si="199"/>
        <v/>
      </c>
      <c r="J6286" s="428"/>
    </row>
    <row r="6287" spans="1:10" ht="24.75" customHeight="1">
      <c r="A6287" s="428"/>
      <c r="B6287" s="428"/>
      <c r="C6287" s="428"/>
      <c r="D6287" s="495"/>
      <c r="E6287" s="495"/>
      <c r="F6287" s="428"/>
      <c r="G6287" s="495"/>
      <c r="H6287" s="495" t="str">
        <f t="shared" si="198"/>
        <v/>
      </c>
      <c r="I6287" s="512" t="str">
        <f t="shared" si="199"/>
        <v/>
      </c>
      <c r="J6287" s="428"/>
    </row>
    <row r="6288" spans="1:10" ht="24.75" customHeight="1">
      <c r="A6288" s="428"/>
      <c r="B6288" s="428"/>
      <c r="C6288" s="428"/>
      <c r="D6288" s="495"/>
      <c r="E6288" s="495"/>
      <c r="F6288" s="428"/>
      <c r="G6288" s="495"/>
      <c r="H6288" s="495" t="str">
        <f t="shared" si="198"/>
        <v/>
      </c>
      <c r="I6288" s="512" t="str">
        <f t="shared" si="199"/>
        <v/>
      </c>
      <c r="J6288" s="428"/>
    </row>
    <row r="6289" spans="1:10" ht="24.75" customHeight="1">
      <c r="A6289" s="428"/>
      <c r="B6289" s="428"/>
      <c r="C6289" s="428"/>
      <c r="D6289" s="495"/>
      <c r="E6289" s="495"/>
      <c r="F6289" s="428"/>
      <c r="G6289" s="495"/>
      <c r="H6289" s="495" t="str">
        <f t="shared" si="198"/>
        <v/>
      </c>
      <c r="I6289" s="512" t="str">
        <f t="shared" si="199"/>
        <v/>
      </c>
      <c r="J6289" s="428"/>
    </row>
    <row r="6290" spans="1:10" ht="24.75" customHeight="1">
      <c r="A6290" s="428"/>
      <c r="B6290" s="428"/>
      <c r="C6290" s="428"/>
      <c r="D6290" s="495"/>
      <c r="E6290" s="495"/>
      <c r="F6290" s="428"/>
      <c r="G6290" s="495"/>
      <c r="H6290" s="495" t="str">
        <f t="shared" si="198"/>
        <v/>
      </c>
      <c r="I6290" s="512" t="str">
        <f t="shared" si="199"/>
        <v/>
      </c>
      <c r="J6290" s="428"/>
    </row>
    <row r="6291" spans="1:10" ht="24.75" customHeight="1">
      <c r="A6291" s="428"/>
      <c r="B6291" s="428"/>
      <c r="C6291" s="428"/>
      <c r="D6291" s="495"/>
      <c r="E6291" s="495"/>
      <c r="F6291" s="428"/>
      <c r="G6291" s="495"/>
      <c r="H6291" s="495" t="str">
        <f t="shared" si="198"/>
        <v/>
      </c>
      <c r="I6291" s="512" t="str">
        <f t="shared" si="199"/>
        <v/>
      </c>
      <c r="J6291" s="428"/>
    </row>
    <row r="6292" spans="1:10" ht="24.75" customHeight="1">
      <c r="A6292" s="428"/>
      <c r="B6292" s="428"/>
      <c r="C6292" s="428"/>
      <c r="D6292" s="495"/>
      <c r="E6292" s="495"/>
      <c r="F6292" s="428"/>
      <c r="G6292" s="495"/>
      <c r="H6292" s="495" t="str">
        <f t="shared" si="198"/>
        <v/>
      </c>
      <c r="I6292" s="512" t="str">
        <f t="shared" si="199"/>
        <v/>
      </c>
      <c r="J6292" s="428"/>
    </row>
    <row r="6293" spans="1:10" ht="24.75" customHeight="1">
      <c r="A6293" s="428"/>
      <c r="B6293" s="428"/>
      <c r="C6293" s="428"/>
      <c r="D6293" s="495"/>
      <c r="E6293" s="495"/>
      <c r="F6293" s="428"/>
      <c r="G6293" s="495"/>
      <c r="H6293" s="495" t="str">
        <f t="shared" si="198"/>
        <v/>
      </c>
      <c r="I6293" s="512" t="str">
        <f t="shared" si="199"/>
        <v/>
      </c>
      <c r="J6293" s="428"/>
    </row>
    <row r="6294" spans="1:10" ht="24.75" customHeight="1">
      <c r="A6294" s="428"/>
      <c r="B6294" s="428"/>
      <c r="C6294" s="428"/>
      <c r="D6294" s="495"/>
      <c r="E6294" s="495"/>
      <c r="F6294" s="428"/>
      <c r="G6294" s="495"/>
      <c r="H6294" s="495" t="str">
        <f t="shared" si="198"/>
        <v/>
      </c>
      <c r="I6294" s="512" t="str">
        <f t="shared" si="199"/>
        <v/>
      </c>
      <c r="J6294" s="428"/>
    </row>
    <row r="6295" spans="1:10" ht="24.75" customHeight="1">
      <c r="A6295" s="428"/>
      <c r="B6295" s="428"/>
      <c r="C6295" s="428"/>
      <c r="D6295" s="495"/>
      <c r="E6295" s="495"/>
      <c r="F6295" s="428"/>
      <c r="G6295" s="495"/>
      <c r="H6295" s="495" t="str">
        <f t="shared" si="198"/>
        <v/>
      </c>
      <c r="I6295" s="512" t="str">
        <f t="shared" si="199"/>
        <v/>
      </c>
      <c r="J6295" s="428"/>
    </row>
    <row r="6296" spans="1:10" ht="24.75" customHeight="1">
      <c r="A6296" s="428"/>
      <c r="B6296" s="428"/>
      <c r="C6296" s="428"/>
      <c r="D6296" s="495"/>
      <c r="E6296" s="495"/>
      <c r="F6296" s="428"/>
      <c r="G6296" s="495"/>
      <c r="H6296" s="495" t="str">
        <f t="shared" si="198"/>
        <v/>
      </c>
      <c r="I6296" s="512" t="str">
        <f t="shared" si="199"/>
        <v/>
      </c>
      <c r="J6296" s="428"/>
    </row>
    <row r="6297" spans="1:10" ht="24.75" customHeight="1">
      <c r="A6297" s="428"/>
      <c r="B6297" s="428"/>
      <c r="C6297" s="428"/>
      <c r="D6297" s="495"/>
      <c r="E6297" s="495"/>
      <c r="F6297" s="428"/>
      <c r="G6297" s="495"/>
      <c r="H6297" s="495" t="str">
        <f t="shared" si="198"/>
        <v/>
      </c>
      <c r="I6297" s="512" t="str">
        <f t="shared" si="199"/>
        <v/>
      </c>
      <c r="J6297" s="428"/>
    </row>
    <row r="6298" spans="1:10" ht="24.75" customHeight="1">
      <c r="A6298" s="428"/>
      <c r="B6298" s="428"/>
      <c r="C6298" s="428"/>
      <c r="D6298" s="495"/>
      <c r="E6298" s="495"/>
      <c r="F6298" s="428"/>
      <c r="G6298" s="495"/>
      <c r="H6298" s="495" t="str">
        <f t="shared" si="198"/>
        <v/>
      </c>
      <c r="I6298" s="512" t="str">
        <f t="shared" si="199"/>
        <v/>
      </c>
      <c r="J6298" s="428"/>
    </row>
    <row r="6299" spans="1:10" ht="24.75" customHeight="1">
      <c r="A6299" s="428"/>
      <c r="B6299" s="428"/>
      <c r="C6299" s="428"/>
      <c r="D6299" s="495"/>
      <c r="E6299" s="495"/>
      <c r="F6299" s="428"/>
      <c r="G6299" s="495"/>
      <c r="H6299" s="495" t="str">
        <f t="shared" si="198"/>
        <v/>
      </c>
      <c r="I6299" s="512" t="str">
        <f t="shared" si="199"/>
        <v/>
      </c>
      <c r="J6299" s="428"/>
    </row>
    <row r="6300" spans="1:10" ht="24.75" customHeight="1">
      <c r="A6300" s="428"/>
      <c r="B6300" s="428"/>
      <c r="C6300" s="428"/>
      <c r="D6300" s="495"/>
      <c r="E6300" s="495"/>
      <c r="F6300" s="428"/>
      <c r="G6300" s="495"/>
      <c r="H6300" s="495" t="str">
        <f t="shared" si="198"/>
        <v/>
      </c>
      <c r="I6300" s="512" t="str">
        <f t="shared" si="199"/>
        <v/>
      </c>
      <c r="J6300" s="428"/>
    </row>
    <row r="6301" spans="1:10" ht="24.75" customHeight="1">
      <c r="A6301" s="428"/>
      <c r="B6301" s="428"/>
      <c r="C6301" s="428"/>
      <c r="D6301" s="495"/>
      <c r="E6301" s="495"/>
      <c r="F6301" s="428"/>
      <c r="G6301" s="495"/>
      <c r="H6301" s="495" t="str">
        <f t="shared" si="198"/>
        <v/>
      </c>
      <c r="I6301" s="512" t="str">
        <f t="shared" si="199"/>
        <v/>
      </c>
      <c r="J6301" s="428"/>
    </row>
    <row r="6302" spans="1:10" ht="24.75" customHeight="1">
      <c r="A6302" s="428"/>
      <c r="B6302" s="428"/>
      <c r="C6302" s="428"/>
      <c r="D6302" s="495"/>
      <c r="E6302" s="495"/>
      <c r="F6302" s="428"/>
      <c r="G6302" s="495"/>
      <c r="H6302" s="495" t="str">
        <f t="shared" ref="H6302:H6365" si="200">IF(E6302="","",E6302*G6302)</f>
        <v/>
      </c>
      <c r="I6302" s="512" t="str">
        <f t="shared" ref="I6302:I6365" si="201">IF(D6302="","",H6302/D6302)</f>
        <v/>
      </c>
      <c r="J6302" s="428"/>
    </row>
    <row r="6303" spans="1:10" ht="24.75" customHeight="1">
      <c r="A6303" s="428"/>
      <c r="B6303" s="428"/>
      <c r="C6303" s="428"/>
      <c r="D6303" s="495"/>
      <c r="E6303" s="495"/>
      <c r="F6303" s="428"/>
      <c r="G6303" s="495"/>
      <c r="H6303" s="495" t="str">
        <f t="shared" si="200"/>
        <v/>
      </c>
      <c r="I6303" s="512" t="str">
        <f t="shared" si="201"/>
        <v/>
      </c>
      <c r="J6303" s="428"/>
    </row>
    <row r="6304" spans="1:10" ht="24.75" customHeight="1">
      <c r="A6304" s="428"/>
      <c r="B6304" s="428"/>
      <c r="C6304" s="428"/>
      <c r="D6304" s="495"/>
      <c r="E6304" s="495"/>
      <c r="F6304" s="428"/>
      <c r="G6304" s="495"/>
      <c r="H6304" s="495" t="str">
        <f t="shared" si="200"/>
        <v/>
      </c>
      <c r="I6304" s="512" t="str">
        <f t="shared" si="201"/>
        <v/>
      </c>
      <c r="J6304" s="428"/>
    </row>
    <row r="6305" spans="1:10" ht="24.75" customHeight="1">
      <c r="A6305" s="428"/>
      <c r="B6305" s="428"/>
      <c r="C6305" s="428"/>
      <c r="D6305" s="495"/>
      <c r="E6305" s="495"/>
      <c r="F6305" s="428"/>
      <c r="G6305" s="495"/>
      <c r="H6305" s="495" t="str">
        <f t="shared" si="200"/>
        <v/>
      </c>
      <c r="I6305" s="512" t="str">
        <f t="shared" si="201"/>
        <v/>
      </c>
      <c r="J6305" s="428"/>
    </row>
    <row r="6306" spans="1:10" ht="24.75" customHeight="1">
      <c r="A6306" s="428"/>
      <c r="B6306" s="428"/>
      <c r="C6306" s="428"/>
      <c r="D6306" s="495"/>
      <c r="E6306" s="495"/>
      <c r="F6306" s="428"/>
      <c r="G6306" s="495"/>
      <c r="H6306" s="495" t="str">
        <f t="shared" si="200"/>
        <v/>
      </c>
      <c r="I6306" s="512" t="str">
        <f t="shared" si="201"/>
        <v/>
      </c>
      <c r="J6306" s="428"/>
    </row>
    <row r="6307" spans="1:10" ht="24.75" customHeight="1">
      <c r="A6307" s="428"/>
      <c r="B6307" s="428"/>
      <c r="C6307" s="428"/>
      <c r="D6307" s="495"/>
      <c r="E6307" s="495"/>
      <c r="F6307" s="428"/>
      <c r="G6307" s="495"/>
      <c r="H6307" s="495" t="str">
        <f t="shared" si="200"/>
        <v/>
      </c>
      <c r="I6307" s="512" t="str">
        <f t="shared" si="201"/>
        <v/>
      </c>
      <c r="J6307" s="428"/>
    </row>
    <row r="6308" spans="1:10" ht="24.75" customHeight="1">
      <c r="A6308" s="428"/>
      <c r="B6308" s="428"/>
      <c r="C6308" s="428"/>
      <c r="D6308" s="495"/>
      <c r="E6308" s="495"/>
      <c r="F6308" s="428"/>
      <c r="G6308" s="495"/>
      <c r="H6308" s="495" t="str">
        <f t="shared" si="200"/>
        <v/>
      </c>
      <c r="I6308" s="512" t="str">
        <f t="shared" si="201"/>
        <v/>
      </c>
      <c r="J6308" s="428"/>
    </row>
    <row r="6309" spans="1:10" ht="24.75" customHeight="1">
      <c r="A6309" s="428"/>
      <c r="B6309" s="428"/>
      <c r="C6309" s="428"/>
      <c r="D6309" s="495"/>
      <c r="E6309" s="495"/>
      <c r="F6309" s="428"/>
      <c r="G6309" s="495"/>
      <c r="H6309" s="495" t="str">
        <f t="shared" si="200"/>
        <v/>
      </c>
      <c r="I6309" s="512" t="str">
        <f t="shared" si="201"/>
        <v/>
      </c>
      <c r="J6309" s="428"/>
    </row>
    <row r="6310" spans="1:10" ht="24.75" customHeight="1">
      <c r="A6310" s="428"/>
      <c r="B6310" s="428"/>
      <c r="C6310" s="428"/>
      <c r="D6310" s="495"/>
      <c r="E6310" s="495"/>
      <c r="F6310" s="428"/>
      <c r="G6310" s="495"/>
      <c r="H6310" s="495" t="str">
        <f t="shared" si="200"/>
        <v/>
      </c>
      <c r="I6310" s="512" t="str">
        <f t="shared" si="201"/>
        <v/>
      </c>
      <c r="J6310" s="428"/>
    </row>
    <row r="6311" spans="1:10" ht="24.75" customHeight="1">
      <c r="A6311" s="428"/>
      <c r="B6311" s="428"/>
      <c r="C6311" s="428"/>
      <c r="D6311" s="495"/>
      <c r="E6311" s="495"/>
      <c r="F6311" s="428"/>
      <c r="G6311" s="495"/>
      <c r="H6311" s="495" t="str">
        <f t="shared" si="200"/>
        <v/>
      </c>
      <c r="I6311" s="512" t="str">
        <f t="shared" si="201"/>
        <v/>
      </c>
      <c r="J6311" s="428"/>
    </row>
    <row r="6312" spans="1:10" ht="24.75" customHeight="1">
      <c r="A6312" s="428"/>
      <c r="B6312" s="428"/>
      <c r="C6312" s="428"/>
      <c r="D6312" s="495"/>
      <c r="E6312" s="495"/>
      <c r="F6312" s="428"/>
      <c r="G6312" s="495"/>
      <c r="H6312" s="495" t="str">
        <f t="shared" si="200"/>
        <v/>
      </c>
      <c r="I6312" s="512" t="str">
        <f t="shared" si="201"/>
        <v/>
      </c>
      <c r="J6312" s="428"/>
    </row>
    <row r="6313" spans="1:10" ht="24.75" customHeight="1">
      <c r="A6313" s="428"/>
      <c r="B6313" s="428"/>
      <c r="C6313" s="428"/>
      <c r="D6313" s="495"/>
      <c r="E6313" s="495"/>
      <c r="F6313" s="428"/>
      <c r="G6313" s="495"/>
      <c r="H6313" s="495" t="str">
        <f t="shared" si="200"/>
        <v/>
      </c>
      <c r="I6313" s="512" t="str">
        <f t="shared" si="201"/>
        <v/>
      </c>
      <c r="J6313" s="428"/>
    </row>
    <row r="6314" spans="1:10" ht="24.75" customHeight="1">
      <c r="A6314" s="428"/>
      <c r="B6314" s="428"/>
      <c r="C6314" s="428"/>
      <c r="D6314" s="495"/>
      <c r="E6314" s="495"/>
      <c r="F6314" s="428"/>
      <c r="G6314" s="495"/>
      <c r="H6314" s="495" t="str">
        <f t="shared" si="200"/>
        <v/>
      </c>
      <c r="I6314" s="512" t="str">
        <f t="shared" si="201"/>
        <v/>
      </c>
      <c r="J6314" s="428"/>
    </row>
    <row r="6315" spans="1:10" ht="24.75" customHeight="1">
      <c r="A6315" s="428"/>
      <c r="B6315" s="428"/>
      <c r="C6315" s="428"/>
      <c r="D6315" s="495"/>
      <c r="E6315" s="495"/>
      <c r="F6315" s="428"/>
      <c r="G6315" s="495"/>
      <c r="H6315" s="495" t="str">
        <f t="shared" si="200"/>
        <v/>
      </c>
      <c r="I6315" s="512" t="str">
        <f t="shared" si="201"/>
        <v/>
      </c>
      <c r="J6315" s="428"/>
    </row>
    <row r="6316" spans="1:10" ht="24.75" customHeight="1">
      <c r="A6316" s="428"/>
      <c r="B6316" s="428"/>
      <c r="C6316" s="428"/>
      <c r="D6316" s="495"/>
      <c r="E6316" s="495"/>
      <c r="F6316" s="428"/>
      <c r="G6316" s="495"/>
      <c r="H6316" s="495" t="str">
        <f t="shared" si="200"/>
        <v/>
      </c>
      <c r="I6316" s="512" t="str">
        <f t="shared" si="201"/>
        <v/>
      </c>
      <c r="J6316" s="428"/>
    </row>
    <row r="6317" spans="1:10" ht="24.75" customHeight="1">
      <c r="A6317" s="428"/>
      <c r="B6317" s="428"/>
      <c r="C6317" s="428"/>
      <c r="D6317" s="495"/>
      <c r="E6317" s="495"/>
      <c r="F6317" s="428"/>
      <c r="G6317" s="495"/>
      <c r="H6317" s="495" t="str">
        <f t="shared" si="200"/>
        <v/>
      </c>
      <c r="I6317" s="512" t="str">
        <f t="shared" si="201"/>
        <v/>
      </c>
      <c r="J6317" s="428"/>
    </row>
    <row r="6318" spans="1:10" ht="24.75" customHeight="1">
      <c r="A6318" s="428"/>
      <c r="B6318" s="428"/>
      <c r="C6318" s="428"/>
      <c r="D6318" s="495"/>
      <c r="E6318" s="495"/>
      <c r="F6318" s="428"/>
      <c r="G6318" s="495"/>
      <c r="H6318" s="495" t="str">
        <f t="shared" si="200"/>
        <v/>
      </c>
      <c r="I6318" s="512" t="str">
        <f t="shared" si="201"/>
        <v/>
      </c>
      <c r="J6318" s="428"/>
    </row>
    <row r="6319" spans="1:10" ht="24.75" customHeight="1">
      <c r="A6319" s="428"/>
      <c r="B6319" s="428"/>
      <c r="C6319" s="428"/>
      <c r="D6319" s="495"/>
      <c r="E6319" s="495"/>
      <c r="F6319" s="428"/>
      <c r="G6319" s="495"/>
      <c r="H6319" s="495" t="str">
        <f t="shared" si="200"/>
        <v/>
      </c>
      <c r="I6319" s="512" t="str">
        <f t="shared" si="201"/>
        <v/>
      </c>
      <c r="J6319" s="428"/>
    </row>
    <row r="6320" spans="1:10" ht="24.75" customHeight="1">
      <c r="A6320" s="428"/>
      <c r="B6320" s="428"/>
      <c r="C6320" s="428"/>
      <c r="D6320" s="495"/>
      <c r="E6320" s="495"/>
      <c r="F6320" s="428"/>
      <c r="G6320" s="495"/>
      <c r="H6320" s="495" t="str">
        <f t="shared" si="200"/>
        <v/>
      </c>
      <c r="I6320" s="512" t="str">
        <f t="shared" si="201"/>
        <v/>
      </c>
      <c r="J6320" s="428"/>
    </row>
    <row r="6321" spans="1:10" ht="24.75" customHeight="1">
      <c r="A6321" s="428"/>
      <c r="B6321" s="428"/>
      <c r="C6321" s="428"/>
      <c r="D6321" s="495"/>
      <c r="E6321" s="495"/>
      <c r="F6321" s="428"/>
      <c r="G6321" s="495"/>
      <c r="H6321" s="495" t="str">
        <f t="shared" si="200"/>
        <v/>
      </c>
      <c r="I6321" s="512" t="str">
        <f t="shared" si="201"/>
        <v/>
      </c>
      <c r="J6321" s="428"/>
    </row>
    <row r="6322" spans="1:10" ht="24.75" customHeight="1">
      <c r="A6322" s="428"/>
      <c r="B6322" s="428"/>
      <c r="C6322" s="428"/>
      <c r="D6322" s="495"/>
      <c r="E6322" s="495"/>
      <c r="F6322" s="428"/>
      <c r="G6322" s="495"/>
      <c r="H6322" s="495" t="str">
        <f t="shared" si="200"/>
        <v/>
      </c>
      <c r="I6322" s="512" t="str">
        <f t="shared" si="201"/>
        <v/>
      </c>
      <c r="J6322" s="428"/>
    </row>
    <row r="6323" spans="1:10" ht="24.75" customHeight="1">
      <c r="A6323" s="428"/>
      <c r="B6323" s="428"/>
      <c r="C6323" s="428"/>
      <c r="D6323" s="495"/>
      <c r="E6323" s="495"/>
      <c r="F6323" s="428"/>
      <c r="G6323" s="495"/>
      <c r="H6323" s="495" t="str">
        <f t="shared" si="200"/>
        <v/>
      </c>
      <c r="I6323" s="512" t="str">
        <f t="shared" si="201"/>
        <v/>
      </c>
      <c r="J6323" s="428"/>
    </row>
    <row r="6324" spans="1:10" ht="24.75" customHeight="1">
      <c r="A6324" s="428"/>
      <c r="B6324" s="428"/>
      <c r="C6324" s="428"/>
      <c r="D6324" s="495"/>
      <c r="E6324" s="495"/>
      <c r="F6324" s="428"/>
      <c r="G6324" s="495"/>
      <c r="H6324" s="495" t="str">
        <f t="shared" si="200"/>
        <v/>
      </c>
      <c r="I6324" s="512" t="str">
        <f t="shared" si="201"/>
        <v/>
      </c>
      <c r="J6324" s="428"/>
    </row>
    <row r="6325" spans="1:10" ht="24.75" customHeight="1">
      <c r="A6325" s="428"/>
      <c r="B6325" s="428"/>
      <c r="C6325" s="428"/>
      <c r="D6325" s="495"/>
      <c r="E6325" s="495"/>
      <c r="F6325" s="428"/>
      <c r="G6325" s="495"/>
      <c r="H6325" s="495" t="str">
        <f t="shared" si="200"/>
        <v/>
      </c>
      <c r="I6325" s="512" t="str">
        <f t="shared" si="201"/>
        <v/>
      </c>
      <c r="J6325" s="428"/>
    </row>
    <row r="6326" spans="1:10" ht="24.75" customHeight="1">
      <c r="A6326" s="428"/>
      <c r="B6326" s="428"/>
      <c r="C6326" s="428"/>
      <c r="D6326" s="495"/>
      <c r="E6326" s="495"/>
      <c r="F6326" s="428"/>
      <c r="G6326" s="495"/>
      <c r="H6326" s="495" t="str">
        <f t="shared" si="200"/>
        <v/>
      </c>
      <c r="I6326" s="512" t="str">
        <f t="shared" si="201"/>
        <v/>
      </c>
      <c r="J6326" s="428"/>
    </row>
    <row r="6327" spans="1:10" ht="24.75" customHeight="1">
      <c r="A6327" s="428"/>
      <c r="B6327" s="428"/>
      <c r="C6327" s="428"/>
      <c r="D6327" s="495"/>
      <c r="E6327" s="495"/>
      <c r="F6327" s="428"/>
      <c r="G6327" s="495"/>
      <c r="H6327" s="495" t="str">
        <f t="shared" si="200"/>
        <v/>
      </c>
      <c r="I6327" s="512" t="str">
        <f t="shared" si="201"/>
        <v/>
      </c>
      <c r="J6327" s="428"/>
    </row>
    <row r="6328" spans="1:10" ht="24.75" customHeight="1">
      <c r="A6328" s="428"/>
      <c r="B6328" s="428"/>
      <c r="C6328" s="428"/>
      <c r="D6328" s="495"/>
      <c r="E6328" s="495"/>
      <c r="F6328" s="428"/>
      <c r="G6328" s="495"/>
      <c r="H6328" s="495" t="str">
        <f t="shared" si="200"/>
        <v/>
      </c>
      <c r="I6328" s="512" t="str">
        <f t="shared" si="201"/>
        <v/>
      </c>
      <c r="J6328" s="428"/>
    </row>
    <row r="6329" spans="1:10" ht="24.75" customHeight="1">
      <c r="A6329" s="428"/>
      <c r="B6329" s="428"/>
      <c r="C6329" s="428"/>
      <c r="D6329" s="495"/>
      <c r="E6329" s="495"/>
      <c r="F6329" s="428"/>
      <c r="G6329" s="495"/>
      <c r="H6329" s="495" t="str">
        <f t="shared" si="200"/>
        <v/>
      </c>
      <c r="I6329" s="512" t="str">
        <f t="shared" si="201"/>
        <v/>
      </c>
      <c r="J6329" s="428"/>
    </row>
    <row r="6330" spans="1:10" ht="24.75" customHeight="1">
      <c r="A6330" s="428"/>
      <c r="B6330" s="428"/>
      <c r="C6330" s="428"/>
      <c r="D6330" s="495"/>
      <c r="E6330" s="495"/>
      <c r="F6330" s="428"/>
      <c r="G6330" s="495"/>
      <c r="H6330" s="495" t="str">
        <f t="shared" si="200"/>
        <v/>
      </c>
      <c r="I6330" s="512" t="str">
        <f t="shared" si="201"/>
        <v/>
      </c>
      <c r="J6330" s="428"/>
    </row>
    <row r="6331" spans="1:10" ht="24.75" customHeight="1">
      <c r="A6331" s="428"/>
      <c r="B6331" s="428"/>
      <c r="C6331" s="428"/>
      <c r="D6331" s="495"/>
      <c r="E6331" s="495"/>
      <c r="F6331" s="428"/>
      <c r="G6331" s="495"/>
      <c r="H6331" s="495" t="str">
        <f t="shared" si="200"/>
        <v/>
      </c>
      <c r="I6331" s="512" t="str">
        <f t="shared" si="201"/>
        <v/>
      </c>
      <c r="J6331" s="428"/>
    </row>
    <row r="6332" spans="1:10" ht="24.75" customHeight="1">
      <c r="A6332" s="428"/>
      <c r="B6332" s="428"/>
      <c r="C6332" s="428"/>
      <c r="D6332" s="495"/>
      <c r="E6332" s="495"/>
      <c r="F6332" s="428"/>
      <c r="G6332" s="495"/>
      <c r="H6332" s="495" t="str">
        <f t="shared" si="200"/>
        <v/>
      </c>
      <c r="I6332" s="512" t="str">
        <f t="shared" si="201"/>
        <v/>
      </c>
      <c r="J6332" s="428"/>
    </row>
    <row r="6333" spans="1:10" ht="24.75" customHeight="1">
      <c r="A6333" s="428"/>
      <c r="B6333" s="428"/>
      <c r="C6333" s="428"/>
      <c r="D6333" s="495"/>
      <c r="E6333" s="495"/>
      <c r="F6333" s="428"/>
      <c r="G6333" s="495"/>
      <c r="H6333" s="495" t="str">
        <f t="shared" si="200"/>
        <v/>
      </c>
      <c r="I6333" s="512" t="str">
        <f t="shared" si="201"/>
        <v/>
      </c>
      <c r="J6333" s="428"/>
    </row>
    <row r="6334" spans="1:10" ht="24.75" customHeight="1">
      <c r="A6334" s="428"/>
      <c r="B6334" s="428"/>
      <c r="C6334" s="428"/>
      <c r="D6334" s="495"/>
      <c r="E6334" s="495"/>
      <c r="F6334" s="428"/>
      <c r="G6334" s="495"/>
      <c r="H6334" s="495" t="str">
        <f t="shared" si="200"/>
        <v/>
      </c>
      <c r="I6334" s="512" t="str">
        <f t="shared" si="201"/>
        <v/>
      </c>
      <c r="J6334" s="428"/>
    </row>
    <row r="6335" spans="1:10" ht="24.75" customHeight="1">
      <c r="A6335" s="428"/>
      <c r="B6335" s="428"/>
      <c r="C6335" s="428"/>
      <c r="D6335" s="495"/>
      <c r="E6335" s="495"/>
      <c r="F6335" s="428"/>
      <c r="G6335" s="495"/>
      <c r="H6335" s="495" t="str">
        <f t="shared" si="200"/>
        <v/>
      </c>
      <c r="I6335" s="512" t="str">
        <f t="shared" si="201"/>
        <v/>
      </c>
      <c r="J6335" s="428"/>
    </row>
    <row r="6336" spans="1:10" ht="24.75" customHeight="1">
      <c r="A6336" s="428"/>
      <c r="B6336" s="428"/>
      <c r="C6336" s="428"/>
      <c r="D6336" s="495"/>
      <c r="E6336" s="495"/>
      <c r="F6336" s="428"/>
      <c r="G6336" s="495"/>
      <c r="H6336" s="495" t="str">
        <f t="shared" si="200"/>
        <v/>
      </c>
      <c r="I6336" s="512" t="str">
        <f t="shared" si="201"/>
        <v/>
      </c>
      <c r="J6336" s="428"/>
    </row>
    <row r="6337" spans="1:10" ht="24.75" customHeight="1">
      <c r="A6337" s="428"/>
      <c r="B6337" s="428"/>
      <c r="C6337" s="428"/>
      <c r="D6337" s="495"/>
      <c r="E6337" s="495"/>
      <c r="F6337" s="428"/>
      <c r="G6337" s="495"/>
      <c r="H6337" s="495" t="str">
        <f t="shared" si="200"/>
        <v/>
      </c>
      <c r="I6337" s="512" t="str">
        <f t="shared" si="201"/>
        <v/>
      </c>
      <c r="J6337" s="428"/>
    </row>
    <row r="6338" spans="1:10" ht="24.75" customHeight="1">
      <c r="A6338" s="428"/>
      <c r="B6338" s="428"/>
      <c r="C6338" s="428"/>
      <c r="D6338" s="495"/>
      <c r="E6338" s="495"/>
      <c r="F6338" s="428"/>
      <c r="G6338" s="495"/>
      <c r="H6338" s="495" t="str">
        <f t="shared" si="200"/>
        <v/>
      </c>
      <c r="I6338" s="512" t="str">
        <f t="shared" si="201"/>
        <v/>
      </c>
      <c r="J6338" s="428"/>
    </row>
    <row r="6339" spans="1:10" ht="24.75" customHeight="1">
      <c r="A6339" s="428"/>
      <c r="B6339" s="428"/>
      <c r="C6339" s="428"/>
      <c r="D6339" s="495"/>
      <c r="E6339" s="495"/>
      <c r="F6339" s="428"/>
      <c r="G6339" s="495"/>
      <c r="H6339" s="495" t="str">
        <f t="shared" si="200"/>
        <v/>
      </c>
      <c r="I6339" s="512" t="str">
        <f t="shared" si="201"/>
        <v/>
      </c>
      <c r="J6339" s="428"/>
    </row>
    <row r="6340" spans="1:10" ht="24.75" customHeight="1">
      <c r="A6340" s="428"/>
      <c r="B6340" s="428"/>
      <c r="C6340" s="428"/>
      <c r="D6340" s="495"/>
      <c r="E6340" s="495"/>
      <c r="F6340" s="428"/>
      <c r="G6340" s="495"/>
      <c r="H6340" s="495" t="str">
        <f t="shared" si="200"/>
        <v/>
      </c>
      <c r="I6340" s="512" t="str">
        <f t="shared" si="201"/>
        <v/>
      </c>
      <c r="J6340" s="428"/>
    </row>
    <row r="6341" spans="1:10" ht="24.75" customHeight="1">
      <c r="A6341" s="428"/>
      <c r="B6341" s="428"/>
      <c r="C6341" s="428"/>
      <c r="D6341" s="495"/>
      <c r="E6341" s="495"/>
      <c r="F6341" s="428"/>
      <c r="G6341" s="495"/>
      <c r="H6341" s="495" t="str">
        <f t="shared" si="200"/>
        <v/>
      </c>
      <c r="I6341" s="512" t="str">
        <f t="shared" si="201"/>
        <v/>
      </c>
      <c r="J6341" s="428"/>
    </row>
    <row r="6342" spans="1:10" ht="24.75" customHeight="1">
      <c r="A6342" s="428"/>
      <c r="B6342" s="428"/>
      <c r="C6342" s="428"/>
      <c r="D6342" s="495"/>
      <c r="E6342" s="495"/>
      <c r="F6342" s="428"/>
      <c r="G6342" s="495"/>
      <c r="H6342" s="495" t="str">
        <f t="shared" si="200"/>
        <v/>
      </c>
      <c r="I6342" s="512" t="str">
        <f t="shared" si="201"/>
        <v/>
      </c>
      <c r="J6342" s="428"/>
    </row>
    <row r="6343" spans="1:10" ht="24.75" customHeight="1">
      <c r="A6343" s="428"/>
      <c r="B6343" s="428"/>
      <c r="C6343" s="428"/>
      <c r="D6343" s="495"/>
      <c r="E6343" s="495"/>
      <c r="F6343" s="428"/>
      <c r="G6343" s="495"/>
      <c r="H6343" s="495" t="str">
        <f t="shared" si="200"/>
        <v/>
      </c>
      <c r="I6343" s="512" t="str">
        <f t="shared" si="201"/>
        <v/>
      </c>
      <c r="J6343" s="428"/>
    </row>
    <row r="6344" spans="1:10" ht="24.75" customHeight="1">
      <c r="A6344" s="428"/>
      <c r="B6344" s="428"/>
      <c r="C6344" s="428"/>
      <c r="D6344" s="495"/>
      <c r="E6344" s="495"/>
      <c r="F6344" s="428"/>
      <c r="G6344" s="495"/>
      <c r="H6344" s="495" t="str">
        <f t="shared" si="200"/>
        <v/>
      </c>
      <c r="I6344" s="512" t="str">
        <f t="shared" si="201"/>
        <v/>
      </c>
      <c r="J6344" s="428"/>
    </row>
    <row r="6345" spans="1:10" ht="24.75" customHeight="1">
      <c r="A6345" s="428"/>
      <c r="B6345" s="428"/>
      <c r="C6345" s="428"/>
      <c r="D6345" s="495"/>
      <c r="E6345" s="495"/>
      <c r="F6345" s="428"/>
      <c r="G6345" s="495"/>
      <c r="H6345" s="495" t="str">
        <f t="shared" si="200"/>
        <v/>
      </c>
      <c r="I6345" s="512" t="str">
        <f t="shared" si="201"/>
        <v/>
      </c>
      <c r="J6345" s="428"/>
    </row>
    <row r="6346" spans="1:10" ht="24.75" customHeight="1">
      <c r="A6346" s="428"/>
      <c r="B6346" s="428"/>
      <c r="C6346" s="428"/>
      <c r="D6346" s="495"/>
      <c r="E6346" s="495"/>
      <c r="F6346" s="428"/>
      <c r="G6346" s="495"/>
      <c r="H6346" s="495" t="str">
        <f t="shared" si="200"/>
        <v/>
      </c>
      <c r="I6346" s="512" t="str">
        <f t="shared" si="201"/>
        <v/>
      </c>
      <c r="J6346" s="428"/>
    </row>
    <row r="6347" spans="1:10" ht="24.75" customHeight="1">
      <c r="A6347" s="428"/>
      <c r="B6347" s="428"/>
      <c r="C6347" s="428"/>
      <c r="D6347" s="495"/>
      <c r="E6347" s="495"/>
      <c r="F6347" s="428"/>
      <c r="G6347" s="495"/>
      <c r="H6347" s="495" t="str">
        <f t="shared" si="200"/>
        <v/>
      </c>
      <c r="I6347" s="512" t="str">
        <f t="shared" si="201"/>
        <v/>
      </c>
      <c r="J6347" s="428"/>
    </row>
    <row r="6348" spans="1:10" ht="24.75" customHeight="1">
      <c r="A6348" s="428"/>
      <c r="B6348" s="428"/>
      <c r="C6348" s="428"/>
      <c r="D6348" s="495"/>
      <c r="E6348" s="495"/>
      <c r="F6348" s="428"/>
      <c r="G6348" s="495"/>
      <c r="H6348" s="495" t="str">
        <f t="shared" si="200"/>
        <v/>
      </c>
      <c r="I6348" s="512" t="str">
        <f t="shared" si="201"/>
        <v/>
      </c>
      <c r="J6348" s="428"/>
    </row>
    <row r="6349" spans="1:10" ht="24.75" customHeight="1">
      <c r="A6349" s="428"/>
      <c r="B6349" s="428"/>
      <c r="C6349" s="428"/>
      <c r="D6349" s="495"/>
      <c r="E6349" s="495"/>
      <c r="F6349" s="428"/>
      <c r="G6349" s="495"/>
      <c r="H6349" s="495" t="str">
        <f t="shared" si="200"/>
        <v/>
      </c>
      <c r="I6349" s="512" t="str">
        <f t="shared" si="201"/>
        <v/>
      </c>
      <c r="J6349" s="428"/>
    </row>
    <row r="6350" spans="1:10" ht="24.75" customHeight="1">
      <c r="A6350" s="428"/>
      <c r="B6350" s="428"/>
      <c r="C6350" s="428"/>
      <c r="D6350" s="495"/>
      <c r="E6350" s="495"/>
      <c r="F6350" s="428"/>
      <c r="G6350" s="495"/>
      <c r="H6350" s="495" t="str">
        <f t="shared" si="200"/>
        <v/>
      </c>
      <c r="I6350" s="512" t="str">
        <f t="shared" si="201"/>
        <v/>
      </c>
      <c r="J6350" s="428"/>
    </row>
    <row r="6351" spans="1:10" ht="24.75" customHeight="1">
      <c r="A6351" s="428"/>
      <c r="B6351" s="428"/>
      <c r="C6351" s="428"/>
      <c r="D6351" s="495"/>
      <c r="E6351" s="495"/>
      <c r="F6351" s="428"/>
      <c r="G6351" s="495"/>
      <c r="H6351" s="495" t="str">
        <f t="shared" si="200"/>
        <v/>
      </c>
      <c r="I6351" s="512" t="str">
        <f t="shared" si="201"/>
        <v/>
      </c>
      <c r="J6351" s="428"/>
    </row>
    <row r="6352" spans="1:10" ht="24.75" customHeight="1">
      <c r="A6352" s="428"/>
      <c r="B6352" s="428"/>
      <c r="C6352" s="428"/>
      <c r="D6352" s="495"/>
      <c r="E6352" s="495"/>
      <c r="F6352" s="428"/>
      <c r="G6352" s="495"/>
      <c r="H6352" s="495" t="str">
        <f t="shared" si="200"/>
        <v/>
      </c>
      <c r="I6352" s="512" t="str">
        <f t="shared" si="201"/>
        <v/>
      </c>
      <c r="J6352" s="428"/>
    </row>
    <row r="6353" spans="1:10" ht="24.75" customHeight="1">
      <c r="A6353" s="428"/>
      <c r="B6353" s="428"/>
      <c r="C6353" s="428"/>
      <c r="D6353" s="495"/>
      <c r="E6353" s="495"/>
      <c r="F6353" s="428"/>
      <c r="G6353" s="495"/>
      <c r="H6353" s="495" t="str">
        <f t="shared" si="200"/>
        <v/>
      </c>
      <c r="I6353" s="512" t="str">
        <f t="shared" si="201"/>
        <v/>
      </c>
      <c r="J6353" s="428"/>
    </row>
    <row r="6354" spans="1:10" ht="24.75" customHeight="1">
      <c r="A6354" s="428"/>
      <c r="B6354" s="428"/>
      <c r="C6354" s="428"/>
      <c r="D6354" s="495"/>
      <c r="E6354" s="495"/>
      <c r="F6354" s="428"/>
      <c r="G6354" s="495"/>
      <c r="H6354" s="495" t="str">
        <f t="shared" si="200"/>
        <v/>
      </c>
      <c r="I6354" s="512" t="str">
        <f t="shared" si="201"/>
        <v/>
      </c>
      <c r="J6354" s="428"/>
    </row>
    <row r="6355" spans="1:10" ht="24.75" customHeight="1">
      <c r="A6355" s="428"/>
      <c r="B6355" s="428"/>
      <c r="C6355" s="428"/>
      <c r="D6355" s="495"/>
      <c r="E6355" s="495"/>
      <c r="F6355" s="428"/>
      <c r="G6355" s="495"/>
      <c r="H6355" s="495" t="str">
        <f t="shared" si="200"/>
        <v/>
      </c>
      <c r="I6355" s="512" t="str">
        <f t="shared" si="201"/>
        <v/>
      </c>
      <c r="J6355" s="428"/>
    </row>
    <row r="6356" spans="1:10" ht="24.75" customHeight="1">
      <c r="A6356" s="428"/>
      <c r="B6356" s="428"/>
      <c r="C6356" s="428"/>
      <c r="D6356" s="495"/>
      <c r="E6356" s="495"/>
      <c r="F6356" s="428"/>
      <c r="G6356" s="495"/>
      <c r="H6356" s="495" t="str">
        <f t="shared" si="200"/>
        <v/>
      </c>
      <c r="I6356" s="512" t="str">
        <f t="shared" si="201"/>
        <v/>
      </c>
      <c r="J6356" s="428"/>
    </row>
    <row r="6357" spans="1:10" ht="24.75" customHeight="1">
      <c r="A6357" s="428"/>
      <c r="B6357" s="428"/>
      <c r="C6357" s="428"/>
      <c r="D6357" s="495"/>
      <c r="E6357" s="495"/>
      <c r="F6357" s="428"/>
      <c r="G6357" s="495"/>
      <c r="H6357" s="495" t="str">
        <f t="shared" si="200"/>
        <v/>
      </c>
      <c r="I6357" s="512" t="str">
        <f t="shared" si="201"/>
        <v/>
      </c>
      <c r="J6357" s="428"/>
    </row>
    <row r="6358" spans="1:10" ht="24.75" customHeight="1">
      <c r="A6358" s="428"/>
      <c r="B6358" s="428"/>
      <c r="C6358" s="428"/>
      <c r="D6358" s="495"/>
      <c r="E6358" s="495"/>
      <c r="F6358" s="428"/>
      <c r="G6358" s="495"/>
      <c r="H6358" s="495" t="str">
        <f t="shared" si="200"/>
        <v/>
      </c>
      <c r="I6358" s="512" t="str">
        <f t="shared" si="201"/>
        <v/>
      </c>
      <c r="J6358" s="428"/>
    </row>
    <row r="6359" spans="1:10" ht="24.75" customHeight="1">
      <c r="A6359" s="428"/>
      <c r="B6359" s="428"/>
      <c r="C6359" s="428"/>
      <c r="D6359" s="495"/>
      <c r="E6359" s="495"/>
      <c r="F6359" s="428"/>
      <c r="G6359" s="495"/>
      <c r="H6359" s="495" t="str">
        <f t="shared" si="200"/>
        <v/>
      </c>
      <c r="I6359" s="512" t="str">
        <f t="shared" si="201"/>
        <v/>
      </c>
      <c r="J6359" s="428"/>
    </row>
    <row r="6360" spans="1:10" ht="24.75" customHeight="1">
      <c r="A6360" s="428"/>
      <c r="B6360" s="428"/>
      <c r="C6360" s="428"/>
      <c r="D6360" s="495"/>
      <c r="E6360" s="495"/>
      <c r="F6360" s="428"/>
      <c r="G6360" s="495"/>
      <c r="H6360" s="495" t="str">
        <f t="shared" si="200"/>
        <v/>
      </c>
      <c r="I6360" s="512" t="str">
        <f t="shared" si="201"/>
        <v/>
      </c>
      <c r="J6360" s="428"/>
    </row>
    <row r="6361" spans="1:10" ht="24.75" customHeight="1">
      <c r="A6361" s="428"/>
      <c r="B6361" s="428"/>
      <c r="C6361" s="428"/>
      <c r="D6361" s="495"/>
      <c r="E6361" s="495"/>
      <c r="F6361" s="428"/>
      <c r="G6361" s="495"/>
      <c r="H6361" s="495" t="str">
        <f t="shared" si="200"/>
        <v/>
      </c>
      <c r="I6361" s="512" t="str">
        <f t="shared" si="201"/>
        <v/>
      </c>
      <c r="J6361" s="428"/>
    </row>
    <row r="6362" spans="1:10" ht="24.75" customHeight="1">
      <c r="A6362" s="428"/>
      <c r="B6362" s="428"/>
      <c r="C6362" s="428"/>
      <c r="D6362" s="495"/>
      <c r="E6362" s="495"/>
      <c r="F6362" s="428"/>
      <c r="G6362" s="495"/>
      <c r="H6362" s="495" t="str">
        <f t="shared" si="200"/>
        <v/>
      </c>
      <c r="I6362" s="512" t="str">
        <f t="shared" si="201"/>
        <v/>
      </c>
      <c r="J6362" s="428"/>
    </row>
    <row r="6363" spans="1:10" ht="24.75" customHeight="1">
      <c r="A6363" s="428"/>
      <c r="B6363" s="428"/>
      <c r="C6363" s="428"/>
      <c r="D6363" s="495"/>
      <c r="E6363" s="495"/>
      <c r="F6363" s="428"/>
      <c r="G6363" s="495"/>
      <c r="H6363" s="495" t="str">
        <f t="shared" si="200"/>
        <v/>
      </c>
      <c r="I6363" s="512" t="str">
        <f t="shared" si="201"/>
        <v/>
      </c>
      <c r="J6363" s="428"/>
    </row>
    <row r="6364" spans="1:10" ht="24.75" customHeight="1">
      <c r="A6364" s="428"/>
      <c r="B6364" s="428"/>
      <c r="C6364" s="428"/>
      <c r="D6364" s="495"/>
      <c r="E6364" s="495"/>
      <c r="F6364" s="428"/>
      <c r="G6364" s="495"/>
      <c r="H6364" s="495" t="str">
        <f t="shared" si="200"/>
        <v/>
      </c>
      <c r="I6364" s="512" t="str">
        <f t="shared" si="201"/>
        <v/>
      </c>
      <c r="J6364" s="428"/>
    </row>
    <row r="6365" spans="1:10" ht="24.75" customHeight="1">
      <c r="A6365" s="428"/>
      <c r="B6365" s="428"/>
      <c r="C6365" s="428"/>
      <c r="D6365" s="495"/>
      <c r="E6365" s="495"/>
      <c r="F6365" s="428"/>
      <c r="G6365" s="495"/>
      <c r="H6365" s="495" t="str">
        <f t="shared" si="200"/>
        <v/>
      </c>
      <c r="I6365" s="512" t="str">
        <f t="shared" si="201"/>
        <v/>
      </c>
      <c r="J6365" s="428"/>
    </row>
    <row r="6366" spans="1:10" ht="24.75" customHeight="1">
      <c r="A6366" s="428"/>
      <c r="B6366" s="428"/>
      <c r="C6366" s="428"/>
      <c r="D6366" s="495"/>
      <c r="E6366" s="495"/>
      <c r="F6366" s="428"/>
      <c r="G6366" s="495"/>
      <c r="H6366" s="495" t="str">
        <f t="shared" ref="H6366:H6429" si="202">IF(E6366="","",E6366*G6366)</f>
        <v/>
      </c>
      <c r="I6366" s="512" t="str">
        <f t="shared" ref="I6366:I6429" si="203">IF(D6366="","",H6366/D6366)</f>
        <v/>
      </c>
      <c r="J6366" s="428"/>
    </row>
    <row r="6367" spans="1:10" ht="24.75" customHeight="1">
      <c r="A6367" s="428"/>
      <c r="B6367" s="428"/>
      <c r="C6367" s="428"/>
      <c r="D6367" s="495"/>
      <c r="E6367" s="495"/>
      <c r="F6367" s="428"/>
      <c r="G6367" s="495"/>
      <c r="H6367" s="495" t="str">
        <f t="shared" si="202"/>
        <v/>
      </c>
      <c r="I6367" s="512" t="str">
        <f t="shared" si="203"/>
        <v/>
      </c>
      <c r="J6367" s="428"/>
    </row>
    <row r="6368" spans="1:10" ht="24.75" customHeight="1">
      <c r="A6368" s="428"/>
      <c r="B6368" s="428"/>
      <c r="C6368" s="428"/>
      <c r="D6368" s="495"/>
      <c r="E6368" s="495"/>
      <c r="F6368" s="428"/>
      <c r="G6368" s="495"/>
      <c r="H6368" s="495" t="str">
        <f t="shared" si="202"/>
        <v/>
      </c>
      <c r="I6368" s="512" t="str">
        <f t="shared" si="203"/>
        <v/>
      </c>
      <c r="J6368" s="428"/>
    </row>
    <row r="6369" spans="1:10" ht="24.75" customHeight="1">
      <c r="A6369" s="428"/>
      <c r="B6369" s="428"/>
      <c r="C6369" s="428"/>
      <c r="D6369" s="495"/>
      <c r="E6369" s="495"/>
      <c r="F6369" s="428"/>
      <c r="G6369" s="495"/>
      <c r="H6369" s="495" t="str">
        <f t="shared" si="202"/>
        <v/>
      </c>
      <c r="I6369" s="512" t="str">
        <f t="shared" si="203"/>
        <v/>
      </c>
      <c r="J6369" s="428"/>
    </row>
    <row r="6370" spans="1:10" ht="24.75" customHeight="1">
      <c r="A6370" s="428"/>
      <c r="B6370" s="428"/>
      <c r="C6370" s="428"/>
      <c r="D6370" s="495"/>
      <c r="E6370" s="495"/>
      <c r="F6370" s="428"/>
      <c r="G6370" s="495"/>
      <c r="H6370" s="495" t="str">
        <f t="shared" si="202"/>
        <v/>
      </c>
      <c r="I6370" s="512" t="str">
        <f t="shared" si="203"/>
        <v/>
      </c>
      <c r="J6370" s="428"/>
    </row>
    <row r="6371" spans="1:10" ht="24.75" customHeight="1">
      <c r="A6371" s="428"/>
      <c r="B6371" s="428"/>
      <c r="C6371" s="428"/>
      <c r="D6371" s="495"/>
      <c r="E6371" s="495"/>
      <c r="F6371" s="428"/>
      <c r="G6371" s="495"/>
      <c r="H6371" s="495" t="str">
        <f t="shared" si="202"/>
        <v/>
      </c>
      <c r="I6371" s="512" t="str">
        <f t="shared" si="203"/>
        <v/>
      </c>
      <c r="J6371" s="428"/>
    </row>
    <row r="6372" spans="1:10" ht="24.75" customHeight="1">
      <c r="A6372" s="428"/>
      <c r="B6372" s="428"/>
      <c r="C6372" s="428"/>
      <c r="D6372" s="495"/>
      <c r="E6372" s="495"/>
      <c r="F6372" s="428"/>
      <c r="G6372" s="495"/>
      <c r="H6372" s="495" t="str">
        <f t="shared" si="202"/>
        <v/>
      </c>
      <c r="I6372" s="512" t="str">
        <f t="shared" si="203"/>
        <v/>
      </c>
      <c r="J6372" s="428"/>
    </row>
    <row r="6373" spans="1:10" ht="24.75" customHeight="1">
      <c r="A6373" s="428"/>
      <c r="B6373" s="428"/>
      <c r="C6373" s="428"/>
      <c r="D6373" s="495"/>
      <c r="E6373" s="495"/>
      <c r="F6373" s="428"/>
      <c r="G6373" s="495"/>
      <c r="H6373" s="495" t="str">
        <f t="shared" si="202"/>
        <v/>
      </c>
      <c r="I6373" s="512" t="str">
        <f t="shared" si="203"/>
        <v/>
      </c>
      <c r="J6373" s="428"/>
    </row>
    <row r="6374" spans="1:10" ht="24.75" customHeight="1">
      <c r="A6374" s="428"/>
      <c r="B6374" s="428"/>
      <c r="C6374" s="428"/>
      <c r="D6374" s="495"/>
      <c r="E6374" s="495"/>
      <c r="F6374" s="428"/>
      <c r="G6374" s="495"/>
      <c r="H6374" s="495" t="str">
        <f t="shared" si="202"/>
        <v/>
      </c>
      <c r="I6374" s="512" t="str">
        <f t="shared" si="203"/>
        <v/>
      </c>
      <c r="J6374" s="428"/>
    </row>
    <row r="6375" spans="1:10" ht="24.75" customHeight="1">
      <c r="A6375" s="428"/>
      <c r="B6375" s="428"/>
      <c r="C6375" s="428"/>
      <c r="D6375" s="495"/>
      <c r="E6375" s="495"/>
      <c r="F6375" s="428"/>
      <c r="G6375" s="495"/>
      <c r="H6375" s="495" t="str">
        <f t="shared" si="202"/>
        <v/>
      </c>
      <c r="I6375" s="512" t="str">
        <f t="shared" si="203"/>
        <v/>
      </c>
      <c r="J6375" s="428"/>
    </row>
    <row r="6376" spans="1:10" ht="24.75" customHeight="1">
      <c r="A6376" s="428"/>
      <c r="B6376" s="428"/>
      <c r="C6376" s="428"/>
      <c r="D6376" s="495"/>
      <c r="E6376" s="495"/>
      <c r="F6376" s="428"/>
      <c r="G6376" s="495"/>
      <c r="H6376" s="495" t="str">
        <f t="shared" si="202"/>
        <v/>
      </c>
      <c r="I6376" s="512" t="str">
        <f t="shared" si="203"/>
        <v/>
      </c>
      <c r="J6376" s="428"/>
    </row>
    <row r="6377" spans="1:10" ht="24.75" customHeight="1">
      <c r="A6377" s="428"/>
      <c r="B6377" s="428"/>
      <c r="C6377" s="428"/>
      <c r="D6377" s="495"/>
      <c r="E6377" s="495"/>
      <c r="F6377" s="428"/>
      <c r="G6377" s="495"/>
      <c r="H6377" s="495" t="str">
        <f t="shared" si="202"/>
        <v/>
      </c>
      <c r="I6377" s="512" t="str">
        <f t="shared" si="203"/>
        <v/>
      </c>
      <c r="J6377" s="428"/>
    </row>
    <row r="6378" spans="1:10" ht="24.75" customHeight="1">
      <c r="A6378" s="428"/>
      <c r="B6378" s="428"/>
      <c r="C6378" s="428"/>
      <c r="D6378" s="495"/>
      <c r="E6378" s="495"/>
      <c r="F6378" s="428"/>
      <c r="G6378" s="495"/>
      <c r="H6378" s="495" t="str">
        <f t="shared" si="202"/>
        <v/>
      </c>
      <c r="I6378" s="512" t="str">
        <f t="shared" si="203"/>
        <v/>
      </c>
      <c r="J6378" s="428"/>
    </row>
    <row r="6379" spans="1:10" ht="24.75" customHeight="1">
      <c r="A6379" s="428"/>
      <c r="B6379" s="428"/>
      <c r="C6379" s="428"/>
      <c r="D6379" s="495"/>
      <c r="E6379" s="495"/>
      <c r="F6379" s="428"/>
      <c r="G6379" s="495"/>
      <c r="H6379" s="495" t="str">
        <f t="shared" si="202"/>
        <v/>
      </c>
      <c r="I6379" s="512" t="str">
        <f t="shared" si="203"/>
        <v/>
      </c>
      <c r="J6379" s="428"/>
    </row>
    <row r="6380" spans="1:10" ht="24.75" customHeight="1">
      <c r="A6380" s="428"/>
      <c r="B6380" s="428"/>
      <c r="C6380" s="428"/>
      <c r="D6380" s="495"/>
      <c r="E6380" s="495"/>
      <c r="F6380" s="428"/>
      <c r="G6380" s="495"/>
      <c r="H6380" s="495" t="str">
        <f t="shared" si="202"/>
        <v/>
      </c>
      <c r="I6380" s="512" t="str">
        <f t="shared" si="203"/>
        <v/>
      </c>
      <c r="J6380" s="428"/>
    </row>
    <row r="6381" spans="1:10" ht="24.75" customHeight="1">
      <c r="A6381" s="428"/>
      <c r="B6381" s="428"/>
      <c r="C6381" s="428"/>
      <c r="D6381" s="495"/>
      <c r="E6381" s="495"/>
      <c r="F6381" s="428"/>
      <c r="G6381" s="495"/>
      <c r="H6381" s="495" t="str">
        <f t="shared" si="202"/>
        <v/>
      </c>
      <c r="I6381" s="512" t="str">
        <f t="shared" si="203"/>
        <v/>
      </c>
      <c r="J6381" s="428"/>
    </row>
    <row r="6382" spans="1:10" ht="24.75" customHeight="1">
      <c r="A6382" s="428"/>
      <c r="B6382" s="428"/>
      <c r="C6382" s="428"/>
      <c r="D6382" s="495"/>
      <c r="E6382" s="495"/>
      <c r="F6382" s="428"/>
      <c r="G6382" s="495"/>
      <c r="H6382" s="495" t="str">
        <f t="shared" si="202"/>
        <v/>
      </c>
      <c r="I6382" s="512" t="str">
        <f t="shared" si="203"/>
        <v/>
      </c>
      <c r="J6382" s="428"/>
    </row>
    <row r="6383" spans="1:10" ht="24.75" customHeight="1">
      <c r="A6383" s="428"/>
      <c r="B6383" s="428"/>
      <c r="C6383" s="428"/>
      <c r="D6383" s="495"/>
      <c r="E6383" s="495"/>
      <c r="F6383" s="428"/>
      <c r="G6383" s="495"/>
      <c r="H6383" s="495" t="str">
        <f t="shared" si="202"/>
        <v/>
      </c>
      <c r="I6383" s="512" t="str">
        <f t="shared" si="203"/>
        <v/>
      </c>
      <c r="J6383" s="428"/>
    </row>
    <row r="6384" spans="1:10" ht="24.75" customHeight="1">
      <c r="A6384" s="428"/>
      <c r="B6384" s="428"/>
      <c r="C6384" s="428"/>
      <c r="D6384" s="495"/>
      <c r="E6384" s="495"/>
      <c r="F6384" s="428"/>
      <c r="G6384" s="495"/>
      <c r="H6384" s="495" t="str">
        <f t="shared" si="202"/>
        <v/>
      </c>
      <c r="I6384" s="512" t="str">
        <f t="shared" si="203"/>
        <v/>
      </c>
      <c r="J6384" s="428"/>
    </row>
    <row r="6385" spans="1:10" ht="24.75" customHeight="1">
      <c r="A6385" s="428"/>
      <c r="B6385" s="428"/>
      <c r="C6385" s="428"/>
      <c r="D6385" s="495"/>
      <c r="E6385" s="495"/>
      <c r="F6385" s="428"/>
      <c r="G6385" s="495"/>
      <c r="H6385" s="495" t="str">
        <f t="shared" si="202"/>
        <v/>
      </c>
      <c r="I6385" s="512" t="str">
        <f t="shared" si="203"/>
        <v/>
      </c>
      <c r="J6385" s="428"/>
    </row>
    <row r="6386" spans="1:10" ht="24.75" customHeight="1">
      <c r="A6386" s="428"/>
      <c r="B6386" s="428"/>
      <c r="C6386" s="428"/>
      <c r="D6386" s="495"/>
      <c r="E6386" s="495"/>
      <c r="F6386" s="428"/>
      <c r="G6386" s="495"/>
      <c r="H6386" s="495" t="str">
        <f t="shared" si="202"/>
        <v/>
      </c>
      <c r="I6386" s="512" t="str">
        <f t="shared" si="203"/>
        <v/>
      </c>
      <c r="J6386" s="428"/>
    </row>
    <row r="6387" spans="1:10" ht="24.75" customHeight="1">
      <c r="A6387" s="428"/>
      <c r="B6387" s="428"/>
      <c r="C6387" s="428"/>
      <c r="D6387" s="495"/>
      <c r="E6387" s="495"/>
      <c r="F6387" s="428"/>
      <c r="G6387" s="495"/>
      <c r="H6387" s="495" t="str">
        <f t="shared" si="202"/>
        <v/>
      </c>
      <c r="I6387" s="512" t="str">
        <f t="shared" si="203"/>
        <v/>
      </c>
      <c r="J6387" s="428"/>
    </row>
    <row r="6388" spans="1:10" ht="24.75" customHeight="1">
      <c r="A6388" s="428"/>
      <c r="B6388" s="428"/>
      <c r="C6388" s="428"/>
      <c r="D6388" s="495"/>
      <c r="E6388" s="495"/>
      <c r="F6388" s="428"/>
      <c r="G6388" s="495"/>
      <c r="H6388" s="495" t="str">
        <f t="shared" si="202"/>
        <v/>
      </c>
      <c r="I6388" s="512" t="str">
        <f t="shared" si="203"/>
        <v/>
      </c>
      <c r="J6388" s="428"/>
    </row>
    <row r="6389" spans="1:10" ht="24.75" customHeight="1">
      <c r="A6389" s="428"/>
      <c r="B6389" s="428"/>
      <c r="C6389" s="428"/>
      <c r="D6389" s="495"/>
      <c r="E6389" s="495"/>
      <c r="F6389" s="428"/>
      <c r="G6389" s="495"/>
      <c r="H6389" s="495" t="str">
        <f t="shared" si="202"/>
        <v/>
      </c>
      <c r="I6389" s="512" t="str">
        <f t="shared" si="203"/>
        <v/>
      </c>
      <c r="J6389" s="428"/>
    </row>
    <row r="6390" spans="1:10" ht="24.75" customHeight="1">
      <c r="A6390" s="428"/>
      <c r="B6390" s="428"/>
      <c r="C6390" s="428"/>
      <c r="D6390" s="495"/>
      <c r="E6390" s="495"/>
      <c r="F6390" s="428"/>
      <c r="G6390" s="495"/>
      <c r="H6390" s="495" t="str">
        <f t="shared" si="202"/>
        <v/>
      </c>
      <c r="I6390" s="512" t="str">
        <f t="shared" si="203"/>
        <v/>
      </c>
      <c r="J6390" s="428"/>
    </row>
    <row r="6391" spans="1:10" ht="24.75" customHeight="1">
      <c r="A6391" s="428"/>
      <c r="B6391" s="428"/>
      <c r="C6391" s="428"/>
      <c r="D6391" s="495"/>
      <c r="E6391" s="495"/>
      <c r="F6391" s="428"/>
      <c r="G6391" s="495"/>
      <c r="H6391" s="495" t="str">
        <f t="shared" si="202"/>
        <v/>
      </c>
      <c r="I6391" s="512" t="str">
        <f t="shared" si="203"/>
        <v/>
      </c>
      <c r="J6391" s="428"/>
    </row>
    <row r="6392" spans="1:10" ht="24.75" customHeight="1">
      <c r="A6392" s="428"/>
      <c r="B6392" s="428"/>
      <c r="C6392" s="428"/>
      <c r="D6392" s="495"/>
      <c r="E6392" s="495"/>
      <c r="F6392" s="428"/>
      <c r="G6392" s="495"/>
      <c r="H6392" s="495" t="str">
        <f t="shared" si="202"/>
        <v/>
      </c>
      <c r="I6392" s="512" t="str">
        <f t="shared" si="203"/>
        <v/>
      </c>
      <c r="J6392" s="428"/>
    </row>
    <row r="6393" spans="1:10" ht="24.75" customHeight="1">
      <c r="A6393" s="428"/>
      <c r="B6393" s="428"/>
      <c r="C6393" s="428"/>
      <c r="D6393" s="495"/>
      <c r="E6393" s="495"/>
      <c r="F6393" s="428"/>
      <c r="G6393" s="495"/>
      <c r="H6393" s="495" t="str">
        <f t="shared" si="202"/>
        <v/>
      </c>
      <c r="I6393" s="512" t="str">
        <f t="shared" si="203"/>
        <v/>
      </c>
      <c r="J6393" s="428"/>
    </row>
    <row r="6394" spans="1:10" ht="24.75" customHeight="1">
      <c r="A6394" s="428"/>
      <c r="B6394" s="428"/>
      <c r="C6394" s="428"/>
      <c r="D6394" s="495"/>
      <c r="E6394" s="495"/>
      <c r="F6394" s="428"/>
      <c r="G6394" s="495"/>
      <c r="H6394" s="495" t="str">
        <f t="shared" si="202"/>
        <v/>
      </c>
      <c r="I6394" s="512" t="str">
        <f t="shared" si="203"/>
        <v/>
      </c>
      <c r="J6394" s="428"/>
    </row>
    <row r="6395" spans="1:10" ht="24.75" customHeight="1">
      <c r="A6395" s="428"/>
      <c r="B6395" s="428"/>
      <c r="C6395" s="428"/>
      <c r="D6395" s="495"/>
      <c r="E6395" s="495"/>
      <c r="F6395" s="428"/>
      <c r="G6395" s="495"/>
      <c r="H6395" s="495" t="str">
        <f t="shared" si="202"/>
        <v/>
      </c>
      <c r="I6395" s="512" t="str">
        <f t="shared" si="203"/>
        <v/>
      </c>
      <c r="J6395" s="428"/>
    </row>
    <row r="6396" spans="1:10" ht="24.75" customHeight="1">
      <c r="A6396" s="428"/>
      <c r="B6396" s="428"/>
      <c r="C6396" s="428"/>
      <c r="D6396" s="495"/>
      <c r="E6396" s="495"/>
      <c r="F6396" s="428"/>
      <c r="G6396" s="495"/>
      <c r="H6396" s="495" t="str">
        <f t="shared" si="202"/>
        <v/>
      </c>
      <c r="I6396" s="512" t="str">
        <f t="shared" si="203"/>
        <v/>
      </c>
      <c r="J6396" s="428"/>
    </row>
    <row r="6397" spans="1:10" ht="24.75" customHeight="1">
      <c r="A6397" s="428"/>
      <c r="B6397" s="428"/>
      <c r="C6397" s="428"/>
      <c r="D6397" s="495"/>
      <c r="E6397" s="495"/>
      <c r="F6397" s="428"/>
      <c r="G6397" s="495"/>
      <c r="H6397" s="495" t="str">
        <f t="shared" si="202"/>
        <v/>
      </c>
      <c r="I6397" s="512" t="str">
        <f t="shared" si="203"/>
        <v/>
      </c>
      <c r="J6397" s="428"/>
    </row>
    <row r="6398" spans="1:10" ht="24.75" customHeight="1">
      <c r="A6398" s="428"/>
      <c r="B6398" s="428"/>
      <c r="C6398" s="428"/>
      <c r="D6398" s="495"/>
      <c r="E6398" s="495"/>
      <c r="F6398" s="428"/>
      <c r="G6398" s="495"/>
      <c r="H6398" s="495" t="str">
        <f t="shared" si="202"/>
        <v/>
      </c>
      <c r="I6398" s="512" t="str">
        <f t="shared" si="203"/>
        <v/>
      </c>
      <c r="J6398" s="428"/>
    </row>
    <row r="6399" spans="1:10" ht="24.75" customHeight="1">
      <c r="A6399" s="428"/>
      <c r="B6399" s="428"/>
      <c r="C6399" s="428"/>
      <c r="D6399" s="495"/>
      <c r="E6399" s="495"/>
      <c r="F6399" s="428"/>
      <c r="G6399" s="495"/>
      <c r="H6399" s="495" t="str">
        <f t="shared" si="202"/>
        <v/>
      </c>
      <c r="I6399" s="512" t="str">
        <f t="shared" si="203"/>
        <v/>
      </c>
      <c r="J6399" s="428"/>
    </row>
    <row r="6400" spans="1:10" ht="24.75" customHeight="1">
      <c r="A6400" s="428"/>
      <c r="B6400" s="428"/>
      <c r="C6400" s="428"/>
      <c r="D6400" s="495"/>
      <c r="E6400" s="495"/>
      <c r="F6400" s="428"/>
      <c r="G6400" s="495"/>
      <c r="H6400" s="495" t="str">
        <f t="shared" si="202"/>
        <v/>
      </c>
      <c r="I6400" s="512" t="str">
        <f t="shared" si="203"/>
        <v/>
      </c>
      <c r="J6400" s="428"/>
    </row>
    <row r="6401" spans="1:10" ht="24.75" customHeight="1">
      <c r="A6401" s="428"/>
      <c r="B6401" s="428"/>
      <c r="C6401" s="428"/>
      <c r="D6401" s="495"/>
      <c r="E6401" s="495"/>
      <c r="F6401" s="428"/>
      <c r="G6401" s="495"/>
      <c r="H6401" s="495" t="str">
        <f t="shared" si="202"/>
        <v/>
      </c>
      <c r="I6401" s="512" t="str">
        <f t="shared" si="203"/>
        <v/>
      </c>
      <c r="J6401" s="428"/>
    </row>
    <row r="6402" spans="1:10" ht="24.75" customHeight="1">
      <c r="A6402" s="428"/>
      <c r="B6402" s="428"/>
      <c r="C6402" s="428"/>
      <c r="D6402" s="495"/>
      <c r="E6402" s="495"/>
      <c r="F6402" s="428"/>
      <c r="G6402" s="495"/>
      <c r="H6402" s="495" t="str">
        <f t="shared" si="202"/>
        <v/>
      </c>
      <c r="I6402" s="512" t="str">
        <f t="shared" si="203"/>
        <v/>
      </c>
      <c r="J6402" s="428"/>
    </row>
    <row r="6403" spans="1:10" ht="24.75" customHeight="1">
      <c r="A6403" s="428"/>
      <c r="B6403" s="428"/>
      <c r="C6403" s="428"/>
      <c r="D6403" s="495"/>
      <c r="E6403" s="495"/>
      <c r="F6403" s="428"/>
      <c r="G6403" s="495"/>
      <c r="H6403" s="495" t="str">
        <f t="shared" si="202"/>
        <v/>
      </c>
      <c r="I6403" s="512" t="str">
        <f t="shared" si="203"/>
        <v/>
      </c>
      <c r="J6403" s="428"/>
    </row>
    <row r="6404" spans="1:10" ht="24.75" customHeight="1">
      <c r="A6404" s="428"/>
      <c r="B6404" s="428"/>
      <c r="C6404" s="428"/>
      <c r="D6404" s="495"/>
      <c r="E6404" s="495"/>
      <c r="F6404" s="428"/>
      <c r="G6404" s="495"/>
      <c r="H6404" s="495" t="str">
        <f t="shared" si="202"/>
        <v/>
      </c>
      <c r="I6404" s="512" t="str">
        <f t="shared" si="203"/>
        <v/>
      </c>
      <c r="J6404" s="428"/>
    </row>
    <row r="6405" spans="1:10" ht="24.75" customHeight="1">
      <c r="A6405" s="428"/>
      <c r="B6405" s="428"/>
      <c r="C6405" s="428"/>
      <c r="D6405" s="495"/>
      <c r="E6405" s="495"/>
      <c r="F6405" s="428"/>
      <c r="G6405" s="495"/>
      <c r="H6405" s="495" t="str">
        <f t="shared" si="202"/>
        <v/>
      </c>
      <c r="I6405" s="512" t="str">
        <f t="shared" si="203"/>
        <v/>
      </c>
      <c r="J6405" s="428"/>
    </row>
    <row r="6406" spans="1:10" ht="24.75" customHeight="1">
      <c r="A6406" s="428"/>
      <c r="B6406" s="428"/>
      <c r="C6406" s="428"/>
      <c r="D6406" s="495"/>
      <c r="E6406" s="495"/>
      <c r="F6406" s="428"/>
      <c r="G6406" s="495"/>
      <c r="H6406" s="495" t="str">
        <f t="shared" si="202"/>
        <v/>
      </c>
      <c r="I6406" s="512" t="str">
        <f t="shared" si="203"/>
        <v/>
      </c>
      <c r="J6406" s="428"/>
    </row>
    <row r="6407" spans="1:10" ht="24.75" customHeight="1">
      <c r="A6407" s="428"/>
      <c r="B6407" s="428"/>
      <c r="C6407" s="428"/>
      <c r="D6407" s="495"/>
      <c r="E6407" s="495"/>
      <c r="F6407" s="428"/>
      <c r="G6407" s="495"/>
      <c r="H6407" s="495" t="str">
        <f t="shared" si="202"/>
        <v/>
      </c>
      <c r="I6407" s="512" t="str">
        <f t="shared" si="203"/>
        <v/>
      </c>
      <c r="J6407" s="428"/>
    </row>
    <row r="6408" spans="1:10" ht="24.75" customHeight="1">
      <c r="A6408" s="428"/>
      <c r="B6408" s="428"/>
      <c r="C6408" s="428"/>
      <c r="D6408" s="495"/>
      <c r="E6408" s="495"/>
      <c r="F6408" s="428"/>
      <c r="G6408" s="495"/>
      <c r="H6408" s="495" t="str">
        <f t="shared" si="202"/>
        <v/>
      </c>
      <c r="I6408" s="512" t="str">
        <f t="shared" si="203"/>
        <v/>
      </c>
      <c r="J6408" s="428"/>
    </row>
    <row r="6409" spans="1:10" ht="24.75" customHeight="1">
      <c r="A6409" s="428"/>
      <c r="B6409" s="428"/>
      <c r="C6409" s="428"/>
      <c r="D6409" s="495"/>
      <c r="E6409" s="495"/>
      <c r="F6409" s="428"/>
      <c r="G6409" s="495"/>
      <c r="H6409" s="495" t="str">
        <f t="shared" si="202"/>
        <v/>
      </c>
      <c r="I6409" s="512" t="str">
        <f t="shared" si="203"/>
        <v/>
      </c>
      <c r="J6409" s="428"/>
    </row>
    <row r="6410" spans="1:10" ht="24.75" customHeight="1">
      <c r="A6410" s="428"/>
      <c r="B6410" s="428"/>
      <c r="C6410" s="428"/>
      <c r="D6410" s="495"/>
      <c r="E6410" s="495"/>
      <c r="F6410" s="428"/>
      <c r="G6410" s="495"/>
      <c r="H6410" s="495" t="str">
        <f t="shared" si="202"/>
        <v/>
      </c>
      <c r="I6410" s="512" t="str">
        <f t="shared" si="203"/>
        <v/>
      </c>
      <c r="J6410" s="428"/>
    </row>
    <row r="6411" spans="1:10" ht="24.75" customHeight="1">
      <c r="A6411" s="428"/>
      <c r="B6411" s="428"/>
      <c r="C6411" s="428"/>
      <c r="D6411" s="495"/>
      <c r="E6411" s="495"/>
      <c r="F6411" s="428"/>
      <c r="G6411" s="495"/>
      <c r="H6411" s="495" t="str">
        <f t="shared" si="202"/>
        <v/>
      </c>
      <c r="I6411" s="512" t="str">
        <f t="shared" si="203"/>
        <v/>
      </c>
      <c r="J6411" s="428"/>
    </row>
    <row r="6412" spans="1:10" ht="24.75" customHeight="1">
      <c r="A6412" s="428"/>
      <c r="B6412" s="428"/>
      <c r="C6412" s="428"/>
      <c r="D6412" s="495"/>
      <c r="E6412" s="495"/>
      <c r="F6412" s="428"/>
      <c r="G6412" s="495"/>
      <c r="H6412" s="495" t="str">
        <f t="shared" si="202"/>
        <v/>
      </c>
      <c r="I6412" s="512" t="str">
        <f t="shared" si="203"/>
        <v/>
      </c>
      <c r="J6412" s="428"/>
    </row>
    <row r="6413" spans="1:10" ht="24.75" customHeight="1">
      <c r="A6413" s="428"/>
      <c r="B6413" s="428"/>
      <c r="C6413" s="428"/>
      <c r="D6413" s="495"/>
      <c r="E6413" s="495"/>
      <c r="F6413" s="428"/>
      <c r="G6413" s="495"/>
      <c r="H6413" s="495" t="str">
        <f t="shared" si="202"/>
        <v/>
      </c>
      <c r="I6413" s="512" t="str">
        <f t="shared" si="203"/>
        <v/>
      </c>
      <c r="J6413" s="428"/>
    </row>
    <row r="6414" spans="1:10" ht="24.75" customHeight="1">
      <c r="A6414" s="428"/>
      <c r="B6414" s="428"/>
      <c r="C6414" s="428"/>
      <c r="D6414" s="495"/>
      <c r="E6414" s="495"/>
      <c r="F6414" s="428"/>
      <c r="G6414" s="495"/>
      <c r="H6414" s="495" t="str">
        <f t="shared" si="202"/>
        <v/>
      </c>
      <c r="I6414" s="512" t="str">
        <f t="shared" si="203"/>
        <v/>
      </c>
      <c r="J6414" s="428"/>
    </row>
    <row r="6415" spans="1:10" ht="24.75" customHeight="1">
      <c r="A6415" s="428"/>
      <c r="B6415" s="428"/>
      <c r="C6415" s="428"/>
      <c r="D6415" s="495"/>
      <c r="E6415" s="495"/>
      <c r="F6415" s="428"/>
      <c r="G6415" s="495"/>
      <c r="H6415" s="495" t="str">
        <f t="shared" si="202"/>
        <v/>
      </c>
      <c r="I6415" s="512" t="str">
        <f t="shared" si="203"/>
        <v/>
      </c>
      <c r="J6415" s="428"/>
    </row>
    <row r="6416" spans="1:10" ht="24.75" customHeight="1">
      <c r="A6416" s="428"/>
      <c r="B6416" s="428"/>
      <c r="C6416" s="428"/>
      <c r="D6416" s="495"/>
      <c r="E6416" s="495"/>
      <c r="F6416" s="428"/>
      <c r="G6416" s="495"/>
      <c r="H6416" s="495" t="str">
        <f t="shared" si="202"/>
        <v/>
      </c>
      <c r="I6416" s="512" t="str">
        <f t="shared" si="203"/>
        <v/>
      </c>
      <c r="J6416" s="428"/>
    </row>
    <row r="6417" spans="1:10" ht="24.75" customHeight="1">
      <c r="A6417" s="428"/>
      <c r="B6417" s="428"/>
      <c r="C6417" s="428"/>
      <c r="D6417" s="495"/>
      <c r="E6417" s="495"/>
      <c r="F6417" s="428"/>
      <c r="G6417" s="495"/>
      <c r="H6417" s="495" t="str">
        <f t="shared" si="202"/>
        <v/>
      </c>
      <c r="I6417" s="512" t="str">
        <f t="shared" si="203"/>
        <v/>
      </c>
      <c r="J6417" s="428"/>
    </row>
    <row r="6418" spans="1:10" ht="24.75" customHeight="1">
      <c r="A6418" s="428"/>
      <c r="B6418" s="428"/>
      <c r="C6418" s="428"/>
      <c r="D6418" s="495"/>
      <c r="E6418" s="495"/>
      <c r="F6418" s="428"/>
      <c r="G6418" s="495"/>
      <c r="H6418" s="495" t="str">
        <f t="shared" si="202"/>
        <v/>
      </c>
      <c r="I6418" s="512" t="str">
        <f t="shared" si="203"/>
        <v/>
      </c>
      <c r="J6418" s="428"/>
    </row>
    <row r="6419" spans="1:10" ht="24.75" customHeight="1">
      <c r="A6419" s="428"/>
      <c r="B6419" s="428"/>
      <c r="C6419" s="428"/>
      <c r="D6419" s="495"/>
      <c r="E6419" s="495"/>
      <c r="F6419" s="428"/>
      <c r="G6419" s="495"/>
      <c r="H6419" s="495" t="str">
        <f t="shared" si="202"/>
        <v/>
      </c>
      <c r="I6419" s="512" t="str">
        <f t="shared" si="203"/>
        <v/>
      </c>
      <c r="J6419" s="428"/>
    </row>
    <row r="6420" spans="1:10" ht="24.75" customHeight="1">
      <c r="A6420" s="428"/>
      <c r="B6420" s="428"/>
      <c r="C6420" s="428"/>
      <c r="D6420" s="495"/>
      <c r="E6420" s="495"/>
      <c r="F6420" s="428"/>
      <c r="G6420" s="495"/>
      <c r="H6420" s="495" t="str">
        <f t="shared" si="202"/>
        <v/>
      </c>
      <c r="I6420" s="512" t="str">
        <f t="shared" si="203"/>
        <v/>
      </c>
      <c r="J6420" s="428"/>
    </row>
    <row r="6421" spans="1:10" ht="24.75" customHeight="1">
      <c r="A6421" s="428"/>
      <c r="B6421" s="428"/>
      <c r="C6421" s="428"/>
      <c r="D6421" s="495"/>
      <c r="E6421" s="495"/>
      <c r="F6421" s="428"/>
      <c r="G6421" s="495"/>
      <c r="H6421" s="495" t="str">
        <f t="shared" si="202"/>
        <v/>
      </c>
      <c r="I6421" s="512" t="str">
        <f t="shared" si="203"/>
        <v/>
      </c>
      <c r="J6421" s="428"/>
    </row>
    <row r="6422" spans="1:10" ht="24.75" customHeight="1">
      <c r="A6422" s="428"/>
      <c r="B6422" s="428"/>
      <c r="C6422" s="428"/>
      <c r="D6422" s="495"/>
      <c r="E6422" s="495"/>
      <c r="F6422" s="428"/>
      <c r="G6422" s="495"/>
      <c r="H6422" s="495" t="str">
        <f t="shared" si="202"/>
        <v/>
      </c>
      <c r="I6422" s="512" t="str">
        <f t="shared" si="203"/>
        <v/>
      </c>
      <c r="J6422" s="428"/>
    </row>
    <row r="6423" spans="1:10" ht="24.75" customHeight="1">
      <c r="A6423" s="428"/>
      <c r="B6423" s="428"/>
      <c r="C6423" s="428"/>
      <c r="D6423" s="495"/>
      <c r="E6423" s="495"/>
      <c r="F6423" s="428"/>
      <c r="G6423" s="495"/>
      <c r="H6423" s="495" t="str">
        <f t="shared" si="202"/>
        <v/>
      </c>
      <c r="I6423" s="512" t="str">
        <f t="shared" si="203"/>
        <v/>
      </c>
      <c r="J6423" s="428"/>
    </row>
    <row r="6424" spans="1:10" ht="24.75" customHeight="1">
      <c r="A6424" s="428"/>
      <c r="B6424" s="428"/>
      <c r="C6424" s="428"/>
      <c r="D6424" s="495"/>
      <c r="E6424" s="495"/>
      <c r="F6424" s="428"/>
      <c r="G6424" s="495"/>
      <c r="H6424" s="495" t="str">
        <f t="shared" si="202"/>
        <v/>
      </c>
      <c r="I6424" s="512" t="str">
        <f t="shared" si="203"/>
        <v/>
      </c>
      <c r="J6424" s="428"/>
    </row>
    <row r="6425" spans="1:10" ht="24.75" customHeight="1">
      <c r="A6425" s="428"/>
      <c r="B6425" s="428"/>
      <c r="C6425" s="428"/>
      <c r="D6425" s="495"/>
      <c r="E6425" s="495"/>
      <c r="F6425" s="428"/>
      <c r="G6425" s="495"/>
      <c r="H6425" s="495" t="str">
        <f t="shared" si="202"/>
        <v/>
      </c>
      <c r="I6425" s="512" t="str">
        <f t="shared" si="203"/>
        <v/>
      </c>
      <c r="J6425" s="428"/>
    </row>
    <row r="6426" spans="1:10" ht="24.75" customHeight="1">
      <c r="A6426" s="428"/>
      <c r="B6426" s="428"/>
      <c r="C6426" s="428"/>
      <c r="D6426" s="495"/>
      <c r="E6426" s="495"/>
      <c r="F6426" s="428"/>
      <c r="G6426" s="495"/>
      <c r="H6426" s="495" t="str">
        <f t="shared" si="202"/>
        <v/>
      </c>
      <c r="I6426" s="512" t="str">
        <f t="shared" si="203"/>
        <v/>
      </c>
      <c r="J6426" s="428"/>
    </row>
    <row r="6427" spans="1:10" ht="24.75" customHeight="1">
      <c r="A6427" s="428"/>
      <c r="B6427" s="428"/>
      <c r="C6427" s="428"/>
      <c r="D6427" s="495"/>
      <c r="E6427" s="495"/>
      <c r="F6427" s="428"/>
      <c r="G6427" s="495"/>
      <c r="H6427" s="495" t="str">
        <f t="shared" si="202"/>
        <v/>
      </c>
      <c r="I6427" s="512" t="str">
        <f t="shared" si="203"/>
        <v/>
      </c>
      <c r="J6427" s="428"/>
    </row>
    <row r="6428" spans="1:10" ht="24.75" customHeight="1">
      <c r="A6428" s="428"/>
      <c r="B6428" s="428"/>
      <c r="C6428" s="428"/>
      <c r="D6428" s="495"/>
      <c r="E6428" s="495"/>
      <c r="F6428" s="428"/>
      <c r="G6428" s="495"/>
      <c r="H6428" s="495" t="str">
        <f t="shared" si="202"/>
        <v/>
      </c>
      <c r="I6428" s="512" t="str">
        <f t="shared" si="203"/>
        <v/>
      </c>
      <c r="J6428" s="428"/>
    </row>
    <row r="6429" spans="1:10" ht="24.75" customHeight="1">
      <c r="A6429" s="428"/>
      <c r="B6429" s="428"/>
      <c r="C6429" s="428"/>
      <c r="D6429" s="495"/>
      <c r="E6429" s="495"/>
      <c r="F6429" s="428"/>
      <c r="G6429" s="495"/>
      <c r="H6429" s="495" t="str">
        <f t="shared" si="202"/>
        <v/>
      </c>
      <c r="I6429" s="512" t="str">
        <f t="shared" si="203"/>
        <v/>
      </c>
      <c r="J6429" s="428"/>
    </row>
    <row r="6430" spans="1:10" ht="24.75" customHeight="1">
      <c r="A6430" s="428"/>
      <c r="B6430" s="428"/>
      <c r="C6430" s="428"/>
      <c r="D6430" s="495"/>
      <c r="E6430" s="495"/>
      <c r="F6430" s="428"/>
      <c r="G6430" s="495"/>
      <c r="H6430" s="495" t="str">
        <f t="shared" ref="H6430:H6493" si="204">IF(E6430="","",E6430*G6430)</f>
        <v/>
      </c>
      <c r="I6430" s="512" t="str">
        <f t="shared" ref="I6430:I6493" si="205">IF(D6430="","",H6430/D6430)</f>
        <v/>
      </c>
      <c r="J6430" s="428"/>
    </row>
    <row r="6431" spans="1:10" ht="24.75" customHeight="1">
      <c r="A6431" s="428"/>
      <c r="B6431" s="428"/>
      <c r="C6431" s="428"/>
      <c r="D6431" s="495"/>
      <c r="E6431" s="495"/>
      <c r="F6431" s="428"/>
      <c r="G6431" s="495"/>
      <c r="H6431" s="495" t="str">
        <f t="shared" si="204"/>
        <v/>
      </c>
      <c r="I6431" s="512" t="str">
        <f t="shared" si="205"/>
        <v/>
      </c>
      <c r="J6431" s="428"/>
    </row>
    <row r="6432" spans="1:10" ht="24.75" customHeight="1">
      <c r="A6432" s="428"/>
      <c r="B6432" s="428"/>
      <c r="C6432" s="428"/>
      <c r="D6432" s="495"/>
      <c r="E6432" s="495"/>
      <c r="F6432" s="428"/>
      <c r="G6432" s="495"/>
      <c r="H6432" s="495" t="str">
        <f t="shared" si="204"/>
        <v/>
      </c>
      <c r="I6432" s="512" t="str">
        <f t="shared" si="205"/>
        <v/>
      </c>
      <c r="J6432" s="428"/>
    </row>
    <row r="6433" spans="1:10" ht="24.75" customHeight="1">
      <c r="A6433" s="428"/>
      <c r="B6433" s="428"/>
      <c r="C6433" s="428"/>
      <c r="D6433" s="495"/>
      <c r="E6433" s="495"/>
      <c r="F6433" s="428"/>
      <c r="G6433" s="495"/>
      <c r="H6433" s="495" t="str">
        <f t="shared" si="204"/>
        <v/>
      </c>
      <c r="I6433" s="512" t="str">
        <f t="shared" si="205"/>
        <v/>
      </c>
      <c r="J6433" s="428"/>
    </row>
    <row r="6434" spans="1:10" ht="24.75" customHeight="1">
      <c r="A6434" s="428"/>
      <c r="B6434" s="428"/>
      <c r="C6434" s="428"/>
      <c r="D6434" s="495"/>
      <c r="E6434" s="495"/>
      <c r="F6434" s="428"/>
      <c r="G6434" s="495"/>
      <c r="H6434" s="495" t="str">
        <f t="shared" si="204"/>
        <v/>
      </c>
      <c r="I6434" s="512" t="str">
        <f t="shared" si="205"/>
        <v/>
      </c>
      <c r="J6434" s="428"/>
    </row>
    <row r="6435" spans="1:10" ht="24.75" customHeight="1">
      <c r="A6435" s="428"/>
      <c r="B6435" s="428"/>
      <c r="C6435" s="428"/>
      <c r="D6435" s="495"/>
      <c r="E6435" s="495"/>
      <c r="F6435" s="428"/>
      <c r="G6435" s="495"/>
      <c r="H6435" s="495" t="str">
        <f t="shared" si="204"/>
        <v/>
      </c>
      <c r="I6435" s="512" t="str">
        <f t="shared" si="205"/>
        <v/>
      </c>
      <c r="J6435" s="428"/>
    </row>
    <row r="6436" spans="1:10" ht="24.75" customHeight="1">
      <c r="A6436" s="428"/>
      <c r="B6436" s="428"/>
      <c r="C6436" s="428"/>
      <c r="D6436" s="495"/>
      <c r="E6436" s="495"/>
      <c r="F6436" s="428"/>
      <c r="G6436" s="495"/>
      <c r="H6436" s="495" t="str">
        <f t="shared" si="204"/>
        <v/>
      </c>
      <c r="I6436" s="512" t="str">
        <f t="shared" si="205"/>
        <v/>
      </c>
      <c r="J6436" s="428"/>
    </row>
    <row r="6437" spans="1:10" ht="24.75" customHeight="1">
      <c r="A6437" s="428"/>
      <c r="B6437" s="428"/>
      <c r="C6437" s="428"/>
      <c r="D6437" s="495"/>
      <c r="E6437" s="495"/>
      <c r="F6437" s="428"/>
      <c r="G6437" s="495"/>
      <c r="H6437" s="495" t="str">
        <f t="shared" si="204"/>
        <v/>
      </c>
      <c r="I6437" s="512" t="str">
        <f t="shared" si="205"/>
        <v/>
      </c>
      <c r="J6437" s="428"/>
    </row>
    <row r="6438" spans="1:10" ht="24.75" customHeight="1">
      <c r="A6438" s="428"/>
      <c r="B6438" s="428"/>
      <c r="C6438" s="428"/>
      <c r="D6438" s="495"/>
      <c r="E6438" s="495"/>
      <c r="F6438" s="428"/>
      <c r="G6438" s="495"/>
      <c r="H6438" s="495" t="str">
        <f t="shared" si="204"/>
        <v/>
      </c>
      <c r="I6438" s="512" t="str">
        <f t="shared" si="205"/>
        <v/>
      </c>
      <c r="J6438" s="428"/>
    </row>
    <row r="6439" spans="1:10" ht="24.75" customHeight="1">
      <c r="A6439" s="428"/>
      <c r="B6439" s="428"/>
      <c r="C6439" s="428"/>
      <c r="D6439" s="495"/>
      <c r="E6439" s="495"/>
      <c r="F6439" s="428"/>
      <c r="G6439" s="495"/>
      <c r="H6439" s="495" t="str">
        <f t="shared" si="204"/>
        <v/>
      </c>
      <c r="I6439" s="512" t="str">
        <f t="shared" si="205"/>
        <v/>
      </c>
      <c r="J6439" s="428"/>
    </row>
    <row r="6440" spans="1:10" ht="24.75" customHeight="1">
      <c r="A6440" s="428"/>
      <c r="B6440" s="428"/>
      <c r="C6440" s="428"/>
      <c r="D6440" s="495"/>
      <c r="E6440" s="495"/>
      <c r="F6440" s="428"/>
      <c r="G6440" s="495"/>
      <c r="H6440" s="495" t="str">
        <f t="shared" si="204"/>
        <v/>
      </c>
      <c r="I6440" s="512" t="str">
        <f t="shared" si="205"/>
        <v/>
      </c>
      <c r="J6440" s="428"/>
    </row>
    <row r="6441" spans="1:10" ht="24.75" customHeight="1">
      <c r="A6441" s="428"/>
      <c r="B6441" s="428"/>
      <c r="C6441" s="428"/>
      <c r="D6441" s="495"/>
      <c r="E6441" s="495"/>
      <c r="F6441" s="428"/>
      <c r="G6441" s="495"/>
      <c r="H6441" s="495" t="str">
        <f t="shared" si="204"/>
        <v/>
      </c>
      <c r="I6441" s="512" t="str">
        <f t="shared" si="205"/>
        <v/>
      </c>
      <c r="J6441" s="428"/>
    </row>
    <row r="6442" spans="1:10" ht="24.75" customHeight="1">
      <c r="A6442" s="428"/>
      <c r="B6442" s="428"/>
      <c r="C6442" s="428"/>
      <c r="D6442" s="495"/>
      <c r="E6442" s="495"/>
      <c r="F6442" s="428"/>
      <c r="G6442" s="495"/>
      <c r="H6442" s="495" t="str">
        <f t="shared" si="204"/>
        <v/>
      </c>
      <c r="I6442" s="512" t="str">
        <f t="shared" si="205"/>
        <v/>
      </c>
      <c r="J6442" s="428"/>
    </row>
    <row r="6443" spans="1:10" ht="24.75" customHeight="1">
      <c r="A6443" s="428"/>
      <c r="B6443" s="428"/>
      <c r="C6443" s="428"/>
      <c r="D6443" s="495"/>
      <c r="E6443" s="495"/>
      <c r="F6443" s="428"/>
      <c r="G6443" s="495"/>
      <c r="H6443" s="495" t="str">
        <f t="shared" si="204"/>
        <v/>
      </c>
      <c r="I6443" s="512" t="str">
        <f t="shared" si="205"/>
        <v/>
      </c>
      <c r="J6443" s="428"/>
    </row>
    <row r="6444" spans="1:10" ht="24.75" customHeight="1">
      <c r="A6444" s="428"/>
      <c r="B6444" s="428"/>
      <c r="C6444" s="428"/>
      <c r="D6444" s="495"/>
      <c r="E6444" s="495"/>
      <c r="F6444" s="428"/>
      <c r="G6444" s="495"/>
      <c r="H6444" s="495" t="str">
        <f t="shared" si="204"/>
        <v/>
      </c>
      <c r="I6444" s="512" t="str">
        <f t="shared" si="205"/>
        <v/>
      </c>
      <c r="J6444" s="428"/>
    </row>
    <row r="6445" spans="1:10" ht="24.75" customHeight="1">
      <c r="A6445" s="428"/>
      <c r="B6445" s="428"/>
      <c r="C6445" s="428"/>
      <c r="D6445" s="495"/>
      <c r="E6445" s="495"/>
      <c r="F6445" s="428"/>
      <c r="G6445" s="495"/>
      <c r="H6445" s="495" t="str">
        <f t="shared" si="204"/>
        <v/>
      </c>
      <c r="I6445" s="512" t="str">
        <f t="shared" si="205"/>
        <v/>
      </c>
      <c r="J6445" s="428"/>
    </row>
    <row r="6446" spans="1:10" ht="24.75" customHeight="1">
      <c r="A6446" s="428"/>
      <c r="B6446" s="428"/>
      <c r="C6446" s="428"/>
      <c r="D6446" s="495"/>
      <c r="E6446" s="495"/>
      <c r="F6446" s="428"/>
      <c r="G6446" s="495"/>
      <c r="H6446" s="495" t="str">
        <f t="shared" si="204"/>
        <v/>
      </c>
      <c r="I6446" s="512" t="str">
        <f t="shared" si="205"/>
        <v/>
      </c>
      <c r="J6446" s="428"/>
    </row>
    <row r="6447" spans="1:10" ht="24.75" customHeight="1">
      <c r="A6447" s="428"/>
      <c r="B6447" s="428"/>
      <c r="C6447" s="428"/>
      <c r="D6447" s="495"/>
      <c r="E6447" s="495"/>
      <c r="F6447" s="428"/>
      <c r="G6447" s="495"/>
      <c r="H6447" s="495" t="str">
        <f t="shared" si="204"/>
        <v/>
      </c>
      <c r="I6447" s="512" t="str">
        <f t="shared" si="205"/>
        <v/>
      </c>
      <c r="J6447" s="428"/>
    </row>
    <row r="6448" spans="1:10" ht="24.75" customHeight="1">
      <c r="A6448" s="428"/>
      <c r="B6448" s="428"/>
      <c r="C6448" s="428"/>
      <c r="D6448" s="495"/>
      <c r="E6448" s="495"/>
      <c r="F6448" s="428"/>
      <c r="G6448" s="495"/>
      <c r="H6448" s="495" t="str">
        <f t="shared" si="204"/>
        <v/>
      </c>
      <c r="I6448" s="512" t="str">
        <f t="shared" si="205"/>
        <v/>
      </c>
      <c r="J6448" s="428"/>
    </row>
    <row r="6449" spans="1:10" ht="24.75" customHeight="1">
      <c r="A6449" s="428"/>
      <c r="B6449" s="428"/>
      <c r="C6449" s="428"/>
      <c r="D6449" s="495"/>
      <c r="E6449" s="495"/>
      <c r="F6449" s="428"/>
      <c r="G6449" s="495"/>
      <c r="H6449" s="495" t="str">
        <f t="shared" si="204"/>
        <v/>
      </c>
      <c r="I6449" s="512" t="str">
        <f t="shared" si="205"/>
        <v/>
      </c>
      <c r="J6449" s="428"/>
    </row>
    <row r="6450" spans="1:10" ht="24.75" customHeight="1">
      <c r="A6450" s="428"/>
      <c r="B6450" s="428"/>
      <c r="C6450" s="428"/>
      <c r="D6450" s="495"/>
      <c r="E6450" s="495"/>
      <c r="F6450" s="428"/>
      <c r="G6450" s="495"/>
      <c r="H6450" s="495" t="str">
        <f t="shared" si="204"/>
        <v/>
      </c>
      <c r="I6450" s="512" t="str">
        <f t="shared" si="205"/>
        <v/>
      </c>
      <c r="J6450" s="428"/>
    </row>
    <row r="6451" spans="1:10" ht="24.75" customHeight="1">
      <c r="A6451" s="428"/>
      <c r="B6451" s="428"/>
      <c r="C6451" s="428"/>
      <c r="D6451" s="495"/>
      <c r="E6451" s="495"/>
      <c r="F6451" s="428"/>
      <c r="G6451" s="495"/>
      <c r="H6451" s="495" t="str">
        <f t="shared" si="204"/>
        <v/>
      </c>
      <c r="I6451" s="512" t="str">
        <f t="shared" si="205"/>
        <v/>
      </c>
      <c r="J6451" s="428"/>
    </row>
    <row r="6452" spans="1:10" ht="24.75" customHeight="1">
      <c r="A6452" s="428"/>
      <c r="B6452" s="428"/>
      <c r="C6452" s="428"/>
      <c r="D6452" s="495"/>
      <c r="E6452" s="495"/>
      <c r="F6452" s="428"/>
      <c r="G6452" s="495"/>
      <c r="H6452" s="495" t="str">
        <f t="shared" si="204"/>
        <v/>
      </c>
      <c r="I6452" s="512" t="str">
        <f t="shared" si="205"/>
        <v/>
      </c>
      <c r="J6452" s="428"/>
    </row>
    <row r="6453" spans="1:10" ht="24.75" customHeight="1">
      <c r="A6453" s="428"/>
      <c r="B6453" s="428"/>
      <c r="C6453" s="428"/>
      <c r="D6453" s="495"/>
      <c r="E6453" s="495"/>
      <c r="F6453" s="428"/>
      <c r="G6453" s="495"/>
      <c r="H6453" s="495" t="str">
        <f t="shared" si="204"/>
        <v/>
      </c>
      <c r="I6453" s="512" t="str">
        <f t="shared" si="205"/>
        <v/>
      </c>
      <c r="J6453" s="428"/>
    </row>
    <row r="6454" spans="1:10" ht="24.75" customHeight="1">
      <c r="A6454" s="428"/>
      <c r="B6454" s="428"/>
      <c r="C6454" s="428"/>
      <c r="D6454" s="495"/>
      <c r="E6454" s="495"/>
      <c r="F6454" s="428"/>
      <c r="G6454" s="495"/>
      <c r="H6454" s="495" t="str">
        <f t="shared" si="204"/>
        <v/>
      </c>
      <c r="I6454" s="512" t="str">
        <f t="shared" si="205"/>
        <v/>
      </c>
      <c r="J6454" s="428"/>
    </row>
    <row r="6455" spans="1:10" ht="24.75" customHeight="1">
      <c r="A6455" s="428"/>
      <c r="B6455" s="428"/>
      <c r="C6455" s="428"/>
      <c r="D6455" s="495"/>
      <c r="E6455" s="495"/>
      <c r="F6455" s="428"/>
      <c r="G6455" s="495"/>
      <c r="H6455" s="495" t="str">
        <f t="shared" si="204"/>
        <v/>
      </c>
      <c r="I6455" s="512" t="str">
        <f t="shared" si="205"/>
        <v/>
      </c>
      <c r="J6455" s="428"/>
    </row>
    <row r="6456" spans="1:10" ht="24.75" customHeight="1">
      <c r="A6456" s="428"/>
      <c r="B6456" s="428"/>
      <c r="C6456" s="428"/>
      <c r="D6456" s="495"/>
      <c r="E6456" s="495"/>
      <c r="F6456" s="428"/>
      <c r="G6456" s="495"/>
      <c r="H6456" s="495" t="str">
        <f t="shared" si="204"/>
        <v/>
      </c>
      <c r="I6456" s="512" t="str">
        <f t="shared" si="205"/>
        <v/>
      </c>
      <c r="J6456" s="428"/>
    </row>
    <row r="6457" spans="1:10" ht="24.75" customHeight="1">
      <c r="A6457" s="428"/>
      <c r="B6457" s="428"/>
      <c r="C6457" s="428"/>
      <c r="D6457" s="495"/>
      <c r="E6457" s="495"/>
      <c r="F6457" s="428"/>
      <c r="G6457" s="495"/>
      <c r="H6457" s="495" t="str">
        <f t="shared" si="204"/>
        <v/>
      </c>
      <c r="I6457" s="512" t="str">
        <f t="shared" si="205"/>
        <v/>
      </c>
      <c r="J6457" s="428"/>
    </row>
    <row r="6458" spans="1:10" ht="24.75" customHeight="1">
      <c r="A6458" s="428"/>
      <c r="B6458" s="428"/>
      <c r="C6458" s="428"/>
      <c r="D6458" s="495"/>
      <c r="E6458" s="495"/>
      <c r="F6458" s="428"/>
      <c r="G6458" s="495"/>
      <c r="H6458" s="495" t="str">
        <f t="shared" si="204"/>
        <v/>
      </c>
      <c r="I6458" s="512" t="str">
        <f t="shared" si="205"/>
        <v/>
      </c>
      <c r="J6458" s="428"/>
    </row>
    <row r="6459" spans="1:10" ht="24.75" customHeight="1">
      <c r="A6459" s="428"/>
      <c r="B6459" s="428"/>
      <c r="C6459" s="428"/>
      <c r="D6459" s="495"/>
      <c r="E6459" s="495"/>
      <c r="F6459" s="428"/>
      <c r="G6459" s="495"/>
      <c r="H6459" s="495" t="str">
        <f t="shared" si="204"/>
        <v/>
      </c>
      <c r="I6459" s="512" t="str">
        <f t="shared" si="205"/>
        <v/>
      </c>
      <c r="J6459" s="428"/>
    </row>
    <row r="6460" spans="1:10" ht="24.75" customHeight="1">
      <c r="A6460" s="428"/>
      <c r="B6460" s="428"/>
      <c r="C6460" s="428"/>
      <c r="D6460" s="495"/>
      <c r="E6460" s="495"/>
      <c r="F6460" s="428"/>
      <c r="G6460" s="495"/>
      <c r="H6460" s="495" t="str">
        <f t="shared" si="204"/>
        <v/>
      </c>
      <c r="I6460" s="512" t="str">
        <f t="shared" si="205"/>
        <v/>
      </c>
      <c r="J6460" s="428"/>
    </row>
    <row r="6461" spans="1:10" ht="24.75" customHeight="1">
      <c r="A6461" s="428"/>
      <c r="B6461" s="428"/>
      <c r="C6461" s="428"/>
      <c r="D6461" s="495"/>
      <c r="E6461" s="495"/>
      <c r="F6461" s="428"/>
      <c r="G6461" s="495"/>
      <c r="H6461" s="495" t="str">
        <f t="shared" si="204"/>
        <v/>
      </c>
      <c r="I6461" s="512" t="str">
        <f t="shared" si="205"/>
        <v/>
      </c>
      <c r="J6461" s="428"/>
    </row>
    <row r="6462" spans="1:10" ht="24.75" customHeight="1">
      <c r="A6462" s="428"/>
      <c r="B6462" s="428"/>
      <c r="C6462" s="428"/>
      <c r="D6462" s="495"/>
      <c r="E6462" s="495"/>
      <c r="F6462" s="428"/>
      <c r="G6462" s="495"/>
      <c r="H6462" s="495" t="str">
        <f t="shared" si="204"/>
        <v/>
      </c>
      <c r="I6462" s="512" t="str">
        <f t="shared" si="205"/>
        <v/>
      </c>
      <c r="J6462" s="428"/>
    </row>
    <row r="6463" spans="1:10" ht="24.75" customHeight="1">
      <c r="A6463" s="428"/>
      <c r="B6463" s="428"/>
      <c r="C6463" s="428"/>
      <c r="D6463" s="495"/>
      <c r="E6463" s="495"/>
      <c r="F6463" s="428"/>
      <c r="G6463" s="495"/>
      <c r="H6463" s="495" t="str">
        <f t="shared" si="204"/>
        <v/>
      </c>
      <c r="I6463" s="512" t="str">
        <f t="shared" si="205"/>
        <v/>
      </c>
      <c r="J6463" s="428"/>
    </row>
    <row r="6464" spans="1:10" ht="24.75" customHeight="1">
      <c r="A6464" s="428"/>
      <c r="B6464" s="428"/>
      <c r="C6464" s="428"/>
      <c r="D6464" s="495"/>
      <c r="E6464" s="495"/>
      <c r="F6464" s="428"/>
      <c r="G6464" s="495"/>
      <c r="H6464" s="495" t="str">
        <f t="shared" si="204"/>
        <v/>
      </c>
      <c r="I6464" s="512" t="str">
        <f t="shared" si="205"/>
        <v/>
      </c>
      <c r="J6464" s="428"/>
    </row>
    <row r="6465" spans="1:10" ht="24.75" customHeight="1">
      <c r="A6465" s="428"/>
      <c r="B6465" s="428"/>
      <c r="C6465" s="428"/>
      <c r="D6465" s="495"/>
      <c r="E6465" s="495"/>
      <c r="F6465" s="428"/>
      <c r="G6465" s="495"/>
      <c r="H6465" s="495" t="str">
        <f t="shared" si="204"/>
        <v/>
      </c>
      <c r="I6465" s="512" t="str">
        <f t="shared" si="205"/>
        <v/>
      </c>
      <c r="J6465" s="428"/>
    </row>
    <row r="6466" spans="1:10" ht="24.75" customHeight="1">
      <c r="A6466" s="428"/>
      <c r="B6466" s="428"/>
      <c r="C6466" s="428"/>
      <c r="D6466" s="495"/>
      <c r="E6466" s="495"/>
      <c r="F6466" s="428"/>
      <c r="G6466" s="495"/>
      <c r="H6466" s="495" t="str">
        <f t="shared" si="204"/>
        <v/>
      </c>
      <c r="I6466" s="512" t="str">
        <f t="shared" si="205"/>
        <v/>
      </c>
      <c r="J6466" s="428"/>
    </row>
    <row r="6467" spans="1:10" ht="24.75" customHeight="1">
      <c r="A6467" s="428"/>
      <c r="B6467" s="428"/>
      <c r="C6467" s="428"/>
      <c r="D6467" s="495"/>
      <c r="E6467" s="495"/>
      <c r="F6467" s="428"/>
      <c r="G6467" s="495"/>
      <c r="H6467" s="495" t="str">
        <f t="shared" si="204"/>
        <v/>
      </c>
      <c r="I6467" s="512" t="str">
        <f t="shared" si="205"/>
        <v/>
      </c>
      <c r="J6467" s="428"/>
    </row>
    <row r="6468" spans="1:10" ht="24.75" customHeight="1">
      <c r="A6468" s="428"/>
      <c r="B6468" s="428"/>
      <c r="C6468" s="428"/>
      <c r="D6468" s="495"/>
      <c r="E6468" s="495"/>
      <c r="F6468" s="428"/>
      <c r="G6468" s="495"/>
      <c r="H6468" s="495" t="str">
        <f t="shared" si="204"/>
        <v/>
      </c>
      <c r="I6468" s="512" t="str">
        <f t="shared" si="205"/>
        <v/>
      </c>
      <c r="J6468" s="428"/>
    </row>
    <row r="6469" spans="1:10" ht="24.75" customHeight="1">
      <c r="A6469" s="428"/>
      <c r="B6469" s="428"/>
      <c r="C6469" s="428"/>
      <c r="D6469" s="495"/>
      <c r="E6469" s="495"/>
      <c r="F6469" s="428"/>
      <c r="G6469" s="495"/>
      <c r="H6469" s="495" t="str">
        <f t="shared" si="204"/>
        <v/>
      </c>
      <c r="I6469" s="512" t="str">
        <f t="shared" si="205"/>
        <v/>
      </c>
      <c r="J6469" s="428"/>
    </row>
    <row r="6470" spans="1:10" ht="24.75" customHeight="1">
      <c r="A6470" s="428"/>
      <c r="B6470" s="428"/>
      <c r="C6470" s="428"/>
      <c r="D6470" s="495"/>
      <c r="E6470" s="495"/>
      <c r="F6470" s="428"/>
      <c r="G6470" s="495"/>
      <c r="H6470" s="495" t="str">
        <f t="shared" si="204"/>
        <v/>
      </c>
      <c r="I6470" s="512" t="str">
        <f t="shared" si="205"/>
        <v/>
      </c>
      <c r="J6470" s="428"/>
    </row>
    <row r="6471" spans="1:10" ht="24.75" customHeight="1">
      <c r="A6471" s="428"/>
      <c r="B6471" s="428"/>
      <c r="C6471" s="428"/>
      <c r="D6471" s="495"/>
      <c r="E6471" s="495"/>
      <c r="F6471" s="428"/>
      <c r="G6471" s="495"/>
      <c r="H6471" s="495" t="str">
        <f t="shared" si="204"/>
        <v/>
      </c>
      <c r="I6471" s="512" t="str">
        <f t="shared" si="205"/>
        <v/>
      </c>
      <c r="J6471" s="428"/>
    </row>
    <row r="6472" spans="1:10" ht="24.75" customHeight="1">
      <c r="A6472" s="428"/>
      <c r="B6472" s="428"/>
      <c r="C6472" s="428"/>
      <c r="D6472" s="495"/>
      <c r="E6472" s="495"/>
      <c r="F6472" s="428"/>
      <c r="G6472" s="495"/>
      <c r="H6472" s="495" t="str">
        <f t="shared" si="204"/>
        <v/>
      </c>
      <c r="I6472" s="512" t="str">
        <f t="shared" si="205"/>
        <v/>
      </c>
      <c r="J6472" s="428"/>
    </row>
    <row r="6473" spans="1:10" ht="24.75" customHeight="1">
      <c r="A6473" s="428"/>
      <c r="B6473" s="428"/>
      <c r="C6473" s="428"/>
      <c r="D6473" s="495"/>
      <c r="E6473" s="495"/>
      <c r="F6473" s="428"/>
      <c r="G6473" s="495"/>
      <c r="H6473" s="495" t="str">
        <f t="shared" si="204"/>
        <v/>
      </c>
      <c r="I6473" s="512" t="str">
        <f t="shared" si="205"/>
        <v/>
      </c>
      <c r="J6473" s="428"/>
    </row>
    <row r="6474" spans="1:10" ht="24.75" customHeight="1">
      <c r="A6474" s="428"/>
      <c r="B6474" s="428"/>
      <c r="C6474" s="428"/>
      <c r="D6474" s="495"/>
      <c r="E6474" s="495"/>
      <c r="F6474" s="428"/>
      <c r="G6474" s="495"/>
      <c r="H6474" s="495" t="str">
        <f t="shared" si="204"/>
        <v/>
      </c>
      <c r="I6474" s="512" t="str">
        <f t="shared" si="205"/>
        <v/>
      </c>
      <c r="J6474" s="428"/>
    </row>
    <row r="6475" spans="1:10" ht="24.75" customHeight="1">
      <c r="A6475" s="428"/>
      <c r="B6475" s="428"/>
      <c r="C6475" s="428"/>
      <c r="D6475" s="495"/>
      <c r="E6475" s="495"/>
      <c r="F6475" s="428"/>
      <c r="G6475" s="495"/>
      <c r="H6475" s="495" t="str">
        <f t="shared" si="204"/>
        <v/>
      </c>
      <c r="I6475" s="512" t="str">
        <f t="shared" si="205"/>
        <v/>
      </c>
      <c r="J6475" s="428"/>
    </row>
    <row r="6476" spans="1:10" ht="24.75" customHeight="1">
      <c r="A6476" s="428"/>
      <c r="B6476" s="428"/>
      <c r="C6476" s="428"/>
      <c r="D6476" s="495"/>
      <c r="E6476" s="495"/>
      <c r="F6476" s="428"/>
      <c r="G6476" s="495"/>
      <c r="H6476" s="495" t="str">
        <f t="shared" si="204"/>
        <v/>
      </c>
      <c r="I6476" s="512" t="str">
        <f t="shared" si="205"/>
        <v/>
      </c>
      <c r="J6476" s="428"/>
    </row>
    <row r="6477" spans="1:10" ht="24.75" customHeight="1">
      <c r="A6477" s="428"/>
      <c r="B6477" s="428"/>
      <c r="C6477" s="428"/>
      <c r="D6477" s="495"/>
      <c r="E6477" s="495"/>
      <c r="F6477" s="428"/>
      <c r="G6477" s="495"/>
      <c r="H6477" s="495" t="str">
        <f t="shared" si="204"/>
        <v/>
      </c>
      <c r="I6477" s="512" t="str">
        <f t="shared" si="205"/>
        <v/>
      </c>
      <c r="J6477" s="428"/>
    </row>
    <row r="6478" spans="1:10" ht="24.75" customHeight="1">
      <c r="A6478" s="428"/>
      <c r="B6478" s="428"/>
      <c r="C6478" s="428"/>
      <c r="D6478" s="495"/>
      <c r="E6478" s="495"/>
      <c r="F6478" s="428"/>
      <c r="G6478" s="495"/>
      <c r="H6478" s="495" t="str">
        <f t="shared" si="204"/>
        <v/>
      </c>
      <c r="I6478" s="512" t="str">
        <f t="shared" si="205"/>
        <v/>
      </c>
      <c r="J6478" s="428"/>
    </row>
    <row r="6479" spans="1:10" ht="24.75" customHeight="1">
      <c r="A6479" s="428"/>
      <c r="B6479" s="428"/>
      <c r="C6479" s="428"/>
      <c r="D6479" s="495"/>
      <c r="E6479" s="495"/>
      <c r="F6479" s="428"/>
      <c r="G6479" s="495"/>
      <c r="H6479" s="495" t="str">
        <f t="shared" si="204"/>
        <v/>
      </c>
      <c r="I6479" s="512" t="str">
        <f t="shared" si="205"/>
        <v/>
      </c>
      <c r="J6479" s="428"/>
    </row>
    <row r="6480" spans="1:10" ht="24.75" customHeight="1">
      <c r="A6480" s="428"/>
      <c r="B6480" s="428"/>
      <c r="C6480" s="428"/>
      <c r="D6480" s="495"/>
      <c r="E6480" s="495"/>
      <c r="F6480" s="428"/>
      <c r="G6480" s="495"/>
      <c r="H6480" s="495" t="str">
        <f t="shared" si="204"/>
        <v/>
      </c>
      <c r="I6480" s="512" t="str">
        <f t="shared" si="205"/>
        <v/>
      </c>
      <c r="J6480" s="428"/>
    </row>
    <row r="6481" spans="1:10" ht="24.75" customHeight="1">
      <c r="A6481" s="428"/>
      <c r="B6481" s="428"/>
      <c r="C6481" s="428"/>
      <c r="D6481" s="495"/>
      <c r="E6481" s="495"/>
      <c r="F6481" s="428"/>
      <c r="G6481" s="495"/>
      <c r="H6481" s="495" t="str">
        <f t="shared" si="204"/>
        <v/>
      </c>
      <c r="I6481" s="512" t="str">
        <f t="shared" si="205"/>
        <v/>
      </c>
      <c r="J6481" s="428"/>
    </row>
    <row r="6482" spans="1:10" ht="24.75" customHeight="1">
      <c r="A6482" s="428"/>
      <c r="B6482" s="428"/>
      <c r="C6482" s="428"/>
      <c r="D6482" s="495"/>
      <c r="E6482" s="495"/>
      <c r="F6482" s="428"/>
      <c r="G6482" s="495"/>
      <c r="H6482" s="495" t="str">
        <f t="shared" si="204"/>
        <v/>
      </c>
      <c r="I6482" s="512" t="str">
        <f t="shared" si="205"/>
        <v/>
      </c>
      <c r="J6482" s="428"/>
    </row>
    <row r="6483" spans="1:10" ht="24.75" customHeight="1">
      <c r="A6483" s="428"/>
      <c r="B6483" s="428"/>
      <c r="C6483" s="428"/>
      <c r="D6483" s="495"/>
      <c r="E6483" s="495"/>
      <c r="F6483" s="428"/>
      <c r="G6483" s="495"/>
      <c r="H6483" s="495" t="str">
        <f t="shared" si="204"/>
        <v/>
      </c>
      <c r="I6483" s="512" t="str">
        <f t="shared" si="205"/>
        <v/>
      </c>
      <c r="J6483" s="428"/>
    </row>
    <row r="6484" spans="1:10" ht="24.75" customHeight="1">
      <c r="A6484" s="428"/>
      <c r="B6484" s="428"/>
      <c r="C6484" s="428"/>
      <c r="D6484" s="495"/>
      <c r="E6484" s="495"/>
      <c r="F6484" s="428"/>
      <c r="G6484" s="495"/>
      <c r="H6484" s="495" t="str">
        <f t="shared" si="204"/>
        <v/>
      </c>
      <c r="I6484" s="512" t="str">
        <f t="shared" si="205"/>
        <v/>
      </c>
      <c r="J6484" s="428"/>
    </row>
    <row r="6485" spans="1:10" ht="24.75" customHeight="1">
      <c r="A6485" s="428"/>
      <c r="B6485" s="428"/>
      <c r="C6485" s="428"/>
      <c r="D6485" s="495"/>
      <c r="E6485" s="495"/>
      <c r="F6485" s="428"/>
      <c r="G6485" s="495"/>
      <c r="H6485" s="495" t="str">
        <f t="shared" si="204"/>
        <v/>
      </c>
      <c r="I6485" s="512" t="str">
        <f t="shared" si="205"/>
        <v/>
      </c>
      <c r="J6485" s="428"/>
    </row>
    <row r="6486" spans="1:10" ht="24.75" customHeight="1">
      <c r="A6486" s="428"/>
      <c r="B6486" s="428"/>
      <c r="C6486" s="428"/>
      <c r="D6486" s="495"/>
      <c r="E6486" s="495"/>
      <c r="F6486" s="428"/>
      <c r="G6486" s="495"/>
      <c r="H6486" s="495" t="str">
        <f t="shared" si="204"/>
        <v/>
      </c>
      <c r="I6486" s="512" t="str">
        <f t="shared" si="205"/>
        <v/>
      </c>
      <c r="J6486" s="428"/>
    </row>
    <row r="6487" spans="1:10" ht="24.75" customHeight="1">
      <c r="A6487" s="428"/>
      <c r="B6487" s="428"/>
      <c r="C6487" s="428"/>
      <c r="D6487" s="495"/>
      <c r="E6487" s="495"/>
      <c r="F6487" s="428"/>
      <c r="G6487" s="495"/>
      <c r="H6487" s="495" t="str">
        <f t="shared" si="204"/>
        <v/>
      </c>
      <c r="I6487" s="512" t="str">
        <f t="shared" si="205"/>
        <v/>
      </c>
      <c r="J6487" s="428"/>
    </row>
    <row r="6488" spans="1:10" ht="24.75" customHeight="1">
      <c r="A6488" s="428"/>
      <c r="B6488" s="428"/>
      <c r="C6488" s="428"/>
      <c r="D6488" s="495"/>
      <c r="E6488" s="495"/>
      <c r="F6488" s="428"/>
      <c r="G6488" s="495"/>
      <c r="H6488" s="495" t="str">
        <f t="shared" si="204"/>
        <v/>
      </c>
      <c r="I6488" s="512" t="str">
        <f t="shared" si="205"/>
        <v/>
      </c>
      <c r="J6488" s="428"/>
    </row>
    <row r="6489" spans="1:10" ht="24.75" customHeight="1">
      <c r="A6489" s="428"/>
      <c r="B6489" s="428"/>
      <c r="C6489" s="428"/>
      <c r="D6489" s="495"/>
      <c r="E6489" s="495"/>
      <c r="F6489" s="428"/>
      <c r="G6489" s="495"/>
      <c r="H6489" s="495" t="str">
        <f t="shared" si="204"/>
        <v/>
      </c>
      <c r="I6489" s="512" t="str">
        <f t="shared" si="205"/>
        <v/>
      </c>
      <c r="J6489" s="428"/>
    </row>
    <row r="6490" spans="1:10" ht="24.75" customHeight="1">
      <c r="A6490" s="428"/>
      <c r="B6490" s="428"/>
      <c r="C6490" s="428"/>
      <c r="D6490" s="495"/>
      <c r="E6490" s="495"/>
      <c r="F6490" s="428"/>
      <c r="G6490" s="495"/>
      <c r="H6490" s="495" t="str">
        <f t="shared" si="204"/>
        <v/>
      </c>
      <c r="I6490" s="512" t="str">
        <f t="shared" si="205"/>
        <v/>
      </c>
      <c r="J6490" s="428"/>
    </row>
    <row r="6491" spans="1:10" ht="24.75" customHeight="1">
      <c r="A6491" s="428"/>
      <c r="B6491" s="428"/>
      <c r="C6491" s="428"/>
      <c r="D6491" s="495"/>
      <c r="E6491" s="495"/>
      <c r="F6491" s="428"/>
      <c r="G6491" s="495"/>
      <c r="H6491" s="495" t="str">
        <f t="shared" si="204"/>
        <v/>
      </c>
      <c r="I6491" s="512" t="str">
        <f t="shared" si="205"/>
        <v/>
      </c>
      <c r="J6491" s="428"/>
    </row>
    <row r="6492" spans="1:10" ht="24.75" customHeight="1">
      <c r="A6492" s="428"/>
      <c r="B6492" s="428"/>
      <c r="C6492" s="428"/>
      <c r="D6492" s="495"/>
      <c r="E6492" s="495"/>
      <c r="F6492" s="428"/>
      <c r="G6492" s="495"/>
      <c r="H6492" s="495" t="str">
        <f t="shared" si="204"/>
        <v/>
      </c>
      <c r="I6492" s="512" t="str">
        <f t="shared" si="205"/>
        <v/>
      </c>
      <c r="J6492" s="428"/>
    </row>
    <row r="6493" spans="1:10" ht="24.75" customHeight="1">
      <c r="A6493" s="428"/>
      <c r="B6493" s="428"/>
      <c r="C6493" s="428"/>
      <c r="D6493" s="495"/>
      <c r="E6493" s="495"/>
      <c r="F6493" s="428"/>
      <c r="G6493" s="495"/>
      <c r="H6493" s="495" t="str">
        <f t="shared" si="204"/>
        <v/>
      </c>
      <c r="I6493" s="512" t="str">
        <f t="shared" si="205"/>
        <v/>
      </c>
      <c r="J6493" s="428"/>
    </row>
    <row r="6494" spans="1:10" ht="24.75" customHeight="1">
      <c r="A6494" s="428"/>
      <c r="B6494" s="428"/>
      <c r="C6494" s="428"/>
      <c r="D6494" s="495"/>
      <c r="E6494" s="495"/>
      <c r="F6494" s="428"/>
      <c r="G6494" s="495"/>
      <c r="H6494" s="495" t="str">
        <f t="shared" ref="H6494:H6557" si="206">IF(E6494="","",E6494*G6494)</f>
        <v/>
      </c>
      <c r="I6494" s="512" t="str">
        <f t="shared" ref="I6494:I6557" si="207">IF(D6494="","",H6494/D6494)</f>
        <v/>
      </c>
      <c r="J6494" s="428"/>
    </row>
    <row r="6495" spans="1:10" ht="24.75" customHeight="1">
      <c r="A6495" s="428"/>
      <c r="B6495" s="428"/>
      <c r="C6495" s="428"/>
      <c r="D6495" s="495"/>
      <c r="E6495" s="495"/>
      <c r="F6495" s="428"/>
      <c r="G6495" s="495"/>
      <c r="H6495" s="495" t="str">
        <f t="shared" si="206"/>
        <v/>
      </c>
      <c r="I6495" s="512" t="str">
        <f t="shared" si="207"/>
        <v/>
      </c>
      <c r="J6495" s="428"/>
    </row>
    <row r="6496" spans="1:10" ht="24.75" customHeight="1">
      <c r="A6496" s="428"/>
      <c r="B6496" s="428"/>
      <c r="C6496" s="428"/>
      <c r="D6496" s="495"/>
      <c r="E6496" s="495"/>
      <c r="F6496" s="428"/>
      <c r="G6496" s="495"/>
      <c r="H6496" s="495" t="str">
        <f t="shared" si="206"/>
        <v/>
      </c>
      <c r="I6496" s="512" t="str">
        <f t="shared" si="207"/>
        <v/>
      </c>
      <c r="J6496" s="428"/>
    </row>
    <row r="6497" spans="1:10" ht="24.75" customHeight="1">
      <c r="A6497" s="428"/>
      <c r="B6497" s="428"/>
      <c r="C6497" s="428"/>
      <c r="D6497" s="495"/>
      <c r="E6497" s="495"/>
      <c r="F6497" s="428"/>
      <c r="G6497" s="495"/>
      <c r="H6497" s="495" t="str">
        <f t="shared" si="206"/>
        <v/>
      </c>
      <c r="I6497" s="512" t="str">
        <f t="shared" si="207"/>
        <v/>
      </c>
      <c r="J6497" s="428"/>
    </row>
    <row r="6498" spans="1:10" ht="24.75" customHeight="1">
      <c r="A6498" s="428"/>
      <c r="B6498" s="428"/>
      <c r="C6498" s="428"/>
      <c r="D6498" s="495"/>
      <c r="E6498" s="495"/>
      <c r="F6498" s="428"/>
      <c r="G6498" s="495"/>
      <c r="H6498" s="495" t="str">
        <f t="shared" si="206"/>
        <v/>
      </c>
      <c r="I6498" s="512" t="str">
        <f t="shared" si="207"/>
        <v/>
      </c>
      <c r="J6498" s="428"/>
    </row>
    <row r="6499" spans="1:10" ht="24.75" customHeight="1">
      <c r="A6499" s="428"/>
      <c r="B6499" s="428"/>
      <c r="C6499" s="428"/>
      <c r="D6499" s="495"/>
      <c r="E6499" s="495"/>
      <c r="F6499" s="428"/>
      <c r="G6499" s="495"/>
      <c r="H6499" s="495" t="str">
        <f t="shared" si="206"/>
        <v/>
      </c>
      <c r="I6499" s="512" t="str">
        <f t="shared" si="207"/>
        <v/>
      </c>
      <c r="J6499" s="428"/>
    </row>
    <row r="6500" spans="1:10" ht="24.75" customHeight="1">
      <c r="A6500" s="428"/>
      <c r="B6500" s="428"/>
      <c r="C6500" s="428"/>
      <c r="D6500" s="495"/>
      <c r="E6500" s="495"/>
      <c r="F6500" s="428"/>
      <c r="G6500" s="495"/>
      <c r="H6500" s="495" t="str">
        <f t="shared" si="206"/>
        <v/>
      </c>
      <c r="I6500" s="512" t="str">
        <f t="shared" si="207"/>
        <v/>
      </c>
      <c r="J6500" s="428"/>
    </row>
    <row r="6501" spans="1:10" ht="24.75" customHeight="1">
      <c r="A6501" s="428"/>
      <c r="B6501" s="428"/>
      <c r="C6501" s="428"/>
      <c r="D6501" s="495"/>
      <c r="E6501" s="495"/>
      <c r="F6501" s="428"/>
      <c r="G6501" s="495"/>
      <c r="H6501" s="495" t="str">
        <f t="shared" si="206"/>
        <v/>
      </c>
      <c r="I6501" s="512" t="str">
        <f t="shared" si="207"/>
        <v/>
      </c>
      <c r="J6501" s="428"/>
    </row>
    <row r="6502" spans="1:10" ht="24.75" customHeight="1">
      <c r="A6502" s="428"/>
      <c r="B6502" s="428"/>
      <c r="C6502" s="428"/>
      <c r="D6502" s="495"/>
      <c r="E6502" s="495"/>
      <c r="F6502" s="428"/>
      <c r="G6502" s="495"/>
      <c r="H6502" s="495" t="str">
        <f t="shared" si="206"/>
        <v/>
      </c>
      <c r="I6502" s="512" t="str">
        <f t="shared" si="207"/>
        <v/>
      </c>
      <c r="J6502" s="428"/>
    </row>
    <row r="6503" spans="1:10" ht="24.75" customHeight="1">
      <c r="A6503" s="428"/>
      <c r="B6503" s="428"/>
      <c r="C6503" s="428"/>
      <c r="D6503" s="495"/>
      <c r="E6503" s="495"/>
      <c r="F6503" s="428"/>
      <c r="G6503" s="495"/>
      <c r="H6503" s="495" t="str">
        <f t="shared" si="206"/>
        <v/>
      </c>
      <c r="I6503" s="512" t="str">
        <f t="shared" si="207"/>
        <v/>
      </c>
      <c r="J6503" s="428"/>
    </row>
    <row r="6504" spans="1:10" ht="24.75" customHeight="1">
      <c r="A6504" s="428"/>
      <c r="B6504" s="428"/>
      <c r="C6504" s="428"/>
      <c r="D6504" s="495"/>
      <c r="E6504" s="495"/>
      <c r="F6504" s="428"/>
      <c r="G6504" s="495"/>
      <c r="H6504" s="495" t="str">
        <f t="shared" si="206"/>
        <v/>
      </c>
      <c r="I6504" s="512" t="str">
        <f t="shared" si="207"/>
        <v/>
      </c>
      <c r="J6504" s="428"/>
    </row>
    <row r="6505" spans="1:10" ht="24.75" customHeight="1">
      <c r="A6505" s="428"/>
      <c r="B6505" s="428"/>
      <c r="C6505" s="428"/>
      <c r="D6505" s="495"/>
      <c r="E6505" s="495"/>
      <c r="F6505" s="428"/>
      <c r="G6505" s="495"/>
      <c r="H6505" s="495" t="str">
        <f t="shared" si="206"/>
        <v/>
      </c>
      <c r="I6505" s="512" t="str">
        <f t="shared" si="207"/>
        <v/>
      </c>
      <c r="J6505" s="428"/>
    </row>
    <row r="6506" spans="1:10" ht="24.75" customHeight="1">
      <c r="A6506" s="428"/>
      <c r="B6506" s="428"/>
      <c r="C6506" s="428"/>
      <c r="D6506" s="495"/>
      <c r="E6506" s="495"/>
      <c r="F6506" s="428"/>
      <c r="G6506" s="495"/>
      <c r="H6506" s="495" t="str">
        <f t="shared" si="206"/>
        <v/>
      </c>
      <c r="I6506" s="512" t="str">
        <f t="shared" si="207"/>
        <v/>
      </c>
      <c r="J6506" s="428"/>
    </row>
    <row r="6507" spans="1:10" ht="24.75" customHeight="1">
      <c r="A6507" s="428"/>
      <c r="B6507" s="428"/>
      <c r="C6507" s="428"/>
      <c r="D6507" s="495"/>
      <c r="E6507" s="495"/>
      <c r="F6507" s="428"/>
      <c r="G6507" s="495"/>
      <c r="H6507" s="495" t="str">
        <f t="shared" si="206"/>
        <v/>
      </c>
      <c r="I6507" s="512" t="str">
        <f t="shared" si="207"/>
        <v/>
      </c>
      <c r="J6507" s="428"/>
    </row>
    <row r="6508" spans="1:10" ht="24.75" customHeight="1">
      <c r="A6508" s="428"/>
      <c r="B6508" s="428"/>
      <c r="C6508" s="428"/>
      <c r="D6508" s="495"/>
      <c r="E6508" s="495"/>
      <c r="F6508" s="428"/>
      <c r="G6508" s="495"/>
      <c r="H6508" s="495" t="str">
        <f t="shared" si="206"/>
        <v/>
      </c>
      <c r="I6508" s="512" t="str">
        <f t="shared" si="207"/>
        <v/>
      </c>
      <c r="J6508" s="428"/>
    </row>
    <row r="6509" spans="1:10" ht="24.75" customHeight="1">
      <c r="A6509" s="428"/>
      <c r="B6509" s="428"/>
      <c r="C6509" s="428"/>
      <c r="D6509" s="495"/>
      <c r="E6509" s="495"/>
      <c r="F6509" s="428"/>
      <c r="G6509" s="495"/>
      <c r="H6509" s="495" t="str">
        <f t="shared" si="206"/>
        <v/>
      </c>
      <c r="I6509" s="512" t="str">
        <f t="shared" si="207"/>
        <v/>
      </c>
      <c r="J6509" s="428"/>
    </row>
    <row r="6510" spans="1:10" ht="24.75" customHeight="1">
      <c r="A6510" s="428"/>
      <c r="B6510" s="428"/>
      <c r="C6510" s="428"/>
      <c r="D6510" s="495"/>
      <c r="E6510" s="495"/>
      <c r="F6510" s="428"/>
      <c r="G6510" s="495"/>
      <c r="H6510" s="495" t="str">
        <f t="shared" si="206"/>
        <v/>
      </c>
      <c r="I6510" s="512" t="str">
        <f t="shared" si="207"/>
        <v/>
      </c>
      <c r="J6510" s="428"/>
    </row>
    <row r="6511" spans="1:10" ht="24.75" customHeight="1">
      <c r="A6511" s="428"/>
      <c r="B6511" s="428"/>
      <c r="C6511" s="428"/>
      <c r="D6511" s="495"/>
      <c r="E6511" s="495"/>
      <c r="F6511" s="428"/>
      <c r="G6511" s="495"/>
      <c r="H6511" s="495" t="str">
        <f t="shared" si="206"/>
        <v/>
      </c>
      <c r="I6511" s="512" t="str">
        <f t="shared" si="207"/>
        <v/>
      </c>
      <c r="J6511" s="428"/>
    </row>
    <row r="6512" spans="1:10" ht="24.75" customHeight="1">
      <c r="A6512" s="428"/>
      <c r="B6512" s="428"/>
      <c r="C6512" s="428"/>
      <c r="D6512" s="495"/>
      <c r="E6512" s="495"/>
      <c r="F6512" s="428"/>
      <c r="G6512" s="495"/>
      <c r="H6512" s="495" t="str">
        <f t="shared" si="206"/>
        <v/>
      </c>
      <c r="I6512" s="512" t="str">
        <f t="shared" si="207"/>
        <v/>
      </c>
      <c r="J6512" s="428"/>
    </row>
    <row r="6513" spans="1:10" ht="24.75" customHeight="1">
      <c r="A6513" s="428"/>
      <c r="B6513" s="428"/>
      <c r="C6513" s="428"/>
      <c r="D6513" s="495"/>
      <c r="E6513" s="495"/>
      <c r="F6513" s="428"/>
      <c r="G6513" s="495"/>
      <c r="H6513" s="495" t="str">
        <f t="shared" si="206"/>
        <v/>
      </c>
      <c r="I6513" s="512" t="str">
        <f t="shared" si="207"/>
        <v/>
      </c>
      <c r="J6513" s="428"/>
    </row>
    <row r="6514" spans="1:10" ht="24.75" customHeight="1">
      <c r="A6514" s="428"/>
      <c r="B6514" s="428"/>
      <c r="C6514" s="428"/>
      <c r="D6514" s="495"/>
      <c r="E6514" s="495"/>
      <c r="F6514" s="428"/>
      <c r="G6514" s="495"/>
      <c r="H6514" s="495" t="str">
        <f t="shared" si="206"/>
        <v/>
      </c>
      <c r="I6514" s="512" t="str">
        <f t="shared" si="207"/>
        <v/>
      </c>
      <c r="J6514" s="428"/>
    </row>
    <row r="6515" spans="1:10" ht="24.75" customHeight="1">
      <c r="A6515" s="428"/>
      <c r="B6515" s="428"/>
      <c r="C6515" s="428"/>
      <c r="D6515" s="495"/>
      <c r="E6515" s="495"/>
      <c r="F6515" s="428"/>
      <c r="G6515" s="495"/>
      <c r="H6515" s="495" t="str">
        <f t="shared" si="206"/>
        <v/>
      </c>
      <c r="I6515" s="512" t="str">
        <f t="shared" si="207"/>
        <v/>
      </c>
      <c r="J6515" s="428"/>
    </row>
    <row r="6516" spans="1:10" ht="24.75" customHeight="1">
      <c r="A6516" s="428"/>
      <c r="B6516" s="428"/>
      <c r="C6516" s="428"/>
      <c r="D6516" s="495"/>
      <c r="E6516" s="495"/>
      <c r="F6516" s="428"/>
      <c r="G6516" s="495"/>
      <c r="H6516" s="495" t="str">
        <f t="shared" si="206"/>
        <v/>
      </c>
      <c r="I6516" s="512" t="str">
        <f t="shared" si="207"/>
        <v/>
      </c>
      <c r="J6516" s="428"/>
    </row>
    <row r="6517" spans="1:10" ht="24.75" customHeight="1">
      <c r="A6517" s="428"/>
      <c r="B6517" s="428"/>
      <c r="C6517" s="428"/>
      <c r="D6517" s="495"/>
      <c r="E6517" s="495"/>
      <c r="F6517" s="428"/>
      <c r="G6517" s="495"/>
      <c r="H6517" s="495" t="str">
        <f t="shared" si="206"/>
        <v/>
      </c>
      <c r="I6517" s="512" t="str">
        <f t="shared" si="207"/>
        <v/>
      </c>
      <c r="J6517" s="428"/>
    </row>
    <row r="6518" spans="1:10" ht="24.75" customHeight="1">
      <c r="A6518" s="428"/>
      <c r="B6518" s="428"/>
      <c r="C6518" s="428"/>
      <c r="D6518" s="495"/>
      <c r="E6518" s="495"/>
      <c r="F6518" s="428"/>
      <c r="G6518" s="495"/>
      <c r="H6518" s="495" t="str">
        <f t="shared" si="206"/>
        <v/>
      </c>
      <c r="I6518" s="512" t="str">
        <f t="shared" si="207"/>
        <v/>
      </c>
      <c r="J6518" s="428"/>
    </row>
    <row r="6519" spans="1:10" ht="24.75" customHeight="1">
      <c r="A6519" s="428"/>
      <c r="B6519" s="428"/>
      <c r="C6519" s="428"/>
      <c r="D6519" s="495"/>
      <c r="E6519" s="495"/>
      <c r="F6519" s="428"/>
      <c r="G6519" s="495"/>
      <c r="H6519" s="495" t="str">
        <f t="shared" si="206"/>
        <v/>
      </c>
      <c r="I6519" s="512" t="str">
        <f t="shared" si="207"/>
        <v/>
      </c>
      <c r="J6519" s="428"/>
    </row>
    <row r="6520" spans="1:10" ht="24.75" customHeight="1">
      <c r="A6520" s="428"/>
      <c r="B6520" s="428"/>
      <c r="C6520" s="428"/>
      <c r="D6520" s="495"/>
      <c r="E6520" s="495"/>
      <c r="F6520" s="428"/>
      <c r="G6520" s="495"/>
      <c r="H6520" s="495" t="str">
        <f t="shared" si="206"/>
        <v/>
      </c>
      <c r="I6520" s="512" t="str">
        <f t="shared" si="207"/>
        <v/>
      </c>
      <c r="J6520" s="428"/>
    </row>
    <row r="6521" spans="1:10" ht="24.75" customHeight="1">
      <c r="A6521" s="428"/>
      <c r="B6521" s="428"/>
      <c r="C6521" s="428"/>
      <c r="D6521" s="495"/>
      <c r="E6521" s="495"/>
      <c r="F6521" s="428"/>
      <c r="G6521" s="495"/>
      <c r="H6521" s="495" t="str">
        <f t="shared" si="206"/>
        <v/>
      </c>
      <c r="I6521" s="512" t="str">
        <f t="shared" si="207"/>
        <v/>
      </c>
      <c r="J6521" s="428"/>
    </row>
    <row r="6522" spans="1:10" ht="24.75" customHeight="1">
      <c r="A6522" s="428"/>
      <c r="B6522" s="428"/>
      <c r="C6522" s="428"/>
      <c r="D6522" s="495"/>
      <c r="E6522" s="495"/>
      <c r="F6522" s="428"/>
      <c r="G6522" s="495"/>
      <c r="H6522" s="495" t="str">
        <f t="shared" si="206"/>
        <v/>
      </c>
      <c r="I6522" s="512" t="str">
        <f t="shared" si="207"/>
        <v/>
      </c>
      <c r="J6522" s="428"/>
    </row>
    <row r="6523" spans="1:10" ht="24.75" customHeight="1">
      <c r="A6523" s="428"/>
      <c r="B6523" s="428"/>
      <c r="C6523" s="428"/>
      <c r="D6523" s="495"/>
      <c r="E6523" s="495"/>
      <c r="F6523" s="428"/>
      <c r="G6523" s="495"/>
      <c r="H6523" s="495" t="str">
        <f t="shared" si="206"/>
        <v/>
      </c>
      <c r="I6523" s="512" t="str">
        <f t="shared" si="207"/>
        <v/>
      </c>
      <c r="J6523" s="428"/>
    </row>
    <row r="6524" spans="1:10" ht="24.75" customHeight="1">
      <c r="A6524" s="428"/>
      <c r="B6524" s="428"/>
      <c r="C6524" s="428"/>
      <c r="D6524" s="495"/>
      <c r="E6524" s="495"/>
      <c r="F6524" s="428"/>
      <c r="G6524" s="495"/>
      <c r="H6524" s="495" t="str">
        <f t="shared" si="206"/>
        <v/>
      </c>
      <c r="I6524" s="512" t="str">
        <f t="shared" si="207"/>
        <v/>
      </c>
      <c r="J6524" s="428"/>
    </row>
    <row r="6525" spans="1:10" ht="24.75" customHeight="1">
      <c r="A6525" s="428"/>
      <c r="B6525" s="428"/>
      <c r="C6525" s="428"/>
      <c r="D6525" s="495"/>
      <c r="E6525" s="495"/>
      <c r="F6525" s="428"/>
      <c r="G6525" s="495"/>
      <c r="H6525" s="495" t="str">
        <f t="shared" si="206"/>
        <v/>
      </c>
      <c r="I6525" s="512" t="str">
        <f t="shared" si="207"/>
        <v/>
      </c>
      <c r="J6525" s="428"/>
    </row>
    <row r="6526" spans="1:10" ht="24.75" customHeight="1">
      <c r="A6526" s="428"/>
      <c r="B6526" s="428"/>
      <c r="C6526" s="428"/>
      <c r="D6526" s="495"/>
      <c r="E6526" s="495"/>
      <c r="F6526" s="428"/>
      <c r="G6526" s="495"/>
      <c r="H6526" s="495" t="str">
        <f t="shared" si="206"/>
        <v/>
      </c>
      <c r="I6526" s="512" t="str">
        <f t="shared" si="207"/>
        <v/>
      </c>
      <c r="J6526" s="428"/>
    </row>
    <row r="6527" spans="1:10" ht="24.75" customHeight="1">
      <c r="A6527" s="428"/>
      <c r="B6527" s="428"/>
      <c r="C6527" s="428"/>
      <c r="D6527" s="495"/>
      <c r="E6527" s="495"/>
      <c r="F6527" s="428"/>
      <c r="G6527" s="495"/>
      <c r="H6527" s="495" t="str">
        <f t="shared" si="206"/>
        <v/>
      </c>
      <c r="I6527" s="512" t="str">
        <f t="shared" si="207"/>
        <v/>
      </c>
      <c r="J6527" s="428"/>
    </row>
    <row r="6528" spans="1:10" ht="24.75" customHeight="1">
      <c r="A6528" s="428"/>
      <c r="B6528" s="428"/>
      <c r="C6528" s="428"/>
      <c r="D6528" s="495"/>
      <c r="E6528" s="495"/>
      <c r="F6528" s="428"/>
      <c r="G6528" s="495"/>
      <c r="H6528" s="495" t="str">
        <f t="shared" si="206"/>
        <v/>
      </c>
      <c r="I6528" s="512" t="str">
        <f t="shared" si="207"/>
        <v/>
      </c>
      <c r="J6528" s="428"/>
    </row>
    <row r="6529" spans="1:10" ht="24.75" customHeight="1">
      <c r="A6529" s="428"/>
      <c r="B6529" s="428"/>
      <c r="C6529" s="428"/>
      <c r="D6529" s="495"/>
      <c r="E6529" s="495"/>
      <c r="F6529" s="428"/>
      <c r="G6529" s="495"/>
      <c r="H6529" s="495" t="str">
        <f t="shared" si="206"/>
        <v/>
      </c>
      <c r="I6529" s="512" t="str">
        <f t="shared" si="207"/>
        <v/>
      </c>
      <c r="J6529" s="428"/>
    </row>
    <row r="6530" spans="1:10" ht="24.75" customHeight="1">
      <c r="A6530" s="428"/>
      <c r="B6530" s="428"/>
      <c r="C6530" s="428"/>
      <c r="D6530" s="495"/>
      <c r="E6530" s="495"/>
      <c r="F6530" s="428"/>
      <c r="G6530" s="495"/>
      <c r="H6530" s="495" t="str">
        <f t="shared" si="206"/>
        <v/>
      </c>
      <c r="I6530" s="512" t="str">
        <f t="shared" si="207"/>
        <v/>
      </c>
      <c r="J6530" s="428"/>
    </row>
    <row r="6531" spans="1:10" ht="24.75" customHeight="1">
      <c r="A6531" s="428"/>
      <c r="B6531" s="428"/>
      <c r="C6531" s="428"/>
      <c r="D6531" s="495"/>
      <c r="E6531" s="495"/>
      <c r="F6531" s="428"/>
      <c r="G6531" s="495"/>
      <c r="H6531" s="495" t="str">
        <f t="shared" si="206"/>
        <v/>
      </c>
      <c r="I6531" s="512" t="str">
        <f t="shared" si="207"/>
        <v/>
      </c>
      <c r="J6531" s="428"/>
    </row>
    <row r="6532" spans="1:10" ht="24.75" customHeight="1">
      <c r="A6532" s="428"/>
      <c r="B6532" s="428"/>
      <c r="C6532" s="428"/>
      <c r="D6532" s="495"/>
      <c r="E6532" s="495"/>
      <c r="F6532" s="428"/>
      <c r="G6532" s="495"/>
      <c r="H6532" s="495" t="str">
        <f t="shared" si="206"/>
        <v/>
      </c>
      <c r="I6532" s="512" t="str">
        <f t="shared" si="207"/>
        <v/>
      </c>
      <c r="J6532" s="428"/>
    </row>
    <row r="6533" spans="1:10" ht="24.75" customHeight="1">
      <c r="A6533" s="428"/>
      <c r="B6533" s="428"/>
      <c r="C6533" s="428"/>
      <c r="D6533" s="495"/>
      <c r="E6533" s="495"/>
      <c r="F6533" s="428"/>
      <c r="G6533" s="495"/>
      <c r="H6533" s="495" t="str">
        <f t="shared" si="206"/>
        <v/>
      </c>
      <c r="I6533" s="512" t="str">
        <f t="shared" si="207"/>
        <v/>
      </c>
      <c r="J6533" s="428"/>
    </row>
    <row r="6534" spans="1:10" ht="24.75" customHeight="1">
      <c r="A6534" s="428"/>
      <c r="B6534" s="428"/>
      <c r="C6534" s="428"/>
      <c r="D6534" s="495"/>
      <c r="E6534" s="495"/>
      <c r="F6534" s="428"/>
      <c r="G6534" s="495"/>
      <c r="H6534" s="495" t="str">
        <f t="shared" si="206"/>
        <v/>
      </c>
      <c r="I6534" s="512" t="str">
        <f t="shared" si="207"/>
        <v/>
      </c>
      <c r="J6534" s="428"/>
    </row>
    <row r="6535" spans="1:10" ht="24.75" customHeight="1">
      <c r="A6535" s="428"/>
      <c r="B6535" s="428"/>
      <c r="C6535" s="428"/>
      <c r="D6535" s="495"/>
      <c r="E6535" s="495"/>
      <c r="F6535" s="428"/>
      <c r="G6535" s="495"/>
      <c r="H6535" s="495" t="str">
        <f t="shared" si="206"/>
        <v/>
      </c>
      <c r="I6535" s="512" t="str">
        <f t="shared" si="207"/>
        <v/>
      </c>
      <c r="J6535" s="428"/>
    </row>
    <row r="6536" spans="1:10" ht="24.75" customHeight="1">
      <c r="A6536" s="428"/>
      <c r="B6536" s="428"/>
      <c r="C6536" s="428"/>
      <c r="D6536" s="495"/>
      <c r="E6536" s="495"/>
      <c r="F6536" s="428"/>
      <c r="G6536" s="495"/>
      <c r="H6536" s="495" t="str">
        <f t="shared" si="206"/>
        <v/>
      </c>
      <c r="I6536" s="512" t="str">
        <f t="shared" si="207"/>
        <v/>
      </c>
      <c r="J6536" s="428"/>
    </row>
    <row r="6537" spans="1:10" ht="24.75" customHeight="1">
      <c r="A6537" s="428"/>
      <c r="B6537" s="428"/>
      <c r="C6537" s="428"/>
      <c r="D6537" s="495"/>
      <c r="E6537" s="495"/>
      <c r="F6537" s="428"/>
      <c r="G6537" s="495"/>
      <c r="H6537" s="495" t="str">
        <f t="shared" si="206"/>
        <v/>
      </c>
      <c r="I6537" s="512" t="str">
        <f t="shared" si="207"/>
        <v/>
      </c>
      <c r="J6537" s="428"/>
    </row>
    <row r="6538" spans="1:10" ht="24.75" customHeight="1">
      <c r="A6538" s="428"/>
      <c r="B6538" s="428"/>
      <c r="C6538" s="428"/>
      <c r="D6538" s="495"/>
      <c r="E6538" s="495"/>
      <c r="F6538" s="428"/>
      <c r="G6538" s="495"/>
      <c r="H6538" s="495" t="str">
        <f t="shared" si="206"/>
        <v/>
      </c>
      <c r="I6538" s="512" t="str">
        <f t="shared" si="207"/>
        <v/>
      </c>
      <c r="J6538" s="428"/>
    </row>
    <row r="6539" spans="1:10" ht="24.75" customHeight="1">
      <c r="A6539" s="428"/>
      <c r="B6539" s="428"/>
      <c r="C6539" s="428"/>
      <c r="D6539" s="495"/>
      <c r="E6539" s="495"/>
      <c r="F6539" s="428"/>
      <c r="G6539" s="495"/>
      <c r="H6539" s="495" t="str">
        <f t="shared" si="206"/>
        <v/>
      </c>
      <c r="I6539" s="512" t="str">
        <f t="shared" si="207"/>
        <v/>
      </c>
      <c r="J6539" s="428"/>
    </row>
    <row r="6540" spans="1:10" ht="24.75" customHeight="1">
      <c r="A6540" s="428"/>
      <c r="B6540" s="428"/>
      <c r="C6540" s="428"/>
      <c r="D6540" s="495"/>
      <c r="E6540" s="495"/>
      <c r="F6540" s="428"/>
      <c r="G6540" s="495"/>
      <c r="H6540" s="495" t="str">
        <f t="shared" si="206"/>
        <v/>
      </c>
      <c r="I6540" s="512" t="str">
        <f t="shared" si="207"/>
        <v/>
      </c>
      <c r="J6540" s="428"/>
    </row>
    <row r="6541" spans="1:10" ht="24.75" customHeight="1">
      <c r="A6541" s="428"/>
      <c r="B6541" s="428"/>
      <c r="C6541" s="428"/>
      <c r="D6541" s="495"/>
      <c r="E6541" s="495"/>
      <c r="F6541" s="428"/>
      <c r="G6541" s="495"/>
      <c r="H6541" s="495" t="str">
        <f t="shared" si="206"/>
        <v/>
      </c>
      <c r="I6541" s="512" t="str">
        <f t="shared" si="207"/>
        <v/>
      </c>
      <c r="J6541" s="428"/>
    </row>
    <row r="6542" spans="1:10" ht="24.75" customHeight="1">
      <c r="A6542" s="428"/>
      <c r="B6542" s="428"/>
      <c r="C6542" s="428"/>
      <c r="D6542" s="495"/>
      <c r="E6542" s="495"/>
      <c r="F6542" s="428"/>
      <c r="G6542" s="495"/>
      <c r="H6542" s="495" t="str">
        <f t="shared" si="206"/>
        <v/>
      </c>
      <c r="I6542" s="512" t="str">
        <f t="shared" si="207"/>
        <v/>
      </c>
      <c r="J6542" s="428"/>
    </row>
    <row r="6543" spans="1:10" ht="24.75" customHeight="1">
      <c r="A6543" s="428"/>
      <c r="B6543" s="428"/>
      <c r="C6543" s="428"/>
      <c r="D6543" s="495"/>
      <c r="E6543" s="495"/>
      <c r="F6543" s="428"/>
      <c r="G6543" s="495"/>
      <c r="H6543" s="495" t="str">
        <f t="shared" si="206"/>
        <v/>
      </c>
      <c r="I6543" s="512" t="str">
        <f t="shared" si="207"/>
        <v/>
      </c>
      <c r="J6543" s="428"/>
    </row>
    <row r="6544" spans="1:10" ht="24.75" customHeight="1">
      <c r="A6544" s="428"/>
      <c r="B6544" s="428"/>
      <c r="C6544" s="428"/>
      <c r="D6544" s="495"/>
      <c r="E6544" s="495"/>
      <c r="F6544" s="428"/>
      <c r="G6544" s="495"/>
      <c r="H6544" s="495" t="str">
        <f t="shared" si="206"/>
        <v/>
      </c>
      <c r="I6544" s="512" t="str">
        <f t="shared" si="207"/>
        <v/>
      </c>
      <c r="J6544" s="428"/>
    </row>
    <row r="6545" spans="1:10" ht="24.75" customHeight="1">
      <c r="A6545" s="428"/>
      <c r="B6545" s="428"/>
      <c r="C6545" s="428"/>
      <c r="D6545" s="495"/>
      <c r="E6545" s="495"/>
      <c r="F6545" s="428"/>
      <c r="G6545" s="495"/>
      <c r="H6545" s="495" t="str">
        <f t="shared" si="206"/>
        <v/>
      </c>
      <c r="I6545" s="512" t="str">
        <f t="shared" si="207"/>
        <v/>
      </c>
      <c r="J6545" s="428"/>
    </row>
    <row r="6546" spans="1:10" ht="24.75" customHeight="1">
      <c r="A6546" s="428"/>
      <c r="B6546" s="428"/>
      <c r="C6546" s="428"/>
      <c r="D6546" s="495"/>
      <c r="E6546" s="495"/>
      <c r="F6546" s="428"/>
      <c r="G6546" s="495"/>
      <c r="H6546" s="495" t="str">
        <f t="shared" si="206"/>
        <v/>
      </c>
      <c r="I6546" s="512" t="str">
        <f t="shared" si="207"/>
        <v/>
      </c>
      <c r="J6546" s="428"/>
    </row>
    <row r="6547" spans="1:10" ht="24.75" customHeight="1">
      <c r="A6547" s="428"/>
      <c r="B6547" s="428"/>
      <c r="C6547" s="428"/>
      <c r="D6547" s="495"/>
      <c r="E6547" s="495"/>
      <c r="F6547" s="428"/>
      <c r="G6547" s="495"/>
      <c r="H6547" s="495" t="str">
        <f t="shared" si="206"/>
        <v/>
      </c>
      <c r="I6547" s="512" t="str">
        <f t="shared" si="207"/>
        <v/>
      </c>
      <c r="J6547" s="428"/>
    </row>
    <row r="6548" spans="1:10" ht="24.75" customHeight="1">
      <c r="A6548" s="428"/>
      <c r="B6548" s="428"/>
      <c r="C6548" s="428"/>
      <c r="D6548" s="495"/>
      <c r="E6548" s="495"/>
      <c r="F6548" s="428"/>
      <c r="G6548" s="495"/>
      <c r="H6548" s="495" t="str">
        <f t="shared" si="206"/>
        <v/>
      </c>
      <c r="I6548" s="512" t="str">
        <f t="shared" si="207"/>
        <v/>
      </c>
      <c r="J6548" s="428"/>
    </row>
    <row r="6549" spans="1:10" ht="24.75" customHeight="1">
      <c r="A6549" s="428"/>
      <c r="B6549" s="428"/>
      <c r="C6549" s="428"/>
      <c r="D6549" s="495"/>
      <c r="E6549" s="495"/>
      <c r="F6549" s="428"/>
      <c r="G6549" s="495"/>
      <c r="H6549" s="495" t="str">
        <f t="shared" si="206"/>
        <v/>
      </c>
      <c r="I6549" s="512" t="str">
        <f t="shared" si="207"/>
        <v/>
      </c>
      <c r="J6549" s="428"/>
    </row>
    <row r="6550" spans="1:10" ht="24.75" customHeight="1">
      <c r="A6550" s="428"/>
      <c r="B6550" s="428"/>
      <c r="C6550" s="428"/>
      <c r="D6550" s="495"/>
      <c r="E6550" s="495"/>
      <c r="F6550" s="428"/>
      <c r="G6550" s="495"/>
      <c r="H6550" s="495" t="str">
        <f t="shared" si="206"/>
        <v/>
      </c>
      <c r="I6550" s="512" t="str">
        <f t="shared" si="207"/>
        <v/>
      </c>
      <c r="J6550" s="428"/>
    </row>
    <row r="6551" spans="1:10" ht="24.75" customHeight="1">
      <c r="A6551" s="428"/>
      <c r="B6551" s="428"/>
      <c r="C6551" s="428"/>
      <c r="D6551" s="495"/>
      <c r="E6551" s="495"/>
      <c r="F6551" s="428"/>
      <c r="G6551" s="495"/>
      <c r="H6551" s="495" t="str">
        <f t="shared" si="206"/>
        <v/>
      </c>
      <c r="I6551" s="512" t="str">
        <f t="shared" si="207"/>
        <v/>
      </c>
      <c r="J6551" s="428"/>
    </row>
    <row r="6552" spans="1:10" ht="24.75" customHeight="1">
      <c r="A6552" s="428"/>
      <c r="B6552" s="428"/>
      <c r="C6552" s="428"/>
      <c r="D6552" s="495"/>
      <c r="E6552" s="495"/>
      <c r="F6552" s="428"/>
      <c r="G6552" s="495"/>
      <c r="H6552" s="495" t="str">
        <f t="shared" si="206"/>
        <v/>
      </c>
      <c r="I6552" s="512" t="str">
        <f t="shared" si="207"/>
        <v/>
      </c>
      <c r="J6552" s="428"/>
    </row>
    <row r="6553" spans="1:10" ht="24.75" customHeight="1">
      <c r="A6553" s="428"/>
      <c r="B6553" s="428"/>
      <c r="C6553" s="428"/>
      <c r="D6553" s="495"/>
      <c r="E6553" s="495"/>
      <c r="F6553" s="428"/>
      <c r="G6553" s="495"/>
      <c r="H6553" s="495" t="str">
        <f t="shared" si="206"/>
        <v/>
      </c>
      <c r="I6553" s="512" t="str">
        <f t="shared" si="207"/>
        <v/>
      </c>
      <c r="J6553" s="428"/>
    </row>
    <row r="6554" spans="1:10" ht="24.75" customHeight="1">
      <c r="A6554" s="428"/>
      <c r="B6554" s="428"/>
      <c r="C6554" s="428"/>
      <c r="D6554" s="495"/>
      <c r="E6554" s="495"/>
      <c r="F6554" s="428"/>
      <c r="G6554" s="495"/>
      <c r="H6554" s="495" t="str">
        <f t="shared" si="206"/>
        <v/>
      </c>
      <c r="I6554" s="512" t="str">
        <f t="shared" si="207"/>
        <v/>
      </c>
      <c r="J6554" s="428"/>
    </row>
    <row r="6555" spans="1:10" ht="24.75" customHeight="1">
      <c r="A6555" s="428"/>
      <c r="B6555" s="428"/>
      <c r="C6555" s="428"/>
      <c r="D6555" s="495"/>
      <c r="E6555" s="495"/>
      <c r="F6555" s="428"/>
      <c r="G6555" s="495"/>
      <c r="H6555" s="495" t="str">
        <f t="shared" si="206"/>
        <v/>
      </c>
      <c r="I6555" s="512" t="str">
        <f t="shared" si="207"/>
        <v/>
      </c>
      <c r="J6555" s="428"/>
    </row>
    <row r="6556" spans="1:10" ht="24.75" customHeight="1">
      <c r="A6556" s="428"/>
      <c r="B6556" s="428"/>
      <c r="C6556" s="428"/>
      <c r="D6556" s="495"/>
      <c r="E6556" s="495"/>
      <c r="F6556" s="428"/>
      <c r="G6556" s="495"/>
      <c r="H6556" s="495" t="str">
        <f t="shared" si="206"/>
        <v/>
      </c>
      <c r="I6556" s="512" t="str">
        <f t="shared" si="207"/>
        <v/>
      </c>
      <c r="J6556" s="428"/>
    </row>
    <row r="6557" spans="1:10" ht="24.75" customHeight="1">
      <c r="A6557" s="428"/>
      <c r="B6557" s="428"/>
      <c r="C6557" s="428"/>
      <c r="D6557" s="495"/>
      <c r="E6557" s="495"/>
      <c r="F6557" s="428"/>
      <c r="G6557" s="495"/>
      <c r="H6557" s="495" t="str">
        <f t="shared" si="206"/>
        <v/>
      </c>
      <c r="I6557" s="512" t="str">
        <f t="shared" si="207"/>
        <v/>
      </c>
      <c r="J6557" s="428"/>
    </row>
    <row r="6558" spans="1:10" ht="24.75" customHeight="1">
      <c r="A6558" s="428"/>
      <c r="B6558" s="428"/>
      <c r="C6558" s="428"/>
      <c r="D6558" s="495"/>
      <c r="E6558" s="495"/>
      <c r="F6558" s="428"/>
      <c r="G6558" s="495"/>
      <c r="H6558" s="495" t="str">
        <f t="shared" ref="H6558:H6621" si="208">IF(E6558="","",E6558*G6558)</f>
        <v/>
      </c>
      <c r="I6558" s="512" t="str">
        <f t="shared" ref="I6558:I6621" si="209">IF(D6558="","",H6558/D6558)</f>
        <v/>
      </c>
      <c r="J6558" s="428"/>
    </row>
    <row r="6559" spans="1:10" ht="24.75" customHeight="1">
      <c r="A6559" s="428"/>
      <c r="B6559" s="428"/>
      <c r="C6559" s="428"/>
      <c r="D6559" s="495"/>
      <c r="E6559" s="495"/>
      <c r="F6559" s="428"/>
      <c r="G6559" s="495"/>
      <c r="H6559" s="495" t="str">
        <f t="shared" si="208"/>
        <v/>
      </c>
      <c r="I6559" s="512" t="str">
        <f t="shared" si="209"/>
        <v/>
      </c>
      <c r="J6559" s="428"/>
    </row>
    <row r="6560" spans="1:10" ht="24.75" customHeight="1">
      <c r="A6560" s="428"/>
      <c r="B6560" s="428"/>
      <c r="C6560" s="428"/>
      <c r="D6560" s="495"/>
      <c r="E6560" s="495"/>
      <c r="F6560" s="428"/>
      <c r="G6560" s="495"/>
      <c r="H6560" s="495" t="str">
        <f t="shared" si="208"/>
        <v/>
      </c>
      <c r="I6560" s="512" t="str">
        <f t="shared" si="209"/>
        <v/>
      </c>
      <c r="J6560" s="428"/>
    </row>
    <row r="6561" spans="1:10" ht="24.75" customHeight="1">
      <c r="A6561" s="428"/>
      <c r="B6561" s="428"/>
      <c r="C6561" s="428"/>
      <c r="D6561" s="495"/>
      <c r="E6561" s="495"/>
      <c r="F6561" s="428"/>
      <c r="G6561" s="495"/>
      <c r="H6561" s="495" t="str">
        <f t="shared" si="208"/>
        <v/>
      </c>
      <c r="I6561" s="512" t="str">
        <f t="shared" si="209"/>
        <v/>
      </c>
      <c r="J6561" s="428"/>
    </row>
    <row r="6562" spans="1:10" ht="24.75" customHeight="1">
      <c r="A6562" s="428"/>
      <c r="B6562" s="428"/>
      <c r="C6562" s="428"/>
      <c r="D6562" s="495"/>
      <c r="E6562" s="495"/>
      <c r="F6562" s="428"/>
      <c r="G6562" s="495"/>
      <c r="H6562" s="495" t="str">
        <f t="shared" si="208"/>
        <v/>
      </c>
      <c r="I6562" s="512" t="str">
        <f t="shared" si="209"/>
        <v/>
      </c>
      <c r="J6562" s="428"/>
    </row>
    <row r="6563" spans="1:10" ht="24.75" customHeight="1">
      <c r="A6563" s="428"/>
      <c r="B6563" s="428"/>
      <c r="C6563" s="428"/>
      <c r="D6563" s="495"/>
      <c r="E6563" s="495"/>
      <c r="F6563" s="428"/>
      <c r="G6563" s="495"/>
      <c r="H6563" s="495" t="str">
        <f t="shared" si="208"/>
        <v/>
      </c>
      <c r="I6563" s="512" t="str">
        <f t="shared" si="209"/>
        <v/>
      </c>
      <c r="J6563" s="428"/>
    </row>
    <row r="6564" spans="1:10" ht="24.75" customHeight="1">
      <c r="A6564" s="428"/>
      <c r="B6564" s="428"/>
      <c r="C6564" s="428"/>
      <c r="D6564" s="495"/>
      <c r="E6564" s="495"/>
      <c r="F6564" s="428"/>
      <c r="G6564" s="495"/>
      <c r="H6564" s="495" t="str">
        <f t="shared" si="208"/>
        <v/>
      </c>
      <c r="I6564" s="512" t="str">
        <f t="shared" si="209"/>
        <v/>
      </c>
      <c r="J6564" s="428"/>
    </row>
    <row r="6565" spans="1:10" ht="24.75" customHeight="1">
      <c r="A6565" s="428"/>
      <c r="B6565" s="428"/>
      <c r="C6565" s="428"/>
      <c r="D6565" s="495"/>
      <c r="E6565" s="495"/>
      <c r="F6565" s="428"/>
      <c r="G6565" s="495"/>
      <c r="H6565" s="495" t="str">
        <f t="shared" si="208"/>
        <v/>
      </c>
      <c r="I6565" s="512" t="str">
        <f t="shared" si="209"/>
        <v/>
      </c>
      <c r="J6565" s="428"/>
    </row>
    <row r="6566" spans="1:10" ht="24.75" customHeight="1">
      <c r="A6566" s="428"/>
      <c r="B6566" s="428"/>
      <c r="C6566" s="428"/>
      <c r="D6566" s="495"/>
      <c r="E6566" s="495"/>
      <c r="F6566" s="428"/>
      <c r="G6566" s="495"/>
      <c r="H6566" s="495" t="str">
        <f t="shared" si="208"/>
        <v/>
      </c>
      <c r="I6566" s="512" t="str">
        <f t="shared" si="209"/>
        <v/>
      </c>
      <c r="J6566" s="428"/>
    </row>
    <row r="6567" spans="1:10" ht="24.75" customHeight="1">
      <c r="A6567" s="428"/>
      <c r="B6567" s="428"/>
      <c r="C6567" s="428"/>
      <c r="D6567" s="495"/>
      <c r="E6567" s="495"/>
      <c r="F6567" s="428"/>
      <c r="G6567" s="495"/>
      <c r="H6567" s="495" t="str">
        <f t="shared" si="208"/>
        <v/>
      </c>
      <c r="I6567" s="512" t="str">
        <f t="shared" si="209"/>
        <v/>
      </c>
      <c r="J6567" s="428"/>
    </row>
    <row r="6568" spans="1:10" ht="24.75" customHeight="1">
      <c r="A6568" s="428"/>
      <c r="B6568" s="428"/>
      <c r="C6568" s="428"/>
      <c r="D6568" s="495"/>
      <c r="E6568" s="495"/>
      <c r="F6568" s="428"/>
      <c r="G6568" s="495"/>
      <c r="H6568" s="495" t="str">
        <f t="shared" si="208"/>
        <v/>
      </c>
      <c r="I6568" s="512" t="str">
        <f t="shared" si="209"/>
        <v/>
      </c>
      <c r="J6568" s="428"/>
    </row>
    <row r="6569" spans="1:10" ht="24.75" customHeight="1">
      <c r="A6569" s="428"/>
      <c r="B6569" s="428"/>
      <c r="C6569" s="428"/>
      <c r="D6569" s="495"/>
      <c r="E6569" s="495"/>
      <c r="F6569" s="428"/>
      <c r="G6569" s="495"/>
      <c r="H6569" s="495" t="str">
        <f t="shared" si="208"/>
        <v/>
      </c>
      <c r="I6569" s="512" t="str">
        <f t="shared" si="209"/>
        <v/>
      </c>
      <c r="J6569" s="428"/>
    </row>
    <row r="6570" spans="1:10" ht="24.75" customHeight="1">
      <c r="A6570" s="428"/>
      <c r="B6570" s="428"/>
      <c r="C6570" s="428"/>
      <c r="D6570" s="495"/>
      <c r="E6570" s="495"/>
      <c r="F6570" s="428"/>
      <c r="G6570" s="495"/>
      <c r="H6570" s="495" t="str">
        <f t="shared" si="208"/>
        <v/>
      </c>
      <c r="I6570" s="512" t="str">
        <f t="shared" si="209"/>
        <v/>
      </c>
      <c r="J6570" s="428"/>
    </row>
    <row r="6571" spans="1:10" ht="24.75" customHeight="1">
      <c r="A6571" s="428"/>
      <c r="B6571" s="428"/>
      <c r="C6571" s="428"/>
      <c r="D6571" s="495"/>
      <c r="E6571" s="495"/>
      <c r="F6571" s="428"/>
      <c r="G6571" s="495"/>
      <c r="H6571" s="495" t="str">
        <f t="shared" si="208"/>
        <v/>
      </c>
      <c r="I6571" s="512" t="str">
        <f t="shared" si="209"/>
        <v/>
      </c>
      <c r="J6571" s="428"/>
    </row>
    <row r="6572" spans="1:10" ht="24.75" customHeight="1">
      <c r="A6572" s="428"/>
      <c r="B6572" s="428"/>
      <c r="C6572" s="428"/>
      <c r="D6572" s="495"/>
      <c r="E6572" s="495"/>
      <c r="F6572" s="428"/>
      <c r="G6572" s="495"/>
      <c r="H6572" s="495" t="str">
        <f t="shared" si="208"/>
        <v/>
      </c>
      <c r="I6572" s="512" t="str">
        <f t="shared" si="209"/>
        <v/>
      </c>
      <c r="J6572" s="428"/>
    </row>
    <row r="6573" spans="1:10" ht="24.75" customHeight="1">
      <c r="A6573" s="428"/>
      <c r="B6573" s="428"/>
      <c r="C6573" s="428"/>
      <c r="D6573" s="495"/>
      <c r="E6573" s="495"/>
      <c r="F6573" s="428"/>
      <c r="G6573" s="495"/>
      <c r="H6573" s="495" t="str">
        <f t="shared" si="208"/>
        <v/>
      </c>
      <c r="I6573" s="512" t="str">
        <f t="shared" si="209"/>
        <v/>
      </c>
      <c r="J6573" s="428"/>
    </row>
    <row r="6574" spans="1:10" ht="24.75" customHeight="1">
      <c r="A6574" s="428"/>
      <c r="B6574" s="428"/>
      <c r="C6574" s="428"/>
      <c r="D6574" s="495"/>
      <c r="E6574" s="495"/>
      <c r="F6574" s="428"/>
      <c r="G6574" s="495"/>
      <c r="H6574" s="495" t="str">
        <f t="shared" si="208"/>
        <v/>
      </c>
      <c r="I6574" s="512" t="str">
        <f t="shared" si="209"/>
        <v/>
      </c>
      <c r="J6574" s="428"/>
    </row>
    <row r="6575" spans="1:10" ht="24.75" customHeight="1">
      <c r="A6575" s="428"/>
      <c r="B6575" s="428"/>
      <c r="C6575" s="428"/>
      <c r="D6575" s="495"/>
      <c r="E6575" s="495"/>
      <c r="F6575" s="428"/>
      <c r="G6575" s="495"/>
      <c r="H6575" s="495" t="str">
        <f t="shared" si="208"/>
        <v/>
      </c>
      <c r="I6575" s="512" t="str">
        <f t="shared" si="209"/>
        <v/>
      </c>
      <c r="J6575" s="428"/>
    </row>
    <row r="6576" spans="1:10" ht="24.75" customHeight="1">
      <c r="A6576" s="428"/>
      <c r="B6576" s="428"/>
      <c r="C6576" s="428"/>
      <c r="D6576" s="495"/>
      <c r="E6576" s="495"/>
      <c r="F6576" s="428"/>
      <c r="G6576" s="495"/>
      <c r="H6576" s="495" t="str">
        <f t="shared" si="208"/>
        <v/>
      </c>
      <c r="I6576" s="512" t="str">
        <f t="shared" si="209"/>
        <v/>
      </c>
      <c r="J6576" s="428"/>
    </row>
    <row r="6577" spans="1:10" ht="24.75" customHeight="1">
      <c r="A6577" s="428"/>
      <c r="B6577" s="428"/>
      <c r="C6577" s="428"/>
      <c r="D6577" s="495"/>
      <c r="E6577" s="495"/>
      <c r="F6577" s="428"/>
      <c r="G6577" s="495"/>
      <c r="H6577" s="495" t="str">
        <f t="shared" si="208"/>
        <v/>
      </c>
      <c r="I6577" s="512" t="str">
        <f t="shared" si="209"/>
        <v/>
      </c>
      <c r="J6577" s="428"/>
    </row>
    <row r="6578" spans="1:10" ht="24.75" customHeight="1">
      <c r="A6578" s="428"/>
      <c r="B6578" s="428"/>
      <c r="C6578" s="428"/>
      <c r="D6578" s="495"/>
      <c r="E6578" s="495"/>
      <c r="F6578" s="428"/>
      <c r="G6578" s="495"/>
      <c r="H6578" s="495" t="str">
        <f t="shared" si="208"/>
        <v/>
      </c>
      <c r="I6578" s="512" t="str">
        <f t="shared" si="209"/>
        <v/>
      </c>
      <c r="J6578" s="428"/>
    </row>
    <row r="6579" spans="1:10" ht="24.75" customHeight="1">
      <c r="A6579" s="428"/>
      <c r="B6579" s="428"/>
      <c r="C6579" s="428"/>
      <c r="D6579" s="495"/>
      <c r="E6579" s="495"/>
      <c r="F6579" s="428"/>
      <c r="G6579" s="495"/>
      <c r="H6579" s="495" t="str">
        <f t="shared" si="208"/>
        <v/>
      </c>
      <c r="I6579" s="512" t="str">
        <f t="shared" si="209"/>
        <v/>
      </c>
      <c r="J6579" s="428"/>
    </row>
    <row r="6580" spans="1:10" ht="24.75" customHeight="1">
      <c r="A6580" s="428"/>
      <c r="B6580" s="428"/>
      <c r="C6580" s="428"/>
      <c r="D6580" s="495"/>
      <c r="E6580" s="495"/>
      <c r="F6580" s="428"/>
      <c r="G6580" s="495"/>
      <c r="H6580" s="495" t="str">
        <f t="shared" si="208"/>
        <v/>
      </c>
      <c r="I6580" s="512" t="str">
        <f t="shared" si="209"/>
        <v/>
      </c>
      <c r="J6580" s="428"/>
    </row>
    <row r="6581" spans="1:10" ht="24.75" customHeight="1">
      <c r="A6581" s="428"/>
      <c r="B6581" s="428"/>
      <c r="C6581" s="428"/>
      <c r="D6581" s="495"/>
      <c r="E6581" s="495"/>
      <c r="F6581" s="428"/>
      <c r="G6581" s="495"/>
      <c r="H6581" s="495" t="str">
        <f t="shared" si="208"/>
        <v/>
      </c>
      <c r="I6581" s="512" t="str">
        <f t="shared" si="209"/>
        <v/>
      </c>
      <c r="J6581" s="428"/>
    </row>
    <row r="6582" spans="1:10" ht="24.75" customHeight="1">
      <c r="A6582" s="428"/>
      <c r="B6582" s="428"/>
      <c r="C6582" s="428"/>
      <c r="D6582" s="495"/>
      <c r="E6582" s="495"/>
      <c r="F6582" s="428"/>
      <c r="G6582" s="495"/>
      <c r="H6582" s="495" t="str">
        <f t="shared" si="208"/>
        <v/>
      </c>
      <c r="I6582" s="512" t="str">
        <f t="shared" si="209"/>
        <v/>
      </c>
      <c r="J6582" s="428"/>
    </row>
    <row r="6583" spans="1:10" ht="24.75" customHeight="1">
      <c r="A6583" s="428"/>
      <c r="B6583" s="428"/>
      <c r="C6583" s="428"/>
      <c r="D6583" s="495"/>
      <c r="E6583" s="495"/>
      <c r="F6583" s="428"/>
      <c r="G6583" s="495"/>
      <c r="H6583" s="495" t="str">
        <f t="shared" si="208"/>
        <v/>
      </c>
      <c r="I6583" s="512" t="str">
        <f t="shared" si="209"/>
        <v/>
      </c>
      <c r="J6583" s="428"/>
    </row>
    <row r="6584" spans="1:10" ht="24.75" customHeight="1">
      <c r="A6584" s="428"/>
      <c r="B6584" s="428"/>
      <c r="C6584" s="428"/>
      <c r="D6584" s="495"/>
      <c r="E6584" s="495"/>
      <c r="F6584" s="428"/>
      <c r="G6584" s="495"/>
      <c r="H6584" s="495" t="str">
        <f t="shared" si="208"/>
        <v/>
      </c>
      <c r="I6584" s="512" t="str">
        <f t="shared" si="209"/>
        <v/>
      </c>
      <c r="J6584" s="428"/>
    </row>
    <row r="6585" spans="1:10" ht="24.75" customHeight="1">
      <c r="A6585" s="428"/>
      <c r="B6585" s="428"/>
      <c r="C6585" s="428"/>
      <c r="D6585" s="495"/>
      <c r="E6585" s="495"/>
      <c r="F6585" s="428"/>
      <c r="G6585" s="495"/>
      <c r="H6585" s="495" t="str">
        <f t="shared" si="208"/>
        <v/>
      </c>
      <c r="I6585" s="512" t="str">
        <f t="shared" si="209"/>
        <v/>
      </c>
      <c r="J6585" s="428"/>
    </row>
    <row r="6586" spans="1:10" ht="24.75" customHeight="1">
      <c r="A6586" s="428"/>
      <c r="B6586" s="428"/>
      <c r="C6586" s="428"/>
      <c r="D6586" s="495"/>
      <c r="E6586" s="495"/>
      <c r="F6586" s="428"/>
      <c r="G6586" s="495"/>
      <c r="H6586" s="495" t="str">
        <f t="shared" si="208"/>
        <v/>
      </c>
      <c r="I6586" s="512" t="str">
        <f t="shared" si="209"/>
        <v/>
      </c>
      <c r="J6586" s="428"/>
    </row>
    <row r="6587" spans="1:10" ht="24.75" customHeight="1">
      <c r="A6587" s="428"/>
      <c r="B6587" s="428"/>
      <c r="C6587" s="428"/>
      <c r="D6587" s="495"/>
      <c r="E6587" s="495"/>
      <c r="F6587" s="428"/>
      <c r="G6587" s="495"/>
      <c r="H6587" s="495" t="str">
        <f t="shared" si="208"/>
        <v/>
      </c>
      <c r="I6587" s="512" t="str">
        <f t="shared" si="209"/>
        <v/>
      </c>
      <c r="J6587" s="428"/>
    </row>
    <row r="6588" spans="1:10" ht="24.75" customHeight="1">
      <c r="A6588" s="428"/>
      <c r="B6588" s="428"/>
      <c r="C6588" s="428"/>
      <c r="D6588" s="495"/>
      <c r="E6588" s="495"/>
      <c r="F6588" s="428"/>
      <c r="G6588" s="495"/>
      <c r="H6588" s="495" t="str">
        <f t="shared" si="208"/>
        <v/>
      </c>
      <c r="I6588" s="512" t="str">
        <f t="shared" si="209"/>
        <v/>
      </c>
      <c r="J6588" s="428"/>
    </row>
    <row r="6589" spans="1:10" ht="24.75" customHeight="1">
      <c r="A6589" s="428"/>
      <c r="B6589" s="428"/>
      <c r="C6589" s="428"/>
      <c r="D6589" s="495"/>
      <c r="E6589" s="495"/>
      <c r="F6589" s="428"/>
      <c r="G6589" s="495"/>
      <c r="H6589" s="495" t="str">
        <f t="shared" si="208"/>
        <v/>
      </c>
      <c r="I6589" s="512" t="str">
        <f t="shared" si="209"/>
        <v/>
      </c>
      <c r="J6589" s="428"/>
    </row>
    <row r="6590" spans="1:10" ht="24.75" customHeight="1">
      <c r="A6590" s="428"/>
      <c r="B6590" s="428"/>
      <c r="C6590" s="428"/>
      <c r="D6590" s="495"/>
      <c r="E6590" s="495"/>
      <c r="F6590" s="428"/>
      <c r="G6590" s="495"/>
      <c r="H6590" s="495" t="str">
        <f t="shared" si="208"/>
        <v/>
      </c>
      <c r="I6590" s="512" t="str">
        <f t="shared" si="209"/>
        <v/>
      </c>
      <c r="J6590" s="428"/>
    </row>
    <row r="6591" spans="1:10" ht="24.75" customHeight="1">
      <c r="A6591" s="428"/>
      <c r="B6591" s="428"/>
      <c r="C6591" s="428"/>
      <c r="D6591" s="495"/>
      <c r="E6591" s="495"/>
      <c r="F6591" s="428"/>
      <c r="G6591" s="495"/>
      <c r="H6591" s="495" t="str">
        <f t="shared" si="208"/>
        <v/>
      </c>
      <c r="I6591" s="512" t="str">
        <f t="shared" si="209"/>
        <v/>
      </c>
      <c r="J6591" s="428"/>
    </row>
    <row r="6592" spans="1:10" ht="24.75" customHeight="1">
      <c r="A6592" s="428"/>
      <c r="B6592" s="428"/>
      <c r="C6592" s="428"/>
      <c r="D6592" s="495"/>
      <c r="E6592" s="495"/>
      <c r="F6592" s="428"/>
      <c r="G6592" s="495"/>
      <c r="H6592" s="495" t="str">
        <f t="shared" si="208"/>
        <v/>
      </c>
      <c r="I6592" s="512" t="str">
        <f t="shared" si="209"/>
        <v/>
      </c>
      <c r="J6592" s="428"/>
    </row>
    <row r="6593" spans="1:10" ht="24.75" customHeight="1">
      <c r="A6593" s="428"/>
      <c r="B6593" s="428"/>
      <c r="C6593" s="428"/>
      <c r="D6593" s="495"/>
      <c r="E6593" s="495"/>
      <c r="F6593" s="428"/>
      <c r="G6593" s="495"/>
      <c r="H6593" s="495" t="str">
        <f t="shared" si="208"/>
        <v/>
      </c>
      <c r="I6593" s="512" t="str">
        <f t="shared" si="209"/>
        <v/>
      </c>
      <c r="J6593" s="428"/>
    </row>
    <row r="6594" spans="1:10" ht="24.75" customHeight="1">
      <c r="A6594" s="428"/>
      <c r="B6594" s="428"/>
      <c r="C6594" s="428"/>
      <c r="D6594" s="495"/>
      <c r="E6594" s="495"/>
      <c r="F6594" s="428"/>
      <c r="G6594" s="495"/>
      <c r="H6594" s="495" t="str">
        <f t="shared" si="208"/>
        <v/>
      </c>
      <c r="I6594" s="512" t="str">
        <f t="shared" si="209"/>
        <v/>
      </c>
      <c r="J6594" s="428"/>
    </row>
    <row r="6595" spans="1:10" ht="24.75" customHeight="1">
      <c r="A6595" s="428"/>
      <c r="B6595" s="428"/>
      <c r="C6595" s="428"/>
      <c r="D6595" s="495"/>
      <c r="E6595" s="495"/>
      <c r="F6595" s="428"/>
      <c r="G6595" s="495"/>
      <c r="H6595" s="495" t="str">
        <f t="shared" si="208"/>
        <v/>
      </c>
      <c r="I6595" s="512" t="str">
        <f t="shared" si="209"/>
        <v/>
      </c>
      <c r="J6595" s="428"/>
    </row>
    <row r="6596" spans="1:10" ht="24.75" customHeight="1">
      <c r="A6596" s="428"/>
      <c r="B6596" s="428"/>
      <c r="C6596" s="428"/>
      <c r="D6596" s="495"/>
      <c r="E6596" s="495"/>
      <c r="F6596" s="428"/>
      <c r="G6596" s="495"/>
      <c r="H6596" s="495" t="str">
        <f t="shared" si="208"/>
        <v/>
      </c>
      <c r="I6596" s="512" t="str">
        <f t="shared" si="209"/>
        <v/>
      </c>
      <c r="J6596" s="428"/>
    </row>
    <row r="6597" spans="1:10" ht="24.75" customHeight="1">
      <c r="A6597" s="428"/>
      <c r="B6597" s="428"/>
      <c r="C6597" s="428"/>
      <c r="D6597" s="495"/>
      <c r="E6597" s="495"/>
      <c r="F6597" s="428"/>
      <c r="G6597" s="495"/>
      <c r="H6597" s="495" t="str">
        <f t="shared" si="208"/>
        <v/>
      </c>
      <c r="I6597" s="512" t="str">
        <f t="shared" si="209"/>
        <v/>
      </c>
      <c r="J6597" s="428"/>
    </row>
    <row r="6598" spans="1:10" ht="24.75" customHeight="1">
      <c r="A6598" s="428"/>
      <c r="B6598" s="428"/>
      <c r="C6598" s="428"/>
      <c r="D6598" s="495"/>
      <c r="E6598" s="495"/>
      <c r="F6598" s="428"/>
      <c r="G6598" s="495"/>
      <c r="H6598" s="495" t="str">
        <f t="shared" si="208"/>
        <v/>
      </c>
      <c r="I6598" s="512" t="str">
        <f t="shared" si="209"/>
        <v/>
      </c>
      <c r="J6598" s="428"/>
    </row>
    <row r="6599" spans="1:10" ht="24.75" customHeight="1">
      <c r="A6599" s="428"/>
      <c r="B6599" s="428"/>
      <c r="C6599" s="428"/>
      <c r="D6599" s="495"/>
      <c r="E6599" s="495"/>
      <c r="F6599" s="428"/>
      <c r="G6599" s="495"/>
      <c r="H6599" s="495" t="str">
        <f t="shared" si="208"/>
        <v/>
      </c>
      <c r="I6599" s="512" t="str">
        <f t="shared" si="209"/>
        <v/>
      </c>
      <c r="J6599" s="428"/>
    </row>
    <row r="6600" spans="1:10" ht="24.75" customHeight="1">
      <c r="A6600" s="428"/>
      <c r="B6600" s="428"/>
      <c r="C6600" s="428"/>
      <c r="D6600" s="495"/>
      <c r="E6600" s="495"/>
      <c r="F6600" s="428"/>
      <c r="G6600" s="495"/>
      <c r="H6600" s="495" t="str">
        <f t="shared" si="208"/>
        <v/>
      </c>
      <c r="I6600" s="512" t="str">
        <f t="shared" si="209"/>
        <v/>
      </c>
      <c r="J6600" s="428"/>
    </row>
    <row r="6601" spans="1:10" ht="24.75" customHeight="1">
      <c r="A6601" s="428"/>
      <c r="B6601" s="428"/>
      <c r="C6601" s="428"/>
      <c r="D6601" s="495"/>
      <c r="E6601" s="495"/>
      <c r="F6601" s="428"/>
      <c r="G6601" s="495"/>
      <c r="H6601" s="495" t="str">
        <f t="shared" si="208"/>
        <v/>
      </c>
      <c r="I6601" s="512" t="str">
        <f t="shared" si="209"/>
        <v/>
      </c>
      <c r="J6601" s="428"/>
    </row>
    <row r="6602" spans="1:10" ht="24.75" customHeight="1">
      <c r="A6602" s="428"/>
      <c r="B6602" s="428"/>
      <c r="C6602" s="428"/>
      <c r="D6602" s="495"/>
      <c r="E6602" s="495"/>
      <c r="F6602" s="428"/>
      <c r="G6602" s="495"/>
      <c r="H6602" s="495" t="str">
        <f t="shared" si="208"/>
        <v/>
      </c>
      <c r="I6602" s="512" t="str">
        <f t="shared" si="209"/>
        <v/>
      </c>
      <c r="J6602" s="428"/>
    </row>
    <row r="6603" spans="1:10" ht="24.75" customHeight="1">
      <c r="A6603" s="428"/>
      <c r="B6603" s="428"/>
      <c r="C6603" s="428"/>
      <c r="D6603" s="495"/>
      <c r="E6603" s="495"/>
      <c r="F6603" s="428"/>
      <c r="G6603" s="495"/>
      <c r="H6603" s="495" t="str">
        <f t="shared" si="208"/>
        <v/>
      </c>
      <c r="I6603" s="512" t="str">
        <f t="shared" si="209"/>
        <v/>
      </c>
      <c r="J6603" s="428"/>
    </row>
    <row r="6604" spans="1:10" ht="24.75" customHeight="1">
      <c r="A6604" s="428"/>
      <c r="B6604" s="428"/>
      <c r="C6604" s="428"/>
      <c r="D6604" s="495"/>
      <c r="E6604" s="495"/>
      <c r="F6604" s="428"/>
      <c r="G6604" s="495"/>
      <c r="H6604" s="495" t="str">
        <f t="shared" si="208"/>
        <v/>
      </c>
      <c r="I6604" s="512" t="str">
        <f t="shared" si="209"/>
        <v/>
      </c>
      <c r="J6604" s="428"/>
    </row>
    <row r="6605" spans="1:10" ht="24.75" customHeight="1">
      <c r="A6605" s="428"/>
      <c r="B6605" s="428"/>
      <c r="C6605" s="428"/>
      <c r="D6605" s="495"/>
      <c r="E6605" s="495"/>
      <c r="F6605" s="428"/>
      <c r="G6605" s="495"/>
      <c r="H6605" s="495" t="str">
        <f t="shared" si="208"/>
        <v/>
      </c>
      <c r="I6605" s="512" t="str">
        <f t="shared" si="209"/>
        <v/>
      </c>
      <c r="J6605" s="428"/>
    </row>
    <row r="6606" spans="1:10" ht="24.75" customHeight="1">
      <c r="A6606" s="428"/>
      <c r="B6606" s="428"/>
      <c r="C6606" s="428"/>
      <c r="D6606" s="495"/>
      <c r="E6606" s="495"/>
      <c r="F6606" s="428"/>
      <c r="G6606" s="495"/>
      <c r="H6606" s="495" t="str">
        <f t="shared" si="208"/>
        <v/>
      </c>
      <c r="I6606" s="512" t="str">
        <f t="shared" si="209"/>
        <v/>
      </c>
      <c r="J6606" s="428"/>
    </row>
    <row r="6607" spans="1:10" ht="24.75" customHeight="1">
      <c r="A6607" s="428"/>
      <c r="B6607" s="428"/>
      <c r="C6607" s="428"/>
      <c r="D6607" s="495"/>
      <c r="E6607" s="495"/>
      <c r="F6607" s="428"/>
      <c r="G6607" s="495"/>
      <c r="H6607" s="495" t="str">
        <f t="shared" si="208"/>
        <v/>
      </c>
      <c r="I6607" s="512" t="str">
        <f t="shared" si="209"/>
        <v/>
      </c>
      <c r="J6607" s="428"/>
    </row>
    <row r="6608" spans="1:10" ht="24.75" customHeight="1">
      <c r="A6608" s="428"/>
      <c r="B6608" s="428"/>
      <c r="C6608" s="428"/>
      <c r="D6608" s="495"/>
      <c r="E6608" s="495"/>
      <c r="F6608" s="428"/>
      <c r="G6608" s="495"/>
      <c r="H6608" s="495" t="str">
        <f t="shared" si="208"/>
        <v/>
      </c>
      <c r="I6608" s="512" t="str">
        <f t="shared" si="209"/>
        <v/>
      </c>
      <c r="J6608" s="428"/>
    </row>
    <row r="6609" spans="1:10" ht="24.75" customHeight="1">
      <c r="A6609" s="428"/>
      <c r="B6609" s="428"/>
      <c r="C6609" s="428"/>
      <c r="D6609" s="495"/>
      <c r="E6609" s="495"/>
      <c r="F6609" s="428"/>
      <c r="G6609" s="495"/>
      <c r="H6609" s="495" t="str">
        <f t="shared" si="208"/>
        <v/>
      </c>
      <c r="I6609" s="512" t="str">
        <f t="shared" si="209"/>
        <v/>
      </c>
      <c r="J6609" s="428"/>
    </row>
    <row r="6610" spans="1:10" ht="24.75" customHeight="1">
      <c r="A6610" s="428"/>
      <c r="B6610" s="428"/>
      <c r="C6610" s="428"/>
      <c r="D6610" s="495"/>
      <c r="E6610" s="495"/>
      <c r="F6610" s="428"/>
      <c r="G6610" s="495"/>
      <c r="H6610" s="495" t="str">
        <f t="shared" si="208"/>
        <v/>
      </c>
      <c r="I6610" s="512" t="str">
        <f t="shared" si="209"/>
        <v/>
      </c>
      <c r="J6610" s="428"/>
    </row>
    <row r="6611" spans="1:10" ht="24.75" customHeight="1">
      <c r="A6611" s="428"/>
      <c r="B6611" s="428"/>
      <c r="C6611" s="428"/>
      <c r="D6611" s="495"/>
      <c r="E6611" s="495"/>
      <c r="F6611" s="428"/>
      <c r="G6611" s="495"/>
      <c r="H6611" s="495" t="str">
        <f t="shared" si="208"/>
        <v/>
      </c>
      <c r="I6611" s="512" t="str">
        <f t="shared" si="209"/>
        <v/>
      </c>
      <c r="J6611" s="428"/>
    </row>
    <row r="6612" spans="1:10" ht="24.75" customHeight="1">
      <c r="A6612" s="428"/>
      <c r="B6612" s="428"/>
      <c r="C6612" s="428"/>
      <c r="D6612" s="495"/>
      <c r="E6612" s="495"/>
      <c r="F6612" s="428"/>
      <c r="G6612" s="495"/>
      <c r="H6612" s="495" t="str">
        <f t="shared" si="208"/>
        <v/>
      </c>
      <c r="I6612" s="512" t="str">
        <f t="shared" si="209"/>
        <v/>
      </c>
      <c r="J6612" s="428"/>
    </row>
    <row r="6613" spans="1:10" ht="24.75" customHeight="1">
      <c r="A6613" s="428"/>
      <c r="B6613" s="428"/>
      <c r="C6613" s="428"/>
      <c r="D6613" s="495"/>
      <c r="E6613" s="495"/>
      <c r="F6613" s="428"/>
      <c r="G6613" s="495"/>
      <c r="H6613" s="495" t="str">
        <f t="shared" si="208"/>
        <v/>
      </c>
      <c r="I6613" s="512" t="str">
        <f t="shared" si="209"/>
        <v/>
      </c>
      <c r="J6613" s="428"/>
    </row>
    <row r="6614" spans="1:10" ht="24.75" customHeight="1">
      <c r="A6614" s="428"/>
      <c r="B6614" s="428"/>
      <c r="C6614" s="428"/>
      <c r="D6614" s="495"/>
      <c r="E6614" s="495"/>
      <c r="F6614" s="428"/>
      <c r="G6614" s="495"/>
      <c r="H6614" s="495" t="str">
        <f t="shared" si="208"/>
        <v/>
      </c>
      <c r="I6614" s="512" t="str">
        <f t="shared" si="209"/>
        <v/>
      </c>
      <c r="J6614" s="428"/>
    </row>
    <row r="6615" spans="1:10" ht="24.75" customHeight="1">
      <c r="A6615" s="428"/>
      <c r="B6615" s="428"/>
      <c r="C6615" s="428"/>
      <c r="D6615" s="495"/>
      <c r="E6615" s="495"/>
      <c r="F6615" s="428"/>
      <c r="G6615" s="495"/>
      <c r="H6615" s="495" t="str">
        <f t="shared" si="208"/>
        <v/>
      </c>
      <c r="I6615" s="512" t="str">
        <f t="shared" si="209"/>
        <v/>
      </c>
      <c r="J6615" s="428"/>
    </row>
    <row r="6616" spans="1:10" ht="24.75" customHeight="1">
      <c r="A6616" s="428"/>
      <c r="B6616" s="428"/>
      <c r="C6616" s="428"/>
      <c r="D6616" s="495"/>
      <c r="E6616" s="495"/>
      <c r="F6616" s="428"/>
      <c r="G6616" s="495"/>
      <c r="H6616" s="495" t="str">
        <f t="shared" si="208"/>
        <v/>
      </c>
      <c r="I6616" s="512" t="str">
        <f t="shared" si="209"/>
        <v/>
      </c>
      <c r="J6616" s="428"/>
    </row>
    <row r="6617" spans="1:10" ht="24.75" customHeight="1">
      <c r="A6617" s="428"/>
      <c r="B6617" s="428"/>
      <c r="C6617" s="428"/>
      <c r="D6617" s="495"/>
      <c r="E6617" s="495"/>
      <c r="F6617" s="428"/>
      <c r="G6617" s="495"/>
      <c r="H6617" s="495" t="str">
        <f t="shared" si="208"/>
        <v/>
      </c>
      <c r="I6617" s="512" t="str">
        <f t="shared" si="209"/>
        <v/>
      </c>
      <c r="J6617" s="428"/>
    </row>
    <row r="6618" spans="1:10" ht="24.75" customHeight="1">
      <c r="A6618" s="428"/>
      <c r="B6618" s="428"/>
      <c r="C6618" s="428"/>
      <c r="D6618" s="495"/>
      <c r="E6618" s="495"/>
      <c r="F6618" s="428"/>
      <c r="G6618" s="495"/>
      <c r="H6618" s="495" t="str">
        <f t="shared" si="208"/>
        <v/>
      </c>
      <c r="I6618" s="512" t="str">
        <f t="shared" si="209"/>
        <v/>
      </c>
      <c r="J6618" s="428"/>
    </row>
    <row r="6619" spans="1:10" ht="24.75" customHeight="1">
      <c r="A6619" s="428"/>
      <c r="B6619" s="428"/>
      <c r="C6619" s="428"/>
      <c r="D6619" s="495"/>
      <c r="E6619" s="495"/>
      <c r="F6619" s="428"/>
      <c r="G6619" s="495"/>
      <c r="H6619" s="495" t="str">
        <f t="shared" si="208"/>
        <v/>
      </c>
      <c r="I6619" s="512" t="str">
        <f t="shared" si="209"/>
        <v/>
      </c>
      <c r="J6619" s="428"/>
    </row>
    <row r="6620" spans="1:10" ht="24.75" customHeight="1">
      <c r="A6620" s="428"/>
      <c r="B6620" s="428"/>
      <c r="C6620" s="428"/>
      <c r="D6620" s="495"/>
      <c r="E6620" s="495"/>
      <c r="F6620" s="428"/>
      <c r="G6620" s="495"/>
      <c r="H6620" s="495" t="str">
        <f t="shared" si="208"/>
        <v/>
      </c>
      <c r="I6620" s="512" t="str">
        <f t="shared" si="209"/>
        <v/>
      </c>
      <c r="J6620" s="428"/>
    </row>
    <row r="6621" spans="1:10" ht="24.75" customHeight="1">
      <c r="A6621" s="428"/>
      <c r="B6621" s="428"/>
      <c r="C6621" s="428"/>
      <c r="D6621" s="495"/>
      <c r="E6621" s="495"/>
      <c r="F6621" s="428"/>
      <c r="G6621" s="495"/>
      <c r="H6621" s="495" t="str">
        <f t="shared" si="208"/>
        <v/>
      </c>
      <c r="I6621" s="512" t="str">
        <f t="shared" si="209"/>
        <v/>
      </c>
      <c r="J6621" s="428"/>
    </row>
    <row r="6622" spans="1:10" ht="24.75" customHeight="1">
      <c r="A6622" s="428"/>
      <c r="B6622" s="428"/>
      <c r="C6622" s="428"/>
      <c r="D6622" s="495"/>
      <c r="E6622" s="495"/>
      <c r="F6622" s="428"/>
      <c r="G6622" s="495"/>
      <c r="H6622" s="495" t="str">
        <f t="shared" ref="H6622:H6685" si="210">IF(E6622="","",E6622*G6622)</f>
        <v/>
      </c>
      <c r="I6622" s="512" t="str">
        <f t="shared" ref="I6622:I6685" si="211">IF(D6622="","",H6622/D6622)</f>
        <v/>
      </c>
      <c r="J6622" s="428"/>
    </row>
    <row r="6623" spans="1:10" ht="24.75" customHeight="1">
      <c r="A6623" s="428"/>
      <c r="B6623" s="428"/>
      <c r="C6623" s="428"/>
      <c r="D6623" s="495"/>
      <c r="E6623" s="495"/>
      <c r="F6623" s="428"/>
      <c r="G6623" s="495"/>
      <c r="H6623" s="495" t="str">
        <f t="shared" si="210"/>
        <v/>
      </c>
      <c r="I6623" s="512" t="str">
        <f t="shared" si="211"/>
        <v/>
      </c>
      <c r="J6623" s="428"/>
    </row>
    <row r="6624" spans="1:10" ht="24.75" customHeight="1">
      <c r="A6624" s="428"/>
      <c r="B6624" s="428"/>
      <c r="C6624" s="428"/>
      <c r="D6624" s="495"/>
      <c r="E6624" s="495"/>
      <c r="F6624" s="428"/>
      <c r="G6624" s="495"/>
      <c r="H6624" s="495" t="str">
        <f t="shared" si="210"/>
        <v/>
      </c>
      <c r="I6624" s="512" t="str">
        <f t="shared" si="211"/>
        <v/>
      </c>
      <c r="J6624" s="428"/>
    </row>
    <row r="6625" spans="1:10" ht="24.75" customHeight="1">
      <c r="A6625" s="428"/>
      <c r="B6625" s="428"/>
      <c r="C6625" s="428"/>
      <c r="D6625" s="495"/>
      <c r="E6625" s="495"/>
      <c r="F6625" s="428"/>
      <c r="G6625" s="495"/>
      <c r="H6625" s="495" t="str">
        <f t="shared" si="210"/>
        <v/>
      </c>
      <c r="I6625" s="512" t="str">
        <f t="shared" si="211"/>
        <v/>
      </c>
      <c r="J6625" s="428"/>
    </row>
    <row r="6626" spans="1:10" ht="24.75" customHeight="1">
      <c r="A6626" s="428"/>
      <c r="B6626" s="428"/>
      <c r="C6626" s="428"/>
      <c r="D6626" s="495"/>
      <c r="E6626" s="495"/>
      <c r="F6626" s="428"/>
      <c r="G6626" s="495"/>
      <c r="H6626" s="495" t="str">
        <f t="shared" si="210"/>
        <v/>
      </c>
      <c r="I6626" s="512" t="str">
        <f t="shared" si="211"/>
        <v/>
      </c>
      <c r="J6626" s="428"/>
    </row>
    <row r="6627" spans="1:10" ht="24.75" customHeight="1">
      <c r="A6627" s="428"/>
      <c r="B6627" s="428"/>
      <c r="C6627" s="428"/>
      <c r="D6627" s="495"/>
      <c r="E6627" s="495"/>
      <c r="F6627" s="428"/>
      <c r="G6627" s="495"/>
      <c r="H6627" s="495" t="str">
        <f t="shared" si="210"/>
        <v/>
      </c>
      <c r="I6627" s="512" t="str">
        <f t="shared" si="211"/>
        <v/>
      </c>
      <c r="J6627" s="428"/>
    </row>
    <row r="6628" spans="1:10" ht="24.75" customHeight="1">
      <c r="A6628" s="428"/>
      <c r="B6628" s="428"/>
      <c r="C6628" s="428"/>
      <c r="D6628" s="495"/>
      <c r="E6628" s="495"/>
      <c r="F6628" s="428"/>
      <c r="G6628" s="495"/>
      <c r="H6628" s="495" t="str">
        <f t="shared" si="210"/>
        <v/>
      </c>
      <c r="I6628" s="512" t="str">
        <f t="shared" si="211"/>
        <v/>
      </c>
      <c r="J6628" s="428"/>
    </row>
    <row r="6629" spans="1:10" ht="24.75" customHeight="1">
      <c r="A6629" s="428"/>
      <c r="B6629" s="428"/>
      <c r="C6629" s="428"/>
      <c r="D6629" s="495"/>
      <c r="E6629" s="495"/>
      <c r="F6629" s="428"/>
      <c r="G6629" s="495"/>
      <c r="H6629" s="495" t="str">
        <f t="shared" si="210"/>
        <v/>
      </c>
      <c r="I6629" s="512" t="str">
        <f t="shared" si="211"/>
        <v/>
      </c>
      <c r="J6629" s="428"/>
    </row>
    <row r="6630" spans="1:10" ht="24.75" customHeight="1">
      <c r="A6630" s="428"/>
      <c r="B6630" s="428"/>
      <c r="C6630" s="428"/>
      <c r="D6630" s="495"/>
      <c r="E6630" s="495"/>
      <c r="F6630" s="428"/>
      <c r="G6630" s="495"/>
      <c r="H6630" s="495" t="str">
        <f t="shared" si="210"/>
        <v/>
      </c>
      <c r="I6630" s="512" t="str">
        <f t="shared" si="211"/>
        <v/>
      </c>
      <c r="J6630" s="428"/>
    </row>
    <row r="6631" spans="1:10" ht="24.75" customHeight="1">
      <c r="A6631" s="428"/>
      <c r="B6631" s="428"/>
      <c r="C6631" s="428"/>
      <c r="D6631" s="495"/>
      <c r="E6631" s="495"/>
      <c r="F6631" s="428"/>
      <c r="G6631" s="495"/>
      <c r="H6631" s="495" t="str">
        <f t="shared" si="210"/>
        <v/>
      </c>
      <c r="I6631" s="512" t="str">
        <f t="shared" si="211"/>
        <v/>
      </c>
      <c r="J6631" s="428"/>
    </row>
    <row r="6632" spans="1:10" ht="24.75" customHeight="1">
      <c r="A6632" s="428"/>
      <c r="B6632" s="428"/>
      <c r="C6632" s="428"/>
      <c r="D6632" s="495"/>
      <c r="E6632" s="495"/>
      <c r="F6632" s="428"/>
      <c r="G6632" s="495"/>
      <c r="H6632" s="495" t="str">
        <f t="shared" si="210"/>
        <v/>
      </c>
      <c r="I6632" s="512" t="str">
        <f t="shared" si="211"/>
        <v/>
      </c>
      <c r="J6632" s="428"/>
    </row>
    <row r="6633" spans="1:10" ht="24.75" customHeight="1">
      <c r="A6633" s="428"/>
      <c r="B6633" s="428"/>
      <c r="C6633" s="428"/>
      <c r="D6633" s="495"/>
      <c r="E6633" s="495"/>
      <c r="F6633" s="428"/>
      <c r="G6633" s="495"/>
      <c r="H6633" s="495" t="str">
        <f t="shared" si="210"/>
        <v/>
      </c>
      <c r="I6633" s="512" t="str">
        <f t="shared" si="211"/>
        <v/>
      </c>
      <c r="J6633" s="428"/>
    </row>
    <row r="6634" spans="1:10" ht="24.75" customHeight="1">
      <c r="A6634" s="428"/>
      <c r="B6634" s="428"/>
      <c r="C6634" s="428"/>
      <c r="D6634" s="495"/>
      <c r="E6634" s="495"/>
      <c r="F6634" s="428"/>
      <c r="G6634" s="495"/>
      <c r="H6634" s="495" t="str">
        <f t="shared" si="210"/>
        <v/>
      </c>
      <c r="I6634" s="512" t="str">
        <f t="shared" si="211"/>
        <v/>
      </c>
      <c r="J6634" s="428"/>
    </row>
    <row r="6635" spans="1:10" ht="24.75" customHeight="1">
      <c r="A6635" s="428"/>
      <c r="B6635" s="428"/>
      <c r="C6635" s="428"/>
      <c r="D6635" s="495"/>
      <c r="E6635" s="495"/>
      <c r="F6635" s="428"/>
      <c r="G6635" s="495"/>
      <c r="H6635" s="495" t="str">
        <f t="shared" si="210"/>
        <v/>
      </c>
      <c r="I6635" s="512" t="str">
        <f t="shared" si="211"/>
        <v/>
      </c>
      <c r="J6635" s="428"/>
    </row>
    <row r="6636" spans="1:10" ht="24.75" customHeight="1">
      <c r="A6636" s="428"/>
      <c r="B6636" s="428"/>
      <c r="C6636" s="428"/>
      <c r="D6636" s="495"/>
      <c r="E6636" s="495"/>
      <c r="F6636" s="428"/>
      <c r="G6636" s="495"/>
      <c r="H6636" s="495" t="str">
        <f t="shared" si="210"/>
        <v/>
      </c>
      <c r="I6636" s="512" t="str">
        <f t="shared" si="211"/>
        <v/>
      </c>
      <c r="J6636" s="428"/>
    </row>
    <row r="6637" spans="1:10" ht="24.75" customHeight="1">
      <c r="A6637" s="428"/>
      <c r="B6637" s="428"/>
      <c r="C6637" s="428"/>
      <c r="D6637" s="495"/>
      <c r="E6637" s="495"/>
      <c r="F6637" s="428"/>
      <c r="G6637" s="495"/>
      <c r="H6637" s="495" t="str">
        <f t="shared" si="210"/>
        <v/>
      </c>
      <c r="I6637" s="512" t="str">
        <f t="shared" si="211"/>
        <v/>
      </c>
      <c r="J6637" s="428"/>
    </row>
    <row r="6638" spans="1:10" ht="24.75" customHeight="1">
      <c r="A6638" s="428"/>
      <c r="B6638" s="428"/>
      <c r="C6638" s="428"/>
      <c r="D6638" s="495"/>
      <c r="E6638" s="495"/>
      <c r="F6638" s="428"/>
      <c r="G6638" s="495"/>
      <c r="H6638" s="495" t="str">
        <f t="shared" si="210"/>
        <v/>
      </c>
      <c r="I6638" s="512" t="str">
        <f t="shared" si="211"/>
        <v/>
      </c>
      <c r="J6638" s="428"/>
    </row>
    <row r="6639" spans="1:10" ht="24.75" customHeight="1">
      <c r="A6639" s="428"/>
      <c r="B6639" s="428"/>
      <c r="C6639" s="428"/>
      <c r="D6639" s="495"/>
      <c r="E6639" s="495"/>
      <c r="F6639" s="428"/>
      <c r="G6639" s="495"/>
      <c r="H6639" s="495" t="str">
        <f t="shared" si="210"/>
        <v/>
      </c>
      <c r="I6639" s="512" t="str">
        <f t="shared" si="211"/>
        <v/>
      </c>
      <c r="J6639" s="428"/>
    </row>
    <row r="6640" spans="1:10" ht="24.75" customHeight="1">
      <c r="A6640" s="428"/>
      <c r="B6640" s="428"/>
      <c r="C6640" s="428"/>
      <c r="D6640" s="495"/>
      <c r="E6640" s="495"/>
      <c r="F6640" s="428"/>
      <c r="G6640" s="495"/>
      <c r="H6640" s="495" t="str">
        <f t="shared" si="210"/>
        <v/>
      </c>
      <c r="I6640" s="512" t="str">
        <f t="shared" si="211"/>
        <v/>
      </c>
      <c r="J6640" s="428"/>
    </row>
    <row r="6641" spans="1:10" ht="24.75" customHeight="1">
      <c r="A6641" s="428"/>
      <c r="B6641" s="428"/>
      <c r="C6641" s="428"/>
      <c r="D6641" s="495"/>
      <c r="E6641" s="495"/>
      <c r="F6641" s="428"/>
      <c r="G6641" s="495"/>
      <c r="H6641" s="495" t="str">
        <f t="shared" si="210"/>
        <v/>
      </c>
      <c r="I6641" s="512" t="str">
        <f t="shared" si="211"/>
        <v/>
      </c>
      <c r="J6641" s="428"/>
    </row>
    <row r="6642" spans="1:10" ht="24.75" customHeight="1">
      <c r="A6642" s="428"/>
      <c r="B6642" s="428"/>
      <c r="C6642" s="428"/>
      <c r="D6642" s="495"/>
      <c r="E6642" s="495"/>
      <c r="F6642" s="428"/>
      <c r="G6642" s="495"/>
      <c r="H6642" s="495" t="str">
        <f t="shared" si="210"/>
        <v/>
      </c>
      <c r="I6642" s="512" t="str">
        <f t="shared" si="211"/>
        <v/>
      </c>
      <c r="J6642" s="428"/>
    </row>
    <row r="6643" spans="1:10" ht="24.75" customHeight="1">
      <c r="A6643" s="428"/>
      <c r="B6643" s="428"/>
      <c r="C6643" s="428"/>
      <c r="D6643" s="495"/>
      <c r="E6643" s="495"/>
      <c r="F6643" s="428"/>
      <c r="G6643" s="495"/>
      <c r="H6643" s="495" t="str">
        <f t="shared" si="210"/>
        <v/>
      </c>
      <c r="I6643" s="512" t="str">
        <f t="shared" si="211"/>
        <v/>
      </c>
      <c r="J6643" s="428"/>
    </row>
    <row r="6644" spans="1:10" ht="24.75" customHeight="1">
      <c r="A6644" s="428"/>
      <c r="B6644" s="428"/>
      <c r="C6644" s="428"/>
      <c r="D6644" s="495"/>
      <c r="E6644" s="495"/>
      <c r="F6644" s="428"/>
      <c r="G6644" s="495"/>
      <c r="H6644" s="495" t="str">
        <f t="shared" si="210"/>
        <v/>
      </c>
      <c r="I6644" s="512" t="str">
        <f t="shared" si="211"/>
        <v/>
      </c>
      <c r="J6644" s="428"/>
    </row>
    <row r="6645" spans="1:10" ht="24.75" customHeight="1">
      <c r="A6645" s="428"/>
      <c r="B6645" s="428"/>
      <c r="C6645" s="428"/>
      <c r="D6645" s="495"/>
      <c r="E6645" s="495"/>
      <c r="F6645" s="428"/>
      <c r="G6645" s="495"/>
      <c r="H6645" s="495" t="str">
        <f t="shared" si="210"/>
        <v/>
      </c>
      <c r="I6645" s="512" t="str">
        <f t="shared" si="211"/>
        <v/>
      </c>
      <c r="J6645" s="428"/>
    </row>
    <row r="6646" spans="1:10" ht="24.75" customHeight="1">
      <c r="A6646" s="428"/>
      <c r="B6646" s="428"/>
      <c r="C6646" s="428"/>
      <c r="D6646" s="495"/>
      <c r="E6646" s="495"/>
      <c r="F6646" s="428"/>
      <c r="G6646" s="495"/>
      <c r="H6646" s="495" t="str">
        <f t="shared" si="210"/>
        <v/>
      </c>
      <c r="I6646" s="512" t="str">
        <f t="shared" si="211"/>
        <v/>
      </c>
      <c r="J6646" s="428"/>
    </row>
    <row r="6647" spans="1:10" ht="24.75" customHeight="1">
      <c r="A6647" s="428"/>
      <c r="B6647" s="428"/>
      <c r="C6647" s="428"/>
      <c r="D6647" s="495"/>
      <c r="E6647" s="495"/>
      <c r="F6647" s="428"/>
      <c r="G6647" s="495"/>
      <c r="H6647" s="495" t="str">
        <f t="shared" si="210"/>
        <v/>
      </c>
      <c r="I6647" s="512" t="str">
        <f t="shared" si="211"/>
        <v/>
      </c>
      <c r="J6647" s="428"/>
    </row>
    <row r="6648" spans="1:10" ht="24.75" customHeight="1">
      <c r="A6648" s="428"/>
      <c r="B6648" s="428"/>
      <c r="C6648" s="428"/>
      <c r="D6648" s="495"/>
      <c r="E6648" s="495"/>
      <c r="F6648" s="428"/>
      <c r="G6648" s="495"/>
      <c r="H6648" s="495" t="str">
        <f t="shared" si="210"/>
        <v/>
      </c>
      <c r="I6648" s="512" t="str">
        <f t="shared" si="211"/>
        <v/>
      </c>
      <c r="J6648" s="428"/>
    </row>
    <row r="6649" spans="1:10" ht="24.75" customHeight="1">
      <c r="A6649" s="428"/>
      <c r="B6649" s="428"/>
      <c r="C6649" s="428"/>
      <c r="D6649" s="495"/>
      <c r="E6649" s="495"/>
      <c r="F6649" s="428"/>
      <c r="G6649" s="495"/>
      <c r="H6649" s="495" t="str">
        <f t="shared" si="210"/>
        <v/>
      </c>
      <c r="I6649" s="512" t="str">
        <f t="shared" si="211"/>
        <v/>
      </c>
      <c r="J6649" s="428"/>
    </row>
    <row r="6650" spans="1:10" ht="24.75" customHeight="1">
      <c r="A6650" s="428"/>
      <c r="B6650" s="428"/>
      <c r="C6650" s="428"/>
      <c r="D6650" s="495"/>
      <c r="E6650" s="495"/>
      <c r="F6650" s="428"/>
      <c r="G6650" s="495"/>
      <c r="H6650" s="495" t="str">
        <f t="shared" si="210"/>
        <v/>
      </c>
      <c r="I6650" s="512" t="str">
        <f t="shared" si="211"/>
        <v/>
      </c>
      <c r="J6650" s="428"/>
    </row>
    <row r="6651" spans="1:10" ht="24.75" customHeight="1">
      <c r="A6651" s="428"/>
      <c r="B6651" s="428"/>
      <c r="C6651" s="428"/>
      <c r="D6651" s="495"/>
      <c r="E6651" s="495"/>
      <c r="F6651" s="428"/>
      <c r="G6651" s="495"/>
      <c r="H6651" s="495" t="str">
        <f t="shared" si="210"/>
        <v/>
      </c>
      <c r="I6651" s="512" t="str">
        <f t="shared" si="211"/>
        <v/>
      </c>
      <c r="J6651" s="428"/>
    </row>
    <row r="6652" spans="1:10" ht="24.75" customHeight="1">
      <c r="A6652" s="428"/>
      <c r="B6652" s="428"/>
      <c r="C6652" s="428"/>
      <c r="D6652" s="495"/>
      <c r="E6652" s="495"/>
      <c r="F6652" s="428"/>
      <c r="G6652" s="495"/>
      <c r="H6652" s="495" t="str">
        <f t="shared" si="210"/>
        <v/>
      </c>
      <c r="I6652" s="512" t="str">
        <f t="shared" si="211"/>
        <v/>
      </c>
      <c r="J6652" s="428"/>
    </row>
    <row r="6653" spans="1:10" ht="24.75" customHeight="1">
      <c r="A6653" s="428"/>
      <c r="B6653" s="428"/>
      <c r="C6653" s="428"/>
      <c r="D6653" s="495"/>
      <c r="E6653" s="495"/>
      <c r="F6653" s="428"/>
      <c r="G6653" s="495"/>
      <c r="H6653" s="495" t="str">
        <f t="shared" si="210"/>
        <v/>
      </c>
      <c r="I6653" s="512" t="str">
        <f t="shared" si="211"/>
        <v/>
      </c>
      <c r="J6653" s="428"/>
    </row>
    <row r="6654" spans="1:10" ht="24.75" customHeight="1">
      <c r="A6654" s="428"/>
      <c r="B6654" s="428"/>
      <c r="C6654" s="428"/>
      <c r="D6654" s="495"/>
      <c r="E6654" s="495"/>
      <c r="F6654" s="428"/>
      <c r="G6654" s="495"/>
      <c r="H6654" s="495" t="str">
        <f t="shared" si="210"/>
        <v/>
      </c>
      <c r="I6654" s="512" t="str">
        <f t="shared" si="211"/>
        <v/>
      </c>
      <c r="J6654" s="428"/>
    </row>
    <row r="6655" spans="1:10" ht="24.75" customHeight="1">
      <c r="A6655" s="428"/>
      <c r="B6655" s="428"/>
      <c r="C6655" s="428"/>
      <c r="D6655" s="495"/>
      <c r="E6655" s="495"/>
      <c r="F6655" s="428"/>
      <c r="G6655" s="495"/>
      <c r="H6655" s="495" t="str">
        <f t="shared" si="210"/>
        <v/>
      </c>
      <c r="I6655" s="512" t="str">
        <f t="shared" si="211"/>
        <v/>
      </c>
      <c r="J6655" s="428"/>
    </row>
    <row r="6656" spans="1:10" ht="24.75" customHeight="1">
      <c r="A6656" s="428"/>
      <c r="B6656" s="428"/>
      <c r="C6656" s="428"/>
      <c r="D6656" s="495"/>
      <c r="E6656" s="495"/>
      <c r="F6656" s="428"/>
      <c r="G6656" s="495"/>
      <c r="H6656" s="495" t="str">
        <f t="shared" si="210"/>
        <v/>
      </c>
      <c r="I6656" s="512" t="str">
        <f t="shared" si="211"/>
        <v/>
      </c>
      <c r="J6656" s="428"/>
    </row>
    <row r="6657" spans="1:10" ht="24.75" customHeight="1">
      <c r="A6657" s="428"/>
      <c r="B6657" s="428"/>
      <c r="C6657" s="428"/>
      <c r="D6657" s="495"/>
      <c r="E6657" s="495"/>
      <c r="F6657" s="428"/>
      <c r="G6657" s="495"/>
      <c r="H6657" s="495" t="str">
        <f t="shared" si="210"/>
        <v/>
      </c>
      <c r="I6657" s="512" t="str">
        <f t="shared" si="211"/>
        <v/>
      </c>
      <c r="J6657" s="428"/>
    </row>
    <row r="6658" spans="1:10" ht="24.75" customHeight="1">
      <c r="A6658" s="428"/>
      <c r="B6658" s="428"/>
      <c r="C6658" s="428"/>
      <c r="D6658" s="495"/>
      <c r="E6658" s="495"/>
      <c r="F6658" s="428"/>
      <c r="G6658" s="495"/>
      <c r="H6658" s="495" t="str">
        <f t="shared" si="210"/>
        <v/>
      </c>
      <c r="I6658" s="512" t="str">
        <f t="shared" si="211"/>
        <v/>
      </c>
      <c r="J6658" s="428"/>
    </row>
    <row r="6659" spans="1:10" ht="24.75" customHeight="1">
      <c r="A6659" s="428"/>
      <c r="B6659" s="428"/>
      <c r="C6659" s="428"/>
      <c r="D6659" s="495"/>
      <c r="E6659" s="495"/>
      <c r="F6659" s="428"/>
      <c r="G6659" s="495"/>
      <c r="H6659" s="495" t="str">
        <f t="shared" si="210"/>
        <v/>
      </c>
      <c r="I6659" s="512" t="str">
        <f t="shared" si="211"/>
        <v/>
      </c>
      <c r="J6659" s="428"/>
    </row>
    <row r="6660" spans="1:10" ht="24.75" customHeight="1">
      <c r="A6660" s="428"/>
      <c r="B6660" s="428"/>
      <c r="C6660" s="428"/>
      <c r="D6660" s="495"/>
      <c r="E6660" s="495"/>
      <c r="F6660" s="428"/>
      <c r="G6660" s="495"/>
      <c r="H6660" s="495" t="str">
        <f t="shared" si="210"/>
        <v/>
      </c>
      <c r="I6660" s="512" t="str">
        <f t="shared" si="211"/>
        <v/>
      </c>
      <c r="J6660" s="428"/>
    </row>
    <row r="6661" spans="1:10" ht="24.75" customHeight="1">
      <c r="A6661" s="428"/>
      <c r="B6661" s="428"/>
      <c r="C6661" s="428"/>
      <c r="D6661" s="495"/>
      <c r="E6661" s="495"/>
      <c r="F6661" s="428"/>
      <c r="G6661" s="495"/>
      <c r="H6661" s="495" t="str">
        <f t="shared" si="210"/>
        <v/>
      </c>
      <c r="I6661" s="512" t="str">
        <f t="shared" si="211"/>
        <v/>
      </c>
      <c r="J6661" s="428"/>
    </row>
    <row r="6662" spans="1:10" ht="24.75" customHeight="1">
      <c r="A6662" s="428"/>
      <c r="B6662" s="428"/>
      <c r="C6662" s="428"/>
      <c r="D6662" s="495"/>
      <c r="E6662" s="495"/>
      <c r="F6662" s="428"/>
      <c r="G6662" s="495"/>
      <c r="H6662" s="495" t="str">
        <f t="shared" si="210"/>
        <v/>
      </c>
      <c r="I6662" s="512" t="str">
        <f t="shared" si="211"/>
        <v/>
      </c>
      <c r="J6662" s="428"/>
    </row>
    <row r="6663" spans="1:10" ht="24.75" customHeight="1">
      <c r="A6663" s="428"/>
      <c r="B6663" s="428"/>
      <c r="C6663" s="428"/>
      <c r="D6663" s="495"/>
      <c r="E6663" s="495"/>
      <c r="F6663" s="428"/>
      <c r="G6663" s="495"/>
      <c r="H6663" s="495" t="str">
        <f t="shared" si="210"/>
        <v/>
      </c>
      <c r="I6663" s="512" t="str">
        <f t="shared" si="211"/>
        <v/>
      </c>
      <c r="J6663" s="428"/>
    </row>
    <row r="6664" spans="1:10" ht="24.75" customHeight="1">
      <c r="A6664" s="428"/>
      <c r="B6664" s="428"/>
      <c r="C6664" s="428"/>
      <c r="D6664" s="495"/>
      <c r="E6664" s="495"/>
      <c r="F6664" s="428"/>
      <c r="G6664" s="495"/>
      <c r="H6664" s="495" t="str">
        <f t="shared" si="210"/>
        <v/>
      </c>
      <c r="I6664" s="512" t="str">
        <f t="shared" si="211"/>
        <v/>
      </c>
      <c r="J6664" s="428"/>
    </row>
    <row r="6665" spans="1:10" ht="24.75" customHeight="1">
      <c r="A6665" s="428"/>
      <c r="B6665" s="428"/>
      <c r="C6665" s="428"/>
      <c r="D6665" s="495"/>
      <c r="E6665" s="495"/>
      <c r="F6665" s="428"/>
      <c r="G6665" s="495"/>
      <c r="H6665" s="495" t="str">
        <f t="shared" si="210"/>
        <v/>
      </c>
      <c r="I6665" s="512" t="str">
        <f t="shared" si="211"/>
        <v/>
      </c>
      <c r="J6665" s="428"/>
    </row>
    <row r="6666" spans="1:10" ht="24.75" customHeight="1">
      <c r="A6666" s="428"/>
      <c r="B6666" s="428"/>
      <c r="C6666" s="428"/>
      <c r="D6666" s="495"/>
      <c r="E6666" s="495"/>
      <c r="F6666" s="428"/>
      <c r="G6666" s="495"/>
      <c r="H6666" s="495" t="str">
        <f t="shared" si="210"/>
        <v/>
      </c>
      <c r="I6666" s="512" t="str">
        <f t="shared" si="211"/>
        <v/>
      </c>
      <c r="J6666" s="428"/>
    </row>
    <row r="6667" spans="1:10" ht="24.75" customHeight="1">
      <c r="A6667" s="428"/>
      <c r="B6667" s="428"/>
      <c r="C6667" s="428"/>
      <c r="D6667" s="495"/>
      <c r="E6667" s="495"/>
      <c r="F6667" s="428"/>
      <c r="G6667" s="495"/>
      <c r="H6667" s="495" t="str">
        <f t="shared" si="210"/>
        <v/>
      </c>
      <c r="I6667" s="512" t="str">
        <f t="shared" si="211"/>
        <v/>
      </c>
      <c r="J6667" s="428"/>
    </row>
    <row r="6668" spans="1:10" ht="24.75" customHeight="1">
      <c r="A6668" s="428"/>
      <c r="B6668" s="428"/>
      <c r="C6668" s="428"/>
      <c r="D6668" s="495"/>
      <c r="E6668" s="495"/>
      <c r="F6668" s="428"/>
      <c r="G6668" s="495"/>
      <c r="H6668" s="495" t="str">
        <f t="shared" si="210"/>
        <v/>
      </c>
      <c r="I6668" s="512" t="str">
        <f t="shared" si="211"/>
        <v/>
      </c>
      <c r="J6668" s="428"/>
    </row>
    <row r="6669" spans="1:10" ht="24.75" customHeight="1">
      <c r="A6669" s="428"/>
      <c r="B6669" s="428"/>
      <c r="C6669" s="428"/>
      <c r="D6669" s="495"/>
      <c r="E6669" s="495"/>
      <c r="F6669" s="428"/>
      <c r="G6669" s="495"/>
      <c r="H6669" s="495" t="str">
        <f t="shared" si="210"/>
        <v/>
      </c>
      <c r="I6669" s="512" t="str">
        <f t="shared" si="211"/>
        <v/>
      </c>
      <c r="J6669" s="428"/>
    </row>
    <row r="6670" spans="1:10" ht="24.75" customHeight="1">
      <c r="A6670" s="428"/>
      <c r="B6670" s="428"/>
      <c r="C6670" s="428"/>
      <c r="D6670" s="495"/>
      <c r="E6670" s="495"/>
      <c r="F6670" s="428"/>
      <c r="G6670" s="495"/>
      <c r="H6670" s="495" t="str">
        <f t="shared" si="210"/>
        <v/>
      </c>
      <c r="I6670" s="512" t="str">
        <f t="shared" si="211"/>
        <v/>
      </c>
      <c r="J6670" s="428"/>
    </row>
    <row r="6671" spans="1:10" ht="24.75" customHeight="1">
      <c r="A6671" s="428"/>
      <c r="B6671" s="428"/>
      <c r="C6671" s="428"/>
      <c r="D6671" s="495"/>
      <c r="E6671" s="495"/>
      <c r="F6671" s="428"/>
      <c r="G6671" s="495"/>
      <c r="H6671" s="495" t="str">
        <f t="shared" si="210"/>
        <v/>
      </c>
      <c r="I6671" s="512" t="str">
        <f t="shared" si="211"/>
        <v/>
      </c>
      <c r="J6671" s="428"/>
    </row>
    <row r="6672" spans="1:10" ht="24.75" customHeight="1">
      <c r="A6672" s="428"/>
      <c r="B6672" s="428"/>
      <c r="C6672" s="428"/>
      <c r="D6672" s="495"/>
      <c r="E6672" s="495"/>
      <c r="F6672" s="428"/>
      <c r="G6672" s="495"/>
      <c r="H6672" s="495" t="str">
        <f t="shared" si="210"/>
        <v/>
      </c>
      <c r="I6672" s="512" t="str">
        <f t="shared" si="211"/>
        <v/>
      </c>
      <c r="J6672" s="428"/>
    </row>
    <row r="6673" spans="1:10" ht="24.75" customHeight="1">
      <c r="A6673" s="428"/>
      <c r="B6673" s="428"/>
      <c r="C6673" s="428"/>
      <c r="D6673" s="495"/>
      <c r="E6673" s="495"/>
      <c r="F6673" s="428"/>
      <c r="G6673" s="495"/>
      <c r="H6673" s="495" t="str">
        <f t="shared" si="210"/>
        <v/>
      </c>
      <c r="I6673" s="512" t="str">
        <f t="shared" si="211"/>
        <v/>
      </c>
      <c r="J6673" s="428"/>
    </row>
    <row r="6674" spans="1:10" ht="24.75" customHeight="1">
      <c r="A6674" s="428"/>
      <c r="B6674" s="428"/>
      <c r="C6674" s="428"/>
      <c r="D6674" s="495"/>
      <c r="E6674" s="495"/>
      <c r="F6674" s="428"/>
      <c r="G6674" s="495"/>
      <c r="H6674" s="495" t="str">
        <f t="shared" si="210"/>
        <v/>
      </c>
      <c r="I6674" s="512" t="str">
        <f t="shared" si="211"/>
        <v/>
      </c>
      <c r="J6674" s="428"/>
    </row>
    <row r="6675" spans="1:10" ht="24.75" customHeight="1">
      <c r="A6675" s="428"/>
      <c r="B6675" s="428"/>
      <c r="C6675" s="428"/>
      <c r="D6675" s="495"/>
      <c r="E6675" s="495"/>
      <c r="F6675" s="428"/>
      <c r="G6675" s="495"/>
      <c r="H6675" s="495" t="str">
        <f t="shared" si="210"/>
        <v/>
      </c>
      <c r="I6675" s="512" t="str">
        <f t="shared" si="211"/>
        <v/>
      </c>
      <c r="J6675" s="428"/>
    </row>
    <row r="6676" spans="1:10" ht="24.75" customHeight="1">
      <c r="A6676" s="428"/>
      <c r="B6676" s="428"/>
      <c r="C6676" s="428"/>
      <c r="D6676" s="495"/>
      <c r="E6676" s="495"/>
      <c r="F6676" s="428"/>
      <c r="G6676" s="495"/>
      <c r="H6676" s="495" t="str">
        <f t="shared" si="210"/>
        <v/>
      </c>
      <c r="I6676" s="512" t="str">
        <f t="shared" si="211"/>
        <v/>
      </c>
      <c r="J6676" s="428"/>
    </row>
    <row r="6677" spans="1:10" ht="24.75" customHeight="1">
      <c r="A6677" s="428"/>
      <c r="B6677" s="428"/>
      <c r="C6677" s="428"/>
      <c r="D6677" s="495"/>
      <c r="E6677" s="495"/>
      <c r="F6677" s="428"/>
      <c r="G6677" s="495"/>
      <c r="H6677" s="495" t="str">
        <f t="shared" si="210"/>
        <v/>
      </c>
      <c r="I6677" s="512" t="str">
        <f t="shared" si="211"/>
        <v/>
      </c>
      <c r="J6677" s="428"/>
    </row>
    <row r="6678" spans="1:10" ht="24.75" customHeight="1">
      <c r="A6678" s="428"/>
      <c r="B6678" s="428"/>
      <c r="C6678" s="428"/>
      <c r="D6678" s="495"/>
      <c r="E6678" s="495"/>
      <c r="F6678" s="428"/>
      <c r="G6678" s="495"/>
      <c r="H6678" s="495" t="str">
        <f t="shared" si="210"/>
        <v/>
      </c>
      <c r="I6678" s="512" t="str">
        <f t="shared" si="211"/>
        <v/>
      </c>
      <c r="J6678" s="428"/>
    </row>
    <row r="6679" spans="1:10" ht="24.75" customHeight="1">
      <c r="A6679" s="428"/>
      <c r="B6679" s="428"/>
      <c r="C6679" s="428"/>
      <c r="D6679" s="495"/>
      <c r="E6679" s="495"/>
      <c r="F6679" s="428"/>
      <c r="G6679" s="495"/>
      <c r="H6679" s="495" t="str">
        <f t="shared" si="210"/>
        <v/>
      </c>
      <c r="I6679" s="512" t="str">
        <f t="shared" si="211"/>
        <v/>
      </c>
      <c r="J6679" s="428"/>
    </row>
    <row r="6680" spans="1:10" ht="24.75" customHeight="1">
      <c r="A6680" s="428"/>
      <c r="B6680" s="428"/>
      <c r="C6680" s="428"/>
      <c r="D6680" s="495"/>
      <c r="E6680" s="495"/>
      <c r="F6680" s="428"/>
      <c r="G6680" s="495"/>
      <c r="H6680" s="495" t="str">
        <f t="shared" si="210"/>
        <v/>
      </c>
      <c r="I6680" s="512" t="str">
        <f t="shared" si="211"/>
        <v/>
      </c>
      <c r="J6680" s="428"/>
    </row>
    <row r="6681" spans="1:10" ht="24.75" customHeight="1">
      <c r="A6681" s="428"/>
      <c r="B6681" s="428"/>
      <c r="C6681" s="428"/>
      <c r="D6681" s="495"/>
      <c r="E6681" s="495"/>
      <c r="F6681" s="428"/>
      <c r="G6681" s="495"/>
      <c r="H6681" s="495" t="str">
        <f t="shared" si="210"/>
        <v/>
      </c>
      <c r="I6681" s="512" t="str">
        <f t="shared" si="211"/>
        <v/>
      </c>
      <c r="J6681" s="428"/>
    </row>
    <row r="6682" spans="1:10" ht="24.75" customHeight="1">
      <c r="A6682" s="428"/>
      <c r="B6682" s="428"/>
      <c r="C6682" s="428"/>
      <c r="D6682" s="495"/>
      <c r="E6682" s="495"/>
      <c r="F6682" s="428"/>
      <c r="G6682" s="495"/>
      <c r="H6682" s="495" t="str">
        <f t="shared" si="210"/>
        <v/>
      </c>
      <c r="I6682" s="512" t="str">
        <f t="shared" si="211"/>
        <v/>
      </c>
      <c r="J6682" s="428"/>
    </row>
    <row r="6683" spans="1:10" ht="24.75" customHeight="1">
      <c r="A6683" s="428"/>
      <c r="B6683" s="428"/>
      <c r="C6683" s="428"/>
      <c r="D6683" s="495"/>
      <c r="E6683" s="495"/>
      <c r="F6683" s="428"/>
      <c r="G6683" s="495"/>
      <c r="H6683" s="495" t="str">
        <f t="shared" si="210"/>
        <v/>
      </c>
      <c r="I6683" s="512" t="str">
        <f t="shared" si="211"/>
        <v/>
      </c>
      <c r="J6683" s="428"/>
    </row>
    <row r="6684" spans="1:10" ht="24.75" customHeight="1">
      <c r="A6684" s="428"/>
      <c r="B6684" s="428"/>
      <c r="C6684" s="428"/>
      <c r="D6684" s="495"/>
      <c r="E6684" s="495"/>
      <c r="F6684" s="428"/>
      <c r="G6684" s="495"/>
      <c r="H6684" s="495" t="str">
        <f t="shared" si="210"/>
        <v/>
      </c>
      <c r="I6684" s="512" t="str">
        <f t="shared" si="211"/>
        <v/>
      </c>
      <c r="J6684" s="428"/>
    </row>
    <row r="6685" spans="1:10" ht="24.75" customHeight="1">
      <c r="A6685" s="428"/>
      <c r="B6685" s="428"/>
      <c r="C6685" s="428"/>
      <c r="D6685" s="495"/>
      <c r="E6685" s="495"/>
      <c r="F6685" s="428"/>
      <c r="G6685" s="495"/>
      <c r="H6685" s="495" t="str">
        <f t="shared" si="210"/>
        <v/>
      </c>
      <c r="I6685" s="512" t="str">
        <f t="shared" si="211"/>
        <v/>
      </c>
      <c r="J6685" s="428"/>
    </row>
    <row r="6686" spans="1:10" ht="24.75" customHeight="1">
      <c r="A6686" s="428"/>
      <c r="B6686" s="428"/>
      <c r="C6686" s="428"/>
      <c r="D6686" s="495"/>
      <c r="E6686" s="495"/>
      <c r="F6686" s="428"/>
      <c r="G6686" s="495"/>
      <c r="H6686" s="495" t="str">
        <f t="shared" ref="H6686:H6749" si="212">IF(E6686="","",E6686*G6686)</f>
        <v/>
      </c>
      <c r="I6686" s="512" t="str">
        <f t="shared" ref="I6686:I6749" si="213">IF(D6686="","",H6686/D6686)</f>
        <v/>
      </c>
      <c r="J6686" s="428"/>
    </row>
    <row r="6687" spans="1:10" ht="24.75" customHeight="1">
      <c r="A6687" s="428"/>
      <c r="B6687" s="428"/>
      <c r="C6687" s="428"/>
      <c r="D6687" s="495"/>
      <c r="E6687" s="495"/>
      <c r="F6687" s="428"/>
      <c r="G6687" s="495"/>
      <c r="H6687" s="495" t="str">
        <f t="shared" si="212"/>
        <v/>
      </c>
      <c r="I6687" s="512" t="str">
        <f t="shared" si="213"/>
        <v/>
      </c>
      <c r="J6687" s="428"/>
    </row>
    <row r="6688" spans="1:10" ht="24.75" customHeight="1">
      <c r="A6688" s="428"/>
      <c r="B6688" s="428"/>
      <c r="C6688" s="428"/>
      <c r="D6688" s="495"/>
      <c r="E6688" s="495"/>
      <c r="F6688" s="428"/>
      <c r="G6688" s="495"/>
      <c r="H6688" s="495" t="str">
        <f t="shared" si="212"/>
        <v/>
      </c>
      <c r="I6688" s="512" t="str">
        <f t="shared" si="213"/>
        <v/>
      </c>
      <c r="J6688" s="428"/>
    </row>
    <row r="6689" spans="1:10" ht="24.75" customHeight="1">
      <c r="A6689" s="428"/>
      <c r="B6689" s="428"/>
      <c r="C6689" s="428"/>
      <c r="D6689" s="495"/>
      <c r="E6689" s="495"/>
      <c r="F6689" s="428"/>
      <c r="G6689" s="495"/>
      <c r="H6689" s="495" t="str">
        <f t="shared" si="212"/>
        <v/>
      </c>
      <c r="I6689" s="512" t="str">
        <f t="shared" si="213"/>
        <v/>
      </c>
      <c r="J6689" s="428"/>
    </row>
    <row r="6690" spans="1:10" ht="24.75" customHeight="1">
      <c r="A6690" s="428"/>
      <c r="B6690" s="428"/>
      <c r="C6690" s="428"/>
      <c r="D6690" s="495"/>
      <c r="E6690" s="495"/>
      <c r="F6690" s="428"/>
      <c r="G6690" s="495"/>
      <c r="H6690" s="495" t="str">
        <f t="shared" si="212"/>
        <v/>
      </c>
      <c r="I6690" s="512" t="str">
        <f t="shared" si="213"/>
        <v/>
      </c>
      <c r="J6690" s="428"/>
    </row>
    <row r="6691" spans="1:10" ht="24.75" customHeight="1">
      <c r="A6691" s="428"/>
      <c r="B6691" s="428"/>
      <c r="C6691" s="428"/>
      <c r="D6691" s="495"/>
      <c r="E6691" s="495"/>
      <c r="F6691" s="428"/>
      <c r="G6691" s="495"/>
      <c r="H6691" s="495" t="str">
        <f t="shared" si="212"/>
        <v/>
      </c>
      <c r="I6691" s="512" t="str">
        <f t="shared" si="213"/>
        <v/>
      </c>
      <c r="J6691" s="428"/>
    </row>
    <row r="6692" spans="1:10" ht="24.75" customHeight="1">
      <c r="A6692" s="428"/>
      <c r="B6692" s="428"/>
      <c r="C6692" s="428"/>
      <c r="D6692" s="495"/>
      <c r="E6692" s="495"/>
      <c r="F6692" s="428"/>
      <c r="G6692" s="495"/>
      <c r="H6692" s="495" t="str">
        <f t="shared" si="212"/>
        <v/>
      </c>
      <c r="I6692" s="512" t="str">
        <f t="shared" si="213"/>
        <v/>
      </c>
      <c r="J6692" s="428"/>
    </row>
    <row r="6693" spans="1:10" ht="24.75" customHeight="1">
      <c r="A6693" s="428"/>
      <c r="B6693" s="428"/>
      <c r="C6693" s="428"/>
      <c r="D6693" s="495"/>
      <c r="E6693" s="495"/>
      <c r="F6693" s="428"/>
      <c r="G6693" s="495"/>
      <c r="H6693" s="495" t="str">
        <f t="shared" si="212"/>
        <v/>
      </c>
      <c r="I6693" s="512" t="str">
        <f t="shared" si="213"/>
        <v/>
      </c>
      <c r="J6693" s="428"/>
    </row>
    <row r="6694" spans="1:10" ht="24.75" customHeight="1">
      <c r="A6694" s="428"/>
      <c r="B6694" s="428"/>
      <c r="C6694" s="428"/>
      <c r="D6694" s="495"/>
      <c r="E6694" s="495"/>
      <c r="F6694" s="428"/>
      <c r="G6694" s="495"/>
      <c r="H6694" s="495" t="str">
        <f t="shared" si="212"/>
        <v/>
      </c>
      <c r="I6694" s="512" t="str">
        <f t="shared" si="213"/>
        <v/>
      </c>
      <c r="J6694" s="428"/>
    </row>
    <row r="6695" spans="1:10" ht="24.75" customHeight="1">
      <c r="A6695" s="428"/>
      <c r="B6695" s="428"/>
      <c r="C6695" s="428"/>
      <c r="D6695" s="495"/>
      <c r="E6695" s="495"/>
      <c r="F6695" s="428"/>
      <c r="G6695" s="495"/>
      <c r="H6695" s="495" t="str">
        <f t="shared" si="212"/>
        <v/>
      </c>
      <c r="I6695" s="512" t="str">
        <f t="shared" si="213"/>
        <v/>
      </c>
      <c r="J6695" s="428"/>
    </row>
    <row r="6696" spans="1:10" ht="24.75" customHeight="1">
      <c r="A6696" s="428"/>
      <c r="B6696" s="428"/>
      <c r="C6696" s="428"/>
      <c r="D6696" s="495"/>
      <c r="E6696" s="495"/>
      <c r="F6696" s="428"/>
      <c r="G6696" s="495"/>
      <c r="H6696" s="495" t="str">
        <f t="shared" si="212"/>
        <v/>
      </c>
      <c r="I6696" s="512" t="str">
        <f t="shared" si="213"/>
        <v/>
      </c>
      <c r="J6696" s="428"/>
    </row>
    <row r="6697" spans="1:10" ht="24.75" customHeight="1">
      <c r="A6697" s="428"/>
      <c r="B6697" s="428"/>
      <c r="C6697" s="428"/>
      <c r="D6697" s="495"/>
      <c r="E6697" s="495"/>
      <c r="F6697" s="428"/>
      <c r="G6697" s="495"/>
      <c r="H6697" s="495" t="str">
        <f t="shared" si="212"/>
        <v/>
      </c>
      <c r="I6697" s="512" t="str">
        <f t="shared" si="213"/>
        <v/>
      </c>
      <c r="J6697" s="428"/>
    </row>
    <row r="6698" spans="1:10" ht="24.75" customHeight="1">
      <c r="A6698" s="428"/>
      <c r="B6698" s="428"/>
      <c r="C6698" s="428"/>
      <c r="D6698" s="495"/>
      <c r="E6698" s="495"/>
      <c r="F6698" s="428"/>
      <c r="G6698" s="495"/>
      <c r="H6698" s="495" t="str">
        <f t="shared" si="212"/>
        <v/>
      </c>
      <c r="I6698" s="512" t="str">
        <f t="shared" si="213"/>
        <v/>
      </c>
      <c r="J6698" s="428"/>
    </row>
    <row r="6699" spans="1:10" ht="24.75" customHeight="1">
      <c r="A6699" s="428"/>
      <c r="B6699" s="428"/>
      <c r="C6699" s="428"/>
      <c r="D6699" s="495"/>
      <c r="E6699" s="495"/>
      <c r="F6699" s="428"/>
      <c r="G6699" s="495"/>
      <c r="H6699" s="495" t="str">
        <f t="shared" si="212"/>
        <v/>
      </c>
      <c r="I6699" s="512" t="str">
        <f t="shared" si="213"/>
        <v/>
      </c>
      <c r="J6699" s="428"/>
    </row>
    <row r="6700" spans="1:10" ht="24.75" customHeight="1">
      <c r="A6700" s="428"/>
      <c r="B6700" s="428"/>
      <c r="C6700" s="428"/>
      <c r="D6700" s="495"/>
      <c r="E6700" s="495"/>
      <c r="F6700" s="428"/>
      <c r="G6700" s="495"/>
      <c r="H6700" s="495" t="str">
        <f t="shared" si="212"/>
        <v/>
      </c>
      <c r="I6700" s="512" t="str">
        <f t="shared" si="213"/>
        <v/>
      </c>
      <c r="J6700" s="428"/>
    </row>
    <row r="6701" spans="1:10" ht="24.75" customHeight="1">
      <c r="A6701" s="428"/>
      <c r="B6701" s="428"/>
      <c r="C6701" s="428"/>
      <c r="D6701" s="495"/>
      <c r="E6701" s="495"/>
      <c r="F6701" s="428"/>
      <c r="G6701" s="495"/>
      <c r="H6701" s="495" t="str">
        <f t="shared" si="212"/>
        <v/>
      </c>
      <c r="I6701" s="512" t="str">
        <f t="shared" si="213"/>
        <v/>
      </c>
      <c r="J6701" s="428"/>
    </row>
    <row r="6702" spans="1:10" ht="24.75" customHeight="1">
      <c r="A6702" s="428"/>
      <c r="B6702" s="428"/>
      <c r="C6702" s="428"/>
      <c r="D6702" s="495"/>
      <c r="E6702" s="495"/>
      <c r="F6702" s="428"/>
      <c r="G6702" s="495"/>
      <c r="H6702" s="495" t="str">
        <f t="shared" si="212"/>
        <v/>
      </c>
      <c r="I6702" s="512" t="str">
        <f t="shared" si="213"/>
        <v/>
      </c>
      <c r="J6702" s="428"/>
    </row>
    <row r="6703" spans="1:10" ht="24.75" customHeight="1">
      <c r="A6703" s="428"/>
      <c r="B6703" s="428"/>
      <c r="C6703" s="428"/>
      <c r="D6703" s="495"/>
      <c r="E6703" s="495"/>
      <c r="F6703" s="428"/>
      <c r="G6703" s="495"/>
      <c r="H6703" s="495" t="str">
        <f t="shared" si="212"/>
        <v/>
      </c>
      <c r="I6703" s="512" t="str">
        <f t="shared" si="213"/>
        <v/>
      </c>
      <c r="J6703" s="428"/>
    </row>
    <row r="6704" spans="1:10" ht="24.75" customHeight="1">
      <c r="A6704" s="428"/>
      <c r="B6704" s="428"/>
      <c r="C6704" s="428"/>
      <c r="D6704" s="495"/>
      <c r="E6704" s="495"/>
      <c r="F6704" s="428"/>
      <c r="G6704" s="495"/>
      <c r="H6704" s="495" t="str">
        <f t="shared" si="212"/>
        <v/>
      </c>
      <c r="I6704" s="512" t="str">
        <f t="shared" si="213"/>
        <v/>
      </c>
      <c r="J6704" s="428"/>
    </row>
    <row r="6705" spans="1:10" ht="24.75" customHeight="1">
      <c r="A6705" s="428"/>
      <c r="B6705" s="428"/>
      <c r="C6705" s="428"/>
      <c r="D6705" s="495"/>
      <c r="E6705" s="495"/>
      <c r="F6705" s="428"/>
      <c r="G6705" s="495"/>
      <c r="H6705" s="495" t="str">
        <f t="shared" si="212"/>
        <v/>
      </c>
      <c r="I6705" s="512" t="str">
        <f t="shared" si="213"/>
        <v/>
      </c>
      <c r="J6705" s="428"/>
    </row>
    <row r="6706" spans="1:10" ht="24.75" customHeight="1">
      <c r="A6706" s="428"/>
      <c r="B6706" s="428"/>
      <c r="C6706" s="428"/>
      <c r="D6706" s="495"/>
      <c r="E6706" s="495"/>
      <c r="F6706" s="428"/>
      <c r="G6706" s="495"/>
      <c r="H6706" s="495" t="str">
        <f t="shared" si="212"/>
        <v/>
      </c>
      <c r="I6706" s="512" t="str">
        <f t="shared" si="213"/>
        <v/>
      </c>
      <c r="J6706" s="428"/>
    </row>
    <row r="6707" spans="1:10" ht="24.75" customHeight="1">
      <c r="A6707" s="428"/>
      <c r="B6707" s="428"/>
      <c r="C6707" s="428"/>
      <c r="D6707" s="495"/>
      <c r="E6707" s="495"/>
      <c r="F6707" s="428"/>
      <c r="G6707" s="495"/>
      <c r="H6707" s="495" t="str">
        <f t="shared" si="212"/>
        <v/>
      </c>
      <c r="I6707" s="512" t="str">
        <f t="shared" si="213"/>
        <v/>
      </c>
      <c r="J6707" s="428"/>
    </row>
    <row r="6708" spans="1:10" ht="24.75" customHeight="1">
      <c r="A6708" s="428"/>
      <c r="B6708" s="428"/>
      <c r="C6708" s="428"/>
      <c r="D6708" s="495"/>
      <c r="E6708" s="495"/>
      <c r="F6708" s="428"/>
      <c r="G6708" s="495"/>
      <c r="H6708" s="495" t="str">
        <f t="shared" si="212"/>
        <v/>
      </c>
      <c r="I6708" s="512" t="str">
        <f t="shared" si="213"/>
        <v/>
      </c>
      <c r="J6708" s="428"/>
    </row>
    <row r="6709" spans="1:10" ht="24.75" customHeight="1">
      <c r="A6709" s="428"/>
      <c r="B6709" s="428"/>
      <c r="C6709" s="428"/>
      <c r="D6709" s="495"/>
      <c r="E6709" s="495"/>
      <c r="F6709" s="428"/>
      <c r="G6709" s="495"/>
      <c r="H6709" s="495" t="str">
        <f t="shared" si="212"/>
        <v/>
      </c>
      <c r="I6709" s="512" t="str">
        <f t="shared" si="213"/>
        <v/>
      </c>
      <c r="J6709" s="428"/>
    </row>
    <row r="6710" spans="1:10" ht="24.75" customHeight="1">
      <c r="A6710" s="428"/>
      <c r="B6710" s="428"/>
      <c r="C6710" s="428"/>
      <c r="D6710" s="495"/>
      <c r="E6710" s="495"/>
      <c r="F6710" s="428"/>
      <c r="G6710" s="495"/>
      <c r="H6710" s="495" t="str">
        <f t="shared" si="212"/>
        <v/>
      </c>
      <c r="I6710" s="512" t="str">
        <f t="shared" si="213"/>
        <v/>
      </c>
      <c r="J6710" s="428"/>
    </row>
    <row r="6711" spans="1:10" ht="24.75" customHeight="1">
      <c r="A6711" s="428"/>
      <c r="B6711" s="428"/>
      <c r="C6711" s="428"/>
      <c r="D6711" s="495"/>
      <c r="E6711" s="495"/>
      <c r="F6711" s="428"/>
      <c r="G6711" s="495"/>
      <c r="H6711" s="495" t="str">
        <f t="shared" si="212"/>
        <v/>
      </c>
      <c r="I6711" s="512" t="str">
        <f t="shared" si="213"/>
        <v/>
      </c>
      <c r="J6711" s="428"/>
    </row>
    <row r="6712" spans="1:10" ht="24.75" customHeight="1">
      <c r="A6712" s="428"/>
      <c r="B6712" s="428"/>
      <c r="C6712" s="428"/>
      <c r="D6712" s="495"/>
      <c r="E6712" s="495"/>
      <c r="F6712" s="428"/>
      <c r="G6712" s="495"/>
      <c r="H6712" s="495" t="str">
        <f t="shared" si="212"/>
        <v/>
      </c>
      <c r="I6712" s="512" t="str">
        <f t="shared" si="213"/>
        <v/>
      </c>
      <c r="J6712" s="428"/>
    </row>
    <row r="6713" spans="1:10" ht="24.75" customHeight="1">
      <c r="A6713" s="428"/>
      <c r="B6713" s="428"/>
      <c r="C6713" s="428"/>
      <c r="D6713" s="495"/>
      <c r="E6713" s="495"/>
      <c r="F6713" s="428"/>
      <c r="G6713" s="495"/>
      <c r="H6713" s="495" t="str">
        <f t="shared" si="212"/>
        <v/>
      </c>
      <c r="I6713" s="512" t="str">
        <f t="shared" si="213"/>
        <v/>
      </c>
      <c r="J6713" s="428"/>
    </row>
    <row r="6714" spans="1:10" ht="24.75" customHeight="1">
      <c r="A6714" s="428"/>
      <c r="B6714" s="428"/>
      <c r="C6714" s="428"/>
      <c r="D6714" s="495"/>
      <c r="E6714" s="495"/>
      <c r="F6714" s="428"/>
      <c r="G6714" s="495"/>
      <c r="H6714" s="495" t="str">
        <f t="shared" si="212"/>
        <v/>
      </c>
      <c r="I6714" s="512" t="str">
        <f t="shared" si="213"/>
        <v/>
      </c>
      <c r="J6714" s="428"/>
    </row>
    <row r="6715" spans="1:10" ht="24.75" customHeight="1">
      <c r="A6715" s="428"/>
      <c r="B6715" s="428"/>
      <c r="C6715" s="428"/>
      <c r="D6715" s="495"/>
      <c r="E6715" s="495"/>
      <c r="F6715" s="428"/>
      <c r="G6715" s="495"/>
      <c r="H6715" s="495" t="str">
        <f t="shared" si="212"/>
        <v/>
      </c>
      <c r="I6715" s="512" t="str">
        <f t="shared" si="213"/>
        <v/>
      </c>
      <c r="J6715" s="428"/>
    </row>
    <row r="6716" spans="1:10" ht="24.75" customHeight="1">
      <c r="A6716" s="428"/>
      <c r="B6716" s="428"/>
      <c r="C6716" s="428"/>
      <c r="D6716" s="495"/>
      <c r="E6716" s="495"/>
      <c r="F6716" s="428"/>
      <c r="G6716" s="495"/>
      <c r="H6716" s="495" t="str">
        <f t="shared" si="212"/>
        <v/>
      </c>
      <c r="I6716" s="512" t="str">
        <f t="shared" si="213"/>
        <v/>
      </c>
      <c r="J6716" s="428"/>
    </row>
    <row r="6717" spans="1:10" ht="24.75" customHeight="1">
      <c r="A6717" s="428"/>
      <c r="B6717" s="428"/>
      <c r="C6717" s="428"/>
      <c r="D6717" s="495"/>
      <c r="E6717" s="495"/>
      <c r="F6717" s="428"/>
      <c r="G6717" s="495"/>
      <c r="H6717" s="495" t="str">
        <f t="shared" si="212"/>
        <v/>
      </c>
      <c r="I6717" s="512" t="str">
        <f t="shared" si="213"/>
        <v/>
      </c>
      <c r="J6717" s="428"/>
    </row>
    <row r="6718" spans="1:10" ht="24.75" customHeight="1">
      <c r="A6718" s="428"/>
      <c r="B6718" s="428"/>
      <c r="C6718" s="428"/>
      <c r="D6718" s="495"/>
      <c r="E6718" s="495"/>
      <c r="F6718" s="428"/>
      <c r="G6718" s="495"/>
      <c r="H6718" s="495" t="str">
        <f t="shared" si="212"/>
        <v/>
      </c>
      <c r="I6718" s="512" t="str">
        <f t="shared" si="213"/>
        <v/>
      </c>
      <c r="J6718" s="428"/>
    </row>
    <row r="6719" spans="1:10" ht="24.75" customHeight="1">
      <c r="A6719" s="428"/>
      <c r="B6719" s="428"/>
      <c r="C6719" s="428"/>
      <c r="D6719" s="495"/>
      <c r="E6719" s="495"/>
      <c r="F6719" s="428"/>
      <c r="G6719" s="495"/>
      <c r="H6719" s="495" t="str">
        <f t="shared" si="212"/>
        <v/>
      </c>
      <c r="I6719" s="512" t="str">
        <f t="shared" si="213"/>
        <v/>
      </c>
      <c r="J6719" s="428"/>
    </row>
    <row r="6720" spans="1:10" ht="24.75" customHeight="1">
      <c r="A6720" s="428"/>
      <c r="B6720" s="428"/>
      <c r="C6720" s="428"/>
      <c r="D6720" s="495"/>
      <c r="E6720" s="495"/>
      <c r="F6720" s="428"/>
      <c r="G6720" s="495"/>
      <c r="H6720" s="495" t="str">
        <f t="shared" si="212"/>
        <v/>
      </c>
      <c r="I6720" s="512" t="str">
        <f t="shared" si="213"/>
        <v/>
      </c>
      <c r="J6720" s="428"/>
    </row>
    <row r="6721" spans="1:10" ht="24.75" customHeight="1">
      <c r="A6721" s="428"/>
      <c r="B6721" s="428"/>
      <c r="C6721" s="428"/>
      <c r="D6721" s="495"/>
      <c r="E6721" s="495"/>
      <c r="F6721" s="428"/>
      <c r="G6721" s="495"/>
      <c r="H6721" s="495" t="str">
        <f t="shared" si="212"/>
        <v/>
      </c>
      <c r="I6721" s="512" t="str">
        <f t="shared" si="213"/>
        <v/>
      </c>
      <c r="J6721" s="428"/>
    </row>
    <row r="6722" spans="1:10" ht="24.75" customHeight="1">
      <c r="A6722" s="428"/>
      <c r="B6722" s="428"/>
      <c r="C6722" s="428"/>
      <c r="D6722" s="495"/>
      <c r="E6722" s="495"/>
      <c r="F6722" s="428"/>
      <c r="G6722" s="495"/>
      <c r="H6722" s="495" t="str">
        <f t="shared" si="212"/>
        <v/>
      </c>
      <c r="I6722" s="512" t="str">
        <f t="shared" si="213"/>
        <v/>
      </c>
      <c r="J6722" s="428"/>
    </row>
    <row r="6723" spans="1:10" ht="24.75" customHeight="1">
      <c r="A6723" s="428"/>
      <c r="B6723" s="428"/>
      <c r="C6723" s="428"/>
      <c r="D6723" s="495"/>
      <c r="E6723" s="495"/>
      <c r="F6723" s="428"/>
      <c r="G6723" s="495"/>
      <c r="H6723" s="495" t="str">
        <f t="shared" si="212"/>
        <v/>
      </c>
      <c r="I6723" s="512" t="str">
        <f t="shared" si="213"/>
        <v/>
      </c>
      <c r="J6723" s="428"/>
    </row>
    <row r="6724" spans="1:10" ht="24.75" customHeight="1">
      <c r="A6724" s="428"/>
      <c r="B6724" s="428"/>
      <c r="C6724" s="428"/>
      <c r="D6724" s="495"/>
      <c r="E6724" s="495"/>
      <c r="F6724" s="428"/>
      <c r="G6724" s="495"/>
      <c r="H6724" s="495" t="str">
        <f t="shared" si="212"/>
        <v/>
      </c>
      <c r="I6724" s="512" t="str">
        <f t="shared" si="213"/>
        <v/>
      </c>
      <c r="J6724" s="428"/>
    </row>
    <row r="6725" spans="1:10" ht="24.75" customHeight="1">
      <c r="A6725" s="428"/>
      <c r="B6725" s="428"/>
      <c r="C6725" s="428"/>
      <c r="D6725" s="495"/>
      <c r="E6725" s="495"/>
      <c r="F6725" s="428"/>
      <c r="G6725" s="495"/>
      <c r="H6725" s="495" t="str">
        <f t="shared" si="212"/>
        <v/>
      </c>
      <c r="I6725" s="512" t="str">
        <f t="shared" si="213"/>
        <v/>
      </c>
      <c r="J6725" s="428"/>
    </row>
    <row r="6726" spans="1:10" ht="24.75" customHeight="1">
      <c r="A6726" s="428"/>
      <c r="B6726" s="428"/>
      <c r="C6726" s="428"/>
      <c r="D6726" s="495"/>
      <c r="E6726" s="495"/>
      <c r="F6726" s="428"/>
      <c r="G6726" s="495"/>
      <c r="H6726" s="495" t="str">
        <f t="shared" si="212"/>
        <v/>
      </c>
      <c r="I6726" s="512" t="str">
        <f t="shared" si="213"/>
        <v/>
      </c>
      <c r="J6726" s="428"/>
    </row>
    <row r="6727" spans="1:10" ht="24.75" customHeight="1">
      <c r="A6727" s="428"/>
      <c r="B6727" s="428"/>
      <c r="C6727" s="428"/>
      <c r="D6727" s="495"/>
      <c r="E6727" s="495"/>
      <c r="F6727" s="428"/>
      <c r="G6727" s="495"/>
      <c r="H6727" s="495" t="str">
        <f t="shared" si="212"/>
        <v/>
      </c>
      <c r="I6727" s="512" t="str">
        <f t="shared" si="213"/>
        <v/>
      </c>
      <c r="J6727" s="428"/>
    </row>
    <row r="6728" spans="1:10" ht="24.75" customHeight="1">
      <c r="A6728" s="428"/>
      <c r="B6728" s="428"/>
      <c r="C6728" s="428"/>
      <c r="D6728" s="495"/>
      <c r="E6728" s="495"/>
      <c r="F6728" s="428"/>
      <c r="G6728" s="495"/>
      <c r="H6728" s="495" t="str">
        <f t="shared" si="212"/>
        <v/>
      </c>
      <c r="I6728" s="512" t="str">
        <f t="shared" si="213"/>
        <v/>
      </c>
      <c r="J6728" s="428"/>
    </row>
    <row r="6729" spans="1:10" ht="24.75" customHeight="1">
      <c r="A6729" s="428"/>
      <c r="B6729" s="428"/>
      <c r="C6729" s="428"/>
      <c r="D6729" s="495"/>
      <c r="E6729" s="495"/>
      <c r="F6729" s="428"/>
      <c r="G6729" s="495"/>
      <c r="H6729" s="495" t="str">
        <f t="shared" si="212"/>
        <v/>
      </c>
      <c r="I6729" s="512" t="str">
        <f t="shared" si="213"/>
        <v/>
      </c>
      <c r="J6729" s="428"/>
    </row>
    <row r="6730" spans="1:10" ht="24.75" customHeight="1">
      <c r="A6730" s="428"/>
      <c r="B6730" s="428"/>
      <c r="C6730" s="428"/>
      <c r="D6730" s="495"/>
      <c r="E6730" s="495"/>
      <c r="F6730" s="428"/>
      <c r="G6730" s="495"/>
      <c r="H6730" s="495" t="str">
        <f t="shared" si="212"/>
        <v/>
      </c>
      <c r="I6730" s="512" t="str">
        <f t="shared" si="213"/>
        <v/>
      </c>
      <c r="J6730" s="428"/>
    </row>
    <row r="6731" spans="1:10" ht="24.75" customHeight="1">
      <c r="A6731" s="428"/>
      <c r="B6731" s="428"/>
      <c r="C6731" s="428"/>
      <c r="D6731" s="495"/>
      <c r="E6731" s="495"/>
      <c r="F6731" s="428"/>
      <c r="G6731" s="495"/>
      <c r="H6731" s="495" t="str">
        <f t="shared" si="212"/>
        <v/>
      </c>
      <c r="I6731" s="512" t="str">
        <f t="shared" si="213"/>
        <v/>
      </c>
      <c r="J6731" s="428"/>
    </row>
    <row r="6732" spans="1:10" ht="24.75" customHeight="1">
      <c r="A6732" s="428"/>
      <c r="B6732" s="428"/>
      <c r="C6732" s="428"/>
      <c r="D6732" s="495"/>
      <c r="E6732" s="495"/>
      <c r="F6732" s="428"/>
      <c r="G6732" s="495"/>
      <c r="H6732" s="495" t="str">
        <f t="shared" si="212"/>
        <v/>
      </c>
      <c r="I6732" s="512" t="str">
        <f t="shared" si="213"/>
        <v/>
      </c>
      <c r="J6732" s="428"/>
    </row>
    <row r="6733" spans="1:10" ht="24.75" customHeight="1">
      <c r="A6733" s="428"/>
      <c r="B6733" s="428"/>
      <c r="C6733" s="428"/>
      <c r="D6733" s="495"/>
      <c r="E6733" s="495"/>
      <c r="F6733" s="428"/>
      <c r="G6733" s="495"/>
      <c r="H6733" s="495" t="str">
        <f t="shared" si="212"/>
        <v/>
      </c>
      <c r="I6733" s="512" t="str">
        <f t="shared" si="213"/>
        <v/>
      </c>
      <c r="J6733" s="428"/>
    </row>
    <row r="6734" spans="1:10" ht="24.75" customHeight="1">
      <c r="A6734" s="428"/>
      <c r="B6734" s="428"/>
      <c r="C6734" s="428"/>
      <c r="D6734" s="495"/>
      <c r="E6734" s="495"/>
      <c r="F6734" s="428"/>
      <c r="G6734" s="495"/>
      <c r="H6734" s="495" t="str">
        <f t="shared" si="212"/>
        <v/>
      </c>
      <c r="I6734" s="512" t="str">
        <f t="shared" si="213"/>
        <v/>
      </c>
      <c r="J6734" s="428"/>
    </row>
    <row r="6735" spans="1:10" ht="24.75" customHeight="1">
      <c r="A6735" s="428"/>
      <c r="B6735" s="428"/>
      <c r="C6735" s="428"/>
      <c r="D6735" s="495"/>
      <c r="E6735" s="495"/>
      <c r="F6735" s="428"/>
      <c r="G6735" s="495"/>
      <c r="H6735" s="495" t="str">
        <f t="shared" si="212"/>
        <v/>
      </c>
      <c r="I6735" s="512" t="str">
        <f t="shared" si="213"/>
        <v/>
      </c>
      <c r="J6735" s="428"/>
    </row>
    <row r="6736" spans="1:10" ht="24.75" customHeight="1">
      <c r="A6736" s="428"/>
      <c r="B6736" s="428"/>
      <c r="C6736" s="428"/>
      <c r="D6736" s="495"/>
      <c r="E6736" s="495"/>
      <c r="F6736" s="428"/>
      <c r="G6736" s="495"/>
      <c r="H6736" s="495" t="str">
        <f t="shared" si="212"/>
        <v/>
      </c>
      <c r="I6736" s="512" t="str">
        <f t="shared" si="213"/>
        <v/>
      </c>
      <c r="J6736" s="428"/>
    </row>
    <row r="6737" spans="1:10" ht="24.75" customHeight="1">
      <c r="A6737" s="428"/>
      <c r="B6737" s="428"/>
      <c r="C6737" s="428"/>
      <c r="D6737" s="495"/>
      <c r="E6737" s="495"/>
      <c r="F6737" s="428"/>
      <c r="G6737" s="495"/>
      <c r="H6737" s="495" t="str">
        <f t="shared" si="212"/>
        <v/>
      </c>
      <c r="I6737" s="512" t="str">
        <f t="shared" si="213"/>
        <v/>
      </c>
      <c r="J6737" s="428"/>
    </row>
    <row r="6738" spans="1:10" ht="24.75" customHeight="1">
      <c r="A6738" s="428"/>
      <c r="B6738" s="428"/>
      <c r="C6738" s="428"/>
      <c r="D6738" s="495"/>
      <c r="E6738" s="495"/>
      <c r="F6738" s="428"/>
      <c r="G6738" s="495"/>
      <c r="H6738" s="495" t="str">
        <f t="shared" si="212"/>
        <v/>
      </c>
      <c r="I6738" s="512" t="str">
        <f t="shared" si="213"/>
        <v/>
      </c>
      <c r="J6738" s="428"/>
    </row>
    <row r="6739" spans="1:10" ht="24.75" customHeight="1">
      <c r="A6739" s="428"/>
      <c r="B6739" s="428"/>
      <c r="C6739" s="428"/>
      <c r="D6739" s="495"/>
      <c r="E6739" s="495"/>
      <c r="F6739" s="428"/>
      <c r="G6739" s="495"/>
      <c r="H6739" s="495" t="str">
        <f t="shared" si="212"/>
        <v/>
      </c>
      <c r="I6739" s="512" t="str">
        <f t="shared" si="213"/>
        <v/>
      </c>
      <c r="J6739" s="428"/>
    </row>
    <row r="6740" spans="1:10" ht="24.75" customHeight="1">
      <c r="A6740" s="428"/>
      <c r="B6740" s="428"/>
      <c r="C6740" s="428"/>
      <c r="D6740" s="495"/>
      <c r="E6740" s="495"/>
      <c r="F6740" s="428"/>
      <c r="G6740" s="495"/>
      <c r="H6740" s="495" t="str">
        <f t="shared" si="212"/>
        <v/>
      </c>
      <c r="I6740" s="512" t="str">
        <f t="shared" si="213"/>
        <v/>
      </c>
      <c r="J6740" s="428"/>
    </row>
    <row r="6741" spans="1:10" ht="24.75" customHeight="1">
      <c r="A6741" s="428"/>
      <c r="B6741" s="428"/>
      <c r="C6741" s="428"/>
      <c r="D6741" s="495"/>
      <c r="E6741" s="495"/>
      <c r="F6741" s="428"/>
      <c r="G6741" s="495"/>
      <c r="H6741" s="495" t="str">
        <f t="shared" si="212"/>
        <v/>
      </c>
      <c r="I6741" s="512" t="str">
        <f t="shared" si="213"/>
        <v/>
      </c>
      <c r="J6741" s="428"/>
    </row>
    <row r="6742" spans="1:10" ht="24.75" customHeight="1">
      <c r="A6742" s="428"/>
      <c r="B6742" s="428"/>
      <c r="C6742" s="428"/>
      <c r="D6742" s="495"/>
      <c r="E6742" s="495"/>
      <c r="F6742" s="428"/>
      <c r="G6742" s="495"/>
      <c r="H6742" s="495" t="str">
        <f t="shared" si="212"/>
        <v/>
      </c>
      <c r="I6742" s="512" t="str">
        <f t="shared" si="213"/>
        <v/>
      </c>
      <c r="J6742" s="428"/>
    </row>
    <row r="6743" spans="1:10" ht="24.75" customHeight="1">
      <c r="A6743" s="428"/>
      <c r="B6743" s="428"/>
      <c r="C6743" s="428"/>
      <c r="D6743" s="495"/>
      <c r="E6743" s="495"/>
      <c r="F6743" s="428"/>
      <c r="G6743" s="495"/>
      <c r="H6743" s="495" t="str">
        <f t="shared" si="212"/>
        <v/>
      </c>
      <c r="I6743" s="512" t="str">
        <f t="shared" si="213"/>
        <v/>
      </c>
      <c r="J6743" s="428"/>
    </row>
    <row r="6744" spans="1:10" ht="24.75" customHeight="1">
      <c r="A6744" s="428"/>
      <c r="B6744" s="428"/>
      <c r="C6744" s="428"/>
      <c r="D6744" s="495"/>
      <c r="E6744" s="495"/>
      <c r="F6744" s="428"/>
      <c r="G6744" s="495"/>
      <c r="H6744" s="495" t="str">
        <f t="shared" si="212"/>
        <v/>
      </c>
      <c r="I6744" s="512" t="str">
        <f t="shared" si="213"/>
        <v/>
      </c>
      <c r="J6744" s="428"/>
    </row>
    <row r="6745" spans="1:10" ht="24.75" customHeight="1">
      <c r="A6745" s="428"/>
      <c r="B6745" s="428"/>
      <c r="C6745" s="428"/>
      <c r="D6745" s="495"/>
      <c r="E6745" s="495"/>
      <c r="F6745" s="428"/>
      <c r="G6745" s="495"/>
      <c r="H6745" s="495" t="str">
        <f t="shared" si="212"/>
        <v/>
      </c>
      <c r="I6745" s="512" t="str">
        <f t="shared" si="213"/>
        <v/>
      </c>
      <c r="J6745" s="428"/>
    </row>
    <row r="6746" spans="1:10" ht="24.75" customHeight="1">
      <c r="A6746" s="428"/>
      <c r="B6746" s="428"/>
      <c r="C6746" s="428"/>
      <c r="D6746" s="495"/>
      <c r="E6746" s="495"/>
      <c r="F6746" s="428"/>
      <c r="G6746" s="495"/>
      <c r="H6746" s="495" t="str">
        <f t="shared" si="212"/>
        <v/>
      </c>
      <c r="I6746" s="512" t="str">
        <f t="shared" si="213"/>
        <v/>
      </c>
      <c r="J6746" s="428"/>
    </row>
    <row r="6747" spans="1:10" ht="24.75" customHeight="1">
      <c r="A6747" s="428"/>
      <c r="B6747" s="428"/>
      <c r="C6747" s="428"/>
      <c r="D6747" s="495"/>
      <c r="E6747" s="495"/>
      <c r="F6747" s="428"/>
      <c r="G6747" s="495"/>
      <c r="H6747" s="495" t="str">
        <f t="shared" si="212"/>
        <v/>
      </c>
      <c r="I6747" s="512" t="str">
        <f t="shared" si="213"/>
        <v/>
      </c>
      <c r="J6747" s="428"/>
    </row>
    <row r="6748" spans="1:10" ht="24.75" customHeight="1">
      <c r="A6748" s="428"/>
      <c r="B6748" s="428"/>
      <c r="C6748" s="428"/>
      <c r="D6748" s="495"/>
      <c r="E6748" s="495"/>
      <c r="F6748" s="428"/>
      <c r="G6748" s="495"/>
      <c r="H6748" s="495" t="str">
        <f t="shared" si="212"/>
        <v/>
      </c>
      <c r="I6748" s="512" t="str">
        <f t="shared" si="213"/>
        <v/>
      </c>
      <c r="J6748" s="428"/>
    </row>
    <row r="6749" spans="1:10" ht="24.75" customHeight="1">
      <c r="A6749" s="428"/>
      <c r="B6749" s="428"/>
      <c r="C6749" s="428"/>
      <c r="D6749" s="495"/>
      <c r="E6749" s="495"/>
      <c r="F6749" s="428"/>
      <c r="G6749" s="495"/>
      <c r="H6749" s="495" t="str">
        <f t="shared" si="212"/>
        <v/>
      </c>
      <c r="I6749" s="512" t="str">
        <f t="shared" si="213"/>
        <v/>
      </c>
      <c r="J6749" s="428"/>
    </row>
    <row r="6750" spans="1:10" ht="24.75" customHeight="1">
      <c r="A6750" s="428"/>
      <c r="B6750" s="428"/>
      <c r="C6750" s="428"/>
      <c r="D6750" s="495"/>
      <c r="E6750" s="495"/>
      <c r="F6750" s="428"/>
      <c r="G6750" s="495"/>
      <c r="H6750" s="495" t="str">
        <f t="shared" ref="H6750:H6813" si="214">IF(E6750="","",E6750*G6750)</f>
        <v/>
      </c>
      <c r="I6750" s="512" t="str">
        <f t="shared" ref="I6750:I6813" si="215">IF(D6750="","",H6750/D6750)</f>
        <v/>
      </c>
      <c r="J6750" s="428"/>
    </row>
    <row r="6751" spans="1:10" ht="24.75" customHeight="1">
      <c r="A6751" s="428"/>
      <c r="B6751" s="428"/>
      <c r="C6751" s="428"/>
      <c r="D6751" s="495"/>
      <c r="E6751" s="495"/>
      <c r="F6751" s="428"/>
      <c r="G6751" s="495"/>
      <c r="H6751" s="495" t="str">
        <f t="shared" si="214"/>
        <v/>
      </c>
      <c r="I6751" s="512" t="str">
        <f t="shared" si="215"/>
        <v/>
      </c>
      <c r="J6751" s="428"/>
    </row>
    <row r="6752" spans="1:10" ht="24.75" customHeight="1">
      <c r="A6752" s="428"/>
      <c r="B6752" s="428"/>
      <c r="C6752" s="428"/>
      <c r="D6752" s="495"/>
      <c r="E6752" s="495"/>
      <c r="F6752" s="428"/>
      <c r="G6752" s="495"/>
      <c r="H6752" s="495" t="str">
        <f t="shared" si="214"/>
        <v/>
      </c>
      <c r="I6752" s="512" t="str">
        <f t="shared" si="215"/>
        <v/>
      </c>
      <c r="J6752" s="428"/>
    </row>
    <row r="6753" spans="1:10" ht="24.75" customHeight="1">
      <c r="A6753" s="428"/>
      <c r="B6753" s="428"/>
      <c r="C6753" s="428"/>
      <c r="D6753" s="495"/>
      <c r="E6753" s="495"/>
      <c r="F6753" s="428"/>
      <c r="G6753" s="495"/>
      <c r="H6753" s="495" t="str">
        <f t="shared" si="214"/>
        <v/>
      </c>
      <c r="I6753" s="512" t="str">
        <f t="shared" si="215"/>
        <v/>
      </c>
      <c r="J6753" s="428"/>
    </row>
    <row r="6754" spans="1:10" ht="24.75" customHeight="1">
      <c r="A6754" s="428"/>
      <c r="B6754" s="428"/>
      <c r="C6754" s="428"/>
      <c r="D6754" s="495"/>
      <c r="E6754" s="495"/>
      <c r="F6754" s="428"/>
      <c r="G6754" s="495"/>
      <c r="H6754" s="495" t="str">
        <f t="shared" si="214"/>
        <v/>
      </c>
      <c r="I6754" s="512" t="str">
        <f t="shared" si="215"/>
        <v/>
      </c>
      <c r="J6754" s="428"/>
    </row>
    <row r="6755" spans="1:10" ht="24.75" customHeight="1">
      <c r="A6755" s="428"/>
      <c r="B6755" s="428"/>
      <c r="C6755" s="428"/>
      <c r="D6755" s="495"/>
      <c r="E6755" s="495"/>
      <c r="F6755" s="428"/>
      <c r="G6755" s="495"/>
      <c r="H6755" s="495" t="str">
        <f t="shared" si="214"/>
        <v/>
      </c>
      <c r="I6755" s="512" t="str">
        <f t="shared" si="215"/>
        <v/>
      </c>
      <c r="J6755" s="428"/>
    </row>
    <row r="6756" spans="1:10" ht="24.75" customHeight="1">
      <c r="A6756" s="428"/>
      <c r="B6756" s="428"/>
      <c r="C6756" s="428"/>
      <c r="D6756" s="495"/>
      <c r="E6756" s="495"/>
      <c r="F6756" s="428"/>
      <c r="G6756" s="495"/>
      <c r="H6756" s="495" t="str">
        <f t="shared" si="214"/>
        <v/>
      </c>
      <c r="I6756" s="512" t="str">
        <f t="shared" si="215"/>
        <v/>
      </c>
      <c r="J6756" s="428"/>
    </row>
    <row r="6757" spans="1:10" ht="24.75" customHeight="1">
      <c r="A6757" s="428"/>
      <c r="B6757" s="428"/>
      <c r="C6757" s="428"/>
      <c r="D6757" s="495"/>
      <c r="E6757" s="495"/>
      <c r="F6757" s="428"/>
      <c r="G6757" s="495"/>
      <c r="H6757" s="495" t="str">
        <f t="shared" si="214"/>
        <v/>
      </c>
      <c r="I6757" s="512" t="str">
        <f t="shared" si="215"/>
        <v/>
      </c>
      <c r="J6757" s="428"/>
    </row>
    <row r="6758" spans="1:10" ht="24.75" customHeight="1">
      <c r="A6758" s="428"/>
      <c r="B6758" s="428"/>
      <c r="C6758" s="428"/>
      <c r="D6758" s="495"/>
      <c r="E6758" s="495"/>
      <c r="F6758" s="428"/>
      <c r="G6758" s="495"/>
      <c r="H6758" s="495" t="str">
        <f t="shared" si="214"/>
        <v/>
      </c>
      <c r="I6758" s="512" t="str">
        <f t="shared" si="215"/>
        <v/>
      </c>
      <c r="J6758" s="428"/>
    </row>
    <row r="6759" spans="1:10" ht="24.75" customHeight="1">
      <c r="A6759" s="428"/>
      <c r="B6759" s="428"/>
      <c r="C6759" s="428"/>
      <c r="D6759" s="495"/>
      <c r="E6759" s="495"/>
      <c r="F6759" s="428"/>
      <c r="G6759" s="495"/>
      <c r="H6759" s="495" t="str">
        <f t="shared" si="214"/>
        <v/>
      </c>
      <c r="I6759" s="512" t="str">
        <f t="shared" si="215"/>
        <v/>
      </c>
      <c r="J6759" s="428"/>
    </row>
    <row r="6760" spans="1:10" ht="24.75" customHeight="1">
      <c r="A6760" s="428"/>
      <c r="B6760" s="428"/>
      <c r="C6760" s="428"/>
      <c r="D6760" s="495"/>
      <c r="E6760" s="495"/>
      <c r="F6760" s="428"/>
      <c r="G6760" s="495"/>
      <c r="H6760" s="495" t="str">
        <f t="shared" si="214"/>
        <v/>
      </c>
      <c r="I6760" s="512" t="str">
        <f t="shared" si="215"/>
        <v/>
      </c>
      <c r="J6760" s="428"/>
    </row>
    <row r="6761" spans="1:10" ht="24.75" customHeight="1">
      <c r="A6761" s="428"/>
      <c r="B6761" s="428"/>
      <c r="C6761" s="428"/>
      <c r="D6761" s="495"/>
      <c r="E6761" s="495"/>
      <c r="F6761" s="428"/>
      <c r="G6761" s="495"/>
      <c r="H6761" s="495" t="str">
        <f t="shared" si="214"/>
        <v/>
      </c>
      <c r="I6761" s="512" t="str">
        <f t="shared" si="215"/>
        <v/>
      </c>
      <c r="J6761" s="428"/>
    </row>
    <row r="6762" spans="1:10" ht="24.75" customHeight="1">
      <c r="A6762" s="428"/>
      <c r="B6762" s="428"/>
      <c r="C6762" s="428"/>
      <c r="D6762" s="495"/>
      <c r="E6762" s="495"/>
      <c r="F6762" s="428"/>
      <c r="G6762" s="495"/>
      <c r="H6762" s="495" t="str">
        <f t="shared" si="214"/>
        <v/>
      </c>
      <c r="I6762" s="512" t="str">
        <f t="shared" si="215"/>
        <v/>
      </c>
      <c r="J6762" s="428"/>
    </row>
    <row r="6763" spans="1:10" ht="24.75" customHeight="1">
      <c r="A6763" s="428"/>
      <c r="B6763" s="428"/>
      <c r="C6763" s="428"/>
      <c r="D6763" s="495"/>
      <c r="E6763" s="495"/>
      <c r="F6763" s="428"/>
      <c r="G6763" s="495"/>
      <c r="H6763" s="495" t="str">
        <f t="shared" si="214"/>
        <v/>
      </c>
      <c r="I6763" s="512" t="str">
        <f t="shared" si="215"/>
        <v/>
      </c>
      <c r="J6763" s="428"/>
    </row>
    <row r="6764" spans="1:10" ht="24.75" customHeight="1">
      <c r="A6764" s="428"/>
      <c r="B6764" s="428"/>
      <c r="C6764" s="428"/>
      <c r="D6764" s="495"/>
      <c r="E6764" s="495"/>
      <c r="F6764" s="428"/>
      <c r="G6764" s="495"/>
      <c r="H6764" s="495" t="str">
        <f t="shared" si="214"/>
        <v/>
      </c>
      <c r="I6764" s="512" t="str">
        <f t="shared" si="215"/>
        <v/>
      </c>
      <c r="J6764" s="428"/>
    </row>
    <row r="6765" spans="1:10" ht="24.75" customHeight="1">
      <c r="A6765" s="428"/>
      <c r="B6765" s="428"/>
      <c r="C6765" s="428"/>
      <c r="D6765" s="495"/>
      <c r="E6765" s="495"/>
      <c r="F6765" s="428"/>
      <c r="G6765" s="495"/>
      <c r="H6765" s="495" t="str">
        <f t="shared" si="214"/>
        <v/>
      </c>
      <c r="I6765" s="512" t="str">
        <f t="shared" si="215"/>
        <v/>
      </c>
      <c r="J6765" s="428"/>
    </row>
    <row r="6766" spans="1:10" ht="24.75" customHeight="1">
      <c r="A6766" s="428"/>
      <c r="B6766" s="428"/>
      <c r="C6766" s="428"/>
      <c r="D6766" s="495"/>
      <c r="E6766" s="495"/>
      <c r="F6766" s="428"/>
      <c r="G6766" s="495"/>
      <c r="H6766" s="495" t="str">
        <f t="shared" si="214"/>
        <v/>
      </c>
      <c r="I6766" s="512" t="str">
        <f t="shared" si="215"/>
        <v/>
      </c>
      <c r="J6766" s="428"/>
    </row>
    <row r="6767" spans="1:10" ht="24.75" customHeight="1">
      <c r="A6767" s="428"/>
      <c r="B6767" s="428"/>
      <c r="C6767" s="428"/>
      <c r="D6767" s="495"/>
      <c r="E6767" s="495"/>
      <c r="F6767" s="428"/>
      <c r="G6767" s="495"/>
      <c r="H6767" s="495" t="str">
        <f t="shared" si="214"/>
        <v/>
      </c>
      <c r="I6767" s="512" t="str">
        <f t="shared" si="215"/>
        <v/>
      </c>
      <c r="J6767" s="428"/>
    </row>
    <row r="6768" spans="1:10" ht="24.75" customHeight="1">
      <c r="A6768" s="428"/>
      <c r="B6768" s="428"/>
      <c r="C6768" s="428"/>
      <c r="D6768" s="495"/>
      <c r="E6768" s="495"/>
      <c r="F6768" s="428"/>
      <c r="G6768" s="495"/>
      <c r="H6768" s="495" t="str">
        <f t="shared" si="214"/>
        <v/>
      </c>
      <c r="I6768" s="512" t="str">
        <f t="shared" si="215"/>
        <v/>
      </c>
      <c r="J6768" s="428"/>
    </row>
    <row r="6769" spans="1:10" ht="24.75" customHeight="1">
      <c r="A6769" s="428"/>
      <c r="B6769" s="428"/>
      <c r="C6769" s="428"/>
      <c r="D6769" s="495"/>
      <c r="E6769" s="495"/>
      <c r="F6769" s="428"/>
      <c r="G6769" s="495"/>
      <c r="H6769" s="495" t="str">
        <f t="shared" si="214"/>
        <v/>
      </c>
      <c r="I6769" s="512" t="str">
        <f t="shared" si="215"/>
        <v/>
      </c>
      <c r="J6769" s="428"/>
    </row>
    <row r="6770" spans="1:10" ht="24.75" customHeight="1">
      <c r="A6770" s="428"/>
      <c r="B6770" s="428"/>
      <c r="C6770" s="428"/>
      <c r="D6770" s="495"/>
      <c r="E6770" s="495"/>
      <c r="F6770" s="428"/>
      <c r="G6770" s="495"/>
      <c r="H6770" s="495" t="str">
        <f t="shared" si="214"/>
        <v/>
      </c>
      <c r="I6770" s="512" t="str">
        <f t="shared" si="215"/>
        <v/>
      </c>
      <c r="J6770" s="428"/>
    </row>
    <row r="6771" spans="1:10" ht="24.75" customHeight="1">
      <c r="A6771" s="428"/>
      <c r="B6771" s="428"/>
      <c r="C6771" s="428"/>
      <c r="D6771" s="495"/>
      <c r="E6771" s="495"/>
      <c r="F6771" s="428"/>
      <c r="G6771" s="495"/>
      <c r="H6771" s="495" t="str">
        <f t="shared" si="214"/>
        <v/>
      </c>
      <c r="I6771" s="512" t="str">
        <f t="shared" si="215"/>
        <v/>
      </c>
      <c r="J6771" s="428"/>
    </row>
    <row r="6772" spans="1:10" ht="24.75" customHeight="1">
      <c r="A6772" s="428"/>
      <c r="B6772" s="428"/>
      <c r="C6772" s="428"/>
      <c r="D6772" s="495"/>
      <c r="E6772" s="495"/>
      <c r="F6772" s="428"/>
      <c r="G6772" s="495"/>
      <c r="H6772" s="495" t="str">
        <f t="shared" si="214"/>
        <v/>
      </c>
      <c r="I6772" s="512" t="str">
        <f t="shared" si="215"/>
        <v/>
      </c>
      <c r="J6772" s="428"/>
    </row>
    <row r="6773" spans="1:10" ht="24.75" customHeight="1">
      <c r="A6773" s="428"/>
      <c r="B6773" s="428"/>
      <c r="C6773" s="428"/>
      <c r="D6773" s="495"/>
      <c r="E6773" s="495"/>
      <c r="F6773" s="428"/>
      <c r="G6773" s="495"/>
      <c r="H6773" s="495" t="str">
        <f t="shared" si="214"/>
        <v/>
      </c>
      <c r="I6773" s="512" t="str">
        <f t="shared" si="215"/>
        <v/>
      </c>
      <c r="J6773" s="428"/>
    </row>
    <row r="6774" spans="1:10" ht="24.75" customHeight="1">
      <c r="A6774" s="428"/>
      <c r="B6774" s="428"/>
      <c r="C6774" s="428"/>
      <c r="D6774" s="495"/>
      <c r="E6774" s="495"/>
      <c r="F6774" s="428"/>
      <c r="G6774" s="495"/>
      <c r="H6774" s="495" t="str">
        <f t="shared" si="214"/>
        <v/>
      </c>
      <c r="I6774" s="512" t="str">
        <f t="shared" si="215"/>
        <v/>
      </c>
      <c r="J6774" s="428"/>
    </row>
    <row r="6775" spans="1:10" ht="24.75" customHeight="1">
      <c r="A6775" s="428"/>
      <c r="B6775" s="428"/>
      <c r="C6775" s="428"/>
      <c r="D6775" s="495"/>
      <c r="E6775" s="495"/>
      <c r="F6775" s="428"/>
      <c r="G6775" s="495"/>
      <c r="H6775" s="495" t="str">
        <f t="shared" si="214"/>
        <v/>
      </c>
      <c r="I6775" s="512" t="str">
        <f t="shared" si="215"/>
        <v/>
      </c>
      <c r="J6775" s="428"/>
    </row>
    <row r="6776" spans="1:10" ht="24.75" customHeight="1">
      <c r="A6776" s="428"/>
      <c r="B6776" s="428"/>
      <c r="C6776" s="428"/>
      <c r="D6776" s="495"/>
      <c r="E6776" s="495"/>
      <c r="F6776" s="428"/>
      <c r="G6776" s="495"/>
      <c r="H6776" s="495" t="str">
        <f t="shared" si="214"/>
        <v/>
      </c>
      <c r="I6776" s="512" t="str">
        <f t="shared" si="215"/>
        <v/>
      </c>
      <c r="J6776" s="428"/>
    </row>
    <row r="6777" spans="1:10" ht="24.75" customHeight="1">
      <c r="A6777" s="428"/>
      <c r="B6777" s="428"/>
      <c r="C6777" s="428"/>
      <c r="D6777" s="495"/>
      <c r="E6777" s="495"/>
      <c r="F6777" s="428"/>
      <c r="G6777" s="495"/>
      <c r="H6777" s="495" t="str">
        <f t="shared" si="214"/>
        <v/>
      </c>
      <c r="I6777" s="512" t="str">
        <f t="shared" si="215"/>
        <v/>
      </c>
      <c r="J6777" s="428"/>
    </row>
    <row r="6778" spans="1:10" ht="24.75" customHeight="1">
      <c r="A6778" s="428"/>
      <c r="B6778" s="428"/>
      <c r="C6778" s="428"/>
      <c r="D6778" s="495"/>
      <c r="E6778" s="495"/>
      <c r="F6778" s="428"/>
      <c r="G6778" s="495"/>
      <c r="H6778" s="495" t="str">
        <f t="shared" si="214"/>
        <v/>
      </c>
      <c r="I6778" s="512" t="str">
        <f t="shared" si="215"/>
        <v/>
      </c>
      <c r="J6778" s="428"/>
    </row>
    <row r="6779" spans="1:10" ht="24.75" customHeight="1">
      <c r="A6779" s="428"/>
      <c r="B6779" s="428"/>
      <c r="C6779" s="428"/>
      <c r="D6779" s="495"/>
      <c r="E6779" s="495"/>
      <c r="F6779" s="428"/>
      <c r="G6779" s="495"/>
      <c r="H6779" s="495" t="str">
        <f t="shared" si="214"/>
        <v/>
      </c>
      <c r="I6779" s="512" t="str">
        <f t="shared" si="215"/>
        <v/>
      </c>
      <c r="J6779" s="428"/>
    </row>
    <row r="6780" spans="1:10" ht="24.75" customHeight="1">
      <c r="A6780" s="428"/>
      <c r="B6780" s="428"/>
      <c r="C6780" s="428"/>
      <c r="D6780" s="495"/>
      <c r="E6780" s="495"/>
      <c r="F6780" s="428"/>
      <c r="G6780" s="495"/>
      <c r="H6780" s="495" t="str">
        <f t="shared" si="214"/>
        <v/>
      </c>
      <c r="I6780" s="512" t="str">
        <f t="shared" si="215"/>
        <v/>
      </c>
      <c r="J6780" s="428"/>
    </row>
    <row r="6781" spans="1:10" ht="24.75" customHeight="1">
      <c r="A6781" s="428"/>
      <c r="B6781" s="428"/>
      <c r="C6781" s="428"/>
      <c r="D6781" s="495"/>
      <c r="E6781" s="495"/>
      <c r="F6781" s="428"/>
      <c r="G6781" s="495"/>
      <c r="H6781" s="495" t="str">
        <f t="shared" si="214"/>
        <v/>
      </c>
      <c r="I6781" s="512" t="str">
        <f t="shared" si="215"/>
        <v/>
      </c>
      <c r="J6781" s="428"/>
    </row>
    <row r="6782" spans="1:10" ht="24.75" customHeight="1">
      <c r="A6782" s="428"/>
      <c r="B6782" s="428"/>
      <c r="C6782" s="428"/>
      <c r="D6782" s="495"/>
      <c r="E6782" s="495"/>
      <c r="F6782" s="428"/>
      <c r="G6782" s="495"/>
      <c r="H6782" s="495" t="str">
        <f t="shared" si="214"/>
        <v/>
      </c>
      <c r="I6782" s="512" t="str">
        <f t="shared" si="215"/>
        <v/>
      </c>
      <c r="J6782" s="428"/>
    </row>
    <row r="6783" spans="1:10" ht="24.75" customHeight="1">
      <c r="A6783" s="428"/>
      <c r="B6783" s="428"/>
      <c r="C6783" s="428"/>
      <c r="D6783" s="495"/>
      <c r="E6783" s="495"/>
      <c r="F6783" s="428"/>
      <c r="G6783" s="495"/>
      <c r="H6783" s="495" t="str">
        <f t="shared" si="214"/>
        <v/>
      </c>
      <c r="I6783" s="512" t="str">
        <f t="shared" si="215"/>
        <v/>
      </c>
      <c r="J6783" s="428"/>
    </row>
    <row r="6784" spans="1:10" ht="24.75" customHeight="1">
      <c r="A6784" s="428"/>
      <c r="B6784" s="428"/>
      <c r="C6784" s="428"/>
      <c r="D6784" s="495"/>
      <c r="E6784" s="495"/>
      <c r="F6784" s="428"/>
      <c r="G6784" s="495"/>
      <c r="H6784" s="495" t="str">
        <f t="shared" si="214"/>
        <v/>
      </c>
      <c r="I6784" s="512" t="str">
        <f t="shared" si="215"/>
        <v/>
      </c>
      <c r="J6784" s="428"/>
    </row>
    <row r="6785" spans="1:10" ht="24.75" customHeight="1">
      <c r="A6785" s="428"/>
      <c r="B6785" s="428"/>
      <c r="C6785" s="428"/>
      <c r="D6785" s="495"/>
      <c r="E6785" s="495"/>
      <c r="F6785" s="428"/>
      <c r="G6785" s="495"/>
      <c r="H6785" s="495" t="str">
        <f t="shared" si="214"/>
        <v/>
      </c>
      <c r="I6785" s="512" t="str">
        <f t="shared" si="215"/>
        <v/>
      </c>
      <c r="J6785" s="428"/>
    </row>
    <row r="6786" spans="1:10" ht="24.75" customHeight="1">
      <c r="A6786" s="428"/>
      <c r="B6786" s="428"/>
      <c r="C6786" s="428"/>
      <c r="D6786" s="495"/>
      <c r="E6786" s="495"/>
      <c r="F6786" s="428"/>
      <c r="G6786" s="495"/>
      <c r="H6786" s="495" t="str">
        <f t="shared" si="214"/>
        <v/>
      </c>
      <c r="I6786" s="512" t="str">
        <f t="shared" si="215"/>
        <v/>
      </c>
      <c r="J6786" s="428"/>
    </row>
    <row r="6787" spans="1:10" ht="24.75" customHeight="1">
      <c r="A6787" s="428"/>
      <c r="B6787" s="428"/>
      <c r="C6787" s="428"/>
      <c r="D6787" s="495"/>
      <c r="E6787" s="495"/>
      <c r="F6787" s="428"/>
      <c r="G6787" s="495"/>
      <c r="H6787" s="495" t="str">
        <f t="shared" si="214"/>
        <v/>
      </c>
      <c r="I6787" s="512" t="str">
        <f t="shared" si="215"/>
        <v/>
      </c>
      <c r="J6787" s="428"/>
    </row>
    <row r="6788" spans="1:10" ht="24.75" customHeight="1">
      <c r="A6788" s="428"/>
      <c r="B6788" s="428"/>
      <c r="C6788" s="428"/>
      <c r="D6788" s="495"/>
      <c r="E6788" s="495"/>
      <c r="F6788" s="428"/>
      <c r="G6788" s="495"/>
      <c r="H6788" s="495" t="str">
        <f t="shared" si="214"/>
        <v/>
      </c>
      <c r="I6788" s="512" t="str">
        <f t="shared" si="215"/>
        <v/>
      </c>
      <c r="J6788" s="428"/>
    </row>
    <row r="6789" spans="1:10" ht="24.75" customHeight="1">
      <c r="A6789" s="428"/>
      <c r="B6789" s="428"/>
      <c r="C6789" s="428"/>
      <c r="D6789" s="495"/>
      <c r="E6789" s="495"/>
      <c r="F6789" s="428"/>
      <c r="G6789" s="495"/>
      <c r="H6789" s="495" t="str">
        <f t="shared" si="214"/>
        <v/>
      </c>
      <c r="I6789" s="512" t="str">
        <f t="shared" si="215"/>
        <v/>
      </c>
      <c r="J6789" s="428"/>
    </row>
    <row r="6790" spans="1:10" ht="24.75" customHeight="1">
      <c r="A6790" s="428"/>
      <c r="B6790" s="428"/>
      <c r="C6790" s="428"/>
      <c r="D6790" s="495"/>
      <c r="E6790" s="495"/>
      <c r="F6790" s="428"/>
      <c r="G6790" s="495"/>
      <c r="H6790" s="495" t="str">
        <f t="shared" si="214"/>
        <v/>
      </c>
      <c r="I6790" s="512" t="str">
        <f t="shared" si="215"/>
        <v/>
      </c>
      <c r="J6790" s="428"/>
    </row>
    <row r="6791" spans="1:10" ht="24.75" customHeight="1">
      <c r="A6791" s="428"/>
      <c r="B6791" s="428"/>
      <c r="C6791" s="428"/>
      <c r="D6791" s="495"/>
      <c r="E6791" s="495"/>
      <c r="F6791" s="428"/>
      <c r="G6791" s="495"/>
      <c r="H6791" s="495" t="str">
        <f t="shared" si="214"/>
        <v/>
      </c>
      <c r="I6791" s="512" t="str">
        <f t="shared" si="215"/>
        <v/>
      </c>
      <c r="J6791" s="428"/>
    </row>
    <row r="6792" spans="1:10" ht="24.75" customHeight="1">
      <c r="A6792" s="428"/>
      <c r="B6792" s="428"/>
      <c r="C6792" s="428"/>
      <c r="D6792" s="495"/>
      <c r="E6792" s="495"/>
      <c r="F6792" s="428"/>
      <c r="G6792" s="495"/>
      <c r="H6792" s="495" t="str">
        <f t="shared" si="214"/>
        <v/>
      </c>
      <c r="I6792" s="512" t="str">
        <f t="shared" si="215"/>
        <v/>
      </c>
      <c r="J6792" s="428"/>
    </row>
    <row r="6793" spans="1:10" ht="24.75" customHeight="1">
      <c r="A6793" s="428"/>
      <c r="B6793" s="428"/>
      <c r="C6793" s="428"/>
      <c r="D6793" s="495"/>
      <c r="E6793" s="495"/>
      <c r="F6793" s="428"/>
      <c r="G6793" s="495"/>
      <c r="H6793" s="495" t="str">
        <f t="shared" si="214"/>
        <v/>
      </c>
      <c r="I6793" s="512" t="str">
        <f t="shared" si="215"/>
        <v/>
      </c>
      <c r="J6793" s="428"/>
    </row>
    <row r="6794" spans="1:10" ht="24.75" customHeight="1">
      <c r="A6794" s="428"/>
      <c r="B6794" s="428"/>
      <c r="C6794" s="428"/>
      <c r="D6794" s="495"/>
      <c r="E6794" s="495"/>
      <c r="F6794" s="428"/>
      <c r="G6794" s="495"/>
      <c r="H6794" s="495" t="str">
        <f t="shared" si="214"/>
        <v/>
      </c>
      <c r="I6794" s="512" t="str">
        <f t="shared" si="215"/>
        <v/>
      </c>
      <c r="J6794" s="428"/>
    </row>
    <row r="6795" spans="1:10" ht="24.75" customHeight="1">
      <c r="A6795" s="428"/>
      <c r="B6795" s="428"/>
      <c r="C6795" s="428"/>
      <c r="D6795" s="495"/>
      <c r="E6795" s="495"/>
      <c r="F6795" s="428"/>
      <c r="G6795" s="495"/>
      <c r="H6795" s="495" t="str">
        <f t="shared" si="214"/>
        <v/>
      </c>
      <c r="I6795" s="512" t="str">
        <f t="shared" si="215"/>
        <v/>
      </c>
      <c r="J6795" s="428"/>
    </row>
    <row r="6796" spans="1:10" ht="24.75" customHeight="1">
      <c r="A6796" s="428"/>
      <c r="B6796" s="428"/>
      <c r="C6796" s="428"/>
      <c r="D6796" s="495"/>
      <c r="E6796" s="495"/>
      <c r="F6796" s="428"/>
      <c r="G6796" s="495"/>
      <c r="H6796" s="495" t="str">
        <f t="shared" si="214"/>
        <v/>
      </c>
      <c r="I6796" s="512" t="str">
        <f t="shared" si="215"/>
        <v/>
      </c>
      <c r="J6796" s="428"/>
    </row>
    <row r="6797" spans="1:10" ht="24.75" customHeight="1">
      <c r="A6797" s="428"/>
      <c r="B6797" s="428"/>
      <c r="C6797" s="428"/>
      <c r="D6797" s="495"/>
      <c r="E6797" s="495"/>
      <c r="F6797" s="428"/>
      <c r="G6797" s="495"/>
      <c r="H6797" s="495" t="str">
        <f t="shared" si="214"/>
        <v/>
      </c>
      <c r="I6797" s="512" t="str">
        <f t="shared" si="215"/>
        <v/>
      </c>
      <c r="J6797" s="428"/>
    </row>
    <row r="6798" spans="1:10" ht="24.75" customHeight="1">
      <c r="A6798" s="428"/>
      <c r="B6798" s="428"/>
      <c r="C6798" s="428"/>
      <c r="D6798" s="495"/>
      <c r="E6798" s="495"/>
      <c r="F6798" s="428"/>
      <c r="G6798" s="495"/>
      <c r="H6798" s="495" t="str">
        <f t="shared" si="214"/>
        <v/>
      </c>
      <c r="I6798" s="512" t="str">
        <f t="shared" si="215"/>
        <v/>
      </c>
      <c r="J6798" s="428"/>
    </row>
    <row r="6799" spans="1:10" ht="24.75" customHeight="1">
      <c r="A6799" s="428"/>
      <c r="B6799" s="428"/>
      <c r="C6799" s="428"/>
      <c r="D6799" s="495"/>
      <c r="E6799" s="495"/>
      <c r="F6799" s="428"/>
      <c r="G6799" s="495"/>
      <c r="H6799" s="495" t="str">
        <f t="shared" si="214"/>
        <v/>
      </c>
      <c r="I6799" s="512" t="str">
        <f t="shared" si="215"/>
        <v/>
      </c>
      <c r="J6799" s="428"/>
    </row>
    <row r="6800" spans="1:10" ht="24.75" customHeight="1">
      <c r="A6800" s="428"/>
      <c r="B6800" s="428"/>
      <c r="C6800" s="428"/>
      <c r="D6800" s="495"/>
      <c r="E6800" s="495"/>
      <c r="F6800" s="428"/>
      <c r="G6800" s="495"/>
      <c r="H6800" s="495" t="str">
        <f t="shared" si="214"/>
        <v/>
      </c>
      <c r="I6800" s="512" t="str">
        <f t="shared" si="215"/>
        <v/>
      </c>
      <c r="J6800" s="428"/>
    </row>
    <row r="6801" spans="1:10" ht="24.75" customHeight="1">
      <c r="A6801" s="428"/>
      <c r="B6801" s="428"/>
      <c r="C6801" s="428"/>
      <c r="D6801" s="495"/>
      <c r="E6801" s="495"/>
      <c r="F6801" s="428"/>
      <c r="G6801" s="495"/>
      <c r="H6801" s="495" t="str">
        <f t="shared" si="214"/>
        <v/>
      </c>
      <c r="I6801" s="512" t="str">
        <f t="shared" si="215"/>
        <v/>
      </c>
      <c r="J6801" s="428"/>
    </row>
    <row r="6802" spans="1:10" ht="24.75" customHeight="1">
      <c r="A6802" s="428"/>
      <c r="B6802" s="428"/>
      <c r="C6802" s="428"/>
      <c r="D6802" s="495"/>
      <c r="E6802" s="495"/>
      <c r="F6802" s="428"/>
      <c r="G6802" s="495"/>
      <c r="H6802" s="495" t="str">
        <f t="shared" si="214"/>
        <v/>
      </c>
      <c r="I6802" s="512" t="str">
        <f t="shared" si="215"/>
        <v/>
      </c>
      <c r="J6802" s="428"/>
    </row>
    <row r="6803" spans="1:10" ht="24.75" customHeight="1">
      <c r="A6803" s="428"/>
      <c r="B6803" s="428"/>
      <c r="C6803" s="428"/>
      <c r="D6803" s="495"/>
      <c r="E6803" s="495"/>
      <c r="F6803" s="428"/>
      <c r="G6803" s="495"/>
      <c r="H6803" s="495" t="str">
        <f t="shared" si="214"/>
        <v/>
      </c>
      <c r="I6803" s="512" t="str">
        <f t="shared" si="215"/>
        <v/>
      </c>
      <c r="J6803" s="428"/>
    </row>
    <row r="6804" spans="1:10" ht="24.75" customHeight="1">
      <c r="A6804" s="428"/>
      <c r="B6804" s="428"/>
      <c r="C6804" s="428"/>
      <c r="D6804" s="495"/>
      <c r="E6804" s="495"/>
      <c r="F6804" s="428"/>
      <c r="G6804" s="495"/>
      <c r="H6804" s="495" t="str">
        <f t="shared" si="214"/>
        <v/>
      </c>
      <c r="I6804" s="512" t="str">
        <f t="shared" si="215"/>
        <v/>
      </c>
      <c r="J6804" s="428"/>
    </row>
    <row r="6805" spans="1:10" ht="24.75" customHeight="1">
      <c r="A6805" s="428"/>
      <c r="B6805" s="428"/>
      <c r="C6805" s="428"/>
      <c r="D6805" s="495"/>
      <c r="E6805" s="495"/>
      <c r="F6805" s="428"/>
      <c r="G6805" s="495"/>
      <c r="H6805" s="495" t="str">
        <f t="shared" si="214"/>
        <v/>
      </c>
      <c r="I6805" s="512" t="str">
        <f t="shared" si="215"/>
        <v/>
      </c>
      <c r="J6805" s="428"/>
    </row>
    <row r="6806" spans="1:10" ht="24.75" customHeight="1">
      <c r="A6806" s="428"/>
      <c r="B6806" s="428"/>
      <c r="C6806" s="428"/>
      <c r="D6806" s="495"/>
      <c r="E6806" s="495"/>
      <c r="F6806" s="428"/>
      <c r="G6806" s="495"/>
      <c r="H6806" s="495" t="str">
        <f t="shared" si="214"/>
        <v/>
      </c>
      <c r="I6806" s="512" t="str">
        <f t="shared" si="215"/>
        <v/>
      </c>
      <c r="J6806" s="428"/>
    </row>
    <row r="6807" spans="1:10" ht="24.75" customHeight="1">
      <c r="A6807" s="428"/>
      <c r="B6807" s="428"/>
      <c r="C6807" s="428"/>
      <c r="D6807" s="495"/>
      <c r="E6807" s="495"/>
      <c r="F6807" s="428"/>
      <c r="G6807" s="495"/>
      <c r="H6807" s="495" t="str">
        <f t="shared" si="214"/>
        <v/>
      </c>
      <c r="I6807" s="512" t="str">
        <f t="shared" si="215"/>
        <v/>
      </c>
      <c r="J6807" s="428"/>
    </row>
    <row r="6808" spans="1:10" ht="24.75" customHeight="1">
      <c r="A6808" s="428"/>
      <c r="B6808" s="428"/>
      <c r="C6808" s="428"/>
      <c r="D6808" s="495"/>
      <c r="E6808" s="495"/>
      <c r="F6808" s="428"/>
      <c r="G6808" s="495"/>
      <c r="H6808" s="495" t="str">
        <f t="shared" si="214"/>
        <v/>
      </c>
      <c r="I6808" s="512" t="str">
        <f t="shared" si="215"/>
        <v/>
      </c>
      <c r="J6808" s="428"/>
    </row>
    <row r="6809" spans="1:10" ht="24.75" customHeight="1">
      <c r="A6809" s="428"/>
      <c r="B6809" s="428"/>
      <c r="C6809" s="428"/>
      <c r="D6809" s="495"/>
      <c r="E6809" s="495"/>
      <c r="F6809" s="428"/>
      <c r="G6809" s="495"/>
      <c r="H6809" s="495" t="str">
        <f t="shared" si="214"/>
        <v/>
      </c>
      <c r="I6809" s="512" t="str">
        <f t="shared" si="215"/>
        <v/>
      </c>
      <c r="J6809" s="428"/>
    </row>
    <row r="6810" spans="1:10" ht="24.75" customHeight="1">
      <c r="A6810" s="428"/>
      <c r="B6810" s="428"/>
      <c r="C6810" s="428"/>
      <c r="D6810" s="495"/>
      <c r="E6810" s="495"/>
      <c r="F6810" s="428"/>
      <c r="G6810" s="495"/>
      <c r="H6810" s="495" t="str">
        <f t="shared" si="214"/>
        <v/>
      </c>
      <c r="I6810" s="512" t="str">
        <f t="shared" si="215"/>
        <v/>
      </c>
      <c r="J6810" s="428"/>
    </row>
    <row r="6811" spans="1:10" ht="24.75" customHeight="1">
      <c r="A6811" s="428"/>
      <c r="B6811" s="428"/>
      <c r="C6811" s="428"/>
      <c r="D6811" s="495"/>
      <c r="E6811" s="495"/>
      <c r="F6811" s="428"/>
      <c r="G6811" s="495"/>
      <c r="H6811" s="495" t="str">
        <f t="shared" si="214"/>
        <v/>
      </c>
      <c r="I6811" s="512" t="str">
        <f t="shared" si="215"/>
        <v/>
      </c>
      <c r="J6811" s="428"/>
    </row>
    <row r="6812" spans="1:10" ht="24.75" customHeight="1">
      <c r="A6812" s="428"/>
      <c r="B6812" s="428"/>
      <c r="C6812" s="428"/>
      <c r="D6812" s="495"/>
      <c r="E6812" s="495"/>
      <c r="F6812" s="428"/>
      <c r="G6812" s="495"/>
      <c r="H6812" s="495" t="str">
        <f t="shared" si="214"/>
        <v/>
      </c>
      <c r="I6812" s="512" t="str">
        <f t="shared" si="215"/>
        <v/>
      </c>
      <c r="J6812" s="428"/>
    </row>
    <row r="6813" spans="1:10" ht="24.75" customHeight="1">
      <c r="A6813" s="428"/>
      <c r="B6813" s="428"/>
      <c r="C6813" s="428"/>
      <c r="D6813" s="495"/>
      <c r="E6813" s="495"/>
      <c r="F6813" s="428"/>
      <c r="G6813" s="495"/>
      <c r="H6813" s="495" t="str">
        <f t="shared" si="214"/>
        <v/>
      </c>
      <c r="I6813" s="512" t="str">
        <f t="shared" si="215"/>
        <v/>
      </c>
      <c r="J6813" s="428"/>
    </row>
    <row r="6814" spans="1:10" ht="24.75" customHeight="1">
      <c r="A6814" s="428"/>
      <c r="B6814" s="428"/>
      <c r="C6814" s="428"/>
      <c r="D6814" s="495"/>
      <c r="E6814" s="495"/>
      <c r="F6814" s="428"/>
      <c r="G6814" s="495"/>
      <c r="H6814" s="495" t="str">
        <f t="shared" ref="H6814:H6877" si="216">IF(E6814="","",E6814*G6814)</f>
        <v/>
      </c>
      <c r="I6814" s="512" t="str">
        <f t="shared" ref="I6814:I6877" si="217">IF(D6814="","",H6814/D6814)</f>
        <v/>
      </c>
      <c r="J6814" s="428"/>
    </row>
    <row r="6815" spans="1:10" ht="24.75" customHeight="1">
      <c r="A6815" s="428"/>
      <c r="B6815" s="428"/>
      <c r="C6815" s="428"/>
      <c r="D6815" s="495"/>
      <c r="E6815" s="495"/>
      <c r="F6815" s="428"/>
      <c r="G6815" s="495"/>
      <c r="H6815" s="495" t="str">
        <f t="shared" si="216"/>
        <v/>
      </c>
      <c r="I6815" s="512" t="str">
        <f t="shared" si="217"/>
        <v/>
      </c>
      <c r="J6815" s="428"/>
    </row>
    <row r="6816" spans="1:10" ht="24.75" customHeight="1">
      <c r="A6816" s="428"/>
      <c r="B6816" s="428"/>
      <c r="C6816" s="428"/>
      <c r="D6816" s="495"/>
      <c r="E6816" s="495"/>
      <c r="F6816" s="428"/>
      <c r="G6816" s="495"/>
      <c r="H6816" s="495" t="str">
        <f t="shared" si="216"/>
        <v/>
      </c>
      <c r="I6816" s="512" t="str">
        <f t="shared" si="217"/>
        <v/>
      </c>
      <c r="J6816" s="428"/>
    </row>
    <row r="6817" spans="1:10" ht="24.75" customHeight="1">
      <c r="A6817" s="428"/>
      <c r="B6817" s="428"/>
      <c r="C6817" s="428"/>
      <c r="D6817" s="495"/>
      <c r="E6817" s="495"/>
      <c r="F6817" s="428"/>
      <c r="G6817" s="495"/>
      <c r="H6817" s="495" t="str">
        <f t="shared" si="216"/>
        <v/>
      </c>
      <c r="I6817" s="512" t="str">
        <f t="shared" si="217"/>
        <v/>
      </c>
      <c r="J6817" s="428"/>
    </row>
    <row r="6818" spans="1:10" ht="24.75" customHeight="1">
      <c r="A6818" s="428"/>
      <c r="B6818" s="428"/>
      <c r="C6818" s="428"/>
      <c r="D6818" s="495"/>
      <c r="E6818" s="495"/>
      <c r="F6818" s="428"/>
      <c r="G6818" s="495"/>
      <c r="H6818" s="495" t="str">
        <f t="shared" si="216"/>
        <v/>
      </c>
      <c r="I6818" s="512" t="str">
        <f t="shared" si="217"/>
        <v/>
      </c>
      <c r="J6818" s="428"/>
    </row>
    <row r="6819" spans="1:10" ht="24.75" customHeight="1">
      <c r="A6819" s="428"/>
      <c r="B6819" s="428"/>
      <c r="C6819" s="428"/>
      <c r="D6819" s="495"/>
      <c r="E6819" s="495"/>
      <c r="F6819" s="428"/>
      <c r="G6819" s="495"/>
      <c r="H6819" s="495" t="str">
        <f t="shared" si="216"/>
        <v/>
      </c>
      <c r="I6819" s="512" t="str">
        <f t="shared" si="217"/>
        <v/>
      </c>
      <c r="J6819" s="428"/>
    </row>
    <row r="6820" spans="1:10" ht="24.75" customHeight="1">
      <c r="A6820" s="428"/>
      <c r="B6820" s="428"/>
      <c r="C6820" s="428"/>
      <c r="D6820" s="495"/>
      <c r="E6820" s="495"/>
      <c r="F6820" s="428"/>
      <c r="G6820" s="495"/>
      <c r="H6820" s="495" t="str">
        <f t="shared" si="216"/>
        <v/>
      </c>
      <c r="I6820" s="512" t="str">
        <f t="shared" si="217"/>
        <v/>
      </c>
      <c r="J6820" s="428"/>
    </row>
    <row r="6821" spans="1:10" ht="24.75" customHeight="1">
      <c r="A6821" s="428"/>
      <c r="B6821" s="428"/>
      <c r="C6821" s="428"/>
      <c r="D6821" s="495"/>
      <c r="E6821" s="495"/>
      <c r="F6821" s="428"/>
      <c r="G6821" s="495"/>
      <c r="H6821" s="495" t="str">
        <f t="shared" si="216"/>
        <v/>
      </c>
      <c r="I6821" s="512" t="str">
        <f t="shared" si="217"/>
        <v/>
      </c>
      <c r="J6821" s="428"/>
    </row>
    <row r="6822" spans="1:10" ht="24.75" customHeight="1">
      <c r="A6822" s="428"/>
      <c r="B6822" s="428"/>
      <c r="C6822" s="428"/>
      <c r="D6822" s="495"/>
      <c r="E6822" s="495"/>
      <c r="F6822" s="428"/>
      <c r="G6822" s="495"/>
      <c r="H6822" s="495" t="str">
        <f t="shared" si="216"/>
        <v/>
      </c>
      <c r="I6822" s="512" t="str">
        <f t="shared" si="217"/>
        <v/>
      </c>
      <c r="J6822" s="428"/>
    </row>
    <row r="6823" spans="1:10" ht="24.75" customHeight="1">
      <c r="A6823" s="428"/>
      <c r="B6823" s="428"/>
      <c r="C6823" s="428"/>
      <c r="D6823" s="495"/>
      <c r="E6823" s="495"/>
      <c r="F6823" s="428"/>
      <c r="G6823" s="495"/>
      <c r="H6823" s="495" t="str">
        <f t="shared" si="216"/>
        <v/>
      </c>
      <c r="I6823" s="512" t="str">
        <f t="shared" si="217"/>
        <v/>
      </c>
      <c r="J6823" s="428"/>
    </row>
    <row r="6824" spans="1:10" ht="24.75" customHeight="1">
      <c r="A6824" s="428"/>
      <c r="B6824" s="428"/>
      <c r="C6824" s="428"/>
      <c r="D6824" s="495"/>
      <c r="E6824" s="495"/>
      <c r="F6824" s="428"/>
      <c r="G6824" s="495"/>
      <c r="H6824" s="495" t="str">
        <f t="shared" si="216"/>
        <v/>
      </c>
      <c r="I6824" s="512" t="str">
        <f t="shared" si="217"/>
        <v/>
      </c>
      <c r="J6824" s="428"/>
    </row>
    <row r="6825" spans="1:10" ht="24.75" customHeight="1">
      <c r="A6825" s="428"/>
      <c r="B6825" s="428"/>
      <c r="C6825" s="428"/>
      <c r="D6825" s="495"/>
      <c r="E6825" s="495"/>
      <c r="F6825" s="428"/>
      <c r="G6825" s="495"/>
      <c r="H6825" s="495" t="str">
        <f t="shared" si="216"/>
        <v/>
      </c>
      <c r="I6825" s="512" t="str">
        <f t="shared" si="217"/>
        <v/>
      </c>
      <c r="J6825" s="428"/>
    </row>
    <row r="6826" spans="1:10" ht="24.75" customHeight="1">
      <c r="A6826" s="428"/>
      <c r="B6826" s="428"/>
      <c r="C6826" s="428"/>
      <c r="D6826" s="495"/>
      <c r="E6826" s="495"/>
      <c r="F6826" s="428"/>
      <c r="G6826" s="495"/>
      <c r="H6826" s="495" t="str">
        <f t="shared" si="216"/>
        <v/>
      </c>
      <c r="I6826" s="512" t="str">
        <f t="shared" si="217"/>
        <v/>
      </c>
      <c r="J6826" s="428"/>
    </row>
    <row r="6827" spans="1:10" ht="24.75" customHeight="1">
      <c r="A6827" s="428"/>
      <c r="B6827" s="428"/>
      <c r="C6827" s="428"/>
      <c r="D6827" s="495"/>
      <c r="E6827" s="495"/>
      <c r="F6827" s="428"/>
      <c r="G6827" s="495"/>
      <c r="H6827" s="495" t="str">
        <f t="shared" si="216"/>
        <v/>
      </c>
      <c r="I6827" s="512" t="str">
        <f t="shared" si="217"/>
        <v/>
      </c>
      <c r="J6827" s="428"/>
    </row>
    <row r="6828" spans="1:10" ht="24.75" customHeight="1">
      <c r="A6828" s="428"/>
      <c r="B6828" s="428"/>
      <c r="C6828" s="428"/>
      <c r="D6828" s="495"/>
      <c r="E6828" s="495"/>
      <c r="F6828" s="428"/>
      <c r="G6828" s="495"/>
      <c r="H6828" s="495" t="str">
        <f t="shared" si="216"/>
        <v/>
      </c>
      <c r="I6828" s="512" t="str">
        <f t="shared" si="217"/>
        <v/>
      </c>
      <c r="J6828" s="428"/>
    </row>
    <row r="6829" spans="1:10" ht="24.75" customHeight="1">
      <c r="A6829" s="428"/>
      <c r="B6829" s="428"/>
      <c r="C6829" s="428"/>
      <c r="D6829" s="495"/>
      <c r="E6829" s="495"/>
      <c r="F6829" s="428"/>
      <c r="G6829" s="495"/>
      <c r="H6829" s="495" t="str">
        <f t="shared" si="216"/>
        <v/>
      </c>
      <c r="I6829" s="512" t="str">
        <f t="shared" si="217"/>
        <v/>
      </c>
      <c r="J6829" s="428"/>
    </row>
    <row r="6830" spans="1:10" ht="24.75" customHeight="1">
      <c r="A6830" s="428"/>
      <c r="B6830" s="428"/>
      <c r="C6830" s="428"/>
      <c r="D6830" s="495"/>
      <c r="E6830" s="495"/>
      <c r="F6830" s="428"/>
      <c r="G6830" s="495"/>
      <c r="H6830" s="495" t="str">
        <f t="shared" si="216"/>
        <v/>
      </c>
      <c r="I6830" s="512" t="str">
        <f t="shared" si="217"/>
        <v/>
      </c>
      <c r="J6830" s="428"/>
    </row>
    <row r="6831" spans="1:10" ht="24.75" customHeight="1">
      <c r="A6831" s="428"/>
      <c r="B6831" s="428"/>
      <c r="C6831" s="428"/>
      <c r="D6831" s="495"/>
      <c r="E6831" s="495"/>
      <c r="F6831" s="428"/>
      <c r="G6831" s="495"/>
      <c r="H6831" s="495" t="str">
        <f t="shared" si="216"/>
        <v/>
      </c>
      <c r="I6831" s="512" t="str">
        <f t="shared" si="217"/>
        <v/>
      </c>
      <c r="J6831" s="428"/>
    </row>
    <row r="6832" spans="1:10" ht="24.75" customHeight="1">
      <c r="A6832" s="428"/>
      <c r="B6832" s="428"/>
      <c r="C6832" s="428"/>
      <c r="D6832" s="495"/>
      <c r="E6832" s="495"/>
      <c r="F6832" s="428"/>
      <c r="G6832" s="495"/>
      <c r="H6832" s="495" t="str">
        <f t="shared" si="216"/>
        <v/>
      </c>
      <c r="I6832" s="512" t="str">
        <f t="shared" si="217"/>
        <v/>
      </c>
      <c r="J6832" s="428"/>
    </row>
    <row r="6833" spans="1:10" ht="24.75" customHeight="1">
      <c r="A6833" s="428"/>
      <c r="B6833" s="428"/>
      <c r="C6833" s="428"/>
      <c r="D6833" s="495"/>
      <c r="E6833" s="495"/>
      <c r="F6833" s="428"/>
      <c r="G6833" s="495"/>
      <c r="H6833" s="495" t="str">
        <f t="shared" si="216"/>
        <v/>
      </c>
      <c r="I6833" s="512" t="str">
        <f t="shared" si="217"/>
        <v/>
      </c>
      <c r="J6833" s="428"/>
    </row>
    <row r="6834" spans="1:10" ht="24.75" customHeight="1">
      <c r="A6834" s="428"/>
      <c r="B6834" s="428"/>
      <c r="C6834" s="428"/>
      <c r="D6834" s="495"/>
      <c r="E6834" s="495"/>
      <c r="F6834" s="428"/>
      <c r="G6834" s="495"/>
      <c r="H6834" s="495" t="str">
        <f t="shared" si="216"/>
        <v/>
      </c>
      <c r="I6834" s="512" t="str">
        <f t="shared" si="217"/>
        <v/>
      </c>
      <c r="J6834" s="428"/>
    </row>
    <row r="6835" spans="1:10" ht="24.75" customHeight="1">
      <c r="A6835" s="428"/>
      <c r="B6835" s="428"/>
      <c r="C6835" s="428"/>
      <c r="D6835" s="495"/>
      <c r="E6835" s="495"/>
      <c r="F6835" s="428"/>
      <c r="G6835" s="495"/>
      <c r="H6835" s="495" t="str">
        <f t="shared" si="216"/>
        <v/>
      </c>
      <c r="I6835" s="512" t="str">
        <f t="shared" si="217"/>
        <v/>
      </c>
      <c r="J6835" s="428"/>
    </row>
    <row r="6836" spans="1:10" ht="24.75" customHeight="1">
      <c r="A6836" s="428"/>
      <c r="B6836" s="428"/>
      <c r="C6836" s="428"/>
      <c r="D6836" s="495"/>
      <c r="E6836" s="495"/>
      <c r="F6836" s="428"/>
      <c r="G6836" s="495"/>
      <c r="H6836" s="495" t="str">
        <f t="shared" si="216"/>
        <v/>
      </c>
      <c r="I6836" s="512" t="str">
        <f t="shared" si="217"/>
        <v/>
      </c>
      <c r="J6836" s="428"/>
    </row>
    <row r="6837" spans="1:10" ht="24.75" customHeight="1">
      <c r="A6837" s="428"/>
      <c r="B6837" s="428"/>
      <c r="C6837" s="428"/>
      <c r="D6837" s="495"/>
      <c r="E6837" s="495"/>
      <c r="F6837" s="428"/>
      <c r="G6837" s="495"/>
      <c r="H6837" s="495" t="str">
        <f t="shared" si="216"/>
        <v/>
      </c>
      <c r="I6837" s="512" t="str">
        <f t="shared" si="217"/>
        <v/>
      </c>
      <c r="J6837" s="428"/>
    </row>
    <row r="6838" spans="1:10" ht="24.75" customHeight="1">
      <c r="A6838" s="428"/>
      <c r="B6838" s="428"/>
      <c r="C6838" s="428"/>
      <c r="D6838" s="495"/>
      <c r="E6838" s="495"/>
      <c r="F6838" s="428"/>
      <c r="G6838" s="495"/>
      <c r="H6838" s="495" t="str">
        <f t="shared" si="216"/>
        <v/>
      </c>
      <c r="I6838" s="512" t="str">
        <f t="shared" si="217"/>
        <v/>
      </c>
      <c r="J6838" s="428"/>
    </row>
    <row r="6839" spans="1:10" ht="24.75" customHeight="1">
      <c r="A6839" s="428"/>
      <c r="B6839" s="428"/>
      <c r="C6839" s="428"/>
      <c r="D6839" s="495"/>
      <c r="E6839" s="495"/>
      <c r="F6839" s="428"/>
      <c r="G6839" s="495"/>
      <c r="H6839" s="495" t="str">
        <f t="shared" si="216"/>
        <v/>
      </c>
      <c r="I6839" s="512" t="str">
        <f t="shared" si="217"/>
        <v/>
      </c>
      <c r="J6839" s="428"/>
    </row>
    <row r="6840" spans="1:10" ht="24.75" customHeight="1">
      <c r="A6840" s="428"/>
      <c r="B6840" s="428"/>
      <c r="C6840" s="428"/>
      <c r="D6840" s="495"/>
      <c r="E6840" s="495"/>
      <c r="F6840" s="428"/>
      <c r="G6840" s="495"/>
      <c r="H6840" s="495" t="str">
        <f t="shared" si="216"/>
        <v/>
      </c>
      <c r="I6840" s="512" t="str">
        <f t="shared" si="217"/>
        <v/>
      </c>
      <c r="J6840" s="428"/>
    </row>
    <row r="6841" spans="1:10" ht="24.75" customHeight="1">
      <c r="A6841" s="428"/>
      <c r="B6841" s="428"/>
      <c r="C6841" s="428"/>
      <c r="D6841" s="495"/>
      <c r="E6841" s="495"/>
      <c r="F6841" s="428"/>
      <c r="G6841" s="495"/>
      <c r="H6841" s="495" t="str">
        <f t="shared" si="216"/>
        <v/>
      </c>
      <c r="I6841" s="512" t="str">
        <f t="shared" si="217"/>
        <v/>
      </c>
      <c r="J6841" s="428"/>
    </row>
    <row r="6842" spans="1:10" ht="24.75" customHeight="1">
      <c r="A6842" s="428"/>
      <c r="B6842" s="428"/>
      <c r="C6842" s="428"/>
      <c r="D6842" s="495"/>
      <c r="E6842" s="495"/>
      <c r="F6842" s="428"/>
      <c r="G6842" s="495"/>
      <c r="H6842" s="495" t="str">
        <f t="shared" si="216"/>
        <v/>
      </c>
      <c r="I6842" s="512" t="str">
        <f t="shared" si="217"/>
        <v/>
      </c>
      <c r="J6842" s="428"/>
    </row>
    <row r="6843" spans="1:10" ht="24.75" customHeight="1">
      <c r="A6843" s="428"/>
      <c r="B6843" s="428"/>
      <c r="C6843" s="428"/>
      <c r="D6843" s="495"/>
      <c r="E6843" s="495"/>
      <c r="F6843" s="428"/>
      <c r="G6843" s="495"/>
      <c r="H6843" s="495" t="str">
        <f t="shared" si="216"/>
        <v/>
      </c>
      <c r="I6843" s="512" t="str">
        <f t="shared" si="217"/>
        <v/>
      </c>
      <c r="J6843" s="428"/>
    </row>
    <row r="6844" spans="1:10" ht="24.75" customHeight="1">
      <c r="A6844" s="428"/>
      <c r="B6844" s="428"/>
      <c r="C6844" s="428"/>
      <c r="D6844" s="495"/>
      <c r="E6844" s="495"/>
      <c r="F6844" s="428"/>
      <c r="G6844" s="495"/>
      <c r="H6844" s="495" t="str">
        <f t="shared" si="216"/>
        <v/>
      </c>
      <c r="I6844" s="512" t="str">
        <f t="shared" si="217"/>
        <v/>
      </c>
      <c r="J6844" s="428"/>
    </row>
    <row r="6845" spans="1:10" ht="24.75" customHeight="1">
      <c r="A6845" s="428"/>
      <c r="B6845" s="428"/>
      <c r="C6845" s="428"/>
      <c r="D6845" s="495"/>
      <c r="E6845" s="495"/>
      <c r="F6845" s="428"/>
      <c r="G6845" s="495"/>
      <c r="H6845" s="495" t="str">
        <f t="shared" si="216"/>
        <v/>
      </c>
      <c r="I6845" s="512" t="str">
        <f t="shared" si="217"/>
        <v/>
      </c>
      <c r="J6845" s="428"/>
    </row>
    <row r="6846" spans="1:10" ht="24.75" customHeight="1">
      <c r="A6846" s="428"/>
      <c r="B6846" s="428"/>
      <c r="C6846" s="428"/>
      <c r="D6846" s="495"/>
      <c r="E6846" s="495"/>
      <c r="F6846" s="428"/>
      <c r="G6846" s="495"/>
      <c r="H6846" s="495" t="str">
        <f t="shared" si="216"/>
        <v/>
      </c>
      <c r="I6846" s="512" t="str">
        <f t="shared" si="217"/>
        <v/>
      </c>
      <c r="J6846" s="428"/>
    </row>
    <row r="6847" spans="1:10" ht="24.75" customHeight="1">
      <c r="A6847" s="428"/>
      <c r="B6847" s="428"/>
      <c r="C6847" s="428"/>
      <c r="D6847" s="495"/>
      <c r="E6847" s="495"/>
      <c r="F6847" s="428"/>
      <c r="G6847" s="495"/>
      <c r="H6847" s="495" t="str">
        <f t="shared" si="216"/>
        <v/>
      </c>
      <c r="I6847" s="512" t="str">
        <f t="shared" si="217"/>
        <v/>
      </c>
      <c r="J6847" s="428"/>
    </row>
    <row r="6848" spans="1:10" ht="24.75" customHeight="1">
      <c r="A6848" s="428"/>
      <c r="B6848" s="428"/>
      <c r="C6848" s="428"/>
      <c r="D6848" s="495"/>
      <c r="E6848" s="495"/>
      <c r="F6848" s="428"/>
      <c r="G6848" s="495"/>
      <c r="H6848" s="495" t="str">
        <f t="shared" si="216"/>
        <v/>
      </c>
      <c r="I6848" s="512" t="str">
        <f t="shared" si="217"/>
        <v/>
      </c>
      <c r="J6848" s="428"/>
    </row>
    <row r="6849" spans="1:10" ht="24.75" customHeight="1">
      <c r="A6849" s="428"/>
      <c r="B6849" s="428"/>
      <c r="C6849" s="428"/>
      <c r="D6849" s="495"/>
      <c r="E6849" s="495"/>
      <c r="F6849" s="428"/>
      <c r="G6849" s="495"/>
      <c r="H6849" s="495" t="str">
        <f t="shared" si="216"/>
        <v/>
      </c>
      <c r="I6849" s="512" t="str">
        <f t="shared" si="217"/>
        <v/>
      </c>
      <c r="J6849" s="428"/>
    </row>
    <row r="6850" spans="1:10" ht="24.75" customHeight="1">
      <c r="A6850" s="428"/>
      <c r="B6850" s="428"/>
      <c r="C6850" s="428"/>
      <c r="D6850" s="495"/>
      <c r="E6850" s="495"/>
      <c r="F6850" s="428"/>
      <c r="G6850" s="495"/>
      <c r="H6850" s="495" t="str">
        <f t="shared" si="216"/>
        <v/>
      </c>
      <c r="I6850" s="512" t="str">
        <f t="shared" si="217"/>
        <v/>
      </c>
      <c r="J6850" s="428"/>
    </row>
    <row r="6851" spans="1:10" ht="24.75" customHeight="1">
      <c r="A6851" s="428"/>
      <c r="B6851" s="428"/>
      <c r="C6851" s="428"/>
      <c r="D6851" s="495"/>
      <c r="E6851" s="495"/>
      <c r="F6851" s="428"/>
      <c r="G6851" s="495"/>
      <c r="H6851" s="495" t="str">
        <f t="shared" si="216"/>
        <v/>
      </c>
      <c r="I6851" s="512" t="str">
        <f t="shared" si="217"/>
        <v/>
      </c>
      <c r="J6851" s="428"/>
    </row>
    <row r="6852" spans="1:10" ht="24.75" customHeight="1">
      <c r="A6852" s="428"/>
      <c r="B6852" s="428"/>
      <c r="C6852" s="428"/>
      <c r="D6852" s="495"/>
      <c r="E6852" s="495"/>
      <c r="F6852" s="428"/>
      <c r="G6852" s="495"/>
      <c r="H6852" s="495" t="str">
        <f t="shared" si="216"/>
        <v/>
      </c>
      <c r="I6852" s="512" t="str">
        <f t="shared" si="217"/>
        <v/>
      </c>
      <c r="J6852" s="428"/>
    </row>
    <row r="6853" spans="1:10" ht="24.75" customHeight="1">
      <c r="A6853" s="428"/>
      <c r="B6853" s="428"/>
      <c r="C6853" s="428"/>
      <c r="D6853" s="495"/>
      <c r="E6853" s="495"/>
      <c r="F6853" s="428"/>
      <c r="G6853" s="495"/>
      <c r="H6853" s="495" t="str">
        <f t="shared" si="216"/>
        <v/>
      </c>
      <c r="I6853" s="512" t="str">
        <f t="shared" si="217"/>
        <v/>
      </c>
      <c r="J6853" s="428"/>
    </row>
    <row r="6854" spans="1:10" ht="24.75" customHeight="1">
      <c r="A6854" s="428"/>
      <c r="B6854" s="428"/>
      <c r="C6854" s="428"/>
      <c r="D6854" s="495"/>
      <c r="E6854" s="495"/>
      <c r="F6854" s="428"/>
      <c r="G6854" s="495"/>
      <c r="H6854" s="495" t="str">
        <f t="shared" si="216"/>
        <v/>
      </c>
      <c r="I6854" s="512" t="str">
        <f t="shared" si="217"/>
        <v/>
      </c>
      <c r="J6854" s="428"/>
    </row>
    <row r="6855" spans="1:10" ht="24.75" customHeight="1">
      <c r="A6855" s="428"/>
      <c r="B6855" s="428"/>
      <c r="C6855" s="428"/>
      <c r="D6855" s="495"/>
      <c r="E6855" s="495"/>
      <c r="F6855" s="428"/>
      <c r="G6855" s="495"/>
      <c r="H6855" s="495" t="str">
        <f t="shared" si="216"/>
        <v/>
      </c>
      <c r="I6855" s="512" t="str">
        <f t="shared" si="217"/>
        <v/>
      </c>
      <c r="J6855" s="428"/>
    </row>
    <row r="6856" spans="1:10" ht="24.75" customHeight="1">
      <c r="A6856" s="428"/>
      <c r="B6856" s="428"/>
      <c r="C6856" s="428"/>
      <c r="D6856" s="495"/>
      <c r="E6856" s="495"/>
      <c r="F6856" s="428"/>
      <c r="G6856" s="495"/>
      <c r="H6856" s="495" t="str">
        <f t="shared" si="216"/>
        <v/>
      </c>
      <c r="I6856" s="512" t="str">
        <f t="shared" si="217"/>
        <v/>
      </c>
      <c r="J6856" s="428"/>
    </row>
    <row r="6857" spans="1:10" ht="24.75" customHeight="1">
      <c r="A6857" s="428"/>
      <c r="B6857" s="428"/>
      <c r="C6857" s="428"/>
      <c r="D6857" s="495"/>
      <c r="E6857" s="495"/>
      <c r="F6857" s="428"/>
      <c r="G6857" s="495"/>
      <c r="H6857" s="495" t="str">
        <f t="shared" si="216"/>
        <v/>
      </c>
      <c r="I6857" s="512" t="str">
        <f t="shared" si="217"/>
        <v/>
      </c>
      <c r="J6857" s="428"/>
    </row>
    <row r="6858" spans="1:10" ht="24.75" customHeight="1">
      <c r="A6858" s="428"/>
      <c r="B6858" s="428"/>
      <c r="C6858" s="428"/>
      <c r="D6858" s="495"/>
      <c r="E6858" s="495"/>
      <c r="F6858" s="428"/>
      <c r="G6858" s="495"/>
      <c r="H6858" s="495" t="str">
        <f t="shared" si="216"/>
        <v/>
      </c>
      <c r="I6858" s="512" t="str">
        <f t="shared" si="217"/>
        <v/>
      </c>
      <c r="J6858" s="428"/>
    </row>
    <row r="6859" spans="1:10" ht="24.75" customHeight="1">
      <c r="A6859" s="428"/>
      <c r="B6859" s="428"/>
      <c r="C6859" s="428"/>
      <c r="D6859" s="495"/>
      <c r="E6859" s="495"/>
      <c r="F6859" s="428"/>
      <c r="G6859" s="495"/>
      <c r="H6859" s="495" t="str">
        <f t="shared" si="216"/>
        <v/>
      </c>
      <c r="I6859" s="512" t="str">
        <f t="shared" si="217"/>
        <v/>
      </c>
      <c r="J6859" s="428"/>
    </row>
    <row r="6860" spans="1:10" ht="24.75" customHeight="1">
      <c r="A6860" s="428"/>
      <c r="B6860" s="428"/>
      <c r="C6860" s="428"/>
      <c r="D6860" s="495"/>
      <c r="E6860" s="495"/>
      <c r="F6860" s="428"/>
      <c r="G6860" s="495"/>
      <c r="H6860" s="495" t="str">
        <f t="shared" si="216"/>
        <v/>
      </c>
      <c r="I6860" s="512" t="str">
        <f t="shared" si="217"/>
        <v/>
      </c>
      <c r="J6860" s="428"/>
    </row>
    <row r="6861" spans="1:10" ht="24.75" customHeight="1">
      <c r="A6861" s="428"/>
      <c r="B6861" s="428"/>
      <c r="C6861" s="428"/>
      <c r="D6861" s="495"/>
      <c r="E6861" s="495"/>
      <c r="F6861" s="428"/>
      <c r="G6861" s="495"/>
      <c r="H6861" s="495" t="str">
        <f t="shared" si="216"/>
        <v/>
      </c>
      <c r="I6861" s="512" t="str">
        <f t="shared" si="217"/>
        <v/>
      </c>
      <c r="J6861" s="428"/>
    </row>
    <row r="6862" spans="1:10" ht="24.75" customHeight="1">
      <c r="A6862" s="428"/>
      <c r="B6862" s="428"/>
      <c r="C6862" s="428"/>
      <c r="D6862" s="495"/>
      <c r="E6862" s="495"/>
      <c r="F6862" s="428"/>
      <c r="G6862" s="495"/>
      <c r="H6862" s="495" t="str">
        <f t="shared" si="216"/>
        <v/>
      </c>
      <c r="I6862" s="512" t="str">
        <f t="shared" si="217"/>
        <v/>
      </c>
      <c r="J6862" s="428"/>
    </row>
    <row r="6863" spans="1:10" ht="24.75" customHeight="1">
      <c r="A6863" s="428"/>
      <c r="B6863" s="428"/>
      <c r="C6863" s="428"/>
      <c r="D6863" s="495"/>
      <c r="E6863" s="495"/>
      <c r="F6863" s="428"/>
      <c r="G6863" s="495"/>
      <c r="H6863" s="495" t="str">
        <f t="shared" si="216"/>
        <v/>
      </c>
      <c r="I6863" s="512" t="str">
        <f t="shared" si="217"/>
        <v/>
      </c>
      <c r="J6863" s="428"/>
    </row>
    <row r="6864" spans="1:10" ht="24.75" customHeight="1">
      <c r="A6864" s="428"/>
      <c r="B6864" s="428"/>
      <c r="C6864" s="428"/>
      <c r="D6864" s="495"/>
      <c r="E6864" s="495"/>
      <c r="F6864" s="428"/>
      <c r="G6864" s="495"/>
      <c r="H6864" s="495" t="str">
        <f t="shared" si="216"/>
        <v/>
      </c>
      <c r="I6864" s="512" t="str">
        <f t="shared" si="217"/>
        <v/>
      </c>
      <c r="J6864" s="428"/>
    </row>
    <row r="6865" spans="1:10" ht="24.75" customHeight="1">
      <c r="A6865" s="428"/>
      <c r="B6865" s="428"/>
      <c r="C6865" s="428"/>
      <c r="D6865" s="495"/>
      <c r="E6865" s="495"/>
      <c r="F6865" s="428"/>
      <c r="G6865" s="495"/>
      <c r="H6865" s="495" t="str">
        <f t="shared" si="216"/>
        <v/>
      </c>
      <c r="I6865" s="512" t="str">
        <f t="shared" si="217"/>
        <v/>
      </c>
      <c r="J6865" s="428"/>
    </row>
    <row r="6866" spans="1:10" ht="24.75" customHeight="1">
      <c r="A6866" s="428"/>
      <c r="B6866" s="428"/>
      <c r="C6866" s="428"/>
      <c r="D6866" s="495"/>
      <c r="E6866" s="495"/>
      <c r="F6866" s="428"/>
      <c r="G6866" s="495"/>
      <c r="H6866" s="495" t="str">
        <f t="shared" si="216"/>
        <v/>
      </c>
      <c r="I6866" s="512" t="str">
        <f t="shared" si="217"/>
        <v/>
      </c>
      <c r="J6866" s="428"/>
    </row>
    <row r="6867" spans="1:10" ht="24.75" customHeight="1">
      <c r="A6867" s="428"/>
      <c r="B6867" s="428"/>
      <c r="C6867" s="428"/>
      <c r="D6867" s="495"/>
      <c r="E6867" s="495"/>
      <c r="F6867" s="428"/>
      <c r="G6867" s="495"/>
      <c r="H6867" s="495" t="str">
        <f t="shared" si="216"/>
        <v/>
      </c>
      <c r="I6867" s="512" t="str">
        <f t="shared" si="217"/>
        <v/>
      </c>
      <c r="J6867" s="428"/>
    </row>
    <row r="6868" spans="1:10" ht="24.75" customHeight="1">
      <c r="A6868" s="428"/>
      <c r="B6868" s="428"/>
      <c r="C6868" s="428"/>
      <c r="D6868" s="495"/>
      <c r="E6868" s="495"/>
      <c r="F6868" s="428"/>
      <c r="G6868" s="495"/>
      <c r="H6868" s="495" t="str">
        <f t="shared" si="216"/>
        <v/>
      </c>
      <c r="I6868" s="512" t="str">
        <f t="shared" si="217"/>
        <v/>
      </c>
      <c r="J6868" s="428"/>
    </row>
    <row r="6869" spans="1:10" ht="24.75" customHeight="1">
      <c r="A6869" s="428"/>
      <c r="B6869" s="428"/>
      <c r="C6869" s="428"/>
      <c r="D6869" s="495"/>
      <c r="E6869" s="495"/>
      <c r="F6869" s="428"/>
      <c r="G6869" s="495"/>
      <c r="H6869" s="495" t="str">
        <f t="shared" si="216"/>
        <v/>
      </c>
      <c r="I6869" s="512" t="str">
        <f t="shared" si="217"/>
        <v/>
      </c>
      <c r="J6869" s="428"/>
    </row>
    <row r="6870" spans="1:10" ht="24.75" customHeight="1">
      <c r="A6870" s="428"/>
      <c r="B6870" s="428"/>
      <c r="C6870" s="428"/>
      <c r="D6870" s="495"/>
      <c r="E6870" s="495"/>
      <c r="F6870" s="428"/>
      <c r="G6870" s="495"/>
      <c r="H6870" s="495" t="str">
        <f t="shared" si="216"/>
        <v/>
      </c>
      <c r="I6870" s="512" t="str">
        <f t="shared" si="217"/>
        <v/>
      </c>
      <c r="J6870" s="428"/>
    </row>
    <row r="6871" spans="1:10" ht="24.75" customHeight="1">
      <c r="A6871" s="428"/>
      <c r="B6871" s="428"/>
      <c r="C6871" s="428"/>
      <c r="D6871" s="495"/>
      <c r="E6871" s="495"/>
      <c r="F6871" s="428"/>
      <c r="G6871" s="495"/>
      <c r="H6871" s="495" t="str">
        <f t="shared" si="216"/>
        <v/>
      </c>
      <c r="I6871" s="512" t="str">
        <f t="shared" si="217"/>
        <v/>
      </c>
      <c r="J6871" s="428"/>
    </row>
    <row r="6872" spans="1:10" ht="24.75" customHeight="1">
      <c r="A6872" s="428"/>
      <c r="B6872" s="428"/>
      <c r="C6872" s="428"/>
      <c r="D6872" s="495"/>
      <c r="E6872" s="495"/>
      <c r="F6872" s="428"/>
      <c r="G6872" s="495"/>
      <c r="H6872" s="495" t="str">
        <f t="shared" si="216"/>
        <v/>
      </c>
      <c r="I6872" s="512" t="str">
        <f t="shared" si="217"/>
        <v/>
      </c>
      <c r="J6872" s="428"/>
    </row>
    <row r="6873" spans="1:10" ht="24.75" customHeight="1">
      <c r="A6873" s="428"/>
      <c r="B6873" s="428"/>
      <c r="C6873" s="428"/>
      <c r="D6873" s="495"/>
      <c r="E6873" s="495"/>
      <c r="F6873" s="428"/>
      <c r="G6873" s="495"/>
      <c r="H6873" s="495" t="str">
        <f t="shared" si="216"/>
        <v/>
      </c>
      <c r="I6873" s="512" t="str">
        <f t="shared" si="217"/>
        <v/>
      </c>
      <c r="J6873" s="428"/>
    </row>
    <row r="6874" spans="1:10" ht="24.75" customHeight="1">
      <c r="A6874" s="428"/>
      <c r="B6874" s="428"/>
      <c r="C6874" s="428"/>
      <c r="D6874" s="495"/>
      <c r="E6874" s="495"/>
      <c r="F6874" s="428"/>
      <c r="G6874" s="495"/>
      <c r="H6874" s="495" t="str">
        <f t="shared" si="216"/>
        <v/>
      </c>
      <c r="I6874" s="512" t="str">
        <f t="shared" si="217"/>
        <v/>
      </c>
      <c r="J6874" s="428"/>
    </row>
    <row r="6875" spans="1:10" ht="24.75" customHeight="1">
      <c r="A6875" s="428"/>
      <c r="B6875" s="428"/>
      <c r="C6875" s="428"/>
      <c r="D6875" s="495"/>
      <c r="E6875" s="495"/>
      <c r="F6875" s="428"/>
      <c r="G6875" s="495"/>
      <c r="H6875" s="495" t="str">
        <f t="shared" si="216"/>
        <v/>
      </c>
      <c r="I6875" s="512" t="str">
        <f t="shared" si="217"/>
        <v/>
      </c>
      <c r="J6875" s="428"/>
    </row>
    <row r="6876" spans="1:10" ht="24.75" customHeight="1">
      <c r="A6876" s="428"/>
      <c r="B6876" s="428"/>
      <c r="C6876" s="428"/>
      <c r="D6876" s="495"/>
      <c r="E6876" s="495"/>
      <c r="F6876" s="428"/>
      <c r="G6876" s="495"/>
      <c r="H6876" s="495" t="str">
        <f t="shared" si="216"/>
        <v/>
      </c>
      <c r="I6876" s="512" t="str">
        <f t="shared" si="217"/>
        <v/>
      </c>
      <c r="J6876" s="428"/>
    </row>
    <row r="6877" spans="1:10" ht="24.75" customHeight="1">
      <c r="A6877" s="428"/>
      <c r="B6877" s="428"/>
      <c r="C6877" s="428"/>
      <c r="D6877" s="495"/>
      <c r="E6877" s="495"/>
      <c r="F6877" s="428"/>
      <c r="G6877" s="495"/>
      <c r="H6877" s="495" t="str">
        <f t="shared" si="216"/>
        <v/>
      </c>
      <c r="I6877" s="512" t="str">
        <f t="shared" si="217"/>
        <v/>
      </c>
      <c r="J6877" s="428"/>
    </row>
    <row r="6878" spans="1:10" ht="24.75" customHeight="1">
      <c r="A6878" s="428"/>
      <c r="B6878" s="428"/>
      <c r="C6878" s="428"/>
      <c r="D6878" s="495"/>
      <c r="E6878" s="495"/>
      <c r="F6878" s="428"/>
      <c r="G6878" s="495"/>
      <c r="H6878" s="495" t="str">
        <f t="shared" ref="H6878:H6941" si="218">IF(E6878="","",E6878*G6878)</f>
        <v/>
      </c>
      <c r="I6878" s="512" t="str">
        <f t="shared" ref="I6878:I6941" si="219">IF(D6878="","",H6878/D6878)</f>
        <v/>
      </c>
      <c r="J6878" s="428"/>
    </row>
    <row r="6879" spans="1:10" ht="24.75" customHeight="1">
      <c r="A6879" s="428"/>
      <c r="B6879" s="428"/>
      <c r="C6879" s="428"/>
      <c r="D6879" s="495"/>
      <c r="E6879" s="495"/>
      <c r="F6879" s="428"/>
      <c r="G6879" s="495"/>
      <c r="H6879" s="495" t="str">
        <f t="shared" si="218"/>
        <v/>
      </c>
      <c r="I6879" s="512" t="str">
        <f t="shared" si="219"/>
        <v/>
      </c>
      <c r="J6879" s="428"/>
    </row>
    <row r="6880" spans="1:10" ht="24.75" customHeight="1">
      <c r="A6880" s="428"/>
      <c r="B6880" s="428"/>
      <c r="C6880" s="428"/>
      <c r="D6880" s="495"/>
      <c r="E6880" s="495"/>
      <c r="F6880" s="428"/>
      <c r="G6880" s="495"/>
      <c r="H6880" s="495" t="str">
        <f t="shared" si="218"/>
        <v/>
      </c>
      <c r="I6880" s="512" t="str">
        <f t="shared" si="219"/>
        <v/>
      </c>
      <c r="J6880" s="428"/>
    </row>
    <row r="6881" spans="1:10" ht="24.75" customHeight="1">
      <c r="A6881" s="428"/>
      <c r="B6881" s="428"/>
      <c r="C6881" s="428"/>
      <c r="D6881" s="495"/>
      <c r="E6881" s="495"/>
      <c r="F6881" s="428"/>
      <c r="G6881" s="495"/>
      <c r="H6881" s="495" t="str">
        <f t="shared" si="218"/>
        <v/>
      </c>
      <c r="I6881" s="512" t="str">
        <f t="shared" si="219"/>
        <v/>
      </c>
      <c r="J6881" s="428"/>
    </row>
    <row r="6882" spans="1:10" ht="24.75" customHeight="1">
      <c r="A6882" s="428"/>
      <c r="B6882" s="428"/>
      <c r="C6882" s="428"/>
      <c r="D6882" s="495"/>
      <c r="E6882" s="495"/>
      <c r="F6882" s="428"/>
      <c r="G6882" s="495"/>
      <c r="H6882" s="495" t="str">
        <f t="shared" si="218"/>
        <v/>
      </c>
      <c r="I6882" s="512" t="str">
        <f t="shared" si="219"/>
        <v/>
      </c>
      <c r="J6882" s="428"/>
    </row>
    <row r="6883" spans="1:10" ht="24.75" customHeight="1">
      <c r="A6883" s="428"/>
      <c r="B6883" s="428"/>
      <c r="C6883" s="428"/>
      <c r="D6883" s="495"/>
      <c r="E6883" s="495"/>
      <c r="F6883" s="428"/>
      <c r="G6883" s="495"/>
      <c r="H6883" s="495" t="str">
        <f t="shared" si="218"/>
        <v/>
      </c>
      <c r="I6883" s="512" t="str">
        <f t="shared" si="219"/>
        <v/>
      </c>
      <c r="J6883" s="428"/>
    </row>
    <row r="6884" spans="1:10" ht="24.75" customHeight="1">
      <c r="A6884" s="428"/>
      <c r="B6884" s="428"/>
      <c r="C6884" s="428"/>
      <c r="D6884" s="495"/>
      <c r="E6884" s="495"/>
      <c r="F6884" s="428"/>
      <c r="G6884" s="495"/>
      <c r="H6884" s="495" t="str">
        <f t="shared" si="218"/>
        <v/>
      </c>
      <c r="I6884" s="512" t="str">
        <f t="shared" si="219"/>
        <v/>
      </c>
      <c r="J6884" s="428"/>
    </row>
    <row r="6885" spans="1:10" ht="24.75" customHeight="1">
      <c r="A6885" s="428"/>
      <c r="B6885" s="428"/>
      <c r="C6885" s="428"/>
      <c r="D6885" s="495"/>
      <c r="E6885" s="495"/>
      <c r="F6885" s="428"/>
      <c r="G6885" s="495"/>
      <c r="H6885" s="495" t="str">
        <f t="shared" si="218"/>
        <v/>
      </c>
      <c r="I6885" s="512" t="str">
        <f t="shared" si="219"/>
        <v/>
      </c>
      <c r="J6885" s="428"/>
    </row>
    <row r="6886" spans="1:10" ht="24.75" customHeight="1">
      <c r="A6886" s="428"/>
      <c r="B6886" s="428"/>
      <c r="C6886" s="428"/>
      <c r="D6886" s="495"/>
      <c r="E6886" s="495"/>
      <c r="F6886" s="428"/>
      <c r="G6886" s="495"/>
      <c r="H6886" s="495" t="str">
        <f t="shared" si="218"/>
        <v/>
      </c>
      <c r="I6886" s="512" t="str">
        <f t="shared" si="219"/>
        <v/>
      </c>
      <c r="J6886" s="428"/>
    </row>
    <row r="6887" spans="1:10" ht="24.75" customHeight="1">
      <c r="A6887" s="428"/>
      <c r="B6887" s="428"/>
      <c r="C6887" s="428"/>
      <c r="D6887" s="495"/>
      <c r="E6887" s="495"/>
      <c r="F6887" s="428"/>
      <c r="G6887" s="495"/>
      <c r="H6887" s="495" t="str">
        <f t="shared" si="218"/>
        <v/>
      </c>
      <c r="I6887" s="512" t="str">
        <f t="shared" si="219"/>
        <v/>
      </c>
      <c r="J6887" s="428"/>
    </row>
    <row r="6888" spans="1:10" ht="24.75" customHeight="1">
      <c r="A6888" s="428"/>
      <c r="B6888" s="428"/>
      <c r="C6888" s="428"/>
      <c r="D6888" s="495"/>
      <c r="E6888" s="495"/>
      <c r="F6888" s="428"/>
      <c r="G6888" s="495"/>
      <c r="H6888" s="495" t="str">
        <f t="shared" si="218"/>
        <v/>
      </c>
      <c r="I6888" s="512" t="str">
        <f t="shared" si="219"/>
        <v/>
      </c>
      <c r="J6888" s="428"/>
    </row>
    <row r="6889" spans="1:10" ht="24.75" customHeight="1">
      <c r="A6889" s="428"/>
      <c r="B6889" s="428"/>
      <c r="C6889" s="428"/>
      <c r="D6889" s="495"/>
      <c r="E6889" s="495"/>
      <c r="F6889" s="428"/>
      <c r="G6889" s="495"/>
      <c r="H6889" s="495" t="str">
        <f t="shared" si="218"/>
        <v/>
      </c>
      <c r="I6889" s="512" t="str">
        <f t="shared" si="219"/>
        <v/>
      </c>
      <c r="J6889" s="428"/>
    </row>
    <row r="6890" spans="1:10" ht="24.75" customHeight="1">
      <c r="A6890" s="428"/>
      <c r="B6890" s="428"/>
      <c r="C6890" s="428"/>
      <c r="D6890" s="495"/>
      <c r="E6890" s="495"/>
      <c r="F6890" s="428"/>
      <c r="G6890" s="495"/>
      <c r="H6890" s="495" t="str">
        <f t="shared" si="218"/>
        <v/>
      </c>
      <c r="I6890" s="512" t="str">
        <f t="shared" si="219"/>
        <v/>
      </c>
      <c r="J6890" s="428"/>
    </row>
    <row r="6891" spans="1:10" ht="24.75" customHeight="1">
      <c r="A6891" s="428"/>
      <c r="B6891" s="428"/>
      <c r="C6891" s="428"/>
      <c r="D6891" s="495"/>
      <c r="E6891" s="495"/>
      <c r="F6891" s="428"/>
      <c r="G6891" s="495"/>
      <c r="H6891" s="495" t="str">
        <f t="shared" si="218"/>
        <v/>
      </c>
      <c r="I6891" s="512" t="str">
        <f t="shared" si="219"/>
        <v/>
      </c>
      <c r="J6891" s="428"/>
    </row>
    <row r="6892" spans="1:10" ht="24.75" customHeight="1">
      <c r="A6892" s="428"/>
      <c r="B6892" s="428"/>
      <c r="C6892" s="428"/>
      <c r="D6892" s="495"/>
      <c r="E6892" s="495"/>
      <c r="F6892" s="428"/>
      <c r="G6892" s="495"/>
      <c r="H6892" s="495" t="str">
        <f t="shared" si="218"/>
        <v/>
      </c>
      <c r="I6892" s="512" t="str">
        <f t="shared" si="219"/>
        <v/>
      </c>
      <c r="J6892" s="428"/>
    </row>
    <row r="6893" spans="1:10" ht="24.75" customHeight="1">
      <c r="A6893" s="428"/>
      <c r="B6893" s="428"/>
      <c r="C6893" s="428"/>
      <c r="D6893" s="495"/>
      <c r="E6893" s="495"/>
      <c r="F6893" s="428"/>
      <c r="G6893" s="495"/>
      <c r="H6893" s="495" t="str">
        <f t="shared" si="218"/>
        <v/>
      </c>
      <c r="I6893" s="512" t="str">
        <f t="shared" si="219"/>
        <v/>
      </c>
      <c r="J6893" s="428"/>
    </row>
    <row r="6894" spans="1:10" ht="24.75" customHeight="1">
      <c r="A6894" s="428"/>
      <c r="B6894" s="428"/>
      <c r="C6894" s="428"/>
      <c r="D6894" s="495"/>
      <c r="E6894" s="495"/>
      <c r="F6894" s="428"/>
      <c r="G6894" s="495"/>
      <c r="H6894" s="495" t="str">
        <f t="shared" si="218"/>
        <v/>
      </c>
      <c r="I6894" s="512" t="str">
        <f t="shared" si="219"/>
        <v/>
      </c>
      <c r="J6894" s="428"/>
    </row>
    <row r="6895" spans="1:10" ht="24.75" customHeight="1">
      <c r="A6895" s="428"/>
      <c r="B6895" s="428"/>
      <c r="C6895" s="428"/>
      <c r="D6895" s="495"/>
      <c r="E6895" s="495"/>
      <c r="F6895" s="428"/>
      <c r="G6895" s="495"/>
      <c r="H6895" s="495" t="str">
        <f t="shared" si="218"/>
        <v/>
      </c>
      <c r="I6895" s="512" t="str">
        <f t="shared" si="219"/>
        <v/>
      </c>
      <c r="J6895" s="428"/>
    </row>
    <row r="6896" spans="1:10" ht="24.75" customHeight="1">
      <c r="A6896" s="428"/>
      <c r="B6896" s="428"/>
      <c r="C6896" s="428"/>
      <c r="D6896" s="495"/>
      <c r="E6896" s="495"/>
      <c r="F6896" s="428"/>
      <c r="G6896" s="495"/>
      <c r="H6896" s="495" t="str">
        <f t="shared" si="218"/>
        <v/>
      </c>
      <c r="I6896" s="512" t="str">
        <f t="shared" si="219"/>
        <v/>
      </c>
      <c r="J6896" s="428"/>
    </row>
    <row r="6897" spans="1:10" ht="24.75" customHeight="1">
      <c r="A6897" s="428"/>
      <c r="B6897" s="428"/>
      <c r="C6897" s="428"/>
      <c r="D6897" s="495"/>
      <c r="E6897" s="495"/>
      <c r="F6897" s="428"/>
      <c r="G6897" s="495"/>
      <c r="H6897" s="495" t="str">
        <f t="shared" si="218"/>
        <v/>
      </c>
      <c r="I6897" s="512" t="str">
        <f t="shared" si="219"/>
        <v/>
      </c>
      <c r="J6897" s="428"/>
    </row>
    <row r="6898" spans="1:10" ht="24.75" customHeight="1">
      <c r="A6898" s="428"/>
      <c r="B6898" s="428"/>
      <c r="C6898" s="428"/>
      <c r="D6898" s="495"/>
      <c r="E6898" s="495"/>
      <c r="F6898" s="428"/>
      <c r="G6898" s="495"/>
      <c r="H6898" s="495" t="str">
        <f t="shared" si="218"/>
        <v/>
      </c>
      <c r="I6898" s="512" t="str">
        <f t="shared" si="219"/>
        <v/>
      </c>
      <c r="J6898" s="428"/>
    </row>
    <row r="6899" spans="1:10" ht="24.75" customHeight="1">
      <c r="A6899" s="428"/>
      <c r="B6899" s="428"/>
      <c r="C6899" s="428"/>
      <c r="D6899" s="495"/>
      <c r="E6899" s="495"/>
      <c r="F6899" s="428"/>
      <c r="G6899" s="495"/>
      <c r="H6899" s="495" t="str">
        <f t="shared" si="218"/>
        <v/>
      </c>
      <c r="I6899" s="512" t="str">
        <f t="shared" si="219"/>
        <v/>
      </c>
      <c r="J6899" s="428"/>
    </row>
    <row r="6900" spans="1:10" ht="24.75" customHeight="1">
      <c r="A6900" s="428"/>
      <c r="B6900" s="428"/>
      <c r="C6900" s="428"/>
      <c r="D6900" s="495"/>
      <c r="E6900" s="495"/>
      <c r="F6900" s="428"/>
      <c r="G6900" s="495"/>
      <c r="H6900" s="495" t="str">
        <f t="shared" si="218"/>
        <v/>
      </c>
      <c r="I6900" s="512" t="str">
        <f t="shared" si="219"/>
        <v/>
      </c>
      <c r="J6900" s="428"/>
    </row>
    <row r="6901" spans="1:10" ht="24.75" customHeight="1">
      <c r="A6901" s="428"/>
      <c r="B6901" s="428"/>
      <c r="C6901" s="428"/>
      <c r="D6901" s="495"/>
      <c r="E6901" s="495"/>
      <c r="F6901" s="428"/>
      <c r="G6901" s="495"/>
      <c r="H6901" s="495" t="str">
        <f t="shared" si="218"/>
        <v/>
      </c>
      <c r="I6901" s="512" t="str">
        <f t="shared" si="219"/>
        <v/>
      </c>
      <c r="J6901" s="428"/>
    </row>
    <row r="6902" spans="1:10" ht="24.75" customHeight="1">
      <c r="A6902" s="428"/>
      <c r="B6902" s="428"/>
      <c r="C6902" s="428"/>
      <c r="D6902" s="495"/>
      <c r="E6902" s="495"/>
      <c r="F6902" s="428"/>
      <c r="G6902" s="495"/>
      <c r="H6902" s="495" t="str">
        <f t="shared" si="218"/>
        <v/>
      </c>
      <c r="I6902" s="512" t="str">
        <f t="shared" si="219"/>
        <v/>
      </c>
      <c r="J6902" s="428"/>
    </row>
    <row r="6903" spans="1:10" ht="24.75" customHeight="1">
      <c r="A6903" s="428"/>
      <c r="B6903" s="428"/>
      <c r="C6903" s="428"/>
      <c r="D6903" s="495"/>
      <c r="E6903" s="495"/>
      <c r="F6903" s="428"/>
      <c r="G6903" s="495"/>
      <c r="H6903" s="495" t="str">
        <f t="shared" si="218"/>
        <v/>
      </c>
      <c r="I6903" s="512" t="str">
        <f t="shared" si="219"/>
        <v/>
      </c>
      <c r="J6903" s="428"/>
    </row>
    <row r="6904" spans="1:10" ht="24.75" customHeight="1">
      <c r="A6904" s="428"/>
      <c r="B6904" s="428"/>
      <c r="C6904" s="428"/>
      <c r="D6904" s="495"/>
      <c r="E6904" s="495"/>
      <c r="F6904" s="428"/>
      <c r="G6904" s="495"/>
      <c r="H6904" s="495" t="str">
        <f t="shared" si="218"/>
        <v/>
      </c>
      <c r="I6904" s="512" t="str">
        <f t="shared" si="219"/>
        <v/>
      </c>
      <c r="J6904" s="428"/>
    </row>
    <row r="6905" spans="1:10" ht="24.75" customHeight="1">
      <c r="A6905" s="428"/>
      <c r="B6905" s="428"/>
      <c r="C6905" s="428"/>
      <c r="D6905" s="495"/>
      <c r="E6905" s="495"/>
      <c r="F6905" s="428"/>
      <c r="G6905" s="495"/>
      <c r="H6905" s="495" t="str">
        <f t="shared" si="218"/>
        <v/>
      </c>
      <c r="I6905" s="512" t="str">
        <f t="shared" si="219"/>
        <v/>
      </c>
      <c r="J6905" s="428"/>
    </row>
    <row r="6906" spans="1:10" ht="24.75" customHeight="1">
      <c r="A6906" s="428"/>
      <c r="B6906" s="428"/>
      <c r="C6906" s="428"/>
      <c r="D6906" s="495"/>
      <c r="E6906" s="495"/>
      <c r="F6906" s="428"/>
      <c r="G6906" s="495"/>
      <c r="H6906" s="495" t="str">
        <f t="shared" si="218"/>
        <v/>
      </c>
      <c r="I6906" s="512" t="str">
        <f t="shared" si="219"/>
        <v/>
      </c>
      <c r="J6906" s="428"/>
    </row>
    <row r="6907" spans="1:10" ht="24.75" customHeight="1">
      <c r="A6907" s="428"/>
      <c r="B6907" s="428"/>
      <c r="C6907" s="428"/>
      <c r="D6907" s="495"/>
      <c r="E6907" s="495"/>
      <c r="F6907" s="428"/>
      <c r="G6907" s="495"/>
      <c r="H6907" s="495" t="str">
        <f t="shared" si="218"/>
        <v/>
      </c>
      <c r="I6907" s="512" t="str">
        <f t="shared" si="219"/>
        <v/>
      </c>
      <c r="J6907" s="428"/>
    </row>
    <row r="6908" spans="1:10" ht="24.75" customHeight="1">
      <c r="A6908" s="428"/>
      <c r="B6908" s="428"/>
      <c r="C6908" s="428"/>
      <c r="D6908" s="495"/>
      <c r="E6908" s="495"/>
      <c r="F6908" s="428"/>
      <c r="G6908" s="495"/>
      <c r="H6908" s="495" t="str">
        <f t="shared" si="218"/>
        <v/>
      </c>
      <c r="I6908" s="512" t="str">
        <f t="shared" si="219"/>
        <v/>
      </c>
      <c r="J6908" s="428"/>
    </row>
    <row r="6909" spans="1:10" ht="24.75" customHeight="1">
      <c r="A6909" s="428"/>
      <c r="B6909" s="428"/>
      <c r="C6909" s="428"/>
      <c r="D6909" s="495"/>
      <c r="E6909" s="495"/>
      <c r="F6909" s="428"/>
      <c r="G6909" s="495"/>
      <c r="H6909" s="495" t="str">
        <f t="shared" si="218"/>
        <v/>
      </c>
      <c r="I6909" s="512" t="str">
        <f t="shared" si="219"/>
        <v/>
      </c>
      <c r="J6909" s="428"/>
    </row>
    <row r="6910" spans="1:10" ht="24.75" customHeight="1">
      <c r="A6910" s="428"/>
      <c r="B6910" s="428"/>
      <c r="C6910" s="428"/>
      <c r="D6910" s="495"/>
      <c r="E6910" s="495"/>
      <c r="F6910" s="428"/>
      <c r="G6910" s="495"/>
      <c r="H6910" s="495" t="str">
        <f t="shared" si="218"/>
        <v/>
      </c>
      <c r="I6910" s="512" t="str">
        <f t="shared" si="219"/>
        <v/>
      </c>
      <c r="J6910" s="428"/>
    </row>
    <row r="6911" spans="1:10" ht="24.75" customHeight="1">
      <c r="A6911" s="428"/>
      <c r="B6911" s="428"/>
      <c r="C6911" s="428"/>
      <c r="D6911" s="495"/>
      <c r="E6911" s="495"/>
      <c r="F6911" s="428"/>
      <c r="G6911" s="495"/>
      <c r="H6911" s="495" t="str">
        <f t="shared" si="218"/>
        <v/>
      </c>
      <c r="I6911" s="512" t="str">
        <f t="shared" si="219"/>
        <v/>
      </c>
      <c r="J6911" s="428"/>
    </row>
    <row r="6912" spans="1:10" ht="24.75" customHeight="1">
      <c r="A6912" s="428"/>
      <c r="B6912" s="428"/>
      <c r="C6912" s="428"/>
      <c r="D6912" s="495"/>
      <c r="E6912" s="495"/>
      <c r="F6912" s="428"/>
      <c r="G6912" s="495"/>
      <c r="H6912" s="495" t="str">
        <f t="shared" si="218"/>
        <v/>
      </c>
      <c r="I6912" s="512" t="str">
        <f t="shared" si="219"/>
        <v/>
      </c>
      <c r="J6912" s="428"/>
    </row>
    <row r="6913" spans="1:10" ht="24.75" customHeight="1">
      <c r="A6913" s="428"/>
      <c r="B6913" s="428"/>
      <c r="C6913" s="428"/>
      <c r="D6913" s="495"/>
      <c r="E6913" s="495"/>
      <c r="F6913" s="428"/>
      <c r="G6913" s="495"/>
      <c r="H6913" s="495" t="str">
        <f t="shared" si="218"/>
        <v/>
      </c>
      <c r="I6913" s="512" t="str">
        <f t="shared" si="219"/>
        <v/>
      </c>
      <c r="J6913" s="428"/>
    </row>
    <row r="6914" spans="1:10" ht="24.75" customHeight="1">
      <c r="A6914" s="428"/>
      <c r="B6914" s="428"/>
      <c r="C6914" s="428"/>
      <c r="D6914" s="495"/>
      <c r="E6914" s="495"/>
      <c r="F6914" s="428"/>
      <c r="G6914" s="495"/>
      <c r="H6914" s="495" t="str">
        <f t="shared" si="218"/>
        <v/>
      </c>
      <c r="I6914" s="512" t="str">
        <f t="shared" si="219"/>
        <v/>
      </c>
      <c r="J6914" s="428"/>
    </row>
    <row r="6915" spans="1:10" ht="24.75" customHeight="1">
      <c r="A6915" s="428"/>
      <c r="B6915" s="428"/>
      <c r="C6915" s="428"/>
      <c r="D6915" s="495"/>
      <c r="E6915" s="495"/>
      <c r="F6915" s="428"/>
      <c r="G6915" s="495"/>
      <c r="H6915" s="495" t="str">
        <f t="shared" si="218"/>
        <v/>
      </c>
      <c r="I6915" s="512" t="str">
        <f t="shared" si="219"/>
        <v/>
      </c>
      <c r="J6915" s="428"/>
    </row>
    <row r="6916" spans="1:10" ht="24.75" customHeight="1">
      <c r="A6916" s="428"/>
      <c r="B6916" s="428"/>
      <c r="C6916" s="428"/>
      <c r="D6916" s="495"/>
      <c r="E6916" s="495"/>
      <c r="F6916" s="428"/>
      <c r="G6916" s="495"/>
      <c r="H6916" s="495" t="str">
        <f t="shared" si="218"/>
        <v/>
      </c>
      <c r="I6916" s="512" t="str">
        <f t="shared" si="219"/>
        <v/>
      </c>
      <c r="J6916" s="428"/>
    </row>
    <row r="6917" spans="1:10" ht="24.75" customHeight="1">
      <c r="A6917" s="428"/>
      <c r="B6917" s="428"/>
      <c r="C6917" s="428"/>
      <c r="D6917" s="495"/>
      <c r="E6917" s="495"/>
      <c r="F6917" s="428"/>
      <c r="G6917" s="495"/>
      <c r="H6917" s="495" t="str">
        <f t="shared" si="218"/>
        <v/>
      </c>
      <c r="I6917" s="512" t="str">
        <f t="shared" si="219"/>
        <v/>
      </c>
      <c r="J6917" s="428"/>
    </row>
    <row r="6918" spans="1:10" ht="24.75" customHeight="1">
      <c r="A6918" s="428"/>
      <c r="B6918" s="428"/>
      <c r="C6918" s="428"/>
      <c r="D6918" s="495"/>
      <c r="E6918" s="495"/>
      <c r="F6918" s="428"/>
      <c r="G6918" s="495"/>
      <c r="H6918" s="495" t="str">
        <f t="shared" si="218"/>
        <v/>
      </c>
      <c r="I6918" s="512" t="str">
        <f t="shared" si="219"/>
        <v/>
      </c>
      <c r="J6918" s="428"/>
    </row>
    <row r="6919" spans="1:10" ht="24.75" customHeight="1">
      <c r="A6919" s="428"/>
      <c r="B6919" s="428"/>
      <c r="C6919" s="428"/>
      <c r="D6919" s="495"/>
      <c r="E6919" s="495"/>
      <c r="F6919" s="428"/>
      <c r="G6919" s="495"/>
      <c r="H6919" s="495" t="str">
        <f t="shared" si="218"/>
        <v/>
      </c>
      <c r="I6919" s="512" t="str">
        <f t="shared" si="219"/>
        <v/>
      </c>
      <c r="J6919" s="428"/>
    </row>
    <row r="6920" spans="1:10" ht="24.75" customHeight="1">
      <c r="A6920" s="428"/>
      <c r="B6920" s="428"/>
      <c r="C6920" s="428"/>
      <c r="D6920" s="495"/>
      <c r="E6920" s="495"/>
      <c r="F6920" s="428"/>
      <c r="G6920" s="495"/>
      <c r="H6920" s="495" t="str">
        <f t="shared" si="218"/>
        <v/>
      </c>
      <c r="I6920" s="512" t="str">
        <f t="shared" si="219"/>
        <v/>
      </c>
      <c r="J6920" s="428"/>
    </row>
    <row r="6921" spans="1:10" ht="24.75" customHeight="1">
      <c r="A6921" s="428"/>
      <c r="B6921" s="428"/>
      <c r="C6921" s="428"/>
      <c r="D6921" s="495"/>
      <c r="E6921" s="495"/>
      <c r="F6921" s="428"/>
      <c r="G6921" s="495"/>
      <c r="H6921" s="495" t="str">
        <f t="shared" si="218"/>
        <v/>
      </c>
      <c r="I6921" s="512" t="str">
        <f t="shared" si="219"/>
        <v/>
      </c>
      <c r="J6921" s="428"/>
    </row>
    <row r="6922" spans="1:10" ht="24.75" customHeight="1">
      <c r="A6922" s="428"/>
      <c r="B6922" s="428"/>
      <c r="C6922" s="428"/>
      <c r="D6922" s="495"/>
      <c r="E6922" s="495"/>
      <c r="F6922" s="428"/>
      <c r="G6922" s="495"/>
      <c r="H6922" s="495" t="str">
        <f t="shared" si="218"/>
        <v/>
      </c>
      <c r="I6922" s="512" t="str">
        <f t="shared" si="219"/>
        <v/>
      </c>
      <c r="J6922" s="428"/>
    </row>
    <row r="6923" spans="1:10" ht="24.75" customHeight="1">
      <c r="A6923" s="428"/>
      <c r="B6923" s="428"/>
      <c r="C6923" s="428"/>
      <c r="D6923" s="495"/>
      <c r="E6923" s="495"/>
      <c r="F6923" s="428"/>
      <c r="G6923" s="495"/>
      <c r="H6923" s="495" t="str">
        <f t="shared" si="218"/>
        <v/>
      </c>
      <c r="I6923" s="512" t="str">
        <f t="shared" si="219"/>
        <v/>
      </c>
      <c r="J6923" s="428"/>
    </row>
    <row r="6924" spans="1:10" ht="24.75" customHeight="1">
      <c r="A6924" s="428"/>
      <c r="B6924" s="428"/>
      <c r="C6924" s="428"/>
      <c r="D6924" s="495"/>
      <c r="E6924" s="495"/>
      <c r="F6924" s="428"/>
      <c r="G6924" s="495"/>
      <c r="H6924" s="495" t="str">
        <f t="shared" si="218"/>
        <v/>
      </c>
      <c r="I6924" s="512" t="str">
        <f t="shared" si="219"/>
        <v/>
      </c>
      <c r="J6924" s="428"/>
    </row>
    <row r="6925" spans="1:10" ht="24.75" customHeight="1">
      <c r="A6925" s="428"/>
      <c r="B6925" s="428"/>
      <c r="C6925" s="428"/>
      <c r="D6925" s="495"/>
      <c r="E6925" s="495"/>
      <c r="F6925" s="428"/>
      <c r="G6925" s="495"/>
      <c r="H6925" s="495" t="str">
        <f t="shared" si="218"/>
        <v/>
      </c>
      <c r="I6925" s="512" t="str">
        <f t="shared" si="219"/>
        <v/>
      </c>
      <c r="J6925" s="428"/>
    </row>
    <row r="6926" spans="1:10" ht="24.75" customHeight="1">
      <c r="A6926" s="428"/>
      <c r="B6926" s="428"/>
      <c r="C6926" s="428"/>
      <c r="D6926" s="495"/>
      <c r="E6926" s="495"/>
      <c r="F6926" s="428"/>
      <c r="G6926" s="495"/>
      <c r="H6926" s="495" t="str">
        <f t="shared" si="218"/>
        <v/>
      </c>
      <c r="I6926" s="512" t="str">
        <f t="shared" si="219"/>
        <v/>
      </c>
      <c r="J6926" s="428"/>
    </row>
    <row r="6927" spans="1:10" ht="24.75" customHeight="1">
      <c r="A6927" s="428"/>
      <c r="B6927" s="428"/>
      <c r="C6927" s="428"/>
      <c r="D6927" s="495"/>
      <c r="E6927" s="495"/>
      <c r="F6927" s="428"/>
      <c r="G6927" s="495"/>
      <c r="H6927" s="495" t="str">
        <f t="shared" si="218"/>
        <v/>
      </c>
      <c r="I6927" s="512" t="str">
        <f t="shared" si="219"/>
        <v/>
      </c>
      <c r="J6927" s="428"/>
    </row>
    <row r="6928" spans="1:10" ht="24.75" customHeight="1">
      <c r="A6928" s="428"/>
      <c r="B6928" s="428"/>
      <c r="C6928" s="428"/>
      <c r="D6928" s="495"/>
      <c r="E6928" s="495"/>
      <c r="F6928" s="428"/>
      <c r="G6928" s="495"/>
      <c r="H6928" s="495" t="str">
        <f t="shared" si="218"/>
        <v/>
      </c>
      <c r="I6928" s="512" t="str">
        <f t="shared" si="219"/>
        <v/>
      </c>
      <c r="J6928" s="428"/>
    </row>
    <row r="6929" spans="1:10" ht="24.75" customHeight="1">
      <c r="A6929" s="428"/>
      <c r="B6929" s="428"/>
      <c r="C6929" s="428"/>
      <c r="D6929" s="495"/>
      <c r="E6929" s="495"/>
      <c r="F6929" s="428"/>
      <c r="G6929" s="495"/>
      <c r="H6929" s="495" t="str">
        <f t="shared" si="218"/>
        <v/>
      </c>
      <c r="I6929" s="512" t="str">
        <f t="shared" si="219"/>
        <v/>
      </c>
      <c r="J6929" s="428"/>
    </row>
    <row r="6930" spans="1:10" ht="24.75" customHeight="1">
      <c r="A6930" s="428"/>
      <c r="B6930" s="428"/>
      <c r="C6930" s="428"/>
      <c r="D6930" s="495"/>
      <c r="E6930" s="495"/>
      <c r="F6930" s="428"/>
      <c r="G6930" s="495"/>
      <c r="H6930" s="495" t="str">
        <f t="shared" si="218"/>
        <v/>
      </c>
      <c r="I6930" s="512" t="str">
        <f t="shared" si="219"/>
        <v/>
      </c>
      <c r="J6930" s="428"/>
    </row>
    <row r="6931" spans="1:10" ht="24.75" customHeight="1">
      <c r="A6931" s="428"/>
      <c r="B6931" s="428"/>
      <c r="C6931" s="428"/>
      <c r="D6931" s="495"/>
      <c r="E6931" s="495"/>
      <c r="F6931" s="428"/>
      <c r="G6931" s="495"/>
      <c r="H6931" s="495" t="str">
        <f t="shared" si="218"/>
        <v/>
      </c>
      <c r="I6931" s="512" t="str">
        <f t="shared" si="219"/>
        <v/>
      </c>
      <c r="J6931" s="428"/>
    </row>
    <row r="6932" spans="1:10" ht="24.75" customHeight="1">
      <c r="A6932" s="428"/>
      <c r="B6932" s="428"/>
      <c r="C6932" s="428"/>
      <c r="D6932" s="495"/>
      <c r="E6932" s="495"/>
      <c r="F6932" s="428"/>
      <c r="G6932" s="495"/>
      <c r="H6932" s="495" t="str">
        <f t="shared" si="218"/>
        <v/>
      </c>
      <c r="I6932" s="512" t="str">
        <f t="shared" si="219"/>
        <v/>
      </c>
      <c r="J6932" s="428"/>
    </row>
    <row r="6933" spans="1:10" ht="24.75" customHeight="1">
      <c r="A6933" s="428"/>
      <c r="B6933" s="428"/>
      <c r="C6933" s="428"/>
      <c r="D6933" s="495"/>
      <c r="E6933" s="495"/>
      <c r="F6933" s="428"/>
      <c r="G6933" s="495"/>
      <c r="H6933" s="495" t="str">
        <f t="shared" si="218"/>
        <v/>
      </c>
      <c r="I6933" s="512" t="str">
        <f t="shared" si="219"/>
        <v/>
      </c>
      <c r="J6933" s="428"/>
    </row>
    <row r="6934" spans="1:10" ht="24.75" customHeight="1">
      <c r="A6934" s="428"/>
      <c r="B6934" s="428"/>
      <c r="C6934" s="428"/>
      <c r="D6934" s="495"/>
      <c r="E6934" s="495"/>
      <c r="F6934" s="428"/>
      <c r="G6934" s="495"/>
      <c r="H6934" s="495" t="str">
        <f t="shared" si="218"/>
        <v/>
      </c>
      <c r="I6934" s="512" t="str">
        <f t="shared" si="219"/>
        <v/>
      </c>
      <c r="J6934" s="428"/>
    </row>
    <row r="6935" spans="1:10" ht="24.75" customHeight="1">
      <c r="A6935" s="428"/>
      <c r="B6935" s="428"/>
      <c r="C6935" s="428"/>
      <c r="D6935" s="495"/>
      <c r="E6935" s="495"/>
      <c r="F6935" s="428"/>
      <c r="G6935" s="495"/>
      <c r="H6935" s="495" t="str">
        <f t="shared" si="218"/>
        <v/>
      </c>
      <c r="I6935" s="512" t="str">
        <f t="shared" si="219"/>
        <v/>
      </c>
      <c r="J6935" s="428"/>
    </row>
    <row r="6936" spans="1:10" ht="24.75" customHeight="1">
      <c r="A6936" s="428"/>
      <c r="B6936" s="428"/>
      <c r="C6936" s="428"/>
      <c r="D6936" s="495"/>
      <c r="E6936" s="495"/>
      <c r="F6936" s="428"/>
      <c r="G6936" s="495"/>
      <c r="H6936" s="495" t="str">
        <f t="shared" si="218"/>
        <v/>
      </c>
      <c r="I6936" s="512" t="str">
        <f t="shared" si="219"/>
        <v/>
      </c>
      <c r="J6936" s="428"/>
    </row>
    <row r="6937" spans="1:10" ht="24.75" customHeight="1">
      <c r="A6937" s="428"/>
      <c r="B6937" s="428"/>
      <c r="C6937" s="428"/>
      <c r="D6937" s="495"/>
      <c r="E6937" s="495"/>
      <c r="F6937" s="428"/>
      <c r="G6937" s="495"/>
      <c r="H6937" s="495" t="str">
        <f t="shared" si="218"/>
        <v/>
      </c>
      <c r="I6937" s="512" t="str">
        <f t="shared" si="219"/>
        <v/>
      </c>
      <c r="J6937" s="428"/>
    </row>
    <row r="6938" spans="1:10" ht="24.75" customHeight="1">
      <c r="A6938" s="428"/>
      <c r="B6938" s="428"/>
      <c r="C6938" s="428"/>
      <c r="D6938" s="495"/>
      <c r="E6938" s="495"/>
      <c r="F6938" s="428"/>
      <c r="G6938" s="495"/>
      <c r="H6938" s="495" t="str">
        <f t="shared" si="218"/>
        <v/>
      </c>
      <c r="I6938" s="512" t="str">
        <f t="shared" si="219"/>
        <v/>
      </c>
      <c r="J6938" s="428"/>
    </row>
    <row r="6939" spans="1:10" ht="24.75" customHeight="1">
      <c r="A6939" s="428"/>
      <c r="B6939" s="428"/>
      <c r="C6939" s="428"/>
      <c r="D6939" s="495"/>
      <c r="E6939" s="495"/>
      <c r="F6939" s="428"/>
      <c r="G6939" s="495"/>
      <c r="H6939" s="495" t="str">
        <f t="shared" si="218"/>
        <v/>
      </c>
      <c r="I6939" s="512" t="str">
        <f t="shared" si="219"/>
        <v/>
      </c>
      <c r="J6939" s="428"/>
    </row>
    <row r="6940" spans="1:10" ht="24.75" customHeight="1">
      <c r="A6940" s="428"/>
      <c r="B6940" s="428"/>
      <c r="C6940" s="428"/>
      <c r="D6940" s="495"/>
      <c r="E6940" s="495"/>
      <c r="F6940" s="428"/>
      <c r="G6940" s="495"/>
      <c r="H6940" s="495" t="str">
        <f t="shared" si="218"/>
        <v/>
      </c>
      <c r="I6940" s="512" t="str">
        <f t="shared" si="219"/>
        <v/>
      </c>
      <c r="J6940" s="428"/>
    </row>
    <row r="6941" spans="1:10" ht="24.75" customHeight="1">
      <c r="A6941" s="428"/>
      <c r="B6941" s="428"/>
      <c r="C6941" s="428"/>
      <c r="D6941" s="495"/>
      <c r="E6941" s="495"/>
      <c r="F6941" s="428"/>
      <c r="G6941" s="495"/>
      <c r="H6941" s="495" t="str">
        <f t="shared" si="218"/>
        <v/>
      </c>
      <c r="I6941" s="512" t="str">
        <f t="shared" si="219"/>
        <v/>
      </c>
      <c r="J6941" s="428"/>
    </row>
    <row r="6942" spans="1:10" ht="24.75" customHeight="1">
      <c r="A6942" s="428"/>
      <c r="B6942" s="428"/>
      <c r="C6942" s="428"/>
      <c r="D6942" s="495"/>
      <c r="E6942" s="495"/>
      <c r="F6942" s="428"/>
      <c r="G6942" s="495"/>
      <c r="H6942" s="495" t="str">
        <f t="shared" ref="H6942:H7005" si="220">IF(E6942="","",E6942*G6942)</f>
        <v/>
      </c>
      <c r="I6942" s="512" t="str">
        <f t="shared" ref="I6942:I7005" si="221">IF(D6942="","",H6942/D6942)</f>
        <v/>
      </c>
      <c r="J6942" s="428"/>
    </row>
    <row r="6943" spans="1:10" ht="24.75" customHeight="1">
      <c r="A6943" s="428"/>
      <c r="B6943" s="428"/>
      <c r="C6943" s="428"/>
      <c r="D6943" s="495"/>
      <c r="E6943" s="495"/>
      <c r="F6943" s="428"/>
      <c r="G6943" s="495"/>
      <c r="H6943" s="495" t="str">
        <f t="shared" si="220"/>
        <v/>
      </c>
      <c r="I6943" s="512" t="str">
        <f t="shared" si="221"/>
        <v/>
      </c>
      <c r="J6943" s="428"/>
    </row>
    <row r="6944" spans="1:10" ht="24.75" customHeight="1">
      <c r="A6944" s="428"/>
      <c r="B6944" s="428"/>
      <c r="C6944" s="428"/>
      <c r="D6944" s="495"/>
      <c r="E6944" s="495"/>
      <c r="F6944" s="428"/>
      <c r="G6944" s="495"/>
      <c r="H6944" s="495" t="str">
        <f t="shared" si="220"/>
        <v/>
      </c>
      <c r="I6944" s="512" t="str">
        <f t="shared" si="221"/>
        <v/>
      </c>
      <c r="J6944" s="428"/>
    </row>
    <row r="6945" spans="1:10" ht="24.75" customHeight="1">
      <c r="A6945" s="428"/>
      <c r="B6945" s="428"/>
      <c r="C6945" s="428"/>
      <c r="D6945" s="495"/>
      <c r="E6945" s="495"/>
      <c r="F6945" s="428"/>
      <c r="G6945" s="495"/>
      <c r="H6945" s="495" t="str">
        <f t="shared" si="220"/>
        <v/>
      </c>
      <c r="I6945" s="512" t="str">
        <f t="shared" si="221"/>
        <v/>
      </c>
      <c r="J6945" s="428"/>
    </row>
    <row r="6946" spans="1:10" ht="24.75" customHeight="1">
      <c r="A6946" s="428"/>
      <c r="B6946" s="428"/>
      <c r="C6946" s="428"/>
      <c r="D6946" s="495"/>
      <c r="E6946" s="495"/>
      <c r="F6946" s="428"/>
      <c r="G6946" s="495"/>
      <c r="H6946" s="495" t="str">
        <f t="shared" si="220"/>
        <v/>
      </c>
      <c r="I6946" s="512" t="str">
        <f t="shared" si="221"/>
        <v/>
      </c>
      <c r="J6946" s="428"/>
    </row>
    <row r="6947" spans="1:10" ht="24.75" customHeight="1">
      <c r="A6947" s="428"/>
      <c r="B6947" s="428"/>
      <c r="C6947" s="428"/>
      <c r="D6947" s="495"/>
      <c r="E6947" s="495"/>
      <c r="F6947" s="428"/>
      <c r="G6947" s="495"/>
      <c r="H6947" s="495" t="str">
        <f t="shared" si="220"/>
        <v/>
      </c>
      <c r="I6947" s="512" t="str">
        <f t="shared" si="221"/>
        <v/>
      </c>
      <c r="J6947" s="428"/>
    </row>
    <row r="6948" spans="1:10" ht="24.75" customHeight="1">
      <c r="A6948" s="428"/>
      <c r="B6948" s="428"/>
      <c r="C6948" s="428"/>
      <c r="D6948" s="495"/>
      <c r="E6948" s="495"/>
      <c r="F6948" s="428"/>
      <c r="G6948" s="495"/>
      <c r="H6948" s="495" t="str">
        <f t="shared" si="220"/>
        <v/>
      </c>
      <c r="I6948" s="512" t="str">
        <f t="shared" si="221"/>
        <v/>
      </c>
      <c r="J6948" s="428"/>
    </row>
    <row r="6949" spans="1:10" ht="24.75" customHeight="1">
      <c r="A6949" s="428"/>
      <c r="B6949" s="428"/>
      <c r="C6949" s="428"/>
      <c r="D6949" s="495"/>
      <c r="E6949" s="495"/>
      <c r="F6949" s="428"/>
      <c r="G6949" s="495"/>
      <c r="H6949" s="495" t="str">
        <f t="shared" si="220"/>
        <v/>
      </c>
      <c r="I6949" s="512" t="str">
        <f t="shared" si="221"/>
        <v/>
      </c>
      <c r="J6949" s="428"/>
    </row>
    <row r="6950" spans="1:10" ht="24.75" customHeight="1">
      <c r="A6950" s="428"/>
      <c r="B6950" s="428"/>
      <c r="C6950" s="428"/>
      <c r="D6950" s="495"/>
      <c r="E6950" s="495"/>
      <c r="F6950" s="428"/>
      <c r="G6950" s="495"/>
      <c r="H6950" s="495" t="str">
        <f t="shared" si="220"/>
        <v/>
      </c>
      <c r="I6950" s="512" t="str">
        <f t="shared" si="221"/>
        <v/>
      </c>
      <c r="J6950" s="428"/>
    </row>
    <row r="6951" spans="1:10" ht="24.75" customHeight="1">
      <c r="A6951" s="428"/>
      <c r="B6951" s="428"/>
      <c r="C6951" s="428"/>
      <c r="D6951" s="495"/>
      <c r="E6951" s="495"/>
      <c r="F6951" s="428"/>
      <c r="G6951" s="495"/>
      <c r="H6951" s="495" t="str">
        <f t="shared" si="220"/>
        <v/>
      </c>
      <c r="I6951" s="512" t="str">
        <f t="shared" si="221"/>
        <v/>
      </c>
      <c r="J6951" s="428"/>
    </row>
    <row r="6952" spans="1:10" ht="24.75" customHeight="1">
      <c r="A6952" s="428"/>
      <c r="B6952" s="428"/>
      <c r="C6952" s="428"/>
      <c r="D6952" s="495"/>
      <c r="E6952" s="495"/>
      <c r="F6952" s="428"/>
      <c r="G6952" s="495"/>
      <c r="H6952" s="495" t="str">
        <f t="shared" si="220"/>
        <v/>
      </c>
      <c r="I6952" s="512" t="str">
        <f t="shared" si="221"/>
        <v/>
      </c>
      <c r="J6952" s="428"/>
    </row>
    <row r="6953" spans="1:10" ht="24.75" customHeight="1">
      <c r="A6953" s="428"/>
      <c r="B6953" s="428"/>
      <c r="C6953" s="428"/>
      <c r="D6953" s="495"/>
      <c r="E6953" s="495"/>
      <c r="F6953" s="428"/>
      <c r="G6953" s="495"/>
      <c r="H6953" s="495" t="str">
        <f t="shared" si="220"/>
        <v/>
      </c>
      <c r="I6953" s="512" t="str">
        <f t="shared" si="221"/>
        <v/>
      </c>
      <c r="J6953" s="428"/>
    </row>
    <row r="6954" spans="1:10" ht="24.75" customHeight="1">
      <c r="A6954" s="428"/>
      <c r="B6954" s="428"/>
      <c r="C6954" s="428"/>
      <c r="D6954" s="495"/>
      <c r="E6954" s="495"/>
      <c r="F6954" s="428"/>
      <c r="G6954" s="495"/>
      <c r="H6954" s="495" t="str">
        <f t="shared" si="220"/>
        <v/>
      </c>
      <c r="I6954" s="512" t="str">
        <f t="shared" si="221"/>
        <v/>
      </c>
      <c r="J6954" s="428"/>
    </row>
    <row r="6955" spans="1:10" ht="24.75" customHeight="1">
      <c r="A6955" s="428"/>
      <c r="B6955" s="428"/>
      <c r="C6955" s="428"/>
      <c r="D6955" s="495"/>
      <c r="E6955" s="495"/>
      <c r="F6955" s="428"/>
      <c r="G6955" s="495"/>
      <c r="H6955" s="495" t="str">
        <f t="shared" si="220"/>
        <v/>
      </c>
      <c r="I6955" s="512" t="str">
        <f t="shared" si="221"/>
        <v/>
      </c>
      <c r="J6955" s="428"/>
    </row>
    <row r="6956" spans="1:10" ht="24.75" customHeight="1">
      <c r="A6956" s="428"/>
      <c r="B6956" s="428"/>
      <c r="C6956" s="428"/>
      <c r="D6956" s="495"/>
      <c r="E6956" s="495"/>
      <c r="F6956" s="428"/>
      <c r="G6956" s="495"/>
      <c r="H6956" s="495" t="str">
        <f t="shared" si="220"/>
        <v/>
      </c>
      <c r="I6956" s="512" t="str">
        <f t="shared" si="221"/>
        <v/>
      </c>
      <c r="J6956" s="428"/>
    </row>
    <row r="6957" spans="1:10" ht="24.75" customHeight="1">
      <c r="A6957" s="428"/>
      <c r="B6957" s="428"/>
      <c r="C6957" s="428"/>
      <c r="D6957" s="495"/>
      <c r="E6957" s="495"/>
      <c r="F6957" s="428"/>
      <c r="G6957" s="495"/>
      <c r="H6957" s="495" t="str">
        <f t="shared" si="220"/>
        <v/>
      </c>
      <c r="I6957" s="512" t="str">
        <f t="shared" si="221"/>
        <v/>
      </c>
      <c r="J6957" s="428"/>
    </row>
    <row r="6958" spans="1:10" ht="24.75" customHeight="1">
      <c r="A6958" s="428"/>
      <c r="B6958" s="428"/>
      <c r="C6958" s="428"/>
      <c r="D6958" s="495"/>
      <c r="E6958" s="495"/>
      <c r="F6958" s="428"/>
      <c r="G6958" s="495"/>
      <c r="H6958" s="495" t="str">
        <f t="shared" si="220"/>
        <v/>
      </c>
      <c r="I6958" s="512" t="str">
        <f t="shared" si="221"/>
        <v/>
      </c>
      <c r="J6958" s="428"/>
    </row>
    <row r="6959" spans="1:10" ht="24.75" customHeight="1">
      <c r="A6959" s="428"/>
      <c r="B6959" s="428"/>
      <c r="C6959" s="428"/>
      <c r="D6959" s="495"/>
      <c r="E6959" s="495"/>
      <c r="F6959" s="428"/>
      <c r="G6959" s="495"/>
      <c r="H6959" s="495" t="str">
        <f t="shared" si="220"/>
        <v/>
      </c>
      <c r="I6959" s="512" t="str">
        <f t="shared" si="221"/>
        <v/>
      </c>
      <c r="J6959" s="428"/>
    </row>
    <row r="6960" spans="1:10" ht="24.75" customHeight="1">
      <c r="A6960" s="428"/>
      <c r="B6960" s="428"/>
      <c r="C6960" s="428"/>
      <c r="D6960" s="495"/>
      <c r="E6960" s="495"/>
      <c r="F6960" s="428"/>
      <c r="G6960" s="495"/>
      <c r="H6960" s="495" t="str">
        <f t="shared" si="220"/>
        <v/>
      </c>
      <c r="I6960" s="512" t="str">
        <f t="shared" si="221"/>
        <v/>
      </c>
      <c r="J6960" s="428"/>
    </row>
    <row r="6961" spans="1:10" ht="24.75" customHeight="1">
      <c r="A6961" s="428"/>
      <c r="B6961" s="428"/>
      <c r="C6961" s="428"/>
      <c r="D6961" s="495"/>
      <c r="E6961" s="495"/>
      <c r="F6961" s="428"/>
      <c r="G6961" s="495"/>
      <c r="H6961" s="495" t="str">
        <f t="shared" si="220"/>
        <v/>
      </c>
      <c r="I6961" s="512" t="str">
        <f t="shared" si="221"/>
        <v/>
      </c>
      <c r="J6961" s="428"/>
    </row>
    <row r="6962" spans="1:10" ht="24.75" customHeight="1">
      <c r="A6962" s="428"/>
      <c r="B6962" s="428"/>
      <c r="C6962" s="428"/>
      <c r="D6962" s="495"/>
      <c r="E6962" s="495"/>
      <c r="F6962" s="428"/>
      <c r="G6962" s="495"/>
      <c r="H6962" s="495" t="str">
        <f t="shared" si="220"/>
        <v/>
      </c>
      <c r="I6962" s="512" t="str">
        <f t="shared" si="221"/>
        <v/>
      </c>
      <c r="J6962" s="428"/>
    </row>
    <row r="6963" spans="1:10" ht="24.75" customHeight="1">
      <c r="A6963" s="428"/>
      <c r="B6963" s="428"/>
      <c r="C6963" s="428"/>
      <c r="D6963" s="495"/>
      <c r="E6963" s="495"/>
      <c r="F6963" s="428"/>
      <c r="G6963" s="495"/>
      <c r="H6963" s="495" t="str">
        <f t="shared" si="220"/>
        <v/>
      </c>
      <c r="I6963" s="512" t="str">
        <f t="shared" si="221"/>
        <v/>
      </c>
      <c r="J6963" s="428"/>
    </row>
    <row r="6964" spans="1:10" ht="24.75" customHeight="1">
      <c r="A6964" s="428"/>
      <c r="B6964" s="428"/>
      <c r="C6964" s="428"/>
      <c r="D6964" s="495"/>
      <c r="E6964" s="495"/>
      <c r="F6964" s="428"/>
      <c r="G6964" s="495"/>
      <c r="H6964" s="495" t="str">
        <f t="shared" si="220"/>
        <v/>
      </c>
      <c r="I6964" s="512" t="str">
        <f t="shared" si="221"/>
        <v/>
      </c>
      <c r="J6964" s="428"/>
    </row>
    <row r="6965" spans="1:10" ht="24.75" customHeight="1">
      <c r="A6965" s="428"/>
      <c r="B6965" s="428"/>
      <c r="C6965" s="428"/>
      <c r="D6965" s="495"/>
      <c r="E6965" s="495"/>
      <c r="F6965" s="428"/>
      <c r="G6965" s="495"/>
      <c r="H6965" s="495" t="str">
        <f t="shared" si="220"/>
        <v/>
      </c>
      <c r="I6965" s="512" t="str">
        <f t="shared" si="221"/>
        <v/>
      </c>
      <c r="J6965" s="428"/>
    </row>
    <row r="6966" spans="1:10" ht="24.75" customHeight="1">
      <c r="A6966" s="428"/>
      <c r="B6966" s="428"/>
      <c r="C6966" s="428"/>
      <c r="D6966" s="495"/>
      <c r="E6966" s="495"/>
      <c r="F6966" s="428"/>
      <c r="G6966" s="495"/>
      <c r="H6966" s="495" t="str">
        <f t="shared" si="220"/>
        <v/>
      </c>
      <c r="I6966" s="512" t="str">
        <f t="shared" si="221"/>
        <v/>
      </c>
      <c r="J6966" s="428"/>
    </row>
    <row r="6967" spans="1:10" ht="24.75" customHeight="1">
      <c r="A6967" s="428"/>
      <c r="B6967" s="428"/>
      <c r="C6967" s="428"/>
      <c r="D6967" s="495"/>
      <c r="E6967" s="495"/>
      <c r="F6967" s="428"/>
      <c r="G6967" s="495"/>
      <c r="H6967" s="495" t="str">
        <f t="shared" si="220"/>
        <v/>
      </c>
      <c r="I6967" s="512" t="str">
        <f t="shared" si="221"/>
        <v/>
      </c>
      <c r="J6967" s="428"/>
    </row>
    <row r="6968" spans="1:10" ht="24.75" customHeight="1">
      <c r="A6968" s="428"/>
      <c r="B6968" s="428"/>
      <c r="C6968" s="428"/>
      <c r="D6968" s="495"/>
      <c r="E6968" s="495"/>
      <c r="F6968" s="428"/>
      <c r="G6968" s="495"/>
      <c r="H6968" s="495" t="str">
        <f t="shared" si="220"/>
        <v/>
      </c>
      <c r="I6968" s="512" t="str">
        <f t="shared" si="221"/>
        <v/>
      </c>
      <c r="J6968" s="428"/>
    </row>
    <row r="6969" spans="1:10" ht="24.75" customHeight="1">
      <c r="A6969" s="428"/>
      <c r="B6969" s="428"/>
      <c r="C6969" s="428"/>
      <c r="D6969" s="495"/>
      <c r="E6969" s="495"/>
      <c r="F6969" s="428"/>
      <c r="G6969" s="495"/>
      <c r="H6969" s="495" t="str">
        <f t="shared" si="220"/>
        <v/>
      </c>
      <c r="I6969" s="512" t="str">
        <f t="shared" si="221"/>
        <v/>
      </c>
      <c r="J6969" s="428"/>
    </row>
    <row r="6970" spans="1:10" ht="24.75" customHeight="1">
      <c r="A6970" s="428"/>
      <c r="B6970" s="428"/>
      <c r="C6970" s="428"/>
      <c r="D6970" s="495"/>
      <c r="E6970" s="495"/>
      <c r="F6970" s="428"/>
      <c r="G6970" s="495"/>
      <c r="H6970" s="495" t="str">
        <f t="shared" si="220"/>
        <v/>
      </c>
      <c r="I6970" s="512" t="str">
        <f t="shared" si="221"/>
        <v/>
      </c>
      <c r="J6970" s="428"/>
    </row>
    <row r="6971" spans="1:10" ht="24.75" customHeight="1">
      <c r="A6971" s="428"/>
      <c r="B6971" s="428"/>
      <c r="C6971" s="428"/>
      <c r="D6971" s="495"/>
      <c r="E6971" s="495"/>
      <c r="F6971" s="428"/>
      <c r="G6971" s="495"/>
      <c r="H6971" s="495" t="str">
        <f t="shared" si="220"/>
        <v/>
      </c>
      <c r="I6971" s="512" t="str">
        <f t="shared" si="221"/>
        <v/>
      </c>
      <c r="J6971" s="428"/>
    </row>
    <row r="6972" spans="1:10" ht="24.75" customHeight="1">
      <c r="A6972" s="428"/>
      <c r="B6972" s="428"/>
      <c r="C6972" s="428"/>
      <c r="D6972" s="495"/>
      <c r="E6972" s="495"/>
      <c r="F6972" s="428"/>
      <c r="G6972" s="495"/>
      <c r="H6972" s="495" t="str">
        <f t="shared" si="220"/>
        <v/>
      </c>
      <c r="I6972" s="512" t="str">
        <f t="shared" si="221"/>
        <v/>
      </c>
      <c r="J6972" s="428"/>
    </row>
    <row r="6973" spans="1:10" ht="24.75" customHeight="1">
      <c r="A6973" s="428"/>
      <c r="B6973" s="428"/>
      <c r="C6973" s="428"/>
      <c r="D6973" s="495"/>
      <c r="E6973" s="495"/>
      <c r="F6973" s="428"/>
      <c r="G6973" s="495"/>
      <c r="H6973" s="495" t="str">
        <f t="shared" si="220"/>
        <v/>
      </c>
      <c r="I6973" s="512" t="str">
        <f t="shared" si="221"/>
        <v/>
      </c>
      <c r="J6973" s="428"/>
    </row>
    <row r="6974" spans="1:10" ht="24.75" customHeight="1">
      <c r="A6974" s="428"/>
      <c r="B6974" s="428"/>
      <c r="C6974" s="428"/>
      <c r="D6974" s="495"/>
      <c r="E6974" s="495"/>
      <c r="F6974" s="428"/>
      <c r="G6974" s="495"/>
      <c r="H6974" s="495" t="str">
        <f t="shared" si="220"/>
        <v/>
      </c>
      <c r="I6974" s="512" t="str">
        <f t="shared" si="221"/>
        <v/>
      </c>
      <c r="J6974" s="428"/>
    </row>
    <row r="6975" spans="1:10" ht="24.75" customHeight="1">
      <c r="A6975" s="428"/>
      <c r="B6975" s="428"/>
      <c r="C6975" s="428"/>
      <c r="D6975" s="495"/>
      <c r="E6975" s="495"/>
      <c r="F6975" s="428"/>
      <c r="G6975" s="495"/>
      <c r="H6975" s="495" t="str">
        <f t="shared" si="220"/>
        <v/>
      </c>
      <c r="I6975" s="512" t="str">
        <f t="shared" si="221"/>
        <v/>
      </c>
      <c r="J6975" s="428"/>
    </row>
    <row r="6976" spans="1:10" ht="24.75" customHeight="1">
      <c r="A6976" s="428"/>
      <c r="B6976" s="428"/>
      <c r="C6976" s="428"/>
      <c r="D6976" s="495"/>
      <c r="E6976" s="495"/>
      <c r="F6976" s="428"/>
      <c r="G6976" s="495"/>
      <c r="H6976" s="495" t="str">
        <f t="shared" si="220"/>
        <v/>
      </c>
      <c r="I6976" s="512" t="str">
        <f t="shared" si="221"/>
        <v/>
      </c>
      <c r="J6976" s="428"/>
    </row>
    <row r="6977" spans="1:10" ht="24.75" customHeight="1">
      <c r="A6977" s="428"/>
      <c r="B6977" s="428"/>
      <c r="C6977" s="428"/>
      <c r="D6977" s="495"/>
      <c r="E6977" s="495"/>
      <c r="F6977" s="428"/>
      <c r="G6977" s="495"/>
      <c r="H6977" s="495" t="str">
        <f t="shared" si="220"/>
        <v/>
      </c>
      <c r="I6977" s="512" t="str">
        <f t="shared" si="221"/>
        <v/>
      </c>
      <c r="J6977" s="428"/>
    </row>
    <row r="6978" spans="1:10" ht="24.75" customHeight="1">
      <c r="A6978" s="428"/>
      <c r="B6978" s="428"/>
      <c r="C6978" s="428"/>
      <c r="D6978" s="495"/>
      <c r="E6978" s="495"/>
      <c r="F6978" s="428"/>
      <c r="G6978" s="495"/>
      <c r="H6978" s="495" t="str">
        <f t="shared" si="220"/>
        <v/>
      </c>
      <c r="I6978" s="512" t="str">
        <f t="shared" si="221"/>
        <v/>
      </c>
      <c r="J6978" s="428"/>
    </row>
    <row r="6979" spans="1:10" ht="24.75" customHeight="1">
      <c r="A6979" s="428"/>
      <c r="B6979" s="428"/>
      <c r="C6979" s="428"/>
      <c r="D6979" s="495"/>
      <c r="E6979" s="495"/>
      <c r="F6979" s="428"/>
      <c r="G6979" s="495"/>
      <c r="H6979" s="495" t="str">
        <f t="shared" si="220"/>
        <v/>
      </c>
      <c r="I6979" s="512" t="str">
        <f t="shared" si="221"/>
        <v/>
      </c>
      <c r="J6979" s="428"/>
    </row>
    <row r="6980" spans="1:10" ht="24.75" customHeight="1">
      <c r="A6980" s="428"/>
      <c r="B6980" s="428"/>
      <c r="C6980" s="428"/>
      <c r="D6980" s="495"/>
      <c r="E6980" s="495"/>
      <c r="F6980" s="428"/>
      <c r="G6980" s="495"/>
      <c r="H6980" s="495" t="str">
        <f t="shared" si="220"/>
        <v/>
      </c>
      <c r="I6980" s="512" t="str">
        <f t="shared" si="221"/>
        <v/>
      </c>
      <c r="J6980" s="428"/>
    </row>
    <row r="6981" spans="1:10" ht="24.75" customHeight="1">
      <c r="A6981" s="428"/>
      <c r="B6981" s="428"/>
      <c r="C6981" s="428"/>
      <c r="D6981" s="495"/>
      <c r="E6981" s="495"/>
      <c r="F6981" s="428"/>
      <c r="G6981" s="495"/>
      <c r="H6981" s="495" t="str">
        <f t="shared" si="220"/>
        <v/>
      </c>
      <c r="I6981" s="512" t="str">
        <f t="shared" si="221"/>
        <v/>
      </c>
      <c r="J6981" s="428"/>
    </row>
    <row r="6982" spans="1:10" ht="24.75" customHeight="1">
      <c r="A6982" s="428"/>
      <c r="B6982" s="428"/>
      <c r="C6982" s="428"/>
      <c r="D6982" s="495"/>
      <c r="E6982" s="495"/>
      <c r="F6982" s="428"/>
      <c r="G6982" s="495"/>
      <c r="H6982" s="495" t="str">
        <f t="shared" si="220"/>
        <v/>
      </c>
      <c r="I6982" s="512" t="str">
        <f t="shared" si="221"/>
        <v/>
      </c>
      <c r="J6982" s="428"/>
    </row>
    <row r="6983" spans="1:10" ht="24.75" customHeight="1">
      <c r="A6983" s="428"/>
      <c r="B6983" s="428"/>
      <c r="C6983" s="428"/>
      <c r="D6983" s="495"/>
      <c r="E6983" s="495"/>
      <c r="F6983" s="428"/>
      <c r="G6983" s="495"/>
      <c r="H6983" s="495" t="str">
        <f t="shared" si="220"/>
        <v/>
      </c>
      <c r="I6983" s="512" t="str">
        <f t="shared" si="221"/>
        <v/>
      </c>
      <c r="J6983" s="428"/>
    </row>
    <row r="6984" spans="1:10" ht="24.75" customHeight="1">
      <c r="A6984" s="428"/>
      <c r="B6984" s="428"/>
      <c r="C6984" s="428"/>
      <c r="D6984" s="495"/>
      <c r="E6984" s="495"/>
      <c r="F6984" s="428"/>
      <c r="G6984" s="495"/>
      <c r="H6984" s="495" t="str">
        <f t="shared" si="220"/>
        <v/>
      </c>
      <c r="I6984" s="512" t="str">
        <f t="shared" si="221"/>
        <v/>
      </c>
      <c r="J6984" s="428"/>
    </row>
    <row r="6985" spans="1:10" ht="24.75" customHeight="1">
      <c r="A6985" s="428"/>
      <c r="B6985" s="428"/>
      <c r="C6985" s="428"/>
      <c r="D6985" s="495"/>
      <c r="E6985" s="495"/>
      <c r="F6985" s="428"/>
      <c r="G6985" s="495"/>
      <c r="H6985" s="495" t="str">
        <f t="shared" si="220"/>
        <v/>
      </c>
      <c r="I6985" s="512" t="str">
        <f t="shared" si="221"/>
        <v/>
      </c>
      <c r="J6985" s="428"/>
    </row>
    <row r="6986" spans="1:10" ht="24.75" customHeight="1">
      <c r="A6986" s="428"/>
      <c r="B6986" s="428"/>
      <c r="C6986" s="428"/>
      <c r="D6986" s="495"/>
      <c r="E6986" s="495"/>
      <c r="F6986" s="428"/>
      <c r="G6986" s="495"/>
      <c r="H6986" s="495" t="str">
        <f t="shared" si="220"/>
        <v/>
      </c>
      <c r="I6986" s="512" t="str">
        <f t="shared" si="221"/>
        <v/>
      </c>
      <c r="J6986" s="428"/>
    </row>
    <row r="6987" spans="1:10" ht="24.75" customHeight="1">
      <c r="A6987" s="428"/>
      <c r="B6987" s="428"/>
      <c r="C6987" s="428"/>
      <c r="D6987" s="495"/>
      <c r="E6987" s="495"/>
      <c r="F6987" s="428"/>
      <c r="G6987" s="495"/>
      <c r="H6987" s="495" t="str">
        <f t="shared" si="220"/>
        <v/>
      </c>
      <c r="I6987" s="512" t="str">
        <f t="shared" si="221"/>
        <v/>
      </c>
      <c r="J6987" s="428"/>
    </row>
    <row r="6988" spans="1:10" ht="24.75" customHeight="1">
      <c r="A6988" s="428"/>
      <c r="B6988" s="428"/>
      <c r="C6988" s="428"/>
      <c r="D6988" s="495"/>
      <c r="E6988" s="495"/>
      <c r="F6988" s="428"/>
      <c r="G6988" s="495"/>
      <c r="H6988" s="495" t="str">
        <f t="shared" si="220"/>
        <v/>
      </c>
      <c r="I6988" s="512" t="str">
        <f t="shared" si="221"/>
        <v/>
      </c>
      <c r="J6988" s="428"/>
    </row>
    <row r="6989" spans="1:10" ht="24.75" customHeight="1">
      <c r="A6989" s="428"/>
      <c r="B6989" s="428"/>
      <c r="C6989" s="428"/>
      <c r="D6989" s="495"/>
      <c r="E6989" s="495"/>
      <c r="F6989" s="428"/>
      <c r="G6989" s="495"/>
      <c r="H6989" s="495" t="str">
        <f t="shared" si="220"/>
        <v/>
      </c>
      <c r="I6989" s="512" t="str">
        <f t="shared" si="221"/>
        <v/>
      </c>
      <c r="J6989" s="428"/>
    </row>
    <row r="6990" spans="1:10" ht="24.75" customHeight="1">
      <c r="A6990" s="428"/>
      <c r="B6990" s="428"/>
      <c r="C6990" s="428"/>
      <c r="D6990" s="495"/>
      <c r="E6990" s="495"/>
      <c r="F6990" s="428"/>
      <c r="G6990" s="495"/>
      <c r="H6990" s="495" t="str">
        <f t="shared" si="220"/>
        <v/>
      </c>
      <c r="I6990" s="512" t="str">
        <f t="shared" si="221"/>
        <v/>
      </c>
      <c r="J6990" s="428"/>
    </row>
    <row r="6991" spans="1:10" ht="24.75" customHeight="1">
      <c r="A6991" s="428"/>
      <c r="B6991" s="428"/>
      <c r="C6991" s="428"/>
      <c r="D6991" s="495"/>
      <c r="E6991" s="495"/>
      <c r="F6991" s="428"/>
      <c r="G6991" s="495"/>
      <c r="H6991" s="495" t="str">
        <f t="shared" si="220"/>
        <v/>
      </c>
      <c r="I6991" s="512" t="str">
        <f t="shared" si="221"/>
        <v/>
      </c>
      <c r="J6991" s="428"/>
    </row>
    <row r="6992" spans="1:10" ht="24.75" customHeight="1">
      <c r="A6992" s="428"/>
      <c r="B6992" s="428"/>
      <c r="C6992" s="428"/>
      <c r="D6992" s="495"/>
      <c r="E6992" s="495"/>
      <c r="F6992" s="428"/>
      <c r="G6992" s="495"/>
      <c r="H6992" s="495" t="str">
        <f t="shared" si="220"/>
        <v/>
      </c>
      <c r="I6992" s="512" t="str">
        <f t="shared" si="221"/>
        <v/>
      </c>
      <c r="J6992" s="428"/>
    </row>
    <row r="6993" spans="1:10" ht="24.75" customHeight="1">
      <c r="A6993" s="428"/>
      <c r="B6993" s="428"/>
      <c r="C6993" s="428"/>
      <c r="D6993" s="495"/>
      <c r="E6993" s="495"/>
      <c r="F6993" s="428"/>
      <c r="G6993" s="495"/>
      <c r="H6993" s="495" t="str">
        <f t="shared" si="220"/>
        <v/>
      </c>
      <c r="I6993" s="512" t="str">
        <f t="shared" si="221"/>
        <v/>
      </c>
      <c r="J6993" s="428"/>
    </row>
    <row r="6994" spans="1:10" ht="24.75" customHeight="1">
      <c r="A6994" s="428"/>
      <c r="B6994" s="428"/>
      <c r="C6994" s="428"/>
      <c r="D6994" s="495"/>
      <c r="E6994" s="495"/>
      <c r="F6994" s="428"/>
      <c r="G6994" s="495"/>
      <c r="H6994" s="495" t="str">
        <f t="shared" si="220"/>
        <v/>
      </c>
      <c r="I6994" s="512" t="str">
        <f t="shared" si="221"/>
        <v/>
      </c>
      <c r="J6994" s="428"/>
    </row>
    <row r="6995" spans="1:10" ht="24.75" customHeight="1">
      <c r="A6995" s="428"/>
      <c r="B6995" s="428"/>
      <c r="C6995" s="428"/>
      <c r="D6995" s="495"/>
      <c r="E6995" s="495"/>
      <c r="F6995" s="428"/>
      <c r="G6995" s="495"/>
      <c r="H6995" s="495" t="str">
        <f t="shared" si="220"/>
        <v/>
      </c>
      <c r="I6995" s="512" t="str">
        <f t="shared" si="221"/>
        <v/>
      </c>
      <c r="J6995" s="428"/>
    </row>
    <row r="6996" spans="1:10" ht="24.75" customHeight="1">
      <c r="A6996" s="428"/>
      <c r="B6996" s="428"/>
      <c r="C6996" s="428"/>
      <c r="D6996" s="495"/>
      <c r="E6996" s="495"/>
      <c r="F6996" s="428"/>
      <c r="G6996" s="495"/>
      <c r="H6996" s="495" t="str">
        <f t="shared" si="220"/>
        <v/>
      </c>
      <c r="I6996" s="512" t="str">
        <f t="shared" si="221"/>
        <v/>
      </c>
      <c r="J6996" s="428"/>
    </row>
    <row r="6997" spans="1:10" ht="24.75" customHeight="1">
      <c r="A6997" s="428"/>
      <c r="B6997" s="428"/>
      <c r="C6997" s="428"/>
      <c r="D6997" s="495"/>
      <c r="E6997" s="495"/>
      <c r="F6997" s="428"/>
      <c r="G6997" s="495"/>
      <c r="H6997" s="495" t="str">
        <f t="shared" si="220"/>
        <v/>
      </c>
      <c r="I6997" s="512" t="str">
        <f t="shared" si="221"/>
        <v/>
      </c>
      <c r="J6997" s="428"/>
    </row>
    <row r="6998" spans="1:10" ht="24.75" customHeight="1">
      <c r="A6998" s="428"/>
      <c r="B6998" s="428"/>
      <c r="C6998" s="428"/>
      <c r="D6998" s="495"/>
      <c r="E6998" s="495"/>
      <c r="F6998" s="428"/>
      <c r="G6998" s="495"/>
      <c r="H6998" s="495" t="str">
        <f t="shared" si="220"/>
        <v/>
      </c>
      <c r="I6998" s="512" t="str">
        <f t="shared" si="221"/>
        <v/>
      </c>
      <c r="J6998" s="428"/>
    </row>
    <row r="6999" spans="1:10" ht="24.75" customHeight="1">
      <c r="A6999" s="428"/>
      <c r="B6999" s="428"/>
      <c r="C6999" s="428"/>
      <c r="D6999" s="495"/>
      <c r="E6999" s="495"/>
      <c r="F6999" s="428"/>
      <c r="G6999" s="495"/>
      <c r="H6999" s="495" t="str">
        <f t="shared" si="220"/>
        <v/>
      </c>
      <c r="I6999" s="512" t="str">
        <f t="shared" si="221"/>
        <v/>
      </c>
      <c r="J6999" s="428"/>
    </row>
    <row r="7000" spans="1:10" ht="24.75" customHeight="1">
      <c r="A7000" s="428"/>
      <c r="B7000" s="428"/>
      <c r="C7000" s="428"/>
      <c r="D7000" s="495"/>
      <c r="E7000" s="495"/>
      <c r="F7000" s="428"/>
      <c r="G7000" s="495"/>
      <c r="H7000" s="495" t="str">
        <f t="shared" si="220"/>
        <v/>
      </c>
      <c r="I7000" s="512" t="str">
        <f t="shared" si="221"/>
        <v/>
      </c>
      <c r="J7000" s="428"/>
    </row>
    <row r="7001" spans="1:10" ht="24.75" customHeight="1">
      <c r="A7001" s="428"/>
      <c r="B7001" s="428"/>
      <c r="C7001" s="428"/>
      <c r="D7001" s="495"/>
      <c r="E7001" s="495"/>
      <c r="F7001" s="428"/>
      <c r="G7001" s="495"/>
      <c r="H7001" s="495" t="str">
        <f t="shared" si="220"/>
        <v/>
      </c>
      <c r="I7001" s="512" t="str">
        <f t="shared" si="221"/>
        <v/>
      </c>
      <c r="J7001" s="428"/>
    </row>
    <row r="7002" spans="1:10" ht="24.75" customHeight="1">
      <c r="A7002" s="428"/>
      <c r="B7002" s="428"/>
      <c r="C7002" s="428"/>
      <c r="D7002" s="495"/>
      <c r="E7002" s="495"/>
      <c r="F7002" s="428"/>
      <c r="G7002" s="495"/>
      <c r="H7002" s="495" t="str">
        <f t="shared" si="220"/>
        <v/>
      </c>
      <c r="I7002" s="512" t="str">
        <f t="shared" si="221"/>
        <v/>
      </c>
      <c r="J7002" s="428"/>
    </row>
    <row r="7003" spans="1:10" ht="24.75" customHeight="1">
      <c r="A7003" s="428"/>
      <c r="B7003" s="428"/>
      <c r="C7003" s="428"/>
      <c r="D7003" s="495"/>
      <c r="E7003" s="495"/>
      <c r="F7003" s="428"/>
      <c r="G7003" s="495"/>
      <c r="H7003" s="495" t="str">
        <f t="shared" si="220"/>
        <v/>
      </c>
      <c r="I7003" s="512" t="str">
        <f t="shared" si="221"/>
        <v/>
      </c>
      <c r="J7003" s="428"/>
    </row>
    <row r="7004" spans="1:10" ht="24.75" customHeight="1">
      <c r="A7004" s="428"/>
      <c r="B7004" s="428"/>
      <c r="C7004" s="428"/>
      <c r="D7004" s="495"/>
      <c r="E7004" s="495"/>
      <c r="F7004" s="428"/>
      <c r="G7004" s="495"/>
      <c r="H7004" s="495" t="str">
        <f t="shared" si="220"/>
        <v/>
      </c>
      <c r="I7004" s="512" t="str">
        <f t="shared" si="221"/>
        <v/>
      </c>
      <c r="J7004" s="428"/>
    </row>
    <row r="7005" spans="1:10" ht="24.75" customHeight="1">
      <c r="A7005" s="428"/>
      <c r="B7005" s="428"/>
      <c r="C7005" s="428"/>
      <c r="D7005" s="495"/>
      <c r="E7005" s="495"/>
      <c r="F7005" s="428"/>
      <c r="G7005" s="495"/>
      <c r="H7005" s="495" t="str">
        <f t="shared" si="220"/>
        <v/>
      </c>
      <c r="I7005" s="512" t="str">
        <f t="shared" si="221"/>
        <v/>
      </c>
      <c r="J7005" s="428"/>
    </row>
    <row r="7006" spans="1:10" ht="24.75" customHeight="1">
      <c r="A7006" s="428"/>
      <c r="B7006" s="428"/>
      <c r="C7006" s="428"/>
      <c r="D7006" s="495"/>
      <c r="E7006" s="495"/>
      <c r="F7006" s="428"/>
      <c r="G7006" s="495"/>
      <c r="H7006" s="495" t="str">
        <f t="shared" ref="H7006:H7069" si="222">IF(E7006="","",E7006*G7006)</f>
        <v/>
      </c>
      <c r="I7006" s="512" t="str">
        <f t="shared" ref="I7006:I7069" si="223">IF(D7006="","",H7006/D7006)</f>
        <v/>
      </c>
      <c r="J7006" s="428"/>
    </row>
    <row r="7007" spans="1:10" ht="24.75" customHeight="1">
      <c r="A7007" s="428"/>
      <c r="B7007" s="428"/>
      <c r="C7007" s="428"/>
      <c r="D7007" s="495"/>
      <c r="E7007" s="495"/>
      <c r="F7007" s="428"/>
      <c r="G7007" s="495"/>
      <c r="H7007" s="495" t="str">
        <f t="shared" si="222"/>
        <v/>
      </c>
      <c r="I7007" s="512" t="str">
        <f t="shared" si="223"/>
        <v/>
      </c>
      <c r="J7007" s="428"/>
    </row>
    <row r="7008" spans="1:10" ht="24.75" customHeight="1">
      <c r="A7008" s="428"/>
      <c r="B7008" s="428"/>
      <c r="C7008" s="428"/>
      <c r="D7008" s="495"/>
      <c r="E7008" s="495"/>
      <c r="F7008" s="428"/>
      <c r="G7008" s="495"/>
      <c r="H7008" s="495" t="str">
        <f t="shared" si="222"/>
        <v/>
      </c>
      <c r="I7008" s="512" t="str">
        <f t="shared" si="223"/>
        <v/>
      </c>
      <c r="J7008" s="428"/>
    </row>
    <row r="7009" spans="1:10" ht="24.75" customHeight="1">
      <c r="A7009" s="428"/>
      <c r="B7009" s="428"/>
      <c r="C7009" s="428"/>
      <c r="D7009" s="495"/>
      <c r="E7009" s="495"/>
      <c r="F7009" s="428"/>
      <c r="G7009" s="495"/>
      <c r="H7009" s="495" t="str">
        <f t="shared" si="222"/>
        <v/>
      </c>
      <c r="I7009" s="512" t="str">
        <f t="shared" si="223"/>
        <v/>
      </c>
      <c r="J7009" s="428"/>
    </row>
    <row r="7010" spans="1:10" ht="24.75" customHeight="1">
      <c r="A7010" s="428"/>
      <c r="B7010" s="428"/>
      <c r="C7010" s="428"/>
      <c r="D7010" s="495"/>
      <c r="E7010" s="495"/>
      <c r="F7010" s="428"/>
      <c r="G7010" s="495"/>
      <c r="H7010" s="495" t="str">
        <f t="shared" si="222"/>
        <v/>
      </c>
      <c r="I7010" s="512" t="str">
        <f t="shared" si="223"/>
        <v/>
      </c>
      <c r="J7010" s="428"/>
    </row>
    <row r="7011" spans="1:10" ht="24.75" customHeight="1">
      <c r="A7011" s="428"/>
      <c r="B7011" s="428"/>
      <c r="C7011" s="428"/>
      <c r="D7011" s="495"/>
      <c r="E7011" s="495"/>
      <c r="F7011" s="428"/>
      <c r="G7011" s="495"/>
      <c r="H7011" s="495" t="str">
        <f t="shared" si="222"/>
        <v/>
      </c>
      <c r="I7011" s="512" t="str">
        <f t="shared" si="223"/>
        <v/>
      </c>
      <c r="J7011" s="428"/>
    </row>
    <row r="7012" spans="1:10" ht="24.75" customHeight="1">
      <c r="A7012" s="428"/>
      <c r="B7012" s="428"/>
      <c r="C7012" s="428"/>
      <c r="D7012" s="495"/>
      <c r="E7012" s="495"/>
      <c r="F7012" s="428"/>
      <c r="G7012" s="495"/>
      <c r="H7012" s="495" t="str">
        <f t="shared" si="222"/>
        <v/>
      </c>
      <c r="I7012" s="512" t="str">
        <f t="shared" si="223"/>
        <v/>
      </c>
      <c r="J7012" s="428"/>
    </row>
    <row r="7013" spans="1:10" ht="24.75" customHeight="1">
      <c r="A7013" s="428"/>
      <c r="B7013" s="428"/>
      <c r="C7013" s="428"/>
      <c r="D7013" s="495"/>
      <c r="E7013" s="495"/>
      <c r="F7013" s="428"/>
      <c r="G7013" s="495"/>
      <c r="H7013" s="495" t="str">
        <f t="shared" si="222"/>
        <v/>
      </c>
      <c r="I7013" s="512" t="str">
        <f t="shared" si="223"/>
        <v/>
      </c>
      <c r="J7013" s="428"/>
    </row>
    <row r="7014" spans="1:10" ht="24.75" customHeight="1">
      <c r="A7014" s="428"/>
      <c r="B7014" s="428"/>
      <c r="C7014" s="428"/>
      <c r="D7014" s="495"/>
      <c r="E7014" s="495"/>
      <c r="F7014" s="428"/>
      <c r="G7014" s="495"/>
      <c r="H7014" s="495" t="str">
        <f t="shared" si="222"/>
        <v/>
      </c>
      <c r="I7014" s="512" t="str">
        <f t="shared" si="223"/>
        <v/>
      </c>
      <c r="J7014" s="428"/>
    </row>
    <row r="7015" spans="1:10" ht="24.75" customHeight="1">
      <c r="A7015" s="428"/>
      <c r="B7015" s="428"/>
      <c r="C7015" s="428"/>
      <c r="D7015" s="495"/>
      <c r="E7015" s="495"/>
      <c r="F7015" s="428"/>
      <c r="G7015" s="495"/>
      <c r="H7015" s="495" t="str">
        <f t="shared" si="222"/>
        <v/>
      </c>
      <c r="I7015" s="512" t="str">
        <f t="shared" si="223"/>
        <v/>
      </c>
      <c r="J7015" s="428"/>
    </row>
    <row r="7016" spans="1:10" ht="24.75" customHeight="1">
      <c r="A7016" s="428"/>
      <c r="B7016" s="428"/>
      <c r="C7016" s="428"/>
      <c r="D7016" s="495"/>
      <c r="E7016" s="495"/>
      <c r="F7016" s="428"/>
      <c r="G7016" s="495"/>
      <c r="H7016" s="495" t="str">
        <f t="shared" si="222"/>
        <v/>
      </c>
      <c r="I7016" s="512" t="str">
        <f t="shared" si="223"/>
        <v/>
      </c>
      <c r="J7016" s="428"/>
    </row>
    <row r="7017" spans="1:10" ht="24.75" customHeight="1">
      <c r="A7017" s="428"/>
      <c r="B7017" s="428"/>
      <c r="C7017" s="428"/>
      <c r="D7017" s="495"/>
      <c r="E7017" s="495"/>
      <c r="F7017" s="428"/>
      <c r="G7017" s="495"/>
      <c r="H7017" s="495" t="str">
        <f t="shared" si="222"/>
        <v/>
      </c>
      <c r="I7017" s="512" t="str">
        <f t="shared" si="223"/>
        <v/>
      </c>
      <c r="J7017" s="428"/>
    </row>
    <row r="7018" spans="1:10" ht="24.75" customHeight="1">
      <c r="A7018" s="428"/>
      <c r="B7018" s="428"/>
      <c r="C7018" s="428"/>
      <c r="D7018" s="495"/>
      <c r="E7018" s="495"/>
      <c r="F7018" s="428"/>
      <c r="G7018" s="495"/>
      <c r="H7018" s="495" t="str">
        <f t="shared" si="222"/>
        <v/>
      </c>
      <c r="I7018" s="512" t="str">
        <f t="shared" si="223"/>
        <v/>
      </c>
      <c r="J7018" s="428"/>
    </row>
    <row r="7019" spans="1:10" ht="24.75" customHeight="1">
      <c r="A7019" s="428"/>
      <c r="B7019" s="428"/>
      <c r="C7019" s="428"/>
      <c r="D7019" s="495"/>
      <c r="E7019" s="495"/>
      <c r="F7019" s="428"/>
      <c r="G7019" s="495"/>
      <c r="H7019" s="495" t="str">
        <f t="shared" si="222"/>
        <v/>
      </c>
      <c r="I7019" s="512" t="str">
        <f t="shared" si="223"/>
        <v/>
      </c>
      <c r="J7019" s="428"/>
    </row>
    <row r="7020" spans="1:10" ht="24.75" customHeight="1">
      <c r="A7020" s="428"/>
      <c r="B7020" s="428"/>
      <c r="C7020" s="428"/>
      <c r="D7020" s="495"/>
      <c r="E7020" s="495"/>
      <c r="F7020" s="428"/>
      <c r="G7020" s="495"/>
      <c r="H7020" s="495" t="str">
        <f t="shared" si="222"/>
        <v/>
      </c>
      <c r="I7020" s="512" t="str">
        <f t="shared" si="223"/>
        <v/>
      </c>
      <c r="J7020" s="428"/>
    </row>
    <row r="7021" spans="1:10" ht="24.75" customHeight="1">
      <c r="A7021" s="428"/>
      <c r="B7021" s="428"/>
      <c r="C7021" s="428"/>
      <c r="D7021" s="495"/>
      <c r="E7021" s="495"/>
      <c r="F7021" s="428"/>
      <c r="G7021" s="495"/>
      <c r="H7021" s="495" t="str">
        <f t="shared" si="222"/>
        <v/>
      </c>
      <c r="I7021" s="512" t="str">
        <f t="shared" si="223"/>
        <v/>
      </c>
      <c r="J7021" s="428"/>
    </row>
    <row r="7022" spans="1:10" ht="24.75" customHeight="1">
      <c r="A7022" s="428"/>
      <c r="B7022" s="428"/>
      <c r="C7022" s="428"/>
      <c r="D7022" s="495"/>
      <c r="E7022" s="495"/>
      <c r="F7022" s="428"/>
      <c r="G7022" s="495"/>
      <c r="H7022" s="495" t="str">
        <f t="shared" si="222"/>
        <v/>
      </c>
      <c r="I7022" s="512" t="str">
        <f t="shared" si="223"/>
        <v/>
      </c>
      <c r="J7022" s="428"/>
    </row>
    <row r="7023" spans="1:10" ht="24.75" customHeight="1">
      <c r="A7023" s="428"/>
      <c r="B7023" s="428"/>
      <c r="C7023" s="428"/>
      <c r="D7023" s="495"/>
      <c r="E7023" s="495"/>
      <c r="F7023" s="428"/>
      <c r="G7023" s="495"/>
      <c r="H7023" s="495" t="str">
        <f t="shared" si="222"/>
        <v/>
      </c>
      <c r="I7023" s="512" t="str">
        <f t="shared" si="223"/>
        <v/>
      </c>
      <c r="J7023" s="428"/>
    </row>
    <row r="7024" spans="1:10" ht="24.75" customHeight="1">
      <c r="A7024" s="428"/>
      <c r="B7024" s="428"/>
      <c r="C7024" s="428"/>
      <c r="D7024" s="495"/>
      <c r="E7024" s="495"/>
      <c r="F7024" s="428"/>
      <c r="G7024" s="495"/>
      <c r="H7024" s="495" t="str">
        <f t="shared" si="222"/>
        <v/>
      </c>
      <c r="I7024" s="512" t="str">
        <f t="shared" si="223"/>
        <v/>
      </c>
      <c r="J7024" s="428"/>
    </row>
    <row r="7025" spans="1:10" ht="24.75" customHeight="1">
      <c r="A7025" s="428"/>
      <c r="B7025" s="428"/>
      <c r="C7025" s="428"/>
      <c r="D7025" s="495"/>
      <c r="E7025" s="495"/>
      <c r="F7025" s="428"/>
      <c r="G7025" s="495"/>
      <c r="H7025" s="495" t="str">
        <f t="shared" si="222"/>
        <v/>
      </c>
      <c r="I7025" s="512" t="str">
        <f t="shared" si="223"/>
        <v/>
      </c>
      <c r="J7025" s="428"/>
    </row>
    <row r="7026" spans="1:10" ht="24.75" customHeight="1">
      <c r="A7026" s="428"/>
      <c r="B7026" s="428"/>
      <c r="C7026" s="428"/>
      <c r="D7026" s="495"/>
      <c r="E7026" s="495"/>
      <c r="F7026" s="428"/>
      <c r="G7026" s="495"/>
      <c r="H7026" s="495" t="str">
        <f t="shared" si="222"/>
        <v/>
      </c>
      <c r="I7026" s="512" t="str">
        <f t="shared" si="223"/>
        <v/>
      </c>
      <c r="J7026" s="428"/>
    </row>
    <row r="7027" spans="1:10" ht="24.75" customHeight="1">
      <c r="A7027" s="428"/>
      <c r="B7027" s="428"/>
      <c r="C7027" s="428"/>
      <c r="D7027" s="495"/>
      <c r="E7027" s="495"/>
      <c r="F7027" s="428"/>
      <c r="G7027" s="495"/>
      <c r="H7027" s="495" t="str">
        <f t="shared" si="222"/>
        <v/>
      </c>
      <c r="I7027" s="512" t="str">
        <f t="shared" si="223"/>
        <v/>
      </c>
      <c r="J7027" s="428"/>
    </row>
    <row r="7028" spans="1:10" ht="24.75" customHeight="1">
      <c r="A7028" s="428"/>
      <c r="B7028" s="428"/>
      <c r="C7028" s="428"/>
      <c r="D7028" s="495"/>
      <c r="E7028" s="495"/>
      <c r="F7028" s="428"/>
      <c r="G7028" s="495"/>
      <c r="H7028" s="495" t="str">
        <f t="shared" si="222"/>
        <v/>
      </c>
      <c r="I7028" s="512" t="str">
        <f t="shared" si="223"/>
        <v/>
      </c>
      <c r="J7028" s="428"/>
    </row>
    <row r="7029" spans="1:10" ht="24.75" customHeight="1">
      <c r="A7029" s="428"/>
      <c r="B7029" s="428"/>
      <c r="C7029" s="428"/>
      <c r="D7029" s="495"/>
      <c r="E7029" s="495"/>
      <c r="F7029" s="428"/>
      <c r="G7029" s="495"/>
      <c r="H7029" s="495" t="str">
        <f t="shared" si="222"/>
        <v/>
      </c>
      <c r="I7029" s="512" t="str">
        <f t="shared" si="223"/>
        <v/>
      </c>
      <c r="J7029" s="428"/>
    </row>
    <row r="7030" spans="1:10" ht="24.75" customHeight="1">
      <c r="A7030" s="428"/>
      <c r="B7030" s="428"/>
      <c r="C7030" s="428"/>
      <c r="D7030" s="495"/>
      <c r="E7030" s="495"/>
      <c r="F7030" s="428"/>
      <c r="G7030" s="495"/>
      <c r="H7030" s="495" t="str">
        <f t="shared" si="222"/>
        <v/>
      </c>
      <c r="I7030" s="512" t="str">
        <f t="shared" si="223"/>
        <v/>
      </c>
      <c r="J7030" s="428"/>
    </row>
    <row r="7031" spans="1:10" ht="24.75" customHeight="1">
      <c r="A7031" s="428"/>
      <c r="B7031" s="428"/>
      <c r="C7031" s="428"/>
      <c r="D7031" s="495"/>
      <c r="E7031" s="495"/>
      <c r="F7031" s="428"/>
      <c r="G7031" s="495"/>
      <c r="H7031" s="495" t="str">
        <f t="shared" si="222"/>
        <v/>
      </c>
      <c r="I7031" s="512" t="str">
        <f t="shared" si="223"/>
        <v/>
      </c>
      <c r="J7031" s="428"/>
    </row>
    <row r="7032" spans="1:10" ht="24.75" customHeight="1">
      <c r="A7032" s="428"/>
      <c r="B7032" s="428"/>
      <c r="C7032" s="428"/>
      <c r="D7032" s="495"/>
      <c r="E7032" s="495"/>
      <c r="F7032" s="428"/>
      <c r="G7032" s="495"/>
      <c r="H7032" s="495" t="str">
        <f t="shared" si="222"/>
        <v/>
      </c>
      <c r="I7032" s="512" t="str">
        <f t="shared" si="223"/>
        <v/>
      </c>
      <c r="J7032" s="428"/>
    </row>
    <row r="7033" spans="1:10" ht="24.75" customHeight="1">
      <c r="A7033" s="428"/>
      <c r="B7033" s="428"/>
      <c r="C7033" s="428"/>
      <c r="D7033" s="495"/>
      <c r="E7033" s="495"/>
      <c r="F7033" s="428"/>
      <c r="G7033" s="495"/>
      <c r="H7033" s="495" t="str">
        <f t="shared" si="222"/>
        <v/>
      </c>
      <c r="I7033" s="512" t="str">
        <f t="shared" si="223"/>
        <v/>
      </c>
      <c r="J7033" s="428"/>
    </row>
    <row r="7034" spans="1:10" ht="24.75" customHeight="1">
      <c r="A7034" s="428"/>
      <c r="B7034" s="428"/>
      <c r="C7034" s="428"/>
      <c r="D7034" s="495"/>
      <c r="E7034" s="495"/>
      <c r="F7034" s="428"/>
      <c r="G7034" s="495"/>
      <c r="H7034" s="495" t="str">
        <f t="shared" si="222"/>
        <v/>
      </c>
      <c r="I7034" s="512" t="str">
        <f t="shared" si="223"/>
        <v/>
      </c>
      <c r="J7034" s="428"/>
    </row>
    <row r="7035" spans="1:10" ht="24.75" customHeight="1">
      <c r="A7035" s="428"/>
      <c r="B7035" s="428"/>
      <c r="C7035" s="428"/>
      <c r="D7035" s="495"/>
      <c r="E7035" s="495"/>
      <c r="F7035" s="428"/>
      <c r="G7035" s="495"/>
      <c r="H7035" s="495" t="str">
        <f t="shared" si="222"/>
        <v/>
      </c>
      <c r="I7035" s="512" t="str">
        <f t="shared" si="223"/>
        <v/>
      </c>
      <c r="J7035" s="428"/>
    </row>
    <row r="7036" spans="1:10" ht="24.75" customHeight="1">
      <c r="A7036" s="428"/>
      <c r="B7036" s="428"/>
      <c r="C7036" s="428"/>
      <c r="D7036" s="495"/>
      <c r="E7036" s="495"/>
      <c r="F7036" s="428"/>
      <c r="G7036" s="495"/>
      <c r="H7036" s="495" t="str">
        <f t="shared" si="222"/>
        <v/>
      </c>
      <c r="I7036" s="512" t="str">
        <f t="shared" si="223"/>
        <v/>
      </c>
      <c r="J7036" s="428"/>
    </row>
    <row r="7037" spans="1:10" ht="24.75" customHeight="1">
      <c r="A7037" s="428"/>
      <c r="B7037" s="428"/>
      <c r="C7037" s="428"/>
      <c r="D7037" s="495"/>
      <c r="E7037" s="495"/>
      <c r="F7037" s="428"/>
      <c r="G7037" s="495"/>
      <c r="H7037" s="495" t="str">
        <f t="shared" si="222"/>
        <v/>
      </c>
      <c r="I7037" s="512" t="str">
        <f t="shared" si="223"/>
        <v/>
      </c>
      <c r="J7037" s="428"/>
    </row>
    <row r="7038" spans="1:10" ht="24.75" customHeight="1">
      <c r="A7038" s="428"/>
      <c r="B7038" s="428"/>
      <c r="C7038" s="428"/>
      <c r="D7038" s="495"/>
      <c r="E7038" s="495"/>
      <c r="F7038" s="428"/>
      <c r="G7038" s="495"/>
      <c r="H7038" s="495" t="str">
        <f t="shared" si="222"/>
        <v/>
      </c>
      <c r="I7038" s="512" t="str">
        <f t="shared" si="223"/>
        <v/>
      </c>
      <c r="J7038" s="428"/>
    </row>
    <row r="7039" spans="1:10" ht="24.75" customHeight="1">
      <c r="A7039" s="428"/>
      <c r="B7039" s="428"/>
      <c r="C7039" s="428"/>
      <c r="D7039" s="495"/>
      <c r="E7039" s="495"/>
      <c r="F7039" s="428"/>
      <c r="G7039" s="495"/>
      <c r="H7039" s="495" t="str">
        <f t="shared" si="222"/>
        <v/>
      </c>
      <c r="I7039" s="512" t="str">
        <f t="shared" si="223"/>
        <v/>
      </c>
      <c r="J7039" s="428"/>
    </row>
    <row r="7040" spans="1:10" ht="24.75" customHeight="1">
      <c r="A7040" s="428"/>
      <c r="B7040" s="428"/>
      <c r="C7040" s="428"/>
      <c r="D7040" s="495"/>
      <c r="E7040" s="495"/>
      <c r="F7040" s="428"/>
      <c r="G7040" s="495"/>
      <c r="H7040" s="495" t="str">
        <f t="shared" si="222"/>
        <v/>
      </c>
      <c r="I7040" s="512" t="str">
        <f t="shared" si="223"/>
        <v/>
      </c>
      <c r="J7040" s="428"/>
    </row>
    <row r="7041" spans="1:10" ht="24.75" customHeight="1">
      <c r="A7041" s="428"/>
      <c r="B7041" s="428"/>
      <c r="C7041" s="428"/>
      <c r="D7041" s="495"/>
      <c r="E7041" s="495"/>
      <c r="F7041" s="428"/>
      <c r="G7041" s="495"/>
      <c r="H7041" s="495" t="str">
        <f t="shared" si="222"/>
        <v/>
      </c>
      <c r="I7041" s="512" t="str">
        <f t="shared" si="223"/>
        <v/>
      </c>
      <c r="J7041" s="428"/>
    </row>
    <row r="7042" spans="1:10" ht="24.75" customHeight="1">
      <c r="A7042" s="428"/>
      <c r="B7042" s="428"/>
      <c r="C7042" s="428"/>
      <c r="D7042" s="495"/>
      <c r="E7042" s="495"/>
      <c r="F7042" s="428"/>
      <c r="G7042" s="495"/>
      <c r="H7042" s="495" t="str">
        <f t="shared" si="222"/>
        <v/>
      </c>
      <c r="I7042" s="512" t="str">
        <f t="shared" si="223"/>
        <v/>
      </c>
      <c r="J7042" s="428"/>
    </row>
    <row r="7043" spans="1:10" ht="24.75" customHeight="1">
      <c r="A7043" s="428"/>
      <c r="B7043" s="428"/>
      <c r="C7043" s="428"/>
      <c r="D7043" s="495"/>
      <c r="E7043" s="495"/>
      <c r="F7043" s="428"/>
      <c r="G7043" s="495"/>
      <c r="H7043" s="495" t="str">
        <f t="shared" si="222"/>
        <v/>
      </c>
      <c r="I7043" s="512" t="str">
        <f t="shared" si="223"/>
        <v/>
      </c>
      <c r="J7043" s="428"/>
    </row>
    <row r="7044" spans="1:10" ht="24.75" customHeight="1">
      <c r="A7044" s="428"/>
      <c r="B7044" s="428"/>
      <c r="C7044" s="428"/>
      <c r="D7044" s="495"/>
      <c r="E7044" s="495"/>
      <c r="F7044" s="428"/>
      <c r="G7044" s="495"/>
      <c r="H7044" s="495" t="str">
        <f t="shared" si="222"/>
        <v/>
      </c>
      <c r="I7044" s="512" t="str">
        <f t="shared" si="223"/>
        <v/>
      </c>
      <c r="J7044" s="428"/>
    </row>
    <row r="7045" spans="1:10" ht="24.75" customHeight="1">
      <c r="A7045" s="428"/>
      <c r="B7045" s="428"/>
      <c r="C7045" s="428"/>
      <c r="D7045" s="495"/>
      <c r="E7045" s="495"/>
      <c r="F7045" s="428"/>
      <c r="G7045" s="495"/>
      <c r="H7045" s="495" t="str">
        <f t="shared" si="222"/>
        <v/>
      </c>
      <c r="I7045" s="512" t="str">
        <f t="shared" si="223"/>
        <v/>
      </c>
      <c r="J7045" s="428"/>
    </row>
    <row r="7046" spans="1:10" ht="24.75" customHeight="1">
      <c r="A7046" s="428"/>
      <c r="B7046" s="428"/>
      <c r="C7046" s="428"/>
      <c r="D7046" s="495"/>
      <c r="E7046" s="495"/>
      <c r="F7046" s="428"/>
      <c r="G7046" s="495"/>
      <c r="H7046" s="495" t="str">
        <f t="shared" si="222"/>
        <v/>
      </c>
      <c r="I7046" s="512" t="str">
        <f t="shared" si="223"/>
        <v/>
      </c>
      <c r="J7046" s="428"/>
    </row>
    <row r="7047" spans="1:10" ht="24.75" customHeight="1">
      <c r="A7047" s="428"/>
      <c r="B7047" s="428"/>
      <c r="C7047" s="428"/>
      <c r="D7047" s="495"/>
      <c r="E7047" s="495"/>
      <c r="F7047" s="428"/>
      <c r="G7047" s="495"/>
      <c r="H7047" s="495" t="str">
        <f t="shared" si="222"/>
        <v/>
      </c>
      <c r="I7047" s="512" t="str">
        <f t="shared" si="223"/>
        <v/>
      </c>
      <c r="J7047" s="428"/>
    </row>
    <row r="7048" spans="1:10" ht="24.75" customHeight="1">
      <c r="A7048" s="428"/>
      <c r="B7048" s="428"/>
      <c r="C7048" s="428"/>
      <c r="D7048" s="495"/>
      <c r="E7048" s="495"/>
      <c r="F7048" s="428"/>
      <c r="G7048" s="495"/>
      <c r="H7048" s="495" t="str">
        <f t="shared" si="222"/>
        <v/>
      </c>
      <c r="I7048" s="512" t="str">
        <f t="shared" si="223"/>
        <v/>
      </c>
      <c r="J7048" s="428"/>
    </row>
    <row r="7049" spans="1:10" ht="24.75" customHeight="1">
      <c r="A7049" s="428"/>
      <c r="B7049" s="428"/>
      <c r="C7049" s="428"/>
      <c r="D7049" s="495"/>
      <c r="E7049" s="495"/>
      <c r="F7049" s="428"/>
      <c r="G7049" s="495"/>
      <c r="H7049" s="495" t="str">
        <f t="shared" si="222"/>
        <v/>
      </c>
      <c r="I7049" s="512" t="str">
        <f t="shared" si="223"/>
        <v/>
      </c>
      <c r="J7049" s="428"/>
    </row>
    <row r="7050" spans="1:10" ht="24.75" customHeight="1">
      <c r="A7050" s="428"/>
      <c r="B7050" s="428"/>
      <c r="C7050" s="428"/>
      <c r="D7050" s="495"/>
      <c r="E7050" s="495"/>
      <c r="F7050" s="428"/>
      <c r="G7050" s="495"/>
      <c r="H7050" s="495" t="str">
        <f t="shared" si="222"/>
        <v/>
      </c>
      <c r="I7050" s="512" t="str">
        <f t="shared" si="223"/>
        <v/>
      </c>
      <c r="J7050" s="428"/>
    </row>
    <row r="7051" spans="1:10" ht="24.75" customHeight="1">
      <c r="A7051" s="428"/>
      <c r="B7051" s="428"/>
      <c r="C7051" s="428"/>
      <c r="D7051" s="495"/>
      <c r="E7051" s="495"/>
      <c r="F7051" s="428"/>
      <c r="G7051" s="495"/>
      <c r="H7051" s="495" t="str">
        <f t="shared" si="222"/>
        <v/>
      </c>
      <c r="I7051" s="512" t="str">
        <f t="shared" si="223"/>
        <v/>
      </c>
      <c r="J7051" s="428"/>
    </row>
    <row r="7052" spans="1:10" ht="24.75" customHeight="1">
      <c r="A7052" s="428"/>
      <c r="B7052" s="428"/>
      <c r="C7052" s="428"/>
      <c r="D7052" s="495"/>
      <c r="E7052" s="495"/>
      <c r="F7052" s="428"/>
      <c r="G7052" s="495"/>
      <c r="H7052" s="495" t="str">
        <f t="shared" si="222"/>
        <v/>
      </c>
      <c r="I7052" s="512" t="str">
        <f t="shared" si="223"/>
        <v/>
      </c>
      <c r="J7052" s="428"/>
    </row>
    <row r="7053" spans="1:10" ht="24.75" customHeight="1">
      <c r="A7053" s="428"/>
      <c r="B7053" s="428"/>
      <c r="C7053" s="428"/>
      <c r="D7053" s="495"/>
      <c r="E7053" s="495"/>
      <c r="F7053" s="428"/>
      <c r="G7053" s="495"/>
      <c r="H7053" s="495" t="str">
        <f t="shared" si="222"/>
        <v/>
      </c>
      <c r="I7053" s="512" t="str">
        <f t="shared" si="223"/>
        <v/>
      </c>
      <c r="J7053" s="428"/>
    </row>
    <row r="7054" spans="1:10" ht="24.75" customHeight="1">
      <c r="A7054" s="428"/>
      <c r="B7054" s="428"/>
      <c r="C7054" s="428"/>
      <c r="D7054" s="495"/>
      <c r="E7054" s="495"/>
      <c r="F7054" s="428"/>
      <c r="G7054" s="495"/>
      <c r="H7054" s="495" t="str">
        <f t="shared" si="222"/>
        <v/>
      </c>
      <c r="I7054" s="512" t="str">
        <f t="shared" si="223"/>
        <v/>
      </c>
      <c r="J7054" s="428"/>
    </row>
    <row r="7055" spans="1:10" ht="24.75" customHeight="1">
      <c r="A7055" s="428"/>
      <c r="B7055" s="428"/>
      <c r="C7055" s="428"/>
      <c r="D7055" s="495"/>
      <c r="E7055" s="495"/>
      <c r="F7055" s="428"/>
      <c r="G7055" s="495"/>
      <c r="H7055" s="495" t="str">
        <f t="shared" si="222"/>
        <v/>
      </c>
      <c r="I7055" s="512" t="str">
        <f t="shared" si="223"/>
        <v/>
      </c>
      <c r="J7055" s="428"/>
    </row>
    <row r="7056" spans="1:10" ht="24.75" customHeight="1">
      <c r="A7056" s="428"/>
      <c r="B7056" s="428"/>
      <c r="C7056" s="428"/>
      <c r="D7056" s="495"/>
      <c r="E7056" s="495"/>
      <c r="F7056" s="428"/>
      <c r="G7056" s="495"/>
      <c r="H7056" s="495" t="str">
        <f t="shared" si="222"/>
        <v/>
      </c>
      <c r="I7056" s="512" t="str">
        <f t="shared" si="223"/>
        <v/>
      </c>
      <c r="J7056" s="428"/>
    </row>
    <row r="7057" spans="1:10" ht="24.75" customHeight="1">
      <c r="A7057" s="428"/>
      <c r="B7057" s="428"/>
      <c r="C7057" s="428"/>
      <c r="D7057" s="495"/>
      <c r="E7057" s="495"/>
      <c r="F7057" s="428"/>
      <c r="G7057" s="495"/>
      <c r="H7057" s="495" t="str">
        <f t="shared" si="222"/>
        <v/>
      </c>
      <c r="I7057" s="512" t="str">
        <f t="shared" si="223"/>
        <v/>
      </c>
      <c r="J7057" s="428"/>
    </row>
    <row r="7058" spans="1:10" ht="24.75" customHeight="1">
      <c r="A7058" s="428"/>
      <c r="B7058" s="428"/>
      <c r="C7058" s="428"/>
      <c r="D7058" s="495"/>
      <c r="E7058" s="495"/>
      <c r="F7058" s="428"/>
      <c r="G7058" s="495"/>
      <c r="H7058" s="495" t="str">
        <f t="shared" si="222"/>
        <v/>
      </c>
      <c r="I7058" s="512" t="str">
        <f t="shared" si="223"/>
        <v/>
      </c>
      <c r="J7058" s="428"/>
    </row>
    <row r="7059" spans="1:10" ht="24.75" customHeight="1">
      <c r="A7059" s="428"/>
      <c r="B7059" s="428"/>
      <c r="C7059" s="428"/>
      <c r="D7059" s="495"/>
      <c r="E7059" s="495"/>
      <c r="F7059" s="428"/>
      <c r="G7059" s="495"/>
      <c r="H7059" s="495" t="str">
        <f t="shared" si="222"/>
        <v/>
      </c>
      <c r="I7059" s="512" t="str">
        <f t="shared" si="223"/>
        <v/>
      </c>
      <c r="J7059" s="428"/>
    </row>
    <row r="7060" spans="1:10" ht="24.75" customHeight="1">
      <c r="A7060" s="428"/>
      <c r="B7060" s="428"/>
      <c r="C7060" s="428"/>
      <c r="D7060" s="495"/>
      <c r="E7060" s="495"/>
      <c r="F7060" s="428"/>
      <c r="G7060" s="495"/>
      <c r="H7060" s="495" t="str">
        <f t="shared" si="222"/>
        <v/>
      </c>
      <c r="I7060" s="512" t="str">
        <f t="shared" si="223"/>
        <v/>
      </c>
      <c r="J7060" s="428"/>
    </row>
    <row r="7061" spans="1:10" ht="24.75" customHeight="1">
      <c r="A7061" s="428"/>
      <c r="B7061" s="428"/>
      <c r="C7061" s="428"/>
      <c r="D7061" s="495"/>
      <c r="E7061" s="495"/>
      <c r="F7061" s="428"/>
      <c r="G7061" s="495"/>
      <c r="H7061" s="495" t="str">
        <f t="shared" si="222"/>
        <v/>
      </c>
      <c r="I7061" s="512" t="str">
        <f t="shared" si="223"/>
        <v/>
      </c>
      <c r="J7061" s="428"/>
    </row>
    <row r="7062" spans="1:10" ht="24.75" customHeight="1">
      <c r="A7062" s="428"/>
      <c r="B7062" s="428"/>
      <c r="C7062" s="428"/>
      <c r="D7062" s="495"/>
      <c r="E7062" s="495"/>
      <c r="F7062" s="428"/>
      <c r="G7062" s="495"/>
      <c r="H7062" s="495" t="str">
        <f t="shared" si="222"/>
        <v/>
      </c>
      <c r="I7062" s="512" t="str">
        <f t="shared" si="223"/>
        <v/>
      </c>
      <c r="J7062" s="428"/>
    </row>
    <row r="7063" spans="1:10" ht="24.75" customHeight="1">
      <c r="A7063" s="428"/>
      <c r="B7063" s="428"/>
      <c r="C7063" s="428"/>
      <c r="D7063" s="495"/>
      <c r="E7063" s="495"/>
      <c r="F7063" s="428"/>
      <c r="G7063" s="495"/>
      <c r="H7063" s="495" t="str">
        <f t="shared" si="222"/>
        <v/>
      </c>
      <c r="I7063" s="512" t="str">
        <f t="shared" si="223"/>
        <v/>
      </c>
      <c r="J7063" s="428"/>
    </row>
    <row r="7064" spans="1:10" ht="24.75" customHeight="1">
      <c r="A7064" s="428"/>
      <c r="B7064" s="428"/>
      <c r="C7064" s="428"/>
      <c r="D7064" s="495"/>
      <c r="E7064" s="495"/>
      <c r="F7064" s="428"/>
      <c r="G7064" s="495"/>
      <c r="H7064" s="495" t="str">
        <f t="shared" si="222"/>
        <v/>
      </c>
      <c r="I7064" s="512" t="str">
        <f t="shared" si="223"/>
        <v/>
      </c>
      <c r="J7064" s="428"/>
    </row>
    <row r="7065" spans="1:10" ht="24.75" customHeight="1">
      <c r="A7065" s="428"/>
      <c r="B7065" s="428"/>
      <c r="C7065" s="428"/>
      <c r="D7065" s="495"/>
      <c r="E7065" s="495"/>
      <c r="F7065" s="428"/>
      <c r="G7065" s="495"/>
      <c r="H7065" s="495" t="str">
        <f t="shared" si="222"/>
        <v/>
      </c>
      <c r="I7065" s="512" t="str">
        <f t="shared" si="223"/>
        <v/>
      </c>
      <c r="J7065" s="428"/>
    </row>
    <row r="7066" spans="1:10" ht="24.75" customHeight="1">
      <c r="A7066" s="428"/>
      <c r="B7066" s="428"/>
      <c r="C7066" s="428"/>
      <c r="D7066" s="495"/>
      <c r="E7066" s="495"/>
      <c r="F7066" s="428"/>
      <c r="G7066" s="495"/>
      <c r="H7066" s="495" t="str">
        <f t="shared" si="222"/>
        <v/>
      </c>
      <c r="I7066" s="512" t="str">
        <f t="shared" si="223"/>
        <v/>
      </c>
      <c r="J7066" s="428"/>
    </row>
    <row r="7067" spans="1:10" ht="24.75" customHeight="1">
      <c r="A7067" s="428"/>
      <c r="B7067" s="428"/>
      <c r="C7067" s="428"/>
      <c r="D7067" s="495"/>
      <c r="E7067" s="495"/>
      <c r="F7067" s="428"/>
      <c r="G7067" s="495"/>
      <c r="H7067" s="495" t="str">
        <f t="shared" si="222"/>
        <v/>
      </c>
      <c r="I7067" s="512" t="str">
        <f t="shared" si="223"/>
        <v/>
      </c>
      <c r="J7067" s="428"/>
    </row>
    <row r="7068" spans="1:10" ht="24.75" customHeight="1">
      <c r="A7068" s="428"/>
      <c r="B7068" s="428"/>
      <c r="C7068" s="428"/>
      <c r="D7068" s="495"/>
      <c r="E7068" s="495"/>
      <c r="F7068" s="428"/>
      <c r="G7068" s="495"/>
      <c r="H7068" s="495" t="str">
        <f t="shared" si="222"/>
        <v/>
      </c>
      <c r="I7068" s="512" t="str">
        <f t="shared" si="223"/>
        <v/>
      </c>
      <c r="J7068" s="428"/>
    </row>
    <row r="7069" spans="1:10" ht="24.75" customHeight="1">
      <c r="A7069" s="428"/>
      <c r="B7069" s="428"/>
      <c r="C7069" s="428"/>
      <c r="D7069" s="495"/>
      <c r="E7069" s="495"/>
      <c r="F7069" s="428"/>
      <c r="G7069" s="495"/>
      <c r="H7069" s="495" t="str">
        <f t="shared" si="222"/>
        <v/>
      </c>
      <c r="I7069" s="512" t="str">
        <f t="shared" si="223"/>
        <v/>
      </c>
      <c r="J7069" s="428"/>
    </row>
    <row r="7070" spans="1:10" ht="24.75" customHeight="1">
      <c r="A7070" s="428"/>
      <c r="B7070" s="428"/>
      <c r="C7070" s="428"/>
      <c r="D7070" s="495"/>
      <c r="E7070" s="495"/>
      <c r="F7070" s="428"/>
      <c r="G7070" s="495"/>
      <c r="H7070" s="495" t="str">
        <f t="shared" ref="H7070:H7133" si="224">IF(E7070="","",E7070*G7070)</f>
        <v/>
      </c>
      <c r="I7070" s="512" t="str">
        <f t="shared" ref="I7070:I7133" si="225">IF(D7070="","",H7070/D7070)</f>
        <v/>
      </c>
      <c r="J7070" s="428"/>
    </row>
    <row r="7071" spans="1:10" ht="24.75" customHeight="1">
      <c r="A7071" s="428"/>
      <c r="B7071" s="428"/>
      <c r="C7071" s="428"/>
      <c r="D7071" s="495"/>
      <c r="E7071" s="495"/>
      <c r="F7071" s="428"/>
      <c r="G7071" s="495"/>
      <c r="H7071" s="495" t="str">
        <f t="shared" si="224"/>
        <v/>
      </c>
      <c r="I7071" s="512" t="str">
        <f t="shared" si="225"/>
        <v/>
      </c>
      <c r="J7071" s="428"/>
    </row>
    <row r="7072" spans="1:10" ht="24.75" customHeight="1">
      <c r="A7072" s="428"/>
      <c r="B7072" s="428"/>
      <c r="C7072" s="428"/>
      <c r="D7072" s="495"/>
      <c r="E7072" s="495"/>
      <c r="F7072" s="428"/>
      <c r="G7072" s="495"/>
      <c r="H7072" s="495" t="str">
        <f t="shared" si="224"/>
        <v/>
      </c>
      <c r="I7072" s="512" t="str">
        <f t="shared" si="225"/>
        <v/>
      </c>
      <c r="J7072" s="428"/>
    </row>
    <row r="7073" spans="1:10" ht="24.75" customHeight="1">
      <c r="A7073" s="428"/>
      <c r="B7073" s="428"/>
      <c r="C7073" s="428"/>
      <c r="D7073" s="495"/>
      <c r="E7073" s="495"/>
      <c r="F7073" s="428"/>
      <c r="G7073" s="495"/>
      <c r="H7073" s="495" t="str">
        <f t="shared" si="224"/>
        <v/>
      </c>
      <c r="I7073" s="512" t="str">
        <f t="shared" si="225"/>
        <v/>
      </c>
      <c r="J7073" s="428"/>
    </row>
    <row r="7074" spans="1:10" ht="24.75" customHeight="1">
      <c r="A7074" s="428"/>
      <c r="B7074" s="428"/>
      <c r="C7074" s="428"/>
      <c r="D7074" s="495"/>
      <c r="E7074" s="495"/>
      <c r="F7074" s="428"/>
      <c r="G7074" s="495"/>
      <c r="H7074" s="495" t="str">
        <f t="shared" si="224"/>
        <v/>
      </c>
      <c r="I7074" s="512" t="str">
        <f t="shared" si="225"/>
        <v/>
      </c>
      <c r="J7074" s="428"/>
    </row>
    <row r="7075" spans="1:10" ht="24.75" customHeight="1">
      <c r="A7075" s="428"/>
      <c r="B7075" s="428"/>
      <c r="C7075" s="428"/>
      <c r="D7075" s="495"/>
      <c r="E7075" s="495"/>
      <c r="F7075" s="428"/>
      <c r="G7075" s="495"/>
      <c r="H7075" s="495" t="str">
        <f t="shared" si="224"/>
        <v/>
      </c>
      <c r="I7075" s="512" t="str">
        <f t="shared" si="225"/>
        <v/>
      </c>
      <c r="J7075" s="428"/>
    </row>
    <row r="7076" spans="1:10" ht="24.75" customHeight="1">
      <c r="A7076" s="428"/>
      <c r="B7076" s="428"/>
      <c r="C7076" s="428"/>
      <c r="D7076" s="495"/>
      <c r="E7076" s="495"/>
      <c r="F7076" s="428"/>
      <c r="G7076" s="495"/>
      <c r="H7076" s="495" t="str">
        <f t="shared" si="224"/>
        <v/>
      </c>
      <c r="I7076" s="512" t="str">
        <f t="shared" si="225"/>
        <v/>
      </c>
      <c r="J7076" s="428"/>
    </row>
    <row r="7077" spans="1:10" ht="24.75" customHeight="1">
      <c r="A7077" s="428"/>
      <c r="B7077" s="428"/>
      <c r="C7077" s="428"/>
      <c r="D7077" s="495"/>
      <c r="E7077" s="495"/>
      <c r="F7077" s="428"/>
      <c r="G7077" s="495"/>
      <c r="H7077" s="495" t="str">
        <f t="shared" si="224"/>
        <v/>
      </c>
      <c r="I7077" s="512" t="str">
        <f t="shared" si="225"/>
        <v/>
      </c>
      <c r="J7077" s="428"/>
    </row>
    <row r="7078" spans="1:10" ht="24.75" customHeight="1">
      <c r="A7078" s="428"/>
      <c r="B7078" s="428"/>
      <c r="C7078" s="428"/>
      <c r="D7078" s="495"/>
      <c r="E7078" s="495"/>
      <c r="F7078" s="428"/>
      <c r="G7078" s="495"/>
      <c r="H7078" s="495" t="str">
        <f t="shared" si="224"/>
        <v/>
      </c>
      <c r="I7078" s="512" t="str">
        <f t="shared" si="225"/>
        <v/>
      </c>
      <c r="J7078" s="428"/>
    </row>
    <row r="7079" spans="1:10" ht="24.75" customHeight="1">
      <c r="A7079" s="428"/>
      <c r="B7079" s="428"/>
      <c r="C7079" s="428"/>
      <c r="D7079" s="495"/>
      <c r="E7079" s="495"/>
      <c r="F7079" s="428"/>
      <c r="G7079" s="495"/>
      <c r="H7079" s="495" t="str">
        <f t="shared" si="224"/>
        <v/>
      </c>
      <c r="I7079" s="512" t="str">
        <f t="shared" si="225"/>
        <v/>
      </c>
      <c r="J7079" s="428"/>
    </row>
    <row r="7080" spans="1:10" ht="24.75" customHeight="1">
      <c r="A7080" s="428"/>
      <c r="B7080" s="428"/>
      <c r="C7080" s="428"/>
      <c r="D7080" s="495"/>
      <c r="E7080" s="495"/>
      <c r="F7080" s="428"/>
      <c r="G7080" s="495"/>
      <c r="H7080" s="495" t="str">
        <f t="shared" si="224"/>
        <v/>
      </c>
      <c r="I7080" s="512" t="str">
        <f t="shared" si="225"/>
        <v/>
      </c>
      <c r="J7080" s="428"/>
    </row>
    <row r="7081" spans="1:10" ht="24.75" customHeight="1">
      <c r="A7081" s="428"/>
      <c r="B7081" s="428"/>
      <c r="C7081" s="428"/>
      <c r="D7081" s="495"/>
      <c r="E7081" s="495"/>
      <c r="F7081" s="428"/>
      <c r="G7081" s="495"/>
      <c r="H7081" s="495" t="str">
        <f t="shared" si="224"/>
        <v/>
      </c>
      <c r="I7081" s="512" t="str">
        <f t="shared" si="225"/>
        <v/>
      </c>
      <c r="J7081" s="428"/>
    </row>
    <row r="7082" spans="1:10" ht="24.75" customHeight="1">
      <c r="A7082" s="428"/>
      <c r="B7082" s="428"/>
      <c r="C7082" s="428"/>
      <c r="D7082" s="495"/>
      <c r="E7082" s="495"/>
      <c r="F7082" s="428"/>
      <c r="G7082" s="495"/>
      <c r="H7082" s="495" t="str">
        <f t="shared" si="224"/>
        <v/>
      </c>
      <c r="I7082" s="512" t="str">
        <f t="shared" si="225"/>
        <v/>
      </c>
      <c r="J7082" s="428"/>
    </row>
    <row r="7083" spans="1:10" ht="24.75" customHeight="1">
      <c r="A7083" s="428"/>
      <c r="B7083" s="428"/>
      <c r="C7083" s="428"/>
      <c r="D7083" s="495"/>
      <c r="E7083" s="495"/>
      <c r="F7083" s="428"/>
      <c r="G7083" s="495"/>
      <c r="H7083" s="495" t="str">
        <f t="shared" si="224"/>
        <v/>
      </c>
      <c r="I7083" s="512" t="str">
        <f t="shared" si="225"/>
        <v/>
      </c>
      <c r="J7083" s="428"/>
    </row>
    <row r="7084" spans="1:10" ht="24.75" customHeight="1">
      <c r="A7084" s="428"/>
      <c r="B7084" s="428"/>
      <c r="C7084" s="428"/>
      <c r="D7084" s="495"/>
      <c r="E7084" s="495"/>
      <c r="F7084" s="428"/>
      <c r="G7084" s="495"/>
      <c r="H7084" s="495" t="str">
        <f t="shared" si="224"/>
        <v/>
      </c>
      <c r="I7084" s="512" t="str">
        <f t="shared" si="225"/>
        <v/>
      </c>
      <c r="J7084" s="428"/>
    </row>
    <row r="7085" spans="1:10" ht="24.75" customHeight="1">
      <c r="A7085" s="428"/>
      <c r="B7085" s="428"/>
      <c r="C7085" s="428"/>
      <c r="D7085" s="495"/>
      <c r="E7085" s="495"/>
      <c r="F7085" s="428"/>
      <c r="G7085" s="495"/>
      <c r="H7085" s="495" t="str">
        <f t="shared" si="224"/>
        <v/>
      </c>
      <c r="I7085" s="512" t="str">
        <f t="shared" si="225"/>
        <v/>
      </c>
      <c r="J7085" s="428"/>
    </row>
    <row r="7086" spans="1:10" ht="24.75" customHeight="1">
      <c r="A7086" s="428"/>
      <c r="B7086" s="428"/>
      <c r="C7086" s="428"/>
      <c r="D7086" s="495"/>
      <c r="E7086" s="495"/>
      <c r="F7086" s="428"/>
      <c r="G7086" s="495"/>
      <c r="H7086" s="495" t="str">
        <f t="shared" si="224"/>
        <v/>
      </c>
      <c r="I7086" s="512" t="str">
        <f t="shared" si="225"/>
        <v/>
      </c>
      <c r="J7086" s="428"/>
    </row>
    <row r="7087" spans="1:10" ht="24.75" customHeight="1">
      <c r="A7087" s="428"/>
      <c r="B7087" s="428"/>
      <c r="C7087" s="428"/>
      <c r="D7087" s="495"/>
      <c r="E7087" s="495"/>
      <c r="F7087" s="428"/>
      <c r="G7087" s="495"/>
      <c r="H7087" s="495" t="str">
        <f t="shared" si="224"/>
        <v/>
      </c>
      <c r="I7087" s="512" t="str">
        <f t="shared" si="225"/>
        <v/>
      </c>
      <c r="J7087" s="428"/>
    </row>
    <row r="7088" spans="1:10" ht="24.75" customHeight="1">
      <c r="A7088" s="428"/>
      <c r="B7088" s="428"/>
      <c r="C7088" s="428"/>
      <c r="D7088" s="495"/>
      <c r="E7088" s="495"/>
      <c r="F7088" s="428"/>
      <c r="G7088" s="495"/>
      <c r="H7088" s="495" t="str">
        <f t="shared" si="224"/>
        <v/>
      </c>
      <c r="I7088" s="512" t="str">
        <f t="shared" si="225"/>
        <v/>
      </c>
      <c r="J7088" s="428"/>
    </row>
    <row r="7089" spans="1:10" ht="24.75" customHeight="1">
      <c r="A7089" s="428"/>
      <c r="B7089" s="428"/>
      <c r="C7089" s="428"/>
      <c r="D7089" s="495"/>
      <c r="E7089" s="495"/>
      <c r="F7089" s="428"/>
      <c r="G7089" s="495"/>
      <c r="H7089" s="495" t="str">
        <f t="shared" si="224"/>
        <v/>
      </c>
      <c r="I7089" s="512" t="str">
        <f t="shared" si="225"/>
        <v/>
      </c>
      <c r="J7089" s="428"/>
    </row>
    <row r="7090" spans="1:10" ht="24.75" customHeight="1">
      <c r="A7090" s="428"/>
      <c r="B7090" s="428"/>
      <c r="C7090" s="428"/>
      <c r="D7090" s="495"/>
      <c r="E7090" s="495"/>
      <c r="F7090" s="428"/>
      <c r="G7090" s="495"/>
      <c r="H7090" s="495" t="str">
        <f t="shared" si="224"/>
        <v/>
      </c>
      <c r="I7090" s="512" t="str">
        <f t="shared" si="225"/>
        <v/>
      </c>
      <c r="J7090" s="428"/>
    </row>
    <row r="7091" spans="1:10" ht="24.75" customHeight="1">
      <c r="A7091" s="428"/>
      <c r="B7091" s="428"/>
      <c r="C7091" s="428"/>
      <c r="D7091" s="495"/>
      <c r="E7091" s="495"/>
      <c r="F7091" s="428"/>
      <c r="G7091" s="495"/>
      <c r="H7091" s="495" t="str">
        <f t="shared" si="224"/>
        <v/>
      </c>
      <c r="I7091" s="512" t="str">
        <f t="shared" si="225"/>
        <v/>
      </c>
      <c r="J7091" s="428"/>
    </row>
    <row r="7092" spans="1:10" ht="24.75" customHeight="1">
      <c r="A7092" s="428"/>
      <c r="B7092" s="428"/>
      <c r="C7092" s="428"/>
      <c r="D7092" s="495"/>
      <c r="E7092" s="495"/>
      <c r="F7092" s="428"/>
      <c r="G7092" s="495"/>
      <c r="H7092" s="495" t="str">
        <f t="shared" si="224"/>
        <v/>
      </c>
      <c r="I7092" s="512" t="str">
        <f t="shared" si="225"/>
        <v/>
      </c>
      <c r="J7092" s="428"/>
    </row>
    <row r="7093" spans="1:10" ht="24.75" customHeight="1">
      <c r="A7093" s="428"/>
      <c r="B7093" s="428"/>
      <c r="C7093" s="428"/>
      <c r="D7093" s="495"/>
      <c r="E7093" s="495"/>
      <c r="F7093" s="428"/>
      <c r="G7093" s="495"/>
      <c r="H7093" s="495" t="str">
        <f t="shared" si="224"/>
        <v/>
      </c>
      <c r="I7093" s="512" t="str">
        <f t="shared" si="225"/>
        <v/>
      </c>
      <c r="J7093" s="428"/>
    </row>
    <row r="7094" spans="1:10" ht="24.75" customHeight="1">
      <c r="A7094" s="428"/>
      <c r="B7094" s="428"/>
      <c r="C7094" s="428"/>
      <c r="D7094" s="495"/>
      <c r="E7094" s="495"/>
      <c r="F7094" s="428"/>
      <c r="G7094" s="495"/>
      <c r="H7094" s="495" t="str">
        <f t="shared" si="224"/>
        <v/>
      </c>
      <c r="I7094" s="512" t="str">
        <f t="shared" si="225"/>
        <v/>
      </c>
      <c r="J7094" s="428"/>
    </row>
    <row r="7095" spans="1:10" ht="24.75" customHeight="1">
      <c r="A7095" s="428"/>
      <c r="B7095" s="428"/>
      <c r="C7095" s="428"/>
      <c r="D7095" s="495"/>
      <c r="E7095" s="495"/>
      <c r="F7095" s="428"/>
      <c r="G7095" s="495"/>
      <c r="H7095" s="495" t="str">
        <f t="shared" si="224"/>
        <v/>
      </c>
      <c r="I7095" s="512" t="str">
        <f t="shared" si="225"/>
        <v/>
      </c>
      <c r="J7095" s="428"/>
    </row>
    <row r="7096" spans="1:10" ht="24.75" customHeight="1">
      <c r="A7096" s="428"/>
      <c r="B7096" s="428"/>
      <c r="C7096" s="428"/>
      <c r="D7096" s="495"/>
      <c r="E7096" s="495"/>
      <c r="F7096" s="428"/>
      <c r="G7096" s="495"/>
      <c r="H7096" s="495" t="str">
        <f t="shared" si="224"/>
        <v/>
      </c>
      <c r="I7096" s="512" t="str">
        <f t="shared" si="225"/>
        <v/>
      </c>
      <c r="J7096" s="428"/>
    </row>
    <row r="7097" spans="1:10" ht="24.75" customHeight="1">
      <c r="A7097" s="428"/>
      <c r="B7097" s="428"/>
      <c r="C7097" s="428"/>
      <c r="D7097" s="495"/>
      <c r="E7097" s="495"/>
      <c r="F7097" s="428"/>
      <c r="G7097" s="495"/>
      <c r="H7097" s="495" t="str">
        <f t="shared" si="224"/>
        <v/>
      </c>
      <c r="I7097" s="512" t="str">
        <f t="shared" si="225"/>
        <v/>
      </c>
      <c r="J7097" s="428"/>
    </row>
    <row r="7098" spans="1:10" ht="24.75" customHeight="1">
      <c r="A7098" s="428"/>
      <c r="B7098" s="428"/>
      <c r="C7098" s="428"/>
      <c r="D7098" s="495"/>
      <c r="E7098" s="495"/>
      <c r="F7098" s="428"/>
      <c r="G7098" s="495"/>
      <c r="H7098" s="495" t="str">
        <f t="shared" si="224"/>
        <v/>
      </c>
      <c r="I7098" s="512" t="str">
        <f t="shared" si="225"/>
        <v/>
      </c>
      <c r="J7098" s="428"/>
    </row>
    <row r="7099" spans="1:10" ht="24.75" customHeight="1">
      <c r="A7099" s="428"/>
      <c r="B7099" s="428"/>
      <c r="C7099" s="428"/>
      <c r="D7099" s="495"/>
      <c r="E7099" s="495"/>
      <c r="F7099" s="428"/>
      <c r="G7099" s="495"/>
      <c r="H7099" s="495" t="str">
        <f t="shared" si="224"/>
        <v/>
      </c>
      <c r="I7099" s="512" t="str">
        <f t="shared" si="225"/>
        <v/>
      </c>
      <c r="J7099" s="428"/>
    </row>
    <row r="7100" spans="1:10" ht="24.75" customHeight="1">
      <c r="A7100" s="428"/>
      <c r="B7100" s="428"/>
      <c r="C7100" s="428"/>
      <c r="D7100" s="495"/>
      <c r="E7100" s="495"/>
      <c r="F7100" s="428"/>
      <c r="G7100" s="495"/>
      <c r="H7100" s="495" t="str">
        <f t="shared" si="224"/>
        <v/>
      </c>
      <c r="I7100" s="512" t="str">
        <f t="shared" si="225"/>
        <v/>
      </c>
      <c r="J7100" s="428"/>
    </row>
    <row r="7101" spans="1:10" ht="24.75" customHeight="1">
      <c r="A7101" s="428"/>
      <c r="B7101" s="428"/>
      <c r="C7101" s="428"/>
      <c r="D7101" s="495"/>
      <c r="E7101" s="495"/>
      <c r="F7101" s="428"/>
      <c r="G7101" s="495"/>
      <c r="H7101" s="495" t="str">
        <f t="shared" si="224"/>
        <v/>
      </c>
      <c r="I7101" s="512" t="str">
        <f t="shared" si="225"/>
        <v/>
      </c>
      <c r="J7101" s="428"/>
    </row>
    <row r="7102" spans="1:10" ht="24.75" customHeight="1">
      <c r="A7102" s="428"/>
      <c r="B7102" s="428"/>
      <c r="C7102" s="428"/>
      <c r="D7102" s="495"/>
      <c r="E7102" s="495"/>
      <c r="F7102" s="428"/>
      <c r="G7102" s="495"/>
      <c r="H7102" s="495" t="str">
        <f t="shared" si="224"/>
        <v/>
      </c>
      <c r="I7102" s="512" t="str">
        <f t="shared" si="225"/>
        <v/>
      </c>
      <c r="J7102" s="428"/>
    </row>
    <row r="7103" spans="1:10" ht="24.75" customHeight="1">
      <c r="A7103" s="428"/>
      <c r="B7103" s="428"/>
      <c r="C7103" s="428"/>
      <c r="D7103" s="495"/>
      <c r="E7103" s="495"/>
      <c r="F7103" s="428"/>
      <c r="G7103" s="495"/>
      <c r="H7103" s="495" t="str">
        <f t="shared" si="224"/>
        <v/>
      </c>
      <c r="I7103" s="512" t="str">
        <f t="shared" si="225"/>
        <v/>
      </c>
      <c r="J7103" s="428"/>
    </row>
    <row r="7104" spans="1:10" ht="24.75" customHeight="1">
      <c r="A7104" s="428"/>
      <c r="B7104" s="428"/>
      <c r="C7104" s="428"/>
      <c r="D7104" s="495"/>
      <c r="E7104" s="495"/>
      <c r="F7104" s="428"/>
      <c r="G7104" s="495"/>
      <c r="H7104" s="495" t="str">
        <f t="shared" si="224"/>
        <v/>
      </c>
      <c r="I7104" s="512" t="str">
        <f t="shared" si="225"/>
        <v/>
      </c>
      <c r="J7104" s="428"/>
    </row>
    <row r="7105" spans="1:10" ht="24.75" customHeight="1">
      <c r="A7105" s="428"/>
      <c r="B7105" s="428"/>
      <c r="C7105" s="428"/>
      <c r="D7105" s="495"/>
      <c r="E7105" s="495"/>
      <c r="F7105" s="428"/>
      <c r="G7105" s="495"/>
      <c r="H7105" s="495" t="str">
        <f t="shared" si="224"/>
        <v/>
      </c>
      <c r="I7105" s="512" t="str">
        <f t="shared" si="225"/>
        <v/>
      </c>
      <c r="J7105" s="428"/>
    </row>
    <row r="7106" spans="1:10" ht="24.75" customHeight="1">
      <c r="A7106" s="428"/>
      <c r="B7106" s="428"/>
      <c r="C7106" s="428"/>
      <c r="D7106" s="495"/>
      <c r="E7106" s="495"/>
      <c r="F7106" s="428"/>
      <c r="G7106" s="495"/>
      <c r="H7106" s="495" t="str">
        <f t="shared" si="224"/>
        <v/>
      </c>
      <c r="I7106" s="512" t="str">
        <f t="shared" si="225"/>
        <v/>
      </c>
      <c r="J7106" s="428"/>
    </row>
    <row r="7107" spans="1:10" ht="24.75" customHeight="1">
      <c r="A7107" s="428"/>
      <c r="B7107" s="428"/>
      <c r="C7107" s="428"/>
      <c r="D7107" s="495"/>
      <c r="E7107" s="495"/>
      <c r="F7107" s="428"/>
      <c r="G7107" s="495"/>
      <c r="H7107" s="495" t="str">
        <f t="shared" si="224"/>
        <v/>
      </c>
      <c r="I7107" s="512" t="str">
        <f t="shared" si="225"/>
        <v/>
      </c>
      <c r="J7107" s="428"/>
    </row>
    <row r="7108" spans="1:10" ht="24.75" customHeight="1">
      <c r="A7108" s="428"/>
      <c r="B7108" s="428"/>
      <c r="C7108" s="428"/>
      <c r="D7108" s="495"/>
      <c r="E7108" s="495"/>
      <c r="F7108" s="428"/>
      <c r="G7108" s="495"/>
      <c r="H7108" s="495" t="str">
        <f t="shared" si="224"/>
        <v/>
      </c>
      <c r="I7108" s="512" t="str">
        <f t="shared" si="225"/>
        <v/>
      </c>
      <c r="J7108" s="428"/>
    </row>
    <row r="7109" spans="1:10" ht="24.75" customHeight="1">
      <c r="A7109" s="428"/>
      <c r="B7109" s="428"/>
      <c r="C7109" s="428"/>
      <c r="D7109" s="495"/>
      <c r="E7109" s="495"/>
      <c r="F7109" s="428"/>
      <c r="G7109" s="495"/>
      <c r="H7109" s="495" t="str">
        <f t="shared" si="224"/>
        <v/>
      </c>
      <c r="I7109" s="512" t="str">
        <f t="shared" si="225"/>
        <v/>
      </c>
      <c r="J7109" s="428"/>
    </row>
    <row r="7110" spans="1:10" ht="24.75" customHeight="1">
      <c r="A7110" s="428"/>
      <c r="B7110" s="428"/>
      <c r="C7110" s="428"/>
      <c r="D7110" s="495"/>
      <c r="E7110" s="495"/>
      <c r="F7110" s="428"/>
      <c r="G7110" s="495"/>
      <c r="H7110" s="495" t="str">
        <f t="shared" si="224"/>
        <v/>
      </c>
      <c r="I7110" s="512" t="str">
        <f t="shared" si="225"/>
        <v/>
      </c>
      <c r="J7110" s="428"/>
    </row>
    <row r="7111" spans="1:10" ht="24.75" customHeight="1">
      <c r="A7111" s="428"/>
      <c r="B7111" s="428"/>
      <c r="C7111" s="428"/>
      <c r="D7111" s="495"/>
      <c r="E7111" s="495"/>
      <c r="F7111" s="428"/>
      <c r="G7111" s="495"/>
      <c r="H7111" s="495" t="str">
        <f t="shared" si="224"/>
        <v/>
      </c>
      <c r="I7111" s="512" t="str">
        <f t="shared" si="225"/>
        <v/>
      </c>
      <c r="J7111" s="428"/>
    </row>
    <row r="7112" spans="1:10" ht="24.75" customHeight="1">
      <c r="A7112" s="428"/>
      <c r="B7112" s="428"/>
      <c r="C7112" s="428"/>
      <c r="D7112" s="495"/>
      <c r="E7112" s="495"/>
      <c r="F7112" s="428"/>
      <c r="G7112" s="495"/>
      <c r="H7112" s="495" t="str">
        <f t="shared" si="224"/>
        <v/>
      </c>
      <c r="I7112" s="512" t="str">
        <f t="shared" si="225"/>
        <v/>
      </c>
      <c r="J7112" s="428"/>
    </row>
    <row r="7113" spans="1:10" ht="24.75" customHeight="1">
      <c r="A7113" s="428"/>
      <c r="B7113" s="428"/>
      <c r="C7113" s="428"/>
      <c r="D7113" s="495"/>
      <c r="E7113" s="495"/>
      <c r="F7113" s="428"/>
      <c r="G7113" s="495"/>
      <c r="H7113" s="495" t="str">
        <f t="shared" si="224"/>
        <v/>
      </c>
      <c r="I7113" s="512" t="str">
        <f t="shared" si="225"/>
        <v/>
      </c>
      <c r="J7113" s="428"/>
    </row>
    <row r="7114" spans="1:10" ht="24.75" customHeight="1">
      <c r="A7114" s="428"/>
      <c r="B7114" s="428"/>
      <c r="C7114" s="428"/>
      <c r="D7114" s="495"/>
      <c r="E7114" s="495"/>
      <c r="F7114" s="428"/>
      <c r="G7114" s="495"/>
      <c r="H7114" s="495" t="str">
        <f t="shared" si="224"/>
        <v/>
      </c>
      <c r="I7114" s="512" t="str">
        <f t="shared" si="225"/>
        <v/>
      </c>
      <c r="J7114" s="428"/>
    </row>
    <row r="7115" spans="1:10" ht="24.75" customHeight="1">
      <c r="A7115" s="428"/>
      <c r="B7115" s="428"/>
      <c r="C7115" s="428"/>
      <c r="D7115" s="495"/>
      <c r="E7115" s="495"/>
      <c r="F7115" s="428"/>
      <c r="G7115" s="495"/>
      <c r="H7115" s="495" t="str">
        <f t="shared" si="224"/>
        <v/>
      </c>
      <c r="I7115" s="512" t="str">
        <f t="shared" si="225"/>
        <v/>
      </c>
      <c r="J7115" s="428"/>
    </row>
    <row r="7116" spans="1:10" ht="24.75" customHeight="1">
      <c r="A7116" s="428"/>
      <c r="B7116" s="428"/>
      <c r="C7116" s="428"/>
      <c r="D7116" s="495"/>
      <c r="E7116" s="495"/>
      <c r="F7116" s="428"/>
      <c r="G7116" s="495"/>
      <c r="H7116" s="495" t="str">
        <f t="shared" si="224"/>
        <v/>
      </c>
      <c r="I7116" s="512" t="str">
        <f t="shared" si="225"/>
        <v/>
      </c>
      <c r="J7116" s="428"/>
    </row>
    <row r="7117" spans="1:10" ht="24.75" customHeight="1">
      <c r="A7117" s="428"/>
      <c r="B7117" s="428"/>
      <c r="C7117" s="428"/>
      <c r="D7117" s="495"/>
      <c r="E7117" s="495"/>
      <c r="F7117" s="428"/>
      <c r="G7117" s="495"/>
      <c r="H7117" s="495" t="str">
        <f t="shared" si="224"/>
        <v/>
      </c>
      <c r="I7117" s="512" t="str">
        <f t="shared" si="225"/>
        <v/>
      </c>
      <c r="J7117" s="428"/>
    </row>
    <row r="7118" spans="1:10" ht="24.75" customHeight="1">
      <c r="A7118" s="428"/>
      <c r="B7118" s="428"/>
      <c r="C7118" s="428"/>
      <c r="D7118" s="495"/>
      <c r="E7118" s="495"/>
      <c r="F7118" s="428"/>
      <c r="G7118" s="495"/>
      <c r="H7118" s="495" t="str">
        <f t="shared" si="224"/>
        <v/>
      </c>
      <c r="I7118" s="512" t="str">
        <f t="shared" si="225"/>
        <v/>
      </c>
      <c r="J7118" s="428"/>
    </row>
    <row r="7119" spans="1:10" ht="24.75" customHeight="1">
      <c r="A7119" s="428"/>
      <c r="B7119" s="428"/>
      <c r="C7119" s="428"/>
      <c r="D7119" s="495"/>
      <c r="E7119" s="495"/>
      <c r="F7119" s="428"/>
      <c r="G7119" s="495"/>
      <c r="H7119" s="495" t="str">
        <f t="shared" si="224"/>
        <v/>
      </c>
      <c r="I7119" s="512" t="str">
        <f t="shared" si="225"/>
        <v/>
      </c>
      <c r="J7119" s="428"/>
    </row>
    <row r="7120" spans="1:10" ht="24.75" customHeight="1">
      <c r="A7120" s="428"/>
      <c r="B7120" s="428"/>
      <c r="C7120" s="428"/>
      <c r="D7120" s="495"/>
      <c r="E7120" s="495"/>
      <c r="F7120" s="428"/>
      <c r="G7120" s="495"/>
      <c r="H7120" s="495" t="str">
        <f t="shared" si="224"/>
        <v/>
      </c>
      <c r="I7120" s="512" t="str">
        <f t="shared" si="225"/>
        <v/>
      </c>
      <c r="J7120" s="428"/>
    </row>
    <row r="7121" spans="1:10" ht="24.75" customHeight="1">
      <c r="A7121" s="428"/>
      <c r="B7121" s="428"/>
      <c r="C7121" s="428"/>
      <c r="D7121" s="495"/>
      <c r="E7121" s="495"/>
      <c r="F7121" s="428"/>
      <c r="G7121" s="495"/>
      <c r="H7121" s="495" t="str">
        <f t="shared" si="224"/>
        <v/>
      </c>
      <c r="I7121" s="512" t="str">
        <f t="shared" si="225"/>
        <v/>
      </c>
      <c r="J7121" s="428"/>
    </row>
    <row r="7122" spans="1:10" ht="24.75" customHeight="1">
      <c r="A7122" s="428"/>
      <c r="B7122" s="428"/>
      <c r="C7122" s="428"/>
      <c r="D7122" s="495"/>
      <c r="E7122" s="495"/>
      <c r="F7122" s="428"/>
      <c r="G7122" s="495"/>
      <c r="H7122" s="495" t="str">
        <f t="shared" si="224"/>
        <v/>
      </c>
      <c r="I7122" s="512" t="str">
        <f t="shared" si="225"/>
        <v/>
      </c>
      <c r="J7122" s="428"/>
    </row>
    <row r="7123" spans="1:10" ht="24.75" customHeight="1">
      <c r="A7123" s="428"/>
      <c r="B7123" s="428"/>
      <c r="C7123" s="428"/>
      <c r="D7123" s="495"/>
      <c r="E7123" s="495"/>
      <c r="F7123" s="428"/>
      <c r="G7123" s="495"/>
      <c r="H7123" s="495" t="str">
        <f t="shared" si="224"/>
        <v/>
      </c>
      <c r="I7123" s="512" t="str">
        <f t="shared" si="225"/>
        <v/>
      </c>
      <c r="J7123" s="428"/>
    </row>
    <row r="7124" spans="1:10" ht="24.75" customHeight="1">
      <c r="A7124" s="428"/>
      <c r="B7124" s="428"/>
      <c r="C7124" s="428"/>
      <c r="D7124" s="495"/>
      <c r="E7124" s="495"/>
      <c r="F7124" s="428"/>
      <c r="G7124" s="495"/>
      <c r="H7124" s="495" t="str">
        <f t="shared" si="224"/>
        <v/>
      </c>
      <c r="I7124" s="512" t="str">
        <f t="shared" si="225"/>
        <v/>
      </c>
      <c r="J7124" s="428"/>
    </row>
    <row r="7125" spans="1:10" ht="24.75" customHeight="1">
      <c r="A7125" s="428"/>
      <c r="B7125" s="428"/>
      <c r="C7125" s="428"/>
      <c r="D7125" s="495"/>
      <c r="E7125" s="495"/>
      <c r="F7125" s="428"/>
      <c r="G7125" s="495"/>
      <c r="H7125" s="495" t="str">
        <f t="shared" si="224"/>
        <v/>
      </c>
      <c r="I7125" s="512" t="str">
        <f t="shared" si="225"/>
        <v/>
      </c>
      <c r="J7125" s="428"/>
    </row>
    <row r="7126" spans="1:10" ht="24.75" customHeight="1">
      <c r="A7126" s="428"/>
      <c r="B7126" s="428"/>
      <c r="C7126" s="428"/>
      <c r="D7126" s="495"/>
      <c r="E7126" s="495"/>
      <c r="F7126" s="428"/>
      <c r="G7126" s="495"/>
      <c r="H7126" s="495" t="str">
        <f t="shared" si="224"/>
        <v/>
      </c>
      <c r="I7126" s="512" t="str">
        <f t="shared" si="225"/>
        <v/>
      </c>
      <c r="J7126" s="428"/>
    </row>
    <row r="7127" spans="1:10" ht="24.75" customHeight="1">
      <c r="A7127" s="428"/>
      <c r="B7127" s="428"/>
      <c r="C7127" s="428"/>
      <c r="D7127" s="495"/>
      <c r="E7127" s="495"/>
      <c r="F7127" s="428"/>
      <c r="G7127" s="495"/>
      <c r="H7127" s="495" t="str">
        <f t="shared" si="224"/>
        <v/>
      </c>
      <c r="I7127" s="512" t="str">
        <f t="shared" si="225"/>
        <v/>
      </c>
      <c r="J7127" s="428"/>
    </row>
    <row r="7128" spans="1:10" ht="24.75" customHeight="1">
      <c r="A7128" s="428"/>
      <c r="B7128" s="428"/>
      <c r="C7128" s="428"/>
      <c r="D7128" s="495"/>
      <c r="E7128" s="495"/>
      <c r="F7128" s="428"/>
      <c r="G7128" s="495"/>
      <c r="H7128" s="495" t="str">
        <f t="shared" si="224"/>
        <v/>
      </c>
      <c r="I7128" s="512" t="str">
        <f t="shared" si="225"/>
        <v/>
      </c>
      <c r="J7128" s="428"/>
    </row>
    <row r="7129" spans="1:10" ht="24.75" customHeight="1">
      <c r="A7129" s="428"/>
      <c r="B7129" s="428"/>
      <c r="C7129" s="428"/>
      <c r="D7129" s="495"/>
      <c r="E7129" s="495"/>
      <c r="F7129" s="428"/>
      <c r="G7129" s="495"/>
      <c r="H7129" s="495" t="str">
        <f t="shared" si="224"/>
        <v/>
      </c>
      <c r="I7129" s="512" t="str">
        <f t="shared" si="225"/>
        <v/>
      </c>
      <c r="J7129" s="428"/>
    </row>
    <row r="7130" spans="1:10" ht="24.75" customHeight="1">
      <c r="A7130" s="428"/>
      <c r="B7130" s="428"/>
      <c r="C7130" s="428"/>
      <c r="D7130" s="495"/>
      <c r="E7130" s="495"/>
      <c r="F7130" s="428"/>
      <c r="G7130" s="495"/>
      <c r="H7130" s="495" t="str">
        <f t="shared" si="224"/>
        <v/>
      </c>
      <c r="I7130" s="512" t="str">
        <f t="shared" si="225"/>
        <v/>
      </c>
      <c r="J7130" s="428"/>
    </row>
    <row r="7131" spans="1:10" ht="24.75" customHeight="1">
      <c r="A7131" s="428"/>
      <c r="B7131" s="428"/>
      <c r="C7131" s="428"/>
      <c r="D7131" s="495"/>
      <c r="E7131" s="495"/>
      <c r="F7131" s="428"/>
      <c r="G7131" s="495"/>
      <c r="H7131" s="495" t="str">
        <f t="shared" si="224"/>
        <v/>
      </c>
      <c r="I7131" s="512" t="str">
        <f t="shared" si="225"/>
        <v/>
      </c>
      <c r="J7131" s="428"/>
    </row>
    <row r="7132" spans="1:10" ht="24.75" customHeight="1">
      <c r="A7132" s="428"/>
      <c r="B7132" s="428"/>
      <c r="C7132" s="428"/>
      <c r="D7132" s="495"/>
      <c r="E7132" s="495"/>
      <c r="F7132" s="428"/>
      <c r="G7132" s="495"/>
      <c r="H7132" s="495" t="str">
        <f t="shared" si="224"/>
        <v/>
      </c>
      <c r="I7132" s="512" t="str">
        <f t="shared" si="225"/>
        <v/>
      </c>
      <c r="J7132" s="428"/>
    </row>
    <row r="7133" spans="1:10" ht="24.75" customHeight="1">
      <c r="A7133" s="428"/>
      <c r="B7133" s="428"/>
      <c r="C7133" s="428"/>
      <c r="D7133" s="495"/>
      <c r="E7133" s="495"/>
      <c r="F7133" s="428"/>
      <c r="G7133" s="495"/>
      <c r="H7133" s="495" t="str">
        <f t="shared" si="224"/>
        <v/>
      </c>
      <c r="I7133" s="512" t="str">
        <f t="shared" si="225"/>
        <v/>
      </c>
      <c r="J7133" s="428"/>
    </row>
    <row r="7134" spans="1:10" ht="24.75" customHeight="1">
      <c r="A7134" s="428"/>
      <c r="B7134" s="428"/>
      <c r="C7134" s="428"/>
      <c r="D7134" s="495"/>
      <c r="E7134" s="495"/>
      <c r="F7134" s="428"/>
      <c r="G7134" s="495"/>
      <c r="H7134" s="495" t="str">
        <f t="shared" ref="H7134:H7197" si="226">IF(E7134="","",E7134*G7134)</f>
        <v/>
      </c>
      <c r="I7134" s="512" t="str">
        <f t="shared" ref="I7134:I7197" si="227">IF(D7134="","",H7134/D7134)</f>
        <v/>
      </c>
      <c r="J7134" s="428"/>
    </row>
    <row r="7135" spans="1:10" ht="24.75" customHeight="1">
      <c r="A7135" s="428"/>
      <c r="B7135" s="428"/>
      <c r="C7135" s="428"/>
      <c r="D7135" s="495"/>
      <c r="E7135" s="495"/>
      <c r="F7135" s="428"/>
      <c r="G7135" s="495"/>
      <c r="H7135" s="495" t="str">
        <f t="shared" si="226"/>
        <v/>
      </c>
      <c r="I7135" s="512" t="str">
        <f t="shared" si="227"/>
        <v/>
      </c>
      <c r="J7135" s="428"/>
    </row>
    <row r="7136" spans="1:10" ht="24.75" customHeight="1">
      <c r="A7136" s="428"/>
      <c r="B7136" s="428"/>
      <c r="C7136" s="428"/>
      <c r="D7136" s="495"/>
      <c r="E7136" s="495"/>
      <c r="F7136" s="428"/>
      <c r="G7136" s="495"/>
      <c r="H7136" s="495" t="str">
        <f t="shared" si="226"/>
        <v/>
      </c>
      <c r="I7136" s="512" t="str">
        <f t="shared" si="227"/>
        <v/>
      </c>
      <c r="J7136" s="428"/>
    </row>
    <row r="7137" spans="1:10" ht="24.75" customHeight="1">
      <c r="A7137" s="428"/>
      <c r="B7137" s="428"/>
      <c r="C7137" s="428"/>
      <c r="D7137" s="495"/>
      <c r="E7137" s="495"/>
      <c r="F7137" s="428"/>
      <c r="G7137" s="495"/>
      <c r="H7137" s="495" t="str">
        <f t="shared" si="226"/>
        <v/>
      </c>
      <c r="I7137" s="512" t="str">
        <f t="shared" si="227"/>
        <v/>
      </c>
      <c r="J7137" s="428"/>
    </row>
    <row r="7138" spans="1:10" ht="24.75" customHeight="1">
      <c r="A7138" s="428"/>
      <c r="B7138" s="428"/>
      <c r="C7138" s="428"/>
      <c r="D7138" s="495"/>
      <c r="E7138" s="495"/>
      <c r="F7138" s="428"/>
      <c r="G7138" s="495"/>
      <c r="H7138" s="495" t="str">
        <f t="shared" si="226"/>
        <v/>
      </c>
      <c r="I7138" s="512" t="str">
        <f t="shared" si="227"/>
        <v/>
      </c>
      <c r="J7138" s="428"/>
    </row>
    <row r="7139" spans="1:10" ht="24.75" customHeight="1">
      <c r="A7139" s="428"/>
      <c r="B7139" s="428"/>
      <c r="C7139" s="428"/>
      <c r="D7139" s="495"/>
      <c r="E7139" s="495"/>
      <c r="F7139" s="428"/>
      <c r="G7139" s="495"/>
      <c r="H7139" s="495" t="str">
        <f t="shared" si="226"/>
        <v/>
      </c>
      <c r="I7139" s="512" t="str">
        <f t="shared" si="227"/>
        <v/>
      </c>
      <c r="J7139" s="428"/>
    </row>
    <row r="7140" spans="1:10" ht="24.75" customHeight="1">
      <c r="A7140" s="428"/>
      <c r="B7140" s="428"/>
      <c r="C7140" s="428"/>
      <c r="D7140" s="495"/>
      <c r="E7140" s="495"/>
      <c r="F7140" s="428"/>
      <c r="G7140" s="495"/>
      <c r="H7140" s="495" t="str">
        <f t="shared" si="226"/>
        <v/>
      </c>
      <c r="I7140" s="512" t="str">
        <f t="shared" si="227"/>
        <v/>
      </c>
      <c r="J7140" s="428"/>
    </row>
    <row r="7141" spans="1:10" ht="24.75" customHeight="1">
      <c r="A7141" s="428"/>
      <c r="B7141" s="428"/>
      <c r="C7141" s="428"/>
      <c r="D7141" s="495"/>
      <c r="E7141" s="495"/>
      <c r="F7141" s="428"/>
      <c r="G7141" s="495"/>
      <c r="H7141" s="495" t="str">
        <f t="shared" si="226"/>
        <v/>
      </c>
      <c r="I7141" s="512" t="str">
        <f t="shared" si="227"/>
        <v/>
      </c>
      <c r="J7141" s="428"/>
    </row>
    <row r="7142" spans="1:10" ht="24.75" customHeight="1">
      <c r="A7142" s="428"/>
      <c r="B7142" s="428"/>
      <c r="C7142" s="428"/>
      <c r="D7142" s="495"/>
      <c r="E7142" s="495"/>
      <c r="F7142" s="428"/>
      <c r="G7142" s="495"/>
      <c r="H7142" s="495" t="str">
        <f t="shared" si="226"/>
        <v/>
      </c>
      <c r="I7142" s="512" t="str">
        <f t="shared" si="227"/>
        <v/>
      </c>
      <c r="J7142" s="428"/>
    </row>
    <row r="7143" spans="1:10" ht="24.75" customHeight="1">
      <c r="A7143" s="428"/>
      <c r="B7143" s="428"/>
      <c r="C7143" s="428"/>
      <c r="D7143" s="495"/>
      <c r="E7143" s="495"/>
      <c r="F7143" s="428"/>
      <c r="G7143" s="495"/>
      <c r="H7143" s="495" t="str">
        <f t="shared" si="226"/>
        <v/>
      </c>
      <c r="I7143" s="512" t="str">
        <f t="shared" si="227"/>
        <v/>
      </c>
      <c r="J7143" s="428"/>
    </row>
    <row r="7144" spans="1:10" ht="24.75" customHeight="1">
      <c r="A7144" s="428"/>
      <c r="B7144" s="428"/>
      <c r="C7144" s="428"/>
      <c r="D7144" s="495"/>
      <c r="E7144" s="495"/>
      <c r="F7144" s="428"/>
      <c r="G7144" s="495"/>
      <c r="H7144" s="495" t="str">
        <f t="shared" si="226"/>
        <v/>
      </c>
      <c r="I7144" s="512" t="str">
        <f t="shared" si="227"/>
        <v/>
      </c>
      <c r="J7144" s="428"/>
    </row>
    <row r="7145" spans="1:10" ht="24.75" customHeight="1">
      <c r="A7145" s="428"/>
      <c r="B7145" s="428"/>
      <c r="C7145" s="428"/>
      <c r="D7145" s="495"/>
      <c r="E7145" s="495"/>
      <c r="F7145" s="428"/>
      <c r="G7145" s="495"/>
      <c r="H7145" s="495" t="str">
        <f t="shared" si="226"/>
        <v/>
      </c>
      <c r="I7145" s="512" t="str">
        <f t="shared" si="227"/>
        <v/>
      </c>
      <c r="J7145" s="428"/>
    </row>
    <row r="7146" spans="1:10" ht="24.75" customHeight="1">
      <c r="A7146" s="428"/>
      <c r="B7146" s="428"/>
      <c r="C7146" s="428"/>
      <c r="D7146" s="495"/>
      <c r="E7146" s="495"/>
      <c r="F7146" s="428"/>
      <c r="G7146" s="495"/>
      <c r="H7146" s="495" t="str">
        <f t="shared" si="226"/>
        <v/>
      </c>
      <c r="I7146" s="512" t="str">
        <f t="shared" si="227"/>
        <v/>
      </c>
      <c r="J7146" s="428"/>
    </row>
    <row r="7147" spans="1:10" ht="24.75" customHeight="1">
      <c r="A7147" s="428"/>
      <c r="B7147" s="428"/>
      <c r="C7147" s="428"/>
      <c r="D7147" s="495"/>
      <c r="E7147" s="495"/>
      <c r="F7147" s="428"/>
      <c r="G7147" s="495"/>
      <c r="H7147" s="495" t="str">
        <f t="shared" si="226"/>
        <v/>
      </c>
      <c r="I7147" s="512" t="str">
        <f t="shared" si="227"/>
        <v/>
      </c>
      <c r="J7147" s="428"/>
    </row>
    <row r="7148" spans="1:10" ht="24.75" customHeight="1">
      <c r="A7148" s="428"/>
      <c r="B7148" s="428"/>
      <c r="C7148" s="428"/>
      <c r="D7148" s="495"/>
      <c r="E7148" s="495"/>
      <c r="F7148" s="428"/>
      <c r="G7148" s="495"/>
      <c r="H7148" s="495" t="str">
        <f t="shared" si="226"/>
        <v/>
      </c>
      <c r="I7148" s="512" t="str">
        <f t="shared" si="227"/>
        <v/>
      </c>
      <c r="J7148" s="428"/>
    </row>
    <row r="7149" spans="1:10" ht="24.75" customHeight="1">
      <c r="A7149" s="428"/>
      <c r="B7149" s="428"/>
      <c r="C7149" s="428"/>
      <c r="D7149" s="495"/>
      <c r="E7149" s="495"/>
      <c r="F7149" s="428"/>
      <c r="G7149" s="495"/>
      <c r="H7149" s="495" t="str">
        <f t="shared" si="226"/>
        <v/>
      </c>
      <c r="I7149" s="512" t="str">
        <f t="shared" si="227"/>
        <v/>
      </c>
      <c r="J7149" s="428"/>
    </row>
    <row r="7150" spans="1:10" ht="24.75" customHeight="1">
      <c r="A7150" s="428"/>
      <c r="B7150" s="428"/>
      <c r="C7150" s="428"/>
      <c r="D7150" s="495"/>
      <c r="E7150" s="495"/>
      <c r="F7150" s="428"/>
      <c r="G7150" s="495"/>
      <c r="H7150" s="495" t="str">
        <f t="shared" si="226"/>
        <v/>
      </c>
      <c r="I7150" s="512" t="str">
        <f t="shared" si="227"/>
        <v/>
      </c>
      <c r="J7150" s="428"/>
    </row>
    <row r="7151" spans="1:10" ht="24.75" customHeight="1">
      <c r="A7151" s="428"/>
      <c r="B7151" s="428"/>
      <c r="C7151" s="428"/>
      <c r="D7151" s="495"/>
      <c r="E7151" s="495"/>
      <c r="F7151" s="428"/>
      <c r="G7151" s="495"/>
      <c r="H7151" s="495" t="str">
        <f t="shared" si="226"/>
        <v/>
      </c>
      <c r="I7151" s="512" t="str">
        <f t="shared" si="227"/>
        <v/>
      </c>
      <c r="J7151" s="428"/>
    </row>
    <row r="7152" spans="1:10" ht="24.75" customHeight="1">
      <c r="A7152" s="428"/>
      <c r="B7152" s="428"/>
      <c r="C7152" s="428"/>
      <c r="D7152" s="495"/>
      <c r="E7152" s="495"/>
      <c r="F7152" s="428"/>
      <c r="G7152" s="495"/>
      <c r="H7152" s="495" t="str">
        <f t="shared" si="226"/>
        <v/>
      </c>
      <c r="I7152" s="512" t="str">
        <f t="shared" si="227"/>
        <v/>
      </c>
      <c r="J7152" s="428"/>
    </row>
    <row r="7153" spans="1:10" ht="24.75" customHeight="1">
      <c r="A7153" s="428"/>
      <c r="B7153" s="428"/>
      <c r="C7153" s="428"/>
      <c r="D7153" s="495"/>
      <c r="E7153" s="495"/>
      <c r="F7153" s="428"/>
      <c r="G7153" s="495"/>
      <c r="H7153" s="495" t="str">
        <f t="shared" si="226"/>
        <v/>
      </c>
      <c r="I7153" s="512" t="str">
        <f t="shared" si="227"/>
        <v/>
      </c>
      <c r="J7153" s="428"/>
    </row>
    <row r="7154" spans="1:10" ht="24.75" customHeight="1">
      <c r="A7154" s="428"/>
      <c r="B7154" s="428"/>
      <c r="C7154" s="428"/>
      <c r="D7154" s="495"/>
      <c r="E7154" s="495"/>
      <c r="F7154" s="428"/>
      <c r="G7154" s="495"/>
      <c r="H7154" s="495" t="str">
        <f t="shared" si="226"/>
        <v/>
      </c>
      <c r="I7154" s="512" t="str">
        <f t="shared" si="227"/>
        <v/>
      </c>
      <c r="J7154" s="428"/>
    </row>
    <row r="7155" spans="1:10" ht="24.75" customHeight="1">
      <c r="A7155" s="428"/>
      <c r="B7155" s="428"/>
      <c r="C7155" s="428"/>
      <c r="D7155" s="495"/>
      <c r="E7155" s="495"/>
      <c r="F7155" s="428"/>
      <c r="G7155" s="495"/>
      <c r="H7155" s="495" t="str">
        <f t="shared" si="226"/>
        <v/>
      </c>
      <c r="I7155" s="512" t="str">
        <f t="shared" si="227"/>
        <v/>
      </c>
      <c r="J7155" s="428"/>
    </row>
    <row r="7156" spans="1:10" ht="24.75" customHeight="1">
      <c r="A7156" s="428"/>
      <c r="B7156" s="428"/>
      <c r="C7156" s="428"/>
      <c r="D7156" s="495"/>
      <c r="E7156" s="495"/>
      <c r="F7156" s="428"/>
      <c r="G7156" s="495"/>
      <c r="H7156" s="495" t="str">
        <f t="shared" si="226"/>
        <v/>
      </c>
      <c r="I7156" s="512" t="str">
        <f t="shared" si="227"/>
        <v/>
      </c>
      <c r="J7156" s="428"/>
    </row>
    <row r="7157" spans="1:10" ht="24.75" customHeight="1">
      <c r="A7157" s="428"/>
      <c r="B7157" s="428"/>
      <c r="C7157" s="428"/>
      <c r="D7157" s="495"/>
      <c r="E7157" s="495"/>
      <c r="F7157" s="428"/>
      <c r="G7157" s="495"/>
      <c r="H7157" s="495" t="str">
        <f t="shared" si="226"/>
        <v/>
      </c>
      <c r="I7157" s="512" t="str">
        <f t="shared" si="227"/>
        <v/>
      </c>
      <c r="J7157" s="428"/>
    </row>
    <row r="7158" spans="1:10" ht="24.75" customHeight="1">
      <c r="A7158" s="428"/>
      <c r="B7158" s="428"/>
      <c r="C7158" s="428"/>
      <c r="D7158" s="495"/>
      <c r="E7158" s="495"/>
      <c r="F7158" s="428"/>
      <c r="G7158" s="495"/>
      <c r="H7158" s="495" t="str">
        <f t="shared" si="226"/>
        <v/>
      </c>
      <c r="I7158" s="512" t="str">
        <f t="shared" si="227"/>
        <v/>
      </c>
      <c r="J7158" s="428"/>
    </row>
    <row r="7159" spans="1:10" ht="24.75" customHeight="1">
      <c r="A7159" s="428"/>
      <c r="B7159" s="428"/>
      <c r="C7159" s="428"/>
      <c r="D7159" s="495"/>
      <c r="E7159" s="495"/>
      <c r="F7159" s="428"/>
      <c r="G7159" s="495"/>
      <c r="H7159" s="495" t="str">
        <f t="shared" si="226"/>
        <v/>
      </c>
      <c r="I7159" s="512" t="str">
        <f t="shared" si="227"/>
        <v/>
      </c>
      <c r="J7159" s="428"/>
    </row>
    <row r="7160" spans="1:10" ht="24.75" customHeight="1">
      <c r="A7160" s="428"/>
      <c r="B7160" s="428"/>
      <c r="C7160" s="428"/>
      <c r="D7160" s="495"/>
      <c r="E7160" s="495"/>
      <c r="F7160" s="428"/>
      <c r="G7160" s="495"/>
      <c r="H7160" s="495" t="str">
        <f t="shared" si="226"/>
        <v/>
      </c>
      <c r="I7160" s="512" t="str">
        <f t="shared" si="227"/>
        <v/>
      </c>
      <c r="J7160" s="428"/>
    </row>
    <row r="7161" spans="1:10" ht="24.75" customHeight="1">
      <c r="A7161" s="428"/>
      <c r="B7161" s="428"/>
      <c r="C7161" s="428"/>
      <c r="D7161" s="495"/>
      <c r="E7161" s="495"/>
      <c r="F7161" s="428"/>
      <c r="G7161" s="495"/>
      <c r="H7161" s="495" t="str">
        <f t="shared" si="226"/>
        <v/>
      </c>
      <c r="I7161" s="512" t="str">
        <f t="shared" si="227"/>
        <v/>
      </c>
      <c r="J7161" s="428"/>
    </row>
    <row r="7162" spans="1:10" ht="24.75" customHeight="1">
      <c r="A7162" s="428"/>
      <c r="B7162" s="428"/>
      <c r="C7162" s="428"/>
      <c r="D7162" s="495"/>
      <c r="E7162" s="495"/>
      <c r="F7162" s="428"/>
      <c r="G7162" s="495"/>
      <c r="H7162" s="495" t="str">
        <f t="shared" si="226"/>
        <v/>
      </c>
      <c r="I7162" s="512" t="str">
        <f t="shared" si="227"/>
        <v/>
      </c>
      <c r="J7162" s="428"/>
    </row>
    <row r="7163" spans="1:10" ht="24.75" customHeight="1">
      <c r="A7163" s="428"/>
      <c r="B7163" s="428"/>
      <c r="C7163" s="428"/>
      <c r="D7163" s="495"/>
      <c r="E7163" s="495"/>
      <c r="F7163" s="428"/>
      <c r="G7163" s="495"/>
      <c r="H7163" s="495" t="str">
        <f t="shared" si="226"/>
        <v/>
      </c>
      <c r="I7163" s="512" t="str">
        <f t="shared" si="227"/>
        <v/>
      </c>
      <c r="J7163" s="428"/>
    </row>
    <row r="7164" spans="1:10" ht="24.75" customHeight="1">
      <c r="A7164" s="428"/>
      <c r="B7164" s="428"/>
      <c r="C7164" s="428"/>
      <c r="D7164" s="495"/>
      <c r="E7164" s="495"/>
      <c r="F7164" s="428"/>
      <c r="G7164" s="495"/>
      <c r="H7164" s="495" t="str">
        <f t="shared" si="226"/>
        <v/>
      </c>
      <c r="I7164" s="512" t="str">
        <f t="shared" si="227"/>
        <v/>
      </c>
      <c r="J7164" s="428"/>
    </row>
    <row r="7165" spans="1:10" ht="24.75" customHeight="1">
      <c r="A7165" s="428"/>
      <c r="B7165" s="428"/>
      <c r="C7165" s="428"/>
      <c r="D7165" s="495"/>
      <c r="E7165" s="495"/>
      <c r="F7165" s="428"/>
      <c r="G7165" s="495"/>
      <c r="H7165" s="495" t="str">
        <f t="shared" si="226"/>
        <v/>
      </c>
      <c r="I7165" s="512" t="str">
        <f t="shared" si="227"/>
        <v/>
      </c>
      <c r="J7165" s="428"/>
    </row>
    <row r="7166" spans="1:10" ht="24.75" customHeight="1">
      <c r="A7166" s="428"/>
      <c r="B7166" s="428"/>
      <c r="C7166" s="428"/>
      <c r="D7166" s="495"/>
      <c r="E7166" s="495"/>
      <c r="F7166" s="428"/>
      <c r="G7166" s="495"/>
      <c r="H7166" s="495" t="str">
        <f t="shared" si="226"/>
        <v/>
      </c>
      <c r="I7166" s="512" t="str">
        <f t="shared" si="227"/>
        <v/>
      </c>
      <c r="J7166" s="428"/>
    </row>
    <row r="7167" spans="1:10" ht="24.75" customHeight="1">
      <c r="A7167" s="428"/>
      <c r="B7167" s="428"/>
      <c r="C7167" s="428"/>
      <c r="D7167" s="495"/>
      <c r="E7167" s="495"/>
      <c r="F7167" s="428"/>
      <c r="G7167" s="495"/>
      <c r="H7167" s="495" t="str">
        <f t="shared" si="226"/>
        <v/>
      </c>
      <c r="I7167" s="512" t="str">
        <f t="shared" si="227"/>
        <v/>
      </c>
      <c r="J7167" s="428"/>
    </row>
    <row r="7168" spans="1:10" ht="24.75" customHeight="1">
      <c r="A7168" s="428"/>
      <c r="B7168" s="428"/>
      <c r="C7168" s="428"/>
      <c r="D7168" s="495"/>
      <c r="E7168" s="495"/>
      <c r="F7168" s="428"/>
      <c r="G7168" s="495"/>
      <c r="H7168" s="495" t="str">
        <f t="shared" si="226"/>
        <v/>
      </c>
      <c r="I7168" s="512" t="str">
        <f t="shared" si="227"/>
        <v/>
      </c>
      <c r="J7168" s="428"/>
    </row>
    <row r="7169" spans="1:10" ht="24.75" customHeight="1">
      <c r="A7169" s="428"/>
      <c r="B7169" s="428"/>
      <c r="C7169" s="428"/>
      <c r="D7169" s="495"/>
      <c r="E7169" s="495"/>
      <c r="F7169" s="428"/>
      <c r="G7169" s="495"/>
      <c r="H7169" s="495" t="str">
        <f t="shared" si="226"/>
        <v/>
      </c>
      <c r="I7169" s="512" t="str">
        <f t="shared" si="227"/>
        <v/>
      </c>
      <c r="J7169" s="428"/>
    </row>
    <row r="7170" spans="1:10" ht="24.75" customHeight="1">
      <c r="A7170" s="428"/>
      <c r="B7170" s="428"/>
      <c r="C7170" s="428"/>
      <c r="D7170" s="495"/>
      <c r="E7170" s="495"/>
      <c r="F7170" s="428"/>
      <c r="G7170" s="495"/>
      <c r="H7170" s="495" t="str">
        <f t="shared" si="226"/>
        <v/>
      </c>
      <c r="I7170" s="512" t="str">
        <f t="shared" si="227"/>
        <v/>
      </c>
      <c r="J7170" s="428"/>
    </row>
    <row r="7171" spans="1:10" ht="24.75" customHeight="1">
      <c r="A7171" s="428"/>
      <c r="B7171" s="428"/>
      <c r="C7171" s="428"/>
      <c r="D7171" s="495"/>
      <c r="E7171" s="495"/>
      <c r="F7171" s="428"/>
      <c r="G7171" s="495"/>
      <c r="H7171" s="495" t="str">
        <f t="shared" si="226"/>
        <v/>
      </c>
      <c r="I7171" s="512" t="str">
        <f t="shared" si="227"/>
        <v/>
      </c>
      <c r="J7171" s="428"/>
    </row>
    <row r="7172" spans="1:10" ht="24.75" customHeight="1">
      <c r="A7172" s="428"/>
      <c r="B7172" s="428"/>
      <c r="C7172" s="428"/>
      <c r="D7172" s="495"/>
      <c r="E7172" s="495"/>
      <c r="F7172" s="428"/>
      <c r="G7172" s="495"/>
      <c r="H7172" s="495" t="str">
        <f t="shared" si="226"/>
        <v/>
      </c>
      <c r="I7172" s="512" t="str">
        <f t="shared" si="227"/>
        <v/>
      </c>
      <c r="J7172" s="428"/>
    </row>
    <row r="7173" spans="1:10" ht="24.75" customHeight="1">
      <c r="A7173" s="428"/>
      <c r="B7173" s="428"/>
      <c r="C7173" s="428"/>
      <c r="D7173" s="495"/>
      <c r="E7173" s="495"/>
      <c r="F7173" s="428"/>
      <c r="G7173" s="495"/>
      <c r="H7173" s="495" t="str">
        <f t="shared" si="226"/>
        <v/>
      </c>
      <c r="I7173" s="512" t="str">
        <f t="shared" si="227"/>
        <v/>
      </c>
      <c r="J7173" s="428"/>
    </row>
    <row r="7174" spans="1:10" ht="24.75" customHeight="1">
      <c r="A7174" s="428"/>
      <c r="B7174" s="428"/>
      <c r="C7174" s="428"/>
      <c r="D7174" s="495"/>
      <c r="E7174" s="495"/>
      <c r="F7174" s="428"/>
      <c r="G7174" s="495"/>
      <c r="H7174" s="495" t="str">
        <f t="shared" si="226"/>
        <v/>
      </c>
      <c r="I7174" s="512" t="str">
        <f t="shared" si="227"/>
        <v/>
      </c>
      <c r="J7174" s="428"/>
    </row>
    <row r="7175" spans="1:10" ht="24.75" customHeight="1">
      <c r="A7175" s="428"/>
      <c r="B7175" s="428"/>
      <c r="C7175" s="428"/>
      <c r="D7175" s="495"/>
      <c r="E7175" s="495"/>
      <c r="F7175" s="428"/>
      <c r="G7175" s="495"/>
      <c r="H7175" s="495" t="str">
        <f t="shared" si="226"/>
        <v/>
      </c>
      <c r="I7175" s="512" t="str">
        <f t="shared" si="227"/>
        <v/>
      </c>
      <c r="J7175" s="428"/>
    </row>
    <row r="7176" spans="1:10" ht="24.75" customHeight="1">
      <c r="A7176" s="428"/>
      <c r="B7176" s="428"/>
      <c r="C7176" s="428"/>
      <c r="D7176" s="495"/>
      <c r="E7176" s="495"/>
      <c r="F7176" s="428"/>
      <c r="G7176" s="495"/>
      <c r="H7176" s="495" t="str">
        <f t="shared" si="226"/>
        <v/>
      </c>
      <c r="I7176" s="512" t="str">
        <f t="shared" si="227"/>
        <v/>
      </c>
      <c r="J7176" s="428"/>
    </row>
    <row r="7177" spans="1:10" ht="24.75" customHeight="1">
      <c r="A7177" s="428"/>
      <c r="B7177" s="428"/>
      <c r="C7177" s="428"/>
      <c r="D7177" s="495"/>
      <c r="E7177" s="495"/>
      <c r="F7177" s="428"/>
      <c r="G7177" s="495"/>
      <c r="H7177" s="495" t="str">
        <f t="shared" si="226"/>
        <v/>
      </c>
      <c r="I7177" s="512" t="str">
        <f t="shared" si="227"/>
        <v/>
      </c>
      <c r="J7177" s="428"/>
    </row>
    <row r="7178" spans="1:10" ht="24.75" customHeight="1">
      <c r="A7178" s="428"/>
      <c r="B7178" s="428"/>
      <c r="C7178" s="428"/>
      <c r="D7178" s="495"/>
      <c r="E7178" s="495"/>
      <c r="F7178" s="428"/>
      <c r="G7178" s="495"/>
      <c r="H7178" s="495" t="str">
        <f t="shared" si="226"/>
        <v/>
      </c>
      <c r="I7178" s="512" t="str">
        <f t="shared" si="227"/>
        <v/>
      </c>
      <c r="J7178" s="428"/>
    </row>
    <row r="7179" spans="1:10" ht="24.75" customHeight="1">
      <c r="A7179" s="428"/>
      <c r="B7179" s="428"/>
      <c r="C7179" s="428"/>
      <c r="D7179" s="495"/>
      <c r="E7179" s="495"/>
      <c r="F7179" s="428"/>
      <c r="G7179" s="495"/>
      <c r="H7179" s="495" t="str">
        <f t="shared" si="226"/>
        <v/>
      </c>
      <c r="I7179" s="512" t="str">
        <f t="shared" si="227"/>
        <v/>
      </c>
      <c r="J7179" s="428"/>
    </row>
    <row r="7180" spans="1:10" ht="24.75" customHeight="1">
      <c r="A7180" s="428"/>
      <c r="B7180" s="428"/>
      <c r="C7180" s="428"/>
      <c r="D7180" s="495"/>
      <c r="E7180" s="495"/>
      <c r="F7180" s="428"/>
      <c r="G7180" s="495"/>
      <c r="H7180" s="495" t="str">
        <f t="shared" si="226"/>
        <v/>
      </c>
      <c r="I7180" s="512" t="str">
        <f t="shared" si="227"/>
        <v/>
      </c>
      <c r="J7180" s="428"/>
    </row>
    <row r="7181" spans="1:10" ht="24.75" customHeight="1">
      <c r="A7181" s="428"/>
      <c r="B7181" s="428"/>
      <c r="C7181" s="428"/>
      <c r="D7181" s="495"/>
      <c r="E7181" s="495"/>
      <c r="F7181" s="428"/>
      <c r="G7181" s="495"/>
      <c r="H7181" s="495" t="str">
        <f t="shared" si="226"/>
        <v/>
      </c>
      <c r="I7181" s="512" t="str">
        <f t="shared" si="227"/>
        <v/>
      </c>
      <c r="J7181" s="428"/>
    </row>
    <row r="7182" spans="1:10" ht="24.75" customHeight="1">
      <c r="A7182" s="428"/>
      <c r="B7182" s="428"/>
      <c r="C7182" s="428"/>
      <c r="D7182" s="495"/>
      <c r="E7182" s="495"/>
      <c r="F7182" s="428"/>
      <c r="G7182" s="495"/>
      <c r="H7182" s="495" t="str">
        <f t="shared" si="226"/>
        <v/>
      </c>
      <c r="I7182" s="512" t="str">
        <f t="shared" si="227"/>
        <v/>
      </c>
      <c r="J7182" s="428"/>
    </row>
    <row r="7183" spans="1:10" ht="24.75" customHeight="1">
      <c r="A7183" s="428"/>
      <c r="B7183" s="428"/>
      <c r="C7183" s="428"/>
      <c r="D7183" s="495"/>
      <c r="E7183" s="495"/>
      <c r="F7183" s="428"/>
      <c r="G7183" s="495"/>
      <c r="H7183" s="495" t="str">
        <f t="shared" si="226"/>
        <v/>
      </c>
      <c r="I7183" s="512" t="str">
        <f t="shared" si="227"/>
        <v/>
      </c>
      <c r="J7183" s="428"/>
    </row>
    <row r="7184" spans="1:10" ht="24.75" customHeight="1">
      <c r="A7184" s="428"/>
      <c r="B7184" s="428"/>
      <c r="C7184" s="428"/>
      <c r="D7184" s="495"/>
      <c r="E7184" s="495"/>
      <c r="F7184" s="428"/>
      <c r="G7184" s="495"/>
      <c r="H7184" s="495" t="str">
        <f t="shared" si="226"/>
        <v/>
      </c>
      <c r="I7184" s="512" t="str">
        <f t="shared" si="227"/>
        <v/>
      </c>
      <c r="J7184" s="428"/>
    </row>
    <row r="7185" spans="1:10" ht="24.75" customHeight="1">
      <c r="A7185" s="428"/>
      <c r="B7185" s="428"/>
      <c r="C7185" s="428"/>
      <c r="D7185" s="495"/>
      <c r="E7185" s="495"/>
      <c r="F7185" s="428"/>
      <c r="G7185" s="495"/>
      <c r="H7185" s="495" t="str">
        <f t="shared" si="226"/>
        <v/>
      </c>
      <c r="I7185" s="512" t="str">
        <f t="shared" si="227"/>
        <v/>
      </c>
      <c r="J7185" s="428"/>
    </row>
    <row r="7186" spans="1:10" ht="24.75" customHeight="1">
      <c r="A7186" s="428"/>
      <c r="B7186" s="428"/>
      <c r="C7186" s="428"/>
      <c r="D7186" s="495"/>
      <c r="E7186" s="495"/>
      <c r="F7186" s="428"/>
      <c r="G7186" s="495"/>
      <c r="H7186" s="495" t="str">
        <f t="shared" si="226"/>
        <v/>
      </c>
      <c r="I7186" s="512" t="str">
        <f t="shared" si="227"/>
        <v/>
      </c>
      <c r="J7186" s="428"/>
    </row>
    <row r="7187" spans="1:10" ht="24.75" customHeight="1">
      <c r="A7187" s="428"/>
      <c r="B7187" s="428"/>
      <c r="C7187" s="428"/>
      <c r="D7187" s="495"/>
      <c r="E7187" s="495"/>
      <c r="F7187" s="428"/>
      <c r="G7187" s="495"/>
      <c r="H7187" s="495" t="str">
        <f t="shared" si="226"/>
        <v/>
      </c>
      <c r="I7187" s="512" t="str">
        <f t="shared" si="227"/>
        <v/>
      </c>
      <c r="J7187" s="428"/>
    </row>
    <row r="7188" spans="1:10" ht="24.75" customHeight="1">
      <c r="A7188" s="428"/>
      <c r="B7188" s="428"/>
      <c r="C7188" s="428"/>
      <c r="D7188" s="495"/>
      <c r="E7188" s="495"/>
      <c r="F7188" s="428"/>
      <c r="G7188" s="495"/>
      <c r="H7188" s="495" t="str">
        <f t="shared" si="226"/>
        <v/>
      </c>
      <c r="I7188" s="512" t="str">
        <f t="shared" si="227"/>
        <v/>
      </c>
      <c r="J7188" s="428"/>
    </row>
    <row r="7189" spans="1:10" ht="24.75" customHeight="1">
      <c r="A7189" s="428"/>
      <c r="B7189" s="428"/>
      <c r="C7189" s="428"/>
      <c r="D7189" s="495"/>
      <c r="E7189" s="495"/>
      <c r="F7189" s="428"/>
      <c r="G7189" s="495"/>
      <c r="H7189" s="495" t="str">
        <f t="shared" si="226"/>
        <v/>
      </c>
      <c r="I7189" s="512" t="str">
        <f t="shared" si="227"/>
        <v/>
      </c>
      <c r="J7189" s="428"/>
    </row>
    <row r="7190" spans="1:10" ht="24.75" customHeight="1">
      <c r="A7190" s="428"/>
      <c r="B7190" s="428"/>
      <c r="C7190" s="428"/>
      <c r="D7190" s="495"/>
      <c r="E7190" s="495"/>
      <c r="F7190" s="428"/>
      <c r="G7190" s="495"/>
      <c r="H7190" s="495" t="str">
        <f t="shared" si="226"/>
        <v/>
      </c>
      <c r="I7190" s="512" t="str">
        <f t="shared" si="227"/>
        <v/>
      </c>
      <c r="J7190" s="428"/>
    </row>
    <row r="7191" spans="1:10" ht="24.75" customHeight="1">
      <c r="A7191" s="428"/>
      <c r="B7191" s="428"/>
      <c r="C7191" s="428"/>
      <c r="D7191" s="495"/>
      <c r="E7191" s="495"/>
      <c r="F7191" s="428"/>
      <c r="G7191" s="495"/>
      <c r="H7191" s="495" t="str">
        <f t="shared" si="226"/>
        <v/>
      </c>
      <c r="I7191" s="512" t="str">
        <f t="shared" si="227"/>
        <v/>
      </c>
      <c r="J7191" s="428"/>
    </row>
    <row r="7192" spans="1:10" ht="24.75" customHeight="1">
      <c r="A7192" s="428"/>
      <c r="B7192" s="428"/>
      <c r="C7192" s="428"/>
      <c r="D7192" s="495"/>
      <c r="E7192" s="495"/>
      <c r="F7192" s="428"/>
      <c r="G7192" s="495"/>
      <c r="H7192" s="495" t="str">
        <f t="shared" si="226"/>
        <v/>
      </c>
      <c r="I7192" s="512" t="str">
        <f t="shared" si="227"/>
        <v/>
      </c>
      <c r="J7192" s="428"/>
    </row>
    <row r="7193" spans="1:10" ht="24.75" customHeight="1">
      <c r="A7193" s="428"/>
      <c r="B7193" s="428"/>
      <c r="C7193" s="428"/>
      <c r="D7193" s="495"/>
      <c r="E7193" s="495"/>
      <c r="F7193" s="428"/>
      <c r="G7193" s="495"/>
      <c r="H7193" s="495" t="str">
        <f t="shared" si="226"/>
        <v/>
      </c>
      <c r="I7193" s="512" t="str">
        <f t="shared" si="227"/>
        <v/>
      </c>
      <c r="J7193" s="428"/>
    </row>
    <row r="7194" spans="1:10" ht="24.75" customHeight="1">
      <c r="A7194" s="428"/>
      <c r="B7194" s="428"/>
      <c r="C7194" s="428"/>
      <c r="D7194" s="495"/>
      <c r="E7194" s="495"/>
      <c r="F7194" s="428"/>
      <c r="G7194" s="495"/>
      <c r="H7194" s="495" t="str">
        <f t="shared" si="226"/>
        <v/>
      </c>
      <c r="I7194" s="512" t="str">
        <f t="shared" si="227"/>
        <v/>
      </c>
      <c r="J7194" s="428"/>
    </row>
    <row r="7195" spans="1:10" ht="24.75" customHeight="1">
      <c r="A7195" s="428"/>
      <c r="B7195" s="428"/>
      <c r="C7195" s="428"/>
      <c r="D7195" s="495"/>
      <c r="E7195" s="495"/>
      <c r="F7195" s="428"/>
      <c r="G7195" s="495"/>
      <c r="H7195" s="495" t="str">
        <f t="shared" si="226"/>
        <v/>
      </c>
      <c r="I7195" s="512" t="str">
        <f t="shared" si="227"/>
        <v/>
      </c>
      <c r="J7195" s="428"/>
    </row>
    <row r="7196" spans="1:10" ht="24.75" customHeight="1">
      <c r="A7196" s="428"/>
      <c r="B7196" s="428"/>
      <c r="C7196" s="428"/>
      <c r="D7196" s="495"/>
      <c r="E7196" s="495"/>
      <c r="F7196" s="428"/>
      <c r="G7196" s="495"/>
      <c r="H7196" s="495" t="str">
        <f t="shared" si="226"/>
        <v/>
      </c>
      <c r="I7196" s="512" t="str">
        <f t="shared" si="227"/>
        <v/>
      </c>
      <c r="J7196" s="428"/>
    </row>
    <row r="7197" spans="1:10" ht="24.75" customHeight="1">
      <c r="A7197" s="428"/>
      <c r="B7197" s="428"/>
      <c r="C7197" s="428"/>
      <c r="D7197" s="495"/>
      <c r="E7197" s="495"/>
      <c r="F7197" s="428"/>
      <c r="G7197" s="495"/>
      <c r="H7197" s="495" t="str">
        <f t="shared" si="226"/>
        <v/>
      </c>
      <c r="I7197" s="512" t="str">
        <f t="shared" si="227"/>
        <v/>
      </c>
      <c r="J7197" s="428"/>
    </row>
    <row r="7198" spans="1:10" ht="24.75" customHeight="1">
      <c r="A7198" s="428"/>
      <c r="B7198" s="428"/>
      <c r="C7198" s="428"/>
      <c r="D7198" s="495"/>
      <c r="E7198" s="495"/>
      <c r="F7198" s="428"/>
      <c r="G7198" s="495"/>
      <c r="H7198" s="495" t="str">
        <f t="shared" ref="H7198:H7261" si="228">IF(E7198="","",E7198*G7198)</f>
        <v/>
      </c>
      <c r="I7198" s="512" t="str">
        <f t="shared" ref="I7198:I7261" si="229">IF(D7198="","",H7198/D7198)</f>
        <v/>
      </c>
      <c r="J7198" s="428"/>
    </row>
    <row r="7199" spans="1:10" ht="24.75" customHeight="1">
      <c r="A7199" s="428"/>
      <c r="B7199" s="428"/>
      <c r="C7199" s="428"/>
      <c r="D7199" s="495"/>
      <c r="E7199" s="495"/>
      <c r="F7199" s="428"/>
      <c r="G7199" s="495"/>
      <c r="H7199" s="495" t="str">
        <f t="shared" si="228"/>
        <v/>
      </c>
      <c r="I7199" s="512" t="str">
        <f t="shared" si="229"/>
        <v/>
      </c>
      <c r="J7199" s="428"/>
    </row>
    <row r="7200" spans="1:10" ht="24.75" customHeight="1">
      <c r="A7200" s="428"/>
      <c r="B7200" s="428"/>
      <c r="C7200" s="428"/>
      <c r="D7200" s="495"/>
      <c r="E7200" s="495"/>
      <c r="F7200" s="428"/>
      <c r="G7200" s="495"/>
      <c r="H7200" s="495" t="str">
        <f t="shared" si="228"/>
        <v/>
      </c>
      <c r="I7200" s="512" t="str">
        <f t="shared" si="229"/>
        <v/>
      </c>
      <c r="J7200" s="428"/>
    </row>
    <row r="7201" spans="1:10" ht="24.75" customHeight="1">
      <c r="A7201" s="428"/>
      <c r="B7201" s="428"/>
      <c r="C7201" s="428"/>
      <c r="D7201" s="495"/>
      <c r="E7201" s="495"/>
      <c r="F7201" s="428"/>
      <c r="G7201" s="495"/>
      <c r="H7201" s="495" t="str">
        <f t="shared" si="228"/>
        <v/>
      </c>
      <c r="I7201" s="512" t="str">
        <f t="shared" si="229"/>
        <v/>
      </c>
      <c r="J7201" s="428"/>
    </row>
    <row r="7202" spans="1:10" ht="24.75" customHeight="1">
      <c r="A7202" s="428"/>
      <c r="B7202" s="428"/>
      <c r="C7202" s="428"/>
      <c r="D7202" s="495"/>
      <c r="E7202" s="495"/>
      <c r="F7202" s="428"/>
      <c r="G7202" s="495"/>
      <c r="H7202" s="495" t="str">
        <f t="shared" si="228"/>
        <v/>
      </c>
      <c r="I7202" s="512" t="str">
        <f t="shared" si="229"/>
        <v/>
      </c>
      <c r="J7202" s="428"/>
    </row>
    <row r="7203" spans="1:10" ht="24.75" customHeight="1">
      <c r="A7203" s="428"/>
      <c r="B7203" s="428"/>
      <c r="C7203" s="428"/>
      <c r="D7203" s="495"/>
      <c r="E7203" s="495"/>
      <c r="F7203" s="428"/>
      <c r="G7203" s="495"/>
      <c r="H7203" s="495" t="str">
        <f t="shared" si="228"/>
        <v/>
      </c>
      <c r="I7203" s="512" t="str">
        <f t="shared" si="229"/>
        <v/>
      </c>
      <c r="J7203" s="428"/>
    </row>
    <row r="7204" spans="1:10" ht="24.75" customHeight="1">
      <c r="A7204" s="428"/>
      <c r="B7204" s="428"/>
      <c r="C7204" s="428"/>
      <c r="D7204" s="495"/>
      <c r="E7204" s="495"/>
      <c r="F7204" s="428"/>
      <c r="G7204" s="495"/>
      <c r="H7204" s="495" t="str">
        <f t="shared" si="228"/>
        <v/>
      </c>
      <c r="I7204" s="512" t="str">
        <f t="shared" si="229"/>
        <v/>
      </c>
      <c r="J7204" s="428"/>
    </row>
    <row r="7205" spans="1:10" ht="24.75" customHeight="1">
      <c r="A7205" s="428"/>
      <c r="B7205" s="428"/>
      <c r="C7205" s="428"/>
      <c r="D7205" s="495"/>
      <c r="E7205" s="495"/>
      <c r="F7205" s="428"/>
      <c r="G7205" s="495"/>
      <c r="H7205" s="495" t="str">
        <f t="shared" si="228"/>
        <v/>
      </c>
      <c r="I7205" s="512" t="str">
        <f t="shared" si="229"/>
        <v/>
      </c>
      <c r="J7205" s="428"/>
    </row>
    <row r="7206" spans="1:10" ht="24.75" customHeight="1">
      <c r="A7206" s="428"/>
      <c r="B7206" s="428"/>
      <c r="C7206" s="428"/>
      <c r="D7206" s="495"/>
      <c r="E7206" s="495"/>
      <c r="F7206" s="428"/>
      <c r="G7206" s="495"/>
      <c r="H7206" s="495" t="str">
        <f t="shared" si="228"/>
        <v/>
      </c>
      <c r="I7206" s="512" t="str">
        <f t="shared" si="229"/>
        <v/>
      </c>
      <c r="J7206" s="428"/>
    </row>
    <row r="7207" spans="1:10" ht="24.75" customHeight="1">
      <c r="A7207" s="428"/>
      <c r="B7207" s="428"/>
      <c r="C7207" s="428"/>
      <c r="D7207" s="495"/>
      <c r="E7207" s="495"/>
      <c r="F7207" s="428"/>
      <c r="G7207" s="495"/>
      <c r="H7207" s="495" t="str">
        <f t="shared" si="228"/>
        <v/>
      </c>
      <c r="I7207" s="512" t="str">
        <f t="shared" si="229"/>
        <v/>
      </c>
      <c r="J7207" s="428"/>
    </row>
    <row r="7208" spans="1:10" ht="24.75" customHeight="1">
      <c r="A7208" s="428"/>
      <c r="B7208" s="428"/>
      <c r="C7208" s="428"/>
      <c r="D7208" s="495"/>
      <c r="E7208" s="495"/>
      <c r="F7208" s="428"/>
      <c r="G7208" s="495"/>
      <c r="H7208" s="495" t="str">
        <f t="shared" si="228"/>
        <v/>
      </c>
      <c r="I7208" s="512" t="str">
        <f t="shared" si="229"/>
        <v/>
      </c>
      <c r="J7208" s="428"/>
    </row>
    <row r="7209" spans="1:10" ht="24.75" customHeight="1">
      <c r="A7209" s="428"/>
      <c r="B7209" s="428"/>
      <c r="C7209" s="428"/>
      <c r="D7209" s="495"/>
      <c r="E7209" s="495"/>
      <c r="F7209" s="428"/>
      <c r="G7209" s="495"/>
      <c r="H7209" s="495" t="str">
        <f t="shared" si="228"/>
        <v/>
      </c>
      <c r="I7209" s="512" t="str">
        <f t="shared" si="229"/>
        <v/>
      </c>
      <c r="J7209" s="428"/>
    </row>
    <row r="7210" spans="1:10" ht="24.75" customHeight="1">
      <c r="A7210" s="428"/>
      <c r="B7210" s="428"/>
      <c r="C7210" s="428"/>
      <c r="D7210" s="495"/>
      <c r="E7210" s="495"/>
      <c r="F7210" s="428"/>
      <c r="G7210" s="495"/>
      <c r="H7210" s="495" t="str">
        <f t="shared" si="228"/>
        <v/>
      </c>
      <c r="I7210" s="512" t="str">
        <f t="shared" si="229"/>
        <v/>
      </c>
      <c r="J7210" s="428"/>
    </row>
    <row r="7211" spans="1:10" ht="24.75" customHeight="1">
      <c r="A7211" s="428"/>
      <c r="B7211" s="428"/>
      <c r="C7211" s="428"/>
      <c r="D7211" s="495"/>
      <c r="E7211" s="495"/>
      <c r="F7211" s="428"/>
      <c r="G7211" s="495"/>
      <c r="H7211" s="495" t="str">
        <f t="shared" si="228"/>
        <v/>
      </c>
      <c r="I7211" s="512" t="str">
        <f t="shared" si="229"/>
        <v/>
      </c>
      <c r="J7211" s="428"/>
    </row>
    <row r="7212" spans="1:10" ht="24.75" customHeight="1">
      <c r="A7212" s="428"/>
      <c r="B7212" s="428"/>
      <c r="C7212" s="428"/>
      <c r="D7212" s="495"/>
      <c r="E7212" s="495"/>
      <c r="F7212" s="428"/>
      <c r="G7212" s="495"/>
      <c r="H7212" s="495" t="str">
        <f t="shared" si="228"/>
        <v/>
      </c>
      <c r="I7212" s="512" t="str">
        <f t="shared" si="229"/>
        <v/>
      </c>
      <c r="J7212" s="428"/>
    </row>
    <row r="7213" spans="1:10" ht="24.75" customHeight="1">
      <c r="A7213" s="428"/>
      <c r="B7213" s="428"/>
      <c r="C7213" s="428"/>
      <c r="D7213" s="495"/>
      <c r="E7213" s="495"/>
      <c r="F7213" s="428"/>
      <c r="G7213" s="495"/>
      <c r="H7213" s="495" t="str">
        <f t="shared" si="228"/>
        <v/>
      </c>
      <c r="I7213" s="512" t="str">
        <f t="shared" si="229"/>
        <v/>
      </c>
      <c r="J7213" s="428"/>
    </row>
    <row r="7214" spans="1:10" ht="24.75" customHeight="1">
      <c r="A7214" s="428"/>
      <c r="B7214" s="428"/>
      <c r="C7214" s="428"/>
      <c r="D7214" s="495"/>
      <c r="E7214" s="495"/>
      <c r="F7214" s="428"/>
      <c r="G7214" s="495"/>
      <c r="H7214" s="495" t="str">
        <f t="shared" si="228"/>
        <v/>
      </c>
      <c r="I7214" s="512" t="str">
        <f t="shared" si="229"/>
        <v/>
      </c>
      <c r="J7214" s="428"/>
    </row>
    <row r="7215" spans="1:10" ht="24.75" customHeight="1">
      <c r="A7215" s="428"/>
      <c r="B7215" s="428"/>
      <c r="C7215" s="428"/>
      <c r="D7215" s="495"/>
      <c r="E7215" s="495"/>
      <c r="F7215" s="428"/>
      <c r="G7215" s="495"/>
      <c r="H7215" s="495" t="str">
        <f t="shared" si="228"/>
        <v/>
      </c>
      <c r="I7215" s="512" t="str">
        <f t="shared" si="229"/>
        <v/>
      </c>
      <c r="J7215" s="428"/>
    </row>
    <row r="7216" spans="1:10" ht="24.75" customHeight="1">
      <c r="A7216" s="428"/>
      <c r="B7216" s="428"/>
      <c r="C7216" s="428"/>
      <c r="D7216" s="495"/>
      <c r="E7216" s="495"/>
      <c r="F7216" s="428"/>
      <c r="G7216" s="495"/>
      <c r="H7216" s="495" t="str">
        <f t="shared" si="228"/>
        <v/>
      </c>
      <c r="I7216" s="512" t="str">
        <f t="shared" si="229"/>
        <v/>
      </c>
      <c r="J7216" s="428"/>
    </row>
    <row r="7217" spans="1:10" ht="24.75" customHeight="1">
      <c r="A7217" s="428"/>
      <c r="B7217" s="428"/>
      <c r="C7217" s="428"/>
      <c r="D7217" s="495"/>
      <c r="E7217" s="495"/>
      <c r="F7217" s="428"/>
      <c r="G7217" s="495"/>
      <c r="H7217" s="495" t="str">
        <f t="shared" si="228"/>
        <v/>
      </c>
      <c r="I7217" s="512" t="str">
        <f t="shared" si="229"/>
        <v/>
      </c>
      <c r="J7217" s="428"/>
    </row>
    <row r="7218" spans="1:10" ht="24.75" customHeight="1">
      <c r="A7218" s="428"/>
      <c r="B7218" s="428"/>
      <c r="C7218" s="428"/>
      <c r="D7218" s="495"/>
      <c r="E7218" s="495"/>
      <c r="F7218" s="428"/>
      <c r="G7218" s="495"/>
      <c r="H7218" s="495" t="str">
        <f t="shared" si="228"/>
        <v/>
      </c>
      <c r="I7218" s="512" t="str">
        <f t="shared" si="229"/>
        <v/>
      </c>
      <c r="J7218" s="428"/>
    </row>
    <row r="7219" spans="1:10" ht="24.75" customHeight="1">
      <c r="A7219" s="428"/>
      <c r="B7219" s="428"/>
      <c r="C7219" s="428"/>
      <c r="D7219" s="495"/>
      <c r="E7219" s="495"/>
      <c r="F7219" s="428"/>
      <c r="G7219" s="495"/>
      <c r="H7219" s="495" t="str">
        <f t="shared" si="228"/>
        <v/>
      </c>
      <c r="I7219" s="512" t="str">
        <f t="shared" si="229"/>
        <v/>
      </c>
      <c r="J7219" s="428"/>
    </row>
    <row r="7220" spans="1:10" ht="24.75" customHeight="1">
      <c r="A7220" s="428"/>
      <c r="B7220" s="428"/>
      <c r="C7220" s="428"/>
      <c r="D7220" s="495"/>
      <c r="E7220" s="495"/>
      <c r="F7220" s="428"/>
      <c r="G7220" s="495"/>
      <c r="H7220" s="495" t="str">
        <f t="shared" si="228"/>
        <v/>
      </c>
      <c r="I7220" s="512" t="str">
        <f t="shared" si="229"/>
        <v/>
      </c>
      <c r="J7220" s="428"/>
    </row>
    <row r="7221" spans="1:10" ht="24.75" customHeight="1">
      <c r="A7221" s="428"/>
      <c r="B7221" s="428"/>
      <c r="C7221" s="428"/>
      <c r="D7221" s="495"/>
      <c r="E7221" s="495"/>
      <c r="F7221" s="428"/>
      <c r="G7221" s="495"/>
      <c r="H7221" s="495" t="str">
        <f t="shared" si="228"/>
        <v/>
      </c>
      <c r="I7221" s="512" t="str">
        <f t="shared" si="229"/>
        <v/>
      </c>
      <c r="J7221" s="428"/>
    </row>
    <row r="7222" spans="1:10" ht="24.75" customHeight="1">
      <c r="A7222" s="428"/>
      <c r="B7222" s="428"/>
      <c r="C7222" s="428"/>
      <c r="D7222" s="495"/>
      <c r="E7222" s="495"/>
      <c r="F7222" s="428"/>
      <c r="G7222" s="495"/>
      <c r="H7222" s="495" t="str">
        <f t="shared" si="228"/>
        <v/>
      </c>
      <c r="I7222" s="512" t="str">
        <f t="shared" si="229"/>
        <v/>
      </c>
      <c r="J7222" s="428"/>
    </row>
    <row r="7223" spans="1:10" ht="24.75" customHeight="1">
      <c r="A7223" s="428"/>
      <c r="B7223" s="428"/>
      <c r="C7223" s="428"/>
      <c r="D7223" s="495"/>
      <c r="E7223" s="495"/>
      <c r="F7223" s="428"/>
      <c r="G7223" s="495"/>
      <c r="H7223" s="495" t="str">
        <f t="shared" si="228"/>
        <v/>
      </c>
      <c r="I7223" s="512" t="str">
        <f t="shared" si="229"/>
        <v/>
      </c>
      <c r="J7223" s="428"/>
    </row>
    <row r="7224" spans="1:10" ht="24.75" customHeight="1">
      <c r="A7224" s="428"/>
      <c r="B7224" s="428"/>
      <c r="C7224" s="428"/>
      <c r="D7224" s="495"/>
      <c r="E7224" s="495"/>
      <c r="F7224" s="428"/>
      <c r="G7224" s="495"/>
      <c r="H7224" s="495" t="str">
        <f t="shared" si="228"/>
        <v/>
      </c>
      <c r="I7224" s="512" t="str">
        <f t="shared" si="229"/>
        <v/>
      </c>
      <c r="J7224" s="428"/>
    </row>
    <row r="7225" spans="1:10" ht="24.75" customHeight="1">
      <c r="A7225" s="428"/>
      <c r="B7225" s="428"/>
      <c r="C7225" s="428"/>
      <c r="D7225" s="495"/>
      <c r="E7225" s="495"/>
      <c r="F7225" s="428"/>
      <c r="G7225" s="495"/>
      <c r="H7225" s="495" t="str">
        <f t="shared" si="228"/>
        <v/>
      </c>
      <c r="I7225" s="512" t="str">
        <f t="shared" si="229"/>
        <v/>
      </c>
      <c r="J7225" s="428"/>
    </row>
    <row r="7226" spans="1:10" ht="24.75" customHeight="1">
      <c r="A7226" s="428"/>
      <c r="B7226" s="428"/>
      <c r="C7226" s="428"/>
      <c r="D7226" s="495"/>
      <c r="E7226" s="495"/>
      <c r="F7226" s="428"/>
      <c r="G7226" s="495"/>
      <c r="H7226" s="495" t="str">
        <f t="shared" si="228"/>
        <v/>
      </c>
      <c r="I7226" s="512" t="str">
        <f t="shared" si="229"/>
        <v/>
      </c>
      <c r="J7226" s="428"/>
    </row>
    <row r="7227" spans="1:10" ht="24.75" customHeight="1">
      <c r="A7227" s="428"/>
      <c r="B7227" s="428"/>
      <c r="C7227" s="428"/>
      <c r="D7227" s="495"/>
      <c r="E7227" s="495"/>
      <c r="F7227" s="428"/>
      <c r="G7227" s="495"/>
      <c r="H7227" s="495" t="str">
        <f t="shared" si="228"/>
        <v/>
      </c>
      <c r="I7227" s="512" t="str">
        <f t="shared" si="229"/>
        <v/>
      </c>
      <c r="J7227" s="428"/>
    </row>
    <row r="7228" spans="1:10" ht="24.75" customHeight="1">
      <c r="A7228" s="428"/>
      <c r="B7228" s="428"/>
      <c r="C7228" s="428"/>
      <c r="D7228" s="495"/>
      <c r="E7228" s="495"/>
      <c r="F7228" s="428"/>
      <c r="G7228" s="495"/>
      <c r="H7228" s="495" t="str">
        <f t="shared" si="228"/>
        <v/>
      </c>
      <c r="I7228" s="512" t="str">
        <f t="shared" si="229"/>
        <v/>
      </c>
      <c r="J7228" s="428"/>
    </row>
    <row r="7229" spans="1:10" ht="24.75" customHeight="1">
      <c r="A7229" s="428"/>
      <c r="B7229" s="428"/>
      <c r="C7229" s="428"/>
      <c r="D7229" s="495"/>
      <c r="E7229" s="495"/>
      <c r="F7229" s="428"/>
      <c r="G7229" s="495"/>
      <c r="H7229" s="495" t="str">
        <f t="shared" si="228"/>
        <v/>
      </c>
      <c r="I7229" s="512" t="str">
        <f t="shared" si="229"/>
        <v/>
      </c>
      <c r="J7229" s="428"/>
    </row>
    <row r="7230" spans="1:10" ht="24.75" customHeight="1">
      <c r="A7230" s="428"/>
      <c r="B7230" s="428"/>
      <c r="C7230" s="428"/>
      <c r="D7230" s="495"/>
      <c r="E7230" s="495"/>
      <c r="F7230" s="428"/>
      <c r="G7230" s="495"/>
      <c r="H7230" s="495" t="str">
        <f t="shared" si="228"/>
        <v/>
      </c>
      <c r="I7230" s="512" t="str">
        <f t="shared" si="229"/>
        <v/>
      </c>
      <c r="J7230" s="428"/>
    </row>
    <row r="7231" spans="1:10" ht="24.75" customHeight="1">
      <c r="A7231" s="428"/>
      <c r="B7231" s="428"/>
      <c r="C7231" s="428"/>
      <c r="D7231" s="495"/>
      <c r="E7231" s="495"/>
      <c r="F7231" s="428"/>
      <c r="G7231" s="495"/>
      <c r="H7231" s="495" t="str">
        <f t="shared" si="228"/>
        <v/>
      </c>
      <c r="I7231" s="512" t="str">
        <f t="shared" si="229"/>
        <v/>
      </c>
      <c r="J7231" s="428"/>
    </row>
    <row r="7232" spans="1:10" ht="24.75" customHeight="1">
      <c r="A7232" s="428"/>
      <c r="B7232" s="428"/>
      <c r="C7232" s="428"/>
      <c r="D7232" s="495"/>
      <c r="E7232" s="495"/>
      <c r="F7232" s="428"/>
      <c r="G7232" s="495"/>
      <c r="H7232" s="495" t="str">
        <f t="shared" si="228"/>
        <v/>
      </c>
      <c r="I7232" s="512" t="str">
        <f t="shared" si="229"/>
        <v/>
      </c>
      <c r="J7232" s="428"/>
    </row>
    <row r="7233" spans="1:10" ht="24.75" customHeight="1">
      <c r="A7233" s="428"/>
      <c r="B7233" s="428"/>
      <c r="C7233" s="428"/>
      <c r="D7233" s="495"/>
      <c r="E7233" s="495"/>
      <c r="F7233" s="428"/>
      <c r="G7233" s="495"/>
      <c r="H7233" s="495" t="str">
        <f t="shared" si="228"/>
        <v/>
      </c>
      <c r="I7233" s="512" t="str">
        <f t="shared" si="229"/>
        <v/>
      </c>
      <c r="J7233" s="428"/>
    </row>
    <row r="7234" spans="1:10" ht="24.75" customHeight="1">
      <c r="A7234" s="428"/>
      <c r="B7234" s="428"/>
      <c r="C7234" s="428"/>
      <c r="D7234" s="495"/>
      <c r="E7234" s="495"/>
      <c r="F7234" s="428"/>
      <c r="G7234" s="495"/>
      <c r="H7234" s="495" t="str">
        <f t="shared" si="228"/>
        <v/>
      </c>
      <c r="I7234" s="512" t="str">
        <f t="shared" si="229"/>
        <v/>
      </c>
      <c r="J7234" s="428"/>
    </row>
    <row r="7235" spans="1:10" ht="24.75" customHeight="1">
      <c r="A7235" s="428"/>
      <c r="B7235" s="428"/>
      <c r="C7235" s="428"/>
      <c r="D7235" s="495"/>
      <c r="E7235" s="495"/>
      <c r="F7235" s="428"/>
      <c r="G7235" s="495"/>
      <c r="H7235" s="495" t="str">
        <f t="shared" si="228"/>
        <v/>
      </c>
      <c r="I7235" s="512" t="str">
        <f t="shared" si="229"/>
        <v/>
      </c>
      <c r="J7235" s="428"/>
    </row>
    <row r="7236" spans="1:10" ht="24.75" customHeight="1">
      <c r="A7236" s="428"/>
      <c r="B7236" s="428"/>
      <c r="C7236" s="428"/>
      <c r="D7236" s="495"/>
      <c r="E7236" s="495"/>
      <c r="F7236" s="428"/>
      <c r="G7236" s="495"/>
      <c r="H7236" s="495" t="str">
        <f t="shared" si="228"/>
        <v/>
      </c>
      <c r="I7236" s="512" t="str">
        <f t="shared" si="229"/>
        <v/>
      </c>
      <c r="J7236" s="428"/>
    </row>
    <row r="7237" spans="1:10" ht="24.75" customHeight="1">
      <c r="A7237" s="428"/>
      <c r="B7237" s="428"/>
      <c r="C7237" s="428"/>
      <c r="D7237" s="495"/>
      <c r="E7237" s="495"/>
      <c r="F7237" s="428"/>
      <c r="G7237" s="495"/>
      <c r="H7237" s="495" t="str">
        <f t="shared" si="228"/>
        <v/>
      </c>
      <c r="I7237" s="512" t="str">
        <f t="shared" si="229"/>
        <v/>
      </c>
      <c r="J7237" s="428"/>
    </row>
    <row r="7238" spans="1:10" ht="24.75" customHeight="1">
      <c r="A7238" s="428"/>
      <c r="B7238" s="428"/>
      <c r="C7238" s="428"/>
      <c r="D7238" s="495"/>
      <c r="E7238" s="495"/>
      <c r="F7238" s="428"/>
      <c r="G7238" s="495"/>
      <c r="H7238" s="495" t="str">
        <f t="shared" si="228"/>
        <v/>
      </c>
      <c r="I7238" s="512" t="str">
        <f t="shared" si="229"/>
        <v/>
      </c>
      <c r="J7238" s="428"/>
    </row>
    <row r="7239" spans="1:10" ht="24.75" customHeight="1">
      <c r="A7239" s="428"/>
      <c r="B7239" s="428"/>
      <c r="C7239" s="428"/>
      <c r="D7239" s="495"/>
      <c r="E7239" s="495"/>
      <c r="F7239" s="428"/>
      <c r="G7239" s="495"/>
      <c r="H7239" s="495" t="str">
        <f t="shared" si="228"/>
        <v/>
      </c>
      <c r="I7239" s="512" t="str">
        <f t="shared" si="229"/>
        <v/>
      </c>
      <c r="J7239" s="428"/>
    </row>
    <row r="7240" spans="1:10" ht="24.75" customHeight="1">
      <c r="A7240" s="428"/>
      <c r="B7240" s="428"/>
      <c r="C7240" s="428"/>
      <c r="D7240" s="495"/>
      <c r="E7240" s="495"/>
      <c r="F7240" s="428"/>
      <c r="G7240" s="495"/>
      <c r="H7240" s="495" t="str">
        <f t="shared" si="228"/>
        <v/>
      </c>
      <c r="I7240" s="512" t="str">
        <f t="shared" si="229"/>
        <v/>
      </c>
      <c r="J7240" s="428"/>
    </row>
    <row r="7241" spans="1:10" ht="24.75" customHeight="1">
      <c r="A7241" s="428"/>
      <c r="B7241" s="428"/>
      <c r="C7241" s="428"/>
      <c r="D7241" s="495"/>
      <c r="E7241" s="495"/>
      <c r="F7241" s="428"/>
      <c r="G7241" s="495"/>
      <c r="H7241" s="495" t="str">
        <f t="shared" si="228"/>
        <v/>
      </c>
      <c r="I7241" s="512" t="str">
        <f t="shared" si="229"/>
        <v/>
      </c>
      <c r="J7241" s="428"/>
    </row>
    <row r="7242" spans="1:10" ht="24.75" customHeight="1">
      <c r="A7242" s="428"/>
      <c r="B7242" s="428"/>
      <c r="C7242" s="428"/>
      <c r="D7242" s="495"/>
      <c r="E7242" s="495"/>
      <c r="F7242" s="428"/>
      <c r="G7242" s="495"/>
      <c r="H7242" s="495" t="str">
        <f t="shared" si="228"/>
        <v/>
      </c>
      <c r="I7242" s="512" t="str">
        <f t="shared" si="229"/>
        <v/>
      </c>
      <c r="J7242" s="428"/>
    </row>
    <row r="7243" spans="1:10" ht="24.75" customHeight="1">
      <c r="A7243" s="428"/>
      <c r="B7243" s="428"/>
      <c r="C7243" s="428"/>
      <c r="D7243" s="495"/>
      <c r="E7243" s="495"/>
      <c r="F7243" s="428"/>
      <c r="G7243" s="495"/>
      <c r="H7243" s="495" t="str">
        <f t="shared" si="228"/>
        <v/>
      </c>
      <c r="I7243" s="512" t="str">
        <f t="shared" si="229"/>
        <v/>
      </c>
      <c r="J7243" s="428"/>
    </row>
    <row r="7244" spans="1:10" ht="24.75" customHeight="1">
      <c r="A7244" s="428"/>
      <c r="B7244" s="428"/>
      <c r="C7244" s="428"/>
      <c r="D7244" s="495"/>
      <c r="E7244" s="495"/>
      <c r="F7244" s="428"/>
      <c r="G7244" s="495"/>
      <c r="H7244" s="495" t="str">
        <f t="shared" si="228"/>
        <v/>
      </c>
      <c r="I7244" s="512" t="str">
        <f t="shared" si="229"/>
        <v/>
      </c>
      <c r="J7244" s="428"/>
    </row>
    <row r="7245" spans="1:10" ht="24.75" customHeight="1">
      <c r="A7245" s="428"/>
      <c r="B7245" s="428"/>
      <c r="C7245" s="428"/>
      <c r="D7245" s="495"/>
      <c r="E7245" s="495"/>
      <c r="F7245" s="428"/>
      <c r="G7245" s="495"/>
      <c r="H7245" s="495" t="str">
        <f t="shared" si="228"/>
        <v/>
      </c>
      <c r="I7245" s="512" t="str">
        <f t="shared" si="229"/>
        <v/>
      </c>
      <c r="J7245" s="428"/>
    </row>
    <row r="7246" spans="1:10" ht="24.75" customHeight="1">
      <c r="A7246" s="428"/>
      <c r="B7246" s="428"/>
      <c r="C7246" s="428"/>
      <c r="D7246" s="495"/>
      <c r="E7246" s="495"/>
      <c r="F7246" s="428"/>
      <c r="G7246" s="495"/>
      <c r="H7246" s="495" t="str">
        <f t="shared" si="228"/>
        <v/>
      </c>
      <c r="I7246" s="512" t="str">
        <f t="shared" si="229"/>
        <v/>
      </c>
      <c r="J7246" s="428"/>
    </row>
    <row r="7247" spans="1:10" ht="24.75" customHeight="1">
      <c r="A7247" s="428"/>
      <c r="B7247" s="428"/>
      <c r="C7247" s="428"/>
      <c r="D7247" s="495"/>
      <c r="E7247" s="495"/>
      <c r="F7247" s="428"/>
      <c r="G7247" s="495"/>
      <c r="H7247" s="495" t="str">
        <f t="shared" si="228"/>
        <v/>
      </c>
      <c r="I7247" s="512" t="str">
        <f t="shared" si="229"/>
        <v/>
      </c>
      <c r="J7247" s="428"/>
    </row>
    <row r="7248" spans="1:10" ht="24.75" customHeight="1">
      <c r="A7248" s="428"/>
      <c r="B7248" s="428"/>
      <c r="C7248" s="428"/>
      <c r="D7248" s="495"/>
      <c r="E7248" s="495"/>
      <c r="F7248" s="428"/>
      <c r="G7248" s="495"/>
      <c r="H7248" s="495" t="str">
        <f t="shared" si="228"/>
        <v/>
      </c>
      <c r="I7248" s="512" t="str">
        <f t="shared" si="229"/>
        <v/>
      </c>
      <c r="J7248" s="428"/>
    </row>
    <row r="7249" spans="1:10" ht="24.75" customHeight="1">
      <c r="A7249" s="428"/>
      <c r="B7249" s="428"/>
      <c r="C7249" s="428"/>
      <c r="D7249" s="495"/>
      <c r="E7249" s="495"/>
      <c r="F7249" s="428"/>
      <c r="G7249" s="495"/>
      <c r="H7249" s="495" t="str">
        <f t="shared" si="228"/>
        <v/>
      </c>
      <c r="I7249" s="512" t="str">
        <f t="shared" si="229"/>
        <v/>
      </c>
      <c r="J7249" s="428"/>
    </row>
    <row r="7250" spans="1:10" ht="24.75" customHeight="1">
      <c r="A7250" s="428"/>
      <c r="B7250" s="428"/>
      <c r="C7250" s="428"/>
      <c r="D7250" s="495"/>
      <c r="E7250" s="495"/>
      <c r="F7250" s="428"/>
      <c r="G7250" s="495"/>
      <c r="H7250" s="495" t="str">
        <f t="shared" si="228"/>
        <v/>
      </c>
      <c r="I7250" s="512" t="str">
        <f t="shared" si="229"/>
        <v/>
      </c>
      <c r="J7250" s="428"/>
    </row>
    <row r="7251" spans="1:10" ht="24.75" customHeight="1">
      <c r="A7251" s="428"/>
      <c r="B7251" s="428"/>
      <c r="C7251" s="428"/>
      <c r="D7251" s="495"/>
      <c r="E7251" s="495"/>
      <c r="F7251" s="428"/>
      <c r="G7251" s="495"/>
      <c r="H7251" s="495" t="str">
        <f t="shared" si="228"/>
        <v/>
      </c>
      <c r="I7251" s="512" t="str">
        <f t="shared" si="229"/>
        <v/>
      </c>
      <c r="J7251" s="428"/>
    </row>
    <row r="7252" spans="1:10" ht="24.75" customHeight="1">
      <c r="A7252" s="428"/>
      <c r="B7252" s="428"/>
      <c r="C7252" s="428"/>
      <c r="D7252" s="495"/>
      <c r="E7252" s="495"/>
      <c r="F7252" s="428"/>
      <c r="G7252" s="495"/>
      <c r="H7252" s="495" t="str">
        <f t="shared" si="228"/>
        <v/>
      </c>
      <c r="I7252" s="512" t="str">
        <f t="shared" si="229"/>
        <v/>
      </c>
      <c r="J7252" s="428"/>
    </row>
    <row r="7253" spans="1:10" ht="24.75" customHeight="1">
      <c r="A7253" s="428"/>
      <c r="B7253" s="428"/>
      <c r="C7253" s="428"/>
      <c r="D7253" s="495"/>
      <c r="E7253" s="495"/>
      <c r="F7253" s="428"/>
      <c r="G7253" s="495"/>
      <c r="H7253" s="495" t="str">
        <f t="shared" si="228"/>
        <v/>
      </c>
      <c r="I7253" s="512" t="str">
        <f t="shared" si="229"/>
        <v/>
      </c>
      <c r="J7253" s="428"/>
    </row>
    <row r="7254" spans="1:10" ht="24.75" customHeight="1">
      <c r="A7254" s="428"/>
      <c r="B7254" s="428"/>
      <c r="C7254" s="428"/>
      <c r="D7254" s="495"/>
      <c r="E7254" s="495"/>
      <c r="F7254" s="428"/>
      <c r="G7254" s="495"/>
      <c r="H7254" s="495" t="str">
        <f t="shared" si="228"/>
        <v/>
      </c>
      <c r="I7254" s="512" t="str">
        <f t="shared" si="229"/>
        <v/>
      </c>
      <c r="J7254" s="428"/>
    </row>
    <row r="7255" spans="1:10" ht="24.75" customHeight="1">
      <c r="A7255" s="428"/>
      <c r="B7255" s="428"/>
      <c r="C7255" s="428"/>
      <c r="D7255" s="495"/>
      <c r="E7255" s="495"/>
      <c r="F7255" s="428"/>
      <c r="G7255" s="495"/>
      <c r="H7255" s="495" t="str">
        <f t="shared" si="228"/>
        <v/>
      </c>
      <c r="I7255" s="512" t="str">
        <f t="shared" si="229"/>
        <v/>
      </c>
      <c r="J7255" s="428"/>
    </row>
    <row r="7256" spans="1:10" ht="24.75" customHeight="1">
      <c r="A7256" s="428"/>
      <c r="B7256" s="428"/>
      <c r="C7256" s="428"/>
      <c r="D7256" s="495"/>
      <c r="E7256" s="495"/>
      <c r="F7256" s="428"/>
      <c r="G7256" s="495"/>
      <c r="H7256" s="495" t="str">
        <f t="shared" si="228"/>
        <v/>
      </c>
      <c r="I7256" s="512" t="str">
        <f t="shared" si="229"/>
        <v/>
      </c>
      <c r="J7256" s="428"/>
    </row>
    <row r="7257" spans="1:10" ht="24.75" customHeight="1">
      <c r="A7257" s="428"/>
      <c r="B7257" s="428"/>
      <c r="C7257" s="428"/>
      <c r="D7257" s="495"/>
      <c r="E7257" s="495"/>
      <c r="F7257" s="428"/>
      <c r="G7257" s="495"/>
      <c r="H7257" s="495" t="str">
        <f t="shared" si="228"/>
        <v/>
      </c>
      <c r="I7257" s="512" t="str">
        <f t="shared" si="229"/>
        <v/>
      </c>
      <c r="J7257" s="428"/>
    </row>
    <row r="7258" spans="1:10" ht="24.75" customHeight="1">
      <c r="A7258" s="428"/>
      <c r="B7258" s="428"/>
      <c r="C7258" s="428"/>
      <c r="D7258" s="495"/>
      <c r="E7258" s="495"/>
      <c r="F7258" s="428"/>
      <c r="G7258" s="495"/>
      <c r="H7258" s="495" t="str">
        <f t="shared" si="228"/>
        <v/>
      </c>
      <c r="I7258" s="512" t="str">
        <f t="shared" si="229"/>
        <v/>
      </c>
      <c r="J7258" s="428"/>
    </row>
    <row r="7259" spans="1:10" ht="24.75" customHeight="1">
      <c r="A7259" s="428"/>
      <c r="B7259" s="428"/>
      <c r="C7259" s="428"/>
      <c r="D7259" s="495"/>
      <c r="E7259" s="495"/>
      <c r="F7259" s="428"/>
      <c r="G7259" s="495"/>
      <c r="H7259" s="495" t="str">
        <f t="shared" si="228"/>
        <v/>
      </c>
      <c r="I7259" s="512" t="str">
        <f t="shared" si="229"/>
        <v/>
      </c>
      <c r="J7259" s="428"/>
    </row>
    <row r="7260" spans="1:10" ht="24.75" customHeight="1">
      <c r="A7260" s="428"/>
      <c r="B7260" s="428"/>
      <c r="C7260" s="428"/>
      <c r="D7260" s="495"/>
      <c r="E7260" s="495"/>
      <c r="F7260" s="428"/>
      <c r="G7260" s="495"/>
      <c r="H7260" s="495" t="str">
        <f t="shared" si="228"/>
        <v/>
      </c>
      <c r="I7260" s="512" t="str">
        <f t="shared" si="229"/>
        <v/>
      </c>
      <c r="J7260" s="428"/>
    </row>
    <row r="7261" spans="1:10" ht="24.75" customHeight="1">
      <c r="A7261" s="428"/>
      <c r="B7261" s="428"/>
      <c r="C7261" s="428"/>
      <c r="D7261" s="495"/>
      <c r="E7261" s="495"/>
      <c r="F7261" s="428"/>
      <c r="G7261" s="495"/>
      <c r="H7261" s="495" t="str">
        <f t="shared" si="228"/>
        <v/>
      </c>
      <c r="I7261" s="512" t="str">
        <f t="shared" si="229"/>
        <v/>
      </c>
      <c r="J7261" s="428"/>
    </row>
    <row r="7262" spans="1:10" ht="24.75" customHeight="1">
      <c r="A7262" s="428"/>
      <c r="B7262" s="428"/>
      <c r="C7262" s="428"/>
      <c r="D7262" s="495"/>
      <c r="E7262" s="495"/>
      <c r="F7262" s="428"/>
      <c r="G7262" s="495"/>
      <c r="H7262" s="495" t="str">
        <f t="shared" ref="H7262:H7325" si="230">IF(E7262="","",E7262*G7262)</f>
        <v/>
      </c>
      <c r="I7262" s="512" t="str">
        <f t="shared" ref="I7262:I7325" si="231">IF(D7262="","",H7262/D7262)</f>
        <v/>
      </c>
      <c r="J7262" s="428"/>
    </row>
    <row r="7263" spans="1:10" ht="24.75" customHeight="1">
      <c r="A7263" s="428"/>
      <c r="B7263" s="428"/>
      <c r="C7263" s="428"/>
      <c r="D7263" s="495"/>
      <c r="E7263" s="495"/>
      <c r="F7263" s="428"/>
      <c r="G7263" s="495"/>
      <c r="H7263" s="495" t="str">
        <f t="shared" si="230"/>
        <v/>
      </c>
      <c r="I7263" s="512" t="str">
        <f t="shared" si="231"/>
        <v/>
      </c>
      <c r="J7263" s="428"/>
    </row>
    <row r="7264" spans="1:10" ht="24.75" customHeight="1">
      <c r="A7264" s="428"/>
      <c r="B7264" s="428"/>
      <c r="C7264" s="428"/>
      <c r="D7264" s="495"/>
      <c r="E7264" s="495"/>
      <c r="F7264" s="428"/>
      <c r="G7264" s="495"/>
      <c r="H7264" s="495" t="str">
        <f t="shared" si="230"/>
        <v/>
      </c>
      <c r="I7264" s="512" t="str">
        <f t="shared" si="231"/>
        <v/>
      </c>
      <c r="J7264" s="428"/>
    </row>
    <row r="7265" spans="1:10" ht="24.75" customHeight="1">
      <c r="A7265" s="428"/>
      <c r="B7265" s="428"/>
      <c r="C7265" s="428"/>
      <c r="D7265" s="495"/>
      <c r="E7265" s="495"/>
      <c r="F7265" s="428"/>
      <c r="G7265" s="495"/>
      <c r="H7265" s="495" t="str">
        <f t="shared" si="230"/>
        <v/>
      </c>
      <c r="I7265" s="512" t="str">
        <f t="shared" si="231"/>
        <v/>
      </c>
      <c r="J7265" s="428"/>
    </row>
    <row r="7266" spans="1:10" ht="24.75" customHeight="1">
      <c r="A7266" s="428"/>
      <c r="B7266" s="428"/>
      <c r="C7266" s="428"/>
      <c r="D7266" s="495"/>
      <c r="E7266" s="495"/>
      <c r="F7266" s="428"/>
      <c r="G7266" s="495"/>
      <c r="H7266" s="495" t="str">
        <f t="shared" si="230"/>
        <v/>
      </c>
      <c r="I7266" s="512" t="str">
        <f t="shared" si="231"/>
        <v/>
      </c>
      <c r="J7266" s="428"/>
    </row>
    <row r="7267" spans="1:10" ht="24.75" customHeight="1">
      <c r="A7267" s="428"/>
      <c r="B7267" s="428"/>
      <c r="C7267" s="428"/>
      <c r="D7267" s="495"/>
      <c r="E7267" s="495"/>
      <c r="F7267" s="428"/>
      <c r="G7267" s="495"/>
      <c r="H7267" s="495" t="str">
        <f t="shared" si="230"/>
        <v/>
      </c>
      <c r="I7267" s="512" t="str">
        <f t="shared" si="231"/>
        <v/>
      </c>
      <c r="J7267" s="428"/>
    </row>
    <row r="7268" spans="1:10" ht="24.75" customHeight="1">
      <c r="A7268" s="428"/>
      <c r="B7268" s="428"/>
      <c r="C7268" s="428"/>
      <c r="D7268" s="495"/>
      <c r="E7268" s="495"/>
      <c r="F7268" s="428"/>
      <c r="G7268" s="495"/>
      <c r="H7268" s="495" t="str">
        <f t="shared" si="230"/>
        <v/>
      </c>
      <c r="I7268" s="512" t="str">
        <f t="shared" si="231"/>
        <v/>
      </c>
      <c r="J7268" s="428"/>
    </row>
    <row r="7269" spans="1:10" ht="24.75" customHeight="1">
      <c r="A7269" s="428"/>
      <c r="B7269" s="428"/>
      <c r="C7269" s="428"/>
      <c r="D7269" s="495"/>
      <c r="E7269" s="495"/>
      <c r="F7269" s="428"/>
      <c r="G7269" s="495"/>
      <c r="H7269" s="495" t="str">
        <f t="shared" si="230"/>
        <v/>
      </c>
      <c r="I7269" s="512" t="str">
        <f t="shared" si="231"/>
        <v/>
      </c>
      <c r="J7269" s="428"/>
    </row>
    <row r="7270" spans="1:10" ht="24.75" customHeight="1">
      <c r="A7270" s="428"/>
      <c r="B7270" s="428"/>
      <c r="C7270" s="428"/>
      <c r="D7270" s="495"/>
      <c r="E7270" s="495"/>
      <c r="F7270" s="428"/>
      <c r="G7270" s="495"/>
      <c r="H7270" s="495" t="str">
        <f t="shared" si="230"/>
        <v/>
      </c>
      <c r="I7270" s="512" t="str">
        <f t="shared" si="231"/>
        <v/>
      </c>
      <c r="J7270" s="428"/>
    </row>
    <row r="7271" spans="1:10" ht="24.75" customHeight="1">
      <c r="A7271" s="428"/>
      <c r="B7271" s="428"/>
      <c r="C7271" s="428"/>
      <c r="D7271" s="495"/>
      <c r="E7271" s="495"/>
      <c r="F7271" s="428"/>
      <c r="G7271" s="495"/>
      <c r="H7271" s="495" t="str">
        <f t="shared" si="230"/>
        <v/>
      </c>
      <c r="I7271" s="512" t="str">
        <f t="shared" si="231"/>
        <v/>
      </c>
      <c r="J7271" s="428"/>
    </row>
    <row r="7272" spans="1:10" ht="24.75" customHeight="1">
      <c r="A7272" s="428"/>
      <c r="B7272" s="428"/>
      <c r="C7272" s="428"/>
      <c r="D7272" s="495"/>
      <c r="E7272" s="495"/>
      <c r="F7272" s="428"/>
      <c r="G7272" s="495"/>
      <c r="H7272" s="495" t="str">
        <f t="shared" si="230"/>
        <v/>
      </c>
      <c r="I7272" s="512" t="str">
        <f t="shared" si="231"/>
        <v/>
      </c>
      <c r="J7272" s="428"/>
    </row>
    <row r="7273" spans="1:10" ht="24.75" customHeight="1">
      <c r="A7273" s="428"/>
      <c r="B7273" s="428"/>
      <c r="C7273" s="428"/>
      <c r="D7273" s="495"/>
      <c r="E7273" s="495"/>
      <c r="F7273" s="428"/>
      <c r="G7273" s="495"/>
      <c r="H7273" s="495" t="str">
        <f t="shared" si="230"/>
        <v/>
      </c>
      <c r="I7273" s="512" t="str">
        <f t="shared" si="231"/>
        <v/>
      </c>
      <c r="J7273" s="428"/>
    </row>
    <row r="7274" spans="1:10" ht="24.75" customHeight="1">
      <c r="A7274" s="428"/>
      <c r="B7274" s="428"/>
      <c r="C7274" s="428"/>
      <c r="D7274" s="495"/>
      <c r="E7274" s="495"/>
      <c r="F7274" s="428"/>
      <c r="G7274" s="495"/>
      <c r="H7274" s="495" t="str">
        <f t="shared" si="230"/>
        <v/>
      </c>
      <c r="I7274" s="512" t="str">
        <f t="shared" si="231"/>
        <v/>
      </c>
      <c r="J7274" s="428"/>
    </row>
    <row r="7275" spans="1:10" ht="24.75" customHeight="1">
      <c r="A7275" s="428"/>
      <c r="B7275" s="428"/>
      <c r="C7275" s="428"/>
      <c r="D7275" s="495"/>
      <c r="E7275" s="495"/>
      <c r="F7275" s="428"/>
      <c r="G7275" s="495"/>
      <c r="H7275" s="495" t="str">
        <f t="shared" si="230"/>
        <v/>
      </c>
      <c r="I7275" s="512" t="str">
        <f t="shared" si="231"/>
        <v/>
      </c>
      <c r="J7275" s="428"/>
    </row>
    <row r="7276" spans="1:10" ht="24.75" customHeight="1">
      <c r="A7276" s="428"/>
      <c r="B7276" s="428"/>
      <c r="C7276" s="428"/>
      <c r="D7276" s="495"/>
      <c r="E7276" s="495"/>
      <c r="F7276" s="428"/>
      <c r="G7276" s="495"/>
      <c r="H7276" s="495" t="str">
        <f t="shared" si="230"/>
        <v/>
      </c>
      <c r="I7276" s="512" t="str">
        <f t="shared" si="231"/>
        <v/>
      </c>
      <c r="J7276" s="428"/>
    </row>
    <row r="7277" spans="1:10" ht="24.75" customHeight="1">
      <c r="A7277" s="428"/>
      <c r="B7277" s="428"/>
      <c r="C7277" s="428"/>
      <c r="D7277" s="495"/>
      <c r="E7277" s="495"/>
      <c r="F7277" s="428"/>
      <c r="G7277" s="495"/>
      <c r="H7277" s="495" t="str">
        <f t="shared" si="230"/>
        <v/>
      </c>
      <c r="I7277" s="512" t="str">
        <f t="shared" si="231"/>
        <v/>
      </c>
      <c r="J7277" s="428"/>
    </row>
    <row r="7278" spans="1:10" ht="24.75" customHeight="1">
      <c r="A7278" s="428"/>
      <c r="B7278" s="428"/>
      <c r="C7278" s="428"/>
      <c r="D7278" s="495"/>
      <c r="E7278" s="495"/>
      <c r="F7278" s="428"/>
      <c r="G7278" s="495"/>
      <c r="H7278" s="495" t="str">
        <f t="shared" si="230"/>
        <v/>
      </c>
      <c r="I7278" s="512" t="str">
        <f t="shared" si="231"/>
        <v/>
      </c>
      <c r="J7278" s="428"/>
    </row>
    <row r="7279" spans="1:10" ht="24.75" customHeight="1">
      <c r="A7279" s="428"/>
      <c r="B7279" s="428"/>
      <c r="C7279" s="428"/>
      <c r="D7279" s="495"/>
      <c r="E7279" s="495"/>
      <c r="F7279" s="428"/>
      <c r="G7279" s="495"/>
      <c r="H7279" s="495" t="str">
        <f t="shared" si="230"/>
        <v/>
      </c>
      <c r="I7279" s="512" t="str">
        <f t="shared" si="231"/>
        <v/>
      </c>
      <c r="J7279" s="428"/>
    </row>
    <row r="7280" spans="1:10" ht="24.75" customHeight="1">
      <c r="A7280" s="428"/>
      <c r="B7280" s="428"/>
      <c r="C7280" s="428"/>
      <c r="D7280" s="495"/>
      <c r="E7280" s="495"/>
      <c r="F7280" s="428"/>
      <c r="G7280" s="495"/>
      <c r="H7280" s="495" t="str">
        <f t="shared" si="230"/>
        <v/>
      </c>
      <c r="I7280" s="512" t="str">
        <f t="shared" si="231"/>
        <v/>
      </c>
      <c r="J7280" s="428"/>
    </row>
    <row r="7281" spans="1:10" ht="24.75" customHeight="1">
      <c r="A7281" s="428"/>
      <c r="B7281" s="428"/>
      <c r="C7281" s="428"/>
      <c r="D7281" s="495"/>
      <c r="E7281" s="495"/>
      <c r="F7281" s="428"/>
      <c r="G7281" s="495"/>
      <c r="H7281" s="495" t="str">
        <f t="shared" si="230"/>
        <v/>
      </c>
      <c r="I7281" s="512" t="str">
        <f t="shared" si="231"/>
        <v/>
      </c>
      <c r="J7281" s="428"/>
    </row>
    <row r="7282" spans="1:10" ht="24.75" customHeight="1">
      <c r="A7282" s="428"/>
      <c r="B7282" s="428"/>
      <c r="C7282" s="428"/>
      <c r="D7282" s="495"/>
      <c r="E7282" s="495"/>
      <c r="F7282" s="428"/>
      <c r="G7282" s="495"/>
      <c r="H7282" s="495" t="str">
        <f t="shared" si="230"/>
        <v/>
      </c>
      <c r="I7282" s="512" t="str">
        <f t="shared" si="231"/>
        <v/>
      </c>
      <c r="J7282" s="428"/>
    </row>
    <row r="7283" spans="1:10" ht="24.75" customHeight="1">
      <c r="A7283" s="428"/>
      <c r="B7283" s="428"/>
      <c r="C7283" s="428"/>
      <c r="D7283" s="495"/>
      <c r="E7283" s="495"/>
      <c r="F7283" s="428"/>
      <c r="G7283" s="495"/>
      <c r="H7283" s="495" t="str">
        <f t="shared" si="230"/>
        <v/>
      </c>
      <c r="I7283" s="512" t="str">
        <f t="shared" si="231"/>
        <v/>
      </c>
      <c r="J7283" s="428"/>
    </row>
    <row r="7284" spans="1:10" ht="24.75" customHeight="1">
      <c r="A7284" s="428"/>
      <c r="B7284" s="428"/>
      <c r="C7284" s="428"/>
      <c r="D7284" s="495"/>
      <c r="E7284" s="495"/>
      <c r="F7284" s="428"/>
      <c r="G7284" s="495"/>
      <c r="H7284" s="495" t="str">
        <f t="shared" si="230"/>
        <v/>
      </c>
      <c r="I7284" s="512" t="str">
        <f t="shared" si="231"/>
        <v/>
      </c>
      <c r="J7284" s="428"/>
    </row>
    <row r="7285" spans="1:10" ht="24.75" customHeight="1">
      <c r="A7285" s="428"/>
      <c r="B7285" s="428"/>
      <c r="C7285" s="428"/>
      <c r="D7285" s="495"/>
      <c r="E7285" s="495"/>
      <c r="F7285" s="428"/>
      <c r="G7285" s="495"/>
      <c r="H7285" s="495" t="str">
        <f t="shared" si="230"/>
        <v/>
      </c>
      <c r="I7285" s="512" t="str">
        <f t="shared" si="231"/>
        <v/>
      </c>
      <c r="J7285" s="428"/>
    </row>
    <row r="7286" spans="1:10" ht="24.75" customHeight="1">
      <c r="A7286" s="428"/>
      <c r="B7286" s="428"/>
      <c r="C7286" s="428"/>
      <c r="D7286" s="495"/>
      <c r="E7286" s="495"/>
      <c r="F7286" s="428"/>
      <c r="G7286" s="495"/>
      <c r="H7286" s="495" t="str">
        <f t="shared" si="230"/>
        <v/>
      </c>
      <c r="I7286" s="512" t="str">
        <f t="shared" si="231"/>
        <v/>
      </c>
      <c r="J7286" s="428"/>
    </row>
    <row r="7287" spans="1:10" ht="24.75" customHeight="1">
      <c r="A7287" s="428"/>
      <c r="B7287" s="428"/>
      <c r="C7287" s="428"/>
      <c r="D7287" s="495"/>
      <c r="E7287" s="495"/>
      <c r="F7287" s="428"/>
      <c r="G7287" s="495"/>
      <c r="H7287" s="495" t="str">
        <f t="shared" si="230"/>
        <v/>
      </c>
      <c r="I7287" s="512" t="str">
        <f t="shared" si="231"/>
        <v/>
      </c>
      <c r="J7287" s="428"/>
    </row>
    <row r="7288" spans="1:10" ht="24.75" customHeight="1">
      <c r="A7288" s="428"/>
      <c r="B7288" s="428"/>
      <c r="C7288" s="428"/>
      <c r="D7288" s="495"/>
      <c r="E7288" s="495"/>
      <c r="F7288" s="428"/>
      <c r="G7288" s="495"/>
      <c r="H7288" s="495" t="str">
        <f t="shared" si="230"/>
        <v/>
      </c>
      <c r="I7288" s="512" t="str">
        <f t="shared" si="231"/>
        <v/>
      </c>
      <c r="J7288" s="428"/>
    </row>
    <row r="7289" spans="1:10" ht="24.75" customHeight="1">
      <c r="A7289" s="428"/>
      <c r="B7289" s="428"/>
      <c r="C7289" s="428"/>
      <c r="D7289" s="495"/>
      <c r="E7289" s="495"/>
      <c r="F7289" s="428"/>
      <c r="G7289" s="495"/>
      <c r="H7289" s="495" t="str">
        <f t="shared" si="230"/>
        <v/>
      </c>
      <c r="I7289" s="512" t="str">
        <f t="shared" si="231"/>
        <v/>
      </c>
      <c r="J7289" s="428"/>
    </row>
    <row r="7290" spans="1:10" ht="24.75" customHeight="1">
      <c r="A7290" s="428"/>
      <c r="B7290" s="428"/>
      <c r="C7290" s="428"/>
      <c r="D7290" s="495"/>
      <c r="E7290" s="495"/>
      <c r="F7290" s="428"/>
      <c r="G7290" s="495"/>
      <c r="H7290" s="495" t="str">
        <f t="shared" si="230"/>
        <v/>
      </c>
      <c r="I7290" s="512" t="str">
        <f t="shared" si="231"/>
        <v/>
      </c>
      <c r="J7290" s="428"/>
    </row>
    <row r="7291" spans="1:10" ht="24.75" customHeight="1">
      <c r="A7291" s="428"/>
      <c r="B7291" s="428"/>
      <c r="C7291" s="428"/>
      <c r="D7291" s="495"/>
      <c r="E7291" s="495"/>
      <c r="F7291" s="428"/>
      <c r="G7291" s="495"/>
      <c r="H7291" s="495" t="str">
        <f t="shared" si="230"/>
        <v/>
      </c>
      <c r="I7291" s="512" t="str">
        <f t="shared" si="231"/>
        <v/>
      </c>
      <c r="J7291" s="428"/>
    </row>
    <row r="7292" spans="1:10" ht="24.75" customHeight="1">
      <c r="A7292" s="428"/>
      <c r="B7292" s="428"/>
      <c r="C7292" s="428"/>
      <c r="D7292" s="495"/>
      <c r="E7292" s="495"/>
      <c r="F7292" s="428"/>
      <c r="G7292" s="495"/>
      <c r="H7292" s="495" t="str">
        <f t="shared" si="230"/>
        <v/>
      </c>
      <c r="I7292" s="512" t="str">
        <f t="shared" si="231"/>
        <v/>
      </c>
      <c r="J7292" s="428"/>
    </row>
    <row r="7293" spans="1:10" ht="24.75" customHeight="1">
      <c r="A7293" s="428"/>
      <c r="B7293" s="428"/>
      <c r="C7293" s="428"/>
      <c r="D7293" s="495"/>
      <c r="E7293" s="495"/>
      <c r="F7293" s="428"/>
      <c r="G7293" s="495"/>
      <c r="H7293" s="495" t="str">
        <f t="shared" si="230"/>
        <v/>
      </c>
      <c r="I7293" s="512" t="str">
        <f t="shared" si="231"/>
        <v/>
      </c>
      <c r="J7293" s="428"/>
    </row>
    <row r="7294" spans="1:10" ht="24.75" customHeight="1">
      <c r="A7294" s="428"/>
      <c r="B7294" s="428"/>
      <c r="C7294" s="428"/>
      <c r="D7294" s="495"/>
      <c r="E7294" s="495"/>
      <c r="F7294" s="428"/>
      <c r="G7294" s="495"/>
      <c r="H7294" s="495" t="str">
        <f t="shared" si="230"/>
        <v/>
      </c>
      <c r="I7294" s="512" t="str">
        <f t="shared" si="231"/>
        <v/>
      </c>
      <c r="J7294" s="428"/>
    </row>
    <row r="7295" spans="1:10" ht="24.75" customHeight="1">
      <c r="A7295" s="428"/>
      <c r="B7295" s="428"/>
      <c r="C7295" s="428"/>
      <c r="D7295" s="495"/>
      <c r="E7295" s="495"/>
      <c r="F7295" s="428"/>
      <c r="G7295" s="495"/>
      <c r="H7295" s="495" t="str">
        <f t="shared" si="230"/>
        <v/>
      </c>
      <c r="I7295" s="512" t="str">
        <f t="shared" si="231"/>
        <v/>
      </c>
      <c r="J7295" s="428"/>
    </row>
    <row r="7296" spans="1:10" ht="24.75" customHeight="1">
      <c r="A7296" s="428"/>
      <c r="B7296" s="428"/>
      <c r="C7296" s="428"/>
      <c r="D7296" s="495"/>
      <c r="E7296" s="495"/>
      <c r="F7296" s="428"/>
      <c r="G7296" s="495"/>
      <c r="H7296" s="495" t="str">
        <f t="shared" si="230"/>
        <v/>
      </c>
      <c r="I7296" s="512" t="str">
        <f t="shared" si="231"/>
        <v/>
      </c>
      <c r="J7296" s="428"/>
    </row>
    <row r="7297" spans="1:10" ht="24.75" customHeight="1">
      <c r="A7297" s="428"/>
      <c r="B7297" s="428"/>
      <c r="C7297" s="428"/>
      <c r="D7297" s="495"/>
      <c r="E7297" s="495"/>
      <c r="F7297" s="428"/>
      <c r="G7297" s="495"/>
      <c r="H7297" s="495" t="str">
        <f t="shared" si="230"/>
        <v/>
      </c>
      <c r="I7297" s="512" t="str">
        <f t="shared" si="231"/>
        <v/>
      </c>
      <c r="J7297" s="428"/>
    </row>
    <row r="7298" spans="1:10" ht="24.75" customHeight="1">
      <c r="A7298" s="428"/>
      <c r="B7298" s="428"/>
      <c r="C7298" s="428"/>
      <c r="D7298" s="495"/>
      <c r="E7298" s="495"/>
      <c r="F7298" s="428"/>
      <c r="G7298" s="495"/>
      <c r="H7298" s="495" t="str">
        <f t="shared" si="230"/>
        <v/>
      </c>
      <c r="I7298" s="512" t="str">
        <f t="shared" si="231"/>
        <v/>
      </c>
      <c r="J7298" s="428"/>
    </row>
    <row r="7299" spans="1:10" ht="24.75" customHeight="1">
      <c r="A7299" s="428"/>
      <c r="B7299" s="428"/>
      <c r="C7299" s="428"/>
      <c r="D7299" s="495"/>
      <c r="E7299" s="495"/>
      <c r="F7299" s="428"/>
      <c r="G7299" s="495"/>
      <c r="H7299" s="495" t="str">
        <f t="shared" si="230"/>
        <v/>
      </c>
      <c r="I7299" s="512" t="str">
        <f t="shared" si="231"/>
        <v/>
      </c>
      <c r="J7299" s="428"/>
    </row>
    <row r="7300" spans="1:10" ht="24.75" customHeight="1">
      <c r="A7300" s="428"/>
      <c r="B7300" s="428"/>
      <c r="C7300" s="428"/>
      <c r="D7300" s="495"/>
      <c r="E7300" s="495"/>
      <c r="F7300" s="428"/>
      <c r="G7300" s="495"/>
      <c r="H7300" s="495" t="str">
        <f t="shared" si="230"/>
        <v/>
      </c>
      <c r="I7300" s="512" t="str">
        <f t="shared" si="231"/>
        <v/>
      </c>
      <c r="J7300" s="428"/>
    </row>
    <row r="7301" spans="1:10" ht="24.75" customHeight="1">
      <c r="A7301" s="428"/>
      <c r="B7301" s="428"/>
      <c r="C7301" s="428"/>
      <c r="D7301" s="495"/>
      <c r="E7301" s="495"/>
      <c r="F7301" s="428"/>
      <c r="G7301" s="495"/>
      <c r="H7301" s="495" t="str">
        <f t="shared" si="230"/>
        <v/>
      </c>
      <c r="I7301" s="512" t="str">
        <f t="shared" si="231"/>
        <v/>
      </c>
      <c r="J7301" s="428"/>
    </row>
    <row r="7302" spans="1:10" ht="24.75" customHeight="1">
      <c r="A7302" s="428"/>
      <c r="B7302" s="428"/>
      <c r="C7302" s="428"/>
      <c r="D7302" s="495"/>
      <c r="E7302" s="495"/>
      <c r="F7302" s="428"/>
      <c r="G7302" s="495"/>
      <c r="H7302" s="495" t="str">
        <f t="shared" si="230"/>
        <v/>
      </c>
      <c r="I7302" s="512" t="str">
        <f t="shared" si="231"/>
        <v/>
      </c>
      <c r="J7302" s="428"/>
    </row>
    <row r="7303" spans="1:10" ht="24.75" customHeight="1">
      <c r="A7303" s="428"/>
      <c r="B7303" s="428"/>
      <c r="C7303" s="428"/>
      <c r="D7303" s="495"/>
      <c r="E7303" s="495"/>
      <c r="F7303" s="428"/>
      <c r="G7303" s="495"/>
      <c r="H7303" s="495" t="str">
        <f t="shared" si="230"/>
        <v/>
      </c>
      <c r="I7303" s="512" t="str">
        <f t="shared" si="231"/>
        <v/>
      </c>
      <c r="J7303" s="428"/>
    </row>
    <row r="7304" spans="1:10" ht="24.75" customHeight="1">
      <c r="A7304" s="428"/>
      <c r="B7304" s="428"/>
      <c r="C7304" s="428"/>
      <c r="D7304" s="495"/>
      <c r="E7304" s="495"/>
      <c r="F7304" s="428"/>
      <c r="G7304" s="495"/>
      <c r="H7304" s="495" t="str">
        <f t="shared" si="230"/>
        <v/>
      </c>
      <c r="I7304" s="512" t="str">
        <f t="shared" si="231"/>
        <v/>
      </c>
      <c r="J7304" s="428"/>
    </row>
    <row r="7305" spans="1:10" ht="24.75" customHeight="1">
      <c r="A7305" s="428"/>
      <c r="B7305" s="428"/>
      <c r="C7305" s="428"/>
      <c r="D7305" s="495"/>
      <c r="E7305" s="495"/>
      <c r="F7305" s="428"/>
      <c r="G7305" s="495"/>
      <c r="H7305" s="495" t="str">
        <f t="shared" si="230"/>
        <v/>
      </c>
      <c r="I7305" s="512" t="str">
        <f t="shared" si="231"/>
        <v/>
      </c>
      <c r="J7305" s="428"/>
    </row>
    <row r="7306" spans="1:10" ht="24.75" customHeight="1">
      <c r="A7306" s="428"/>
      <c r="B7306" s="428"/>
      <c r="C7306" s="428"/>
      <c r="D7306" s="495"/>
      <c r="E7306" s="495"/>
      <c r="F7306" s="428"/>
      <c r="G7306" s="495"/>
      <c r="H7306" s="495" t="str">
        <f t="shared" si="230"/>
        <v/>
      </c>
      <c r="I7306" s="512" t="str">
        <f t="shared" si="231"/>
        <v/>
      </c>
      <c r="J7306" s="428"/>
    </row>
    <row r="7307" spans="1:10" ht="24.75" customHeight="1">
      <c r="A7307" s="428"/>
      <c r="B7307" s="428"/>
      <c r="C7307" s="428"/>
      <c r="D7307" s="495"/>
      <c r="E7307" s="495"/>
      <c r="F7307" s="428"/>
      <c r="G7307" s="495"/>
      <c r="H7307" s="495" t="str">
        <f t="shared" si="230"/>
        <v/>
      </c>
      <c r="I7307" s="512" t="str">
        <f t="shared" si="231"/>
        <v/>
      </c>
      <c r="J7307" s="428"/>
    </row>
    <row r="7308" spans="1:10" ht="24.75" customHeight="1">
      <c r="A7308" s="428"/>
      <c r="B7308" s="428"/>
      <c r="C7308" s="428"/>
      <c r="D7308" s="495"/>
      <c r="E7308" s="495"/>
      <c r="F7308" s="428"/>
      <c r="G7308" s="495"/>
      <c r="H7308" s="495" t="str">
        <f t="shared" si="230"/>
        <v/>
      </c>
      <c r="I7308" s="512" t="str">
        <f t="shared" si="231"/>
        <v/>
      </c>
      <c r="J7308" s="428"/>
    </row>
    <row r="7309" spans="1:10" ht="24.75" customHeight="1">
      <c r="A7309" s="428"/>
      <c r="B7309" s="428"/>
      <c r="C7309" s="428"/>
      <c r="D7309" s="495"/>
      <c r="E7309" s="495"/>
      <c r="F7309" s="428"/>
      <c r="G7309" s="495"/>
      <c r="H7309" s="495" t="str">
        <f t="shared" si="230"/>
        <v/>
      </c>
      <c r="I7309" s="512" t="str">
        <f t="shared" si="231"/>
        <v/>
      </c>
      <c r="J7309" s="428"/>
    </row>
    <row r="7310" spans="1:10" ht="24.75" customHeight="1">
      <c r="A7310" s="428"/>
      <c r="B7310" s="428"/>
      <c r="C7310" s="428"/>
      <c r="D7310" s="495"/>
      <c r="E7310" s="495"/>
      <c r="F7310" s="428"/>
      <c r="G7310" s="495"/>
      <c r="H7310" s="495" t="str">
        <f t="shared" si="230"/>
        <v/>
      </c>
      <c r="I7310" s="512" t="str">
        <f t="shared" si="231"/>
        <v/>
      </c>
      <c r="J7310" s="428"/>
    </row>
    <row r="7311" spans="1:10" ht="24.75" customHeight="1">
      <c r="A7311" s="428"/>
      <c r="B7311" s="428"/>
      <c r="C7311" s="428"/>
      <c r="D7311" s="495"/>
      <c r="E7311" s="495"/>
      <c r="F7311" s="428"/>
      <c r="G7311" s="495"/>
      <c r="H7311" s="495" t="str">
        <f t="shared" si="230"/>
        <v/>
      </c>
      <c r="I7311" s="512" t="str">
        <f t="shared" si="231"/>
        <v/>
      </c>
      <c r="J7311" s="428"/>
    </row>
    <row r="7312" spans="1:10" ht="24.75" customHeight="1">
      <c r="A7312" s="428"/>
      <c r="B7312" s="428"/>
      <c r="C7312" s="428"/>
      <c r="D7312" s="495"/>
      <c r="E7312" s="495"/>
      <c r="F7312" s="428"/>
      <c r="G7312" s="495"/>
      <c r="H7312" s="495" t="str">
        <f t="shared" si="230"/>
        <v/>
      </c>
      <c r="I7312" s="512" t="str">
        <f t="shared" si="231"/>
        <v/>
      </c>
      <c r="J7312" s="428"/>
    </row>
    <row r="7313" spans="1:10" ht="24.75" customHeight="1">
      <c r="A7313" s="428"/>
      <c r="B7313" s="428"/>
      <c r="C7313" s="428"/>
      <c r="D7313" s="495"/>
      <c r="E7313" s="495"/>
      <c r="F7313" s="428"/>
      <c r="G7313" s="495"/>
      <c r="H7313" s="495" t="str">
        <f t="shared" si="230"/>
        <v/>
      </c>
      <c r="I7313" s="512" t="str">
        <f t="shared" si="231"/>
        <v/>
      </c>
      <c r="J7313" s="428"/>
    </row>
    <row r="7314" spans="1:10" ht="24.75" customHeight="1">
      <c r="A7314" s="428"/>
      <c r="B7314" s="428"/>
      <c r="C7314" s="428"/>
      <c r="D7314" s="495"/>
      <c r="E7314" s="495"/>
      <c r="F7314" s="428"/>
      <c r="G7314" s="495"/>
      <c r="H7314" s="495" t="str">
        <f t="shared" si="230"/>
        <v/>
      </c>
      <c r="I7314" s="512" t="str">
        <f t="shared" si="231"/>
        <v/>
      </c>
      <c r="J7314" s="428"/>
    </row>
    <row r="7315" spans="1:10" ht="24.75" customHeight="1">
      <c r="A7315" s="428"/>
      <c r="B7315" s="428"/>
      <c r="C7315" s="428"/>
      <c r="D7315" s="495"/>
      <c r="E7315" s="495"/>
      <c r="F7315" s="428"/>
      <c r="G7315" s="495"/>
      <c r="H7315" s="495" t="str">
        <f t="shared" si="230"/>
        <v/>
      </c>
      <c r="I7315" s="512" t="str">
        <f t="shared" si="231"/>
        <v/>
      </c>
      <c r="J7315" s="428"/>
    </row>
    <row r="7316" spans="1:10" ht="24.75" customHeight="1">
      <c r="A7316" s="428"/>
      <c r="B7316" s="428"/>
      <c r="C7316" s="428"/>
      <c r="D7316" s="495"/>
      <c r="E7316" s="495"/>
      <c r="F7316" s="428"/>
      <c r="G7316" s="495"/>
      <c r="H7316" s="495" t="str">
        <f t="shared" si="230"/>
        <v/>
      </c>
      <c r="I7316" s="512" t="str">
        <f t="shared" si="231"/>
        <v/>
      </c>
      <c r="J7316" s="428"/>
    </row>
    <row r="7317" spans="1:10" ht="24.75" customHeight="1">
      <c r="A7317" s="428"/>
      <c r="B7317" s="428"/>
      <c r="C7317" s="428"/>
      <c r="D7317" s="495"/>
      <c r="E7317" s="495"/>
      <c r="F7317" s="428"/>
      <c r="G7317" s="495"/>
      <c r="H7317" s="495" t="str">
        <f t="shared" si="230"/>
        <v/>
      </c>
      <c r="I7317" s="512" t="str">
        <f t="shared" si="231"/>
        <v/>
      </c>
      <c r="J7317" s="428"/>
    </row>
    <row r="7318" spans="1:10" ht="24.75" customHeight="1">
      <c r="A7318" s="428"/>
      <c r="B7318" s="428"/>
      <c r="C7318" s="428"/>
      <c r="D7318" s="495"/>
      <c r="E7318" s="495"/>
      <c r="F7318" s="428"/>
      <c r="G7318" s="495"/>
      <c r="H7318" s="495" t="str">
        <f t="shared" si="230"/>
        <v/>
      </c>
      <c r="I7318" s="512" t="str">
        <f t="shared" si="231"/>
        <v/>
      </c>
      <c r="J7318" s="428"/>
    </row>
    <row r="7319" spans="1:10" ht="24.75" customHeight="1">
      <c r="A7319" s="428"/>
      <c r="B7319" s="428"/>
      <c r="C7319" s="428"/>
      <c r="D7319" s="495"/>
      <c r="E7319" s="495"/>
      <c r="F7319" s="428"/>
      <c r="G7319" s="495"/>
      <c r="H7319" s="495" t="str">
        <f t="shared" si="230"/>
        <v/>
      </c>
      <c r="I7319" s="512" t="str">
        <f t="shared" si="231"/>
        <v/>
      </c>
      <c r="J7319" s="428"/>
    </row>
    <row r="7320" spans="1:10" ht="24.75" customHeight="1">
      <c r="A7320" s="428"/>
      <c r="B7320" s="428"/>
      <c r="C7320" s="428"/>
      <c r="D7320" s="495"/>
      <c r="E7320" s="495"/>
      <c r="F7320" s="428"/>
      <c r="G7320" s="495"/>
      <c r="H7320" s="495" t="str">
        <f t="shared" si="230"/>
        <v/>
      </c>
      <c r="I7320" s="512" t="str">
        <f t="shared" si="231"/>
        <v/>
      </c>
      <c r="J7320" s="428"/>
    </row>
    <row r="7321" spans="1:10" ht="24.75" customHeight="1">
      <c r="A7321" s="428"/>
      <c r="B7321" s="428"/>
      <c r="C7321" s="428"/>
      <c r="D7321" s="495"/>
      <c r="E7321" s="495"/>
      <c r="F7321" s="428"/>
      <c r="G7321" s="495"/>
      <c r="H7321" s="495" t="str">
        <f t="shared" si="230"/>
        <v/>
      </c>
      <c r="I7321" s="512" t="str">
        <f t="shared" si="231"/>
        <v/>
      </c>
      <c r="J7321" s="428"/>
    </row>
    <row r="7322" spans="1:10" ht="24.75" customHeight="1">
      <c r="A7322" s="428"/>
      <c r="B7322" s="428"/>
      <c r="C7322" s="428"/>
      <c r="D7322" s="495"/>
      <c r="E7322" s="495"/>
      <c r="F7322" s="428"/>
      <c r="G7322" s="495"/>
      <c r="H7322" s="495" t="str">
        <f t="shared" si="230"/>
        <v/>
      </c>
      <c r="I7322" s="512" t="str">
        <f t="shared" si="231"/>
        <v/>
      </c>
      <c r="J7322" s="428"/>
    </row>
    <row r="7323" spans="1:10" ht="24.75" customHeight="1">
      <c r="A7323" s="428"/>
      <c r="B7323" s="428"/>
      <c r="C7323" s="428"/>
      <c r="D7323" s="495"/>
      <c r="E7323" s="495"/>
      <c r="F7323" s="428"/>
      <c r="G7323" s="495"/>
      <c r="H7323" s="495" t="str">
        <f t="shared" si="230"/>
        <v/>
      </c>
      <c r="I7323" s="512" t="str">
        <f t="shared" si="231"/>
        <v/>
      </c>
      <c r="J7323" s="428"/>
    </row>
    <row r="7324" spans="1:10" ht="24.75" customHeight="1">
      <c r="A7324" s="428"/>
      <c r="B7324" s="428"/>
      <c r="C7324" s="428"/>
      <c r="D7324" s="495"/>
      <c r="E7324" s="495"/>
      <c r="F7324" s="428"/>
      <c r="G7324" s="495"/>
      <c r="H7324" s="495" t="str">
        <f t="shared" si="230"/>
        <v/>
      </c>
      <c r="I7324" s="512" t="str">
        <f t="shared" si="231"/>
        <v/>
      </c>
      <c r="J7324" s="428"/>
    </row>
    <row r="7325" spans="1:10" ht="24.75" customHeight="1">
      <c r="A7325" s="428"/>
      <c r="B7325" s="428"/>
      <c r="C7325" s="428"/>
      <c r="D7325" s="495"/>
      <c r="E7325" s="495"/>
      <c r="F7325" s="428"/>
      <c r="G7325" s="495"/>
      <c r="H7325" s="495" t="str">
        <f t="shared" si="230"/>
        <v/>
      </c>
      <c r="I7325" s="512" t="str">
        <f t="shared" si="231"/>
        <v/>
      </c>
      <c r="J7325" s="428"/>
    </row>
    <row r="7326" spans="1:10" ht="24.75" customHeight="1">
      <c r="A7326" s="428"/>
      <c r="B7326" s="428"/>
      <c r="C7326" s="428"/>
      <c r="D7326" s="495"/>
      <c r="E7326" s="495"/>
      <c r="F7326" s="428"/>
      <c r="G7326" s="495"/>
      <c r="H7326" s="495" t="str">
        <f t="shared" ref="H7326:H7389" si="232">IF(E7326="","",E7326*G7326)</f>
        <v/>
      </c>
      <c r="I7326" s="512" t="str">
        <f t="shared" ref="I7326:I7389" si="233">IF(D7326="","",H7326/D7326)</f>
        <v/>
      </c>
      <c r="J7326" s="428"/>
    </row>
    <row r="7327" spans="1:10" ht="24.75" customHeight="1">
      <c r="A7327" s="428"/>
      <c r="B7327" s="428"/>
      <c r="C7327" s="428"/>
      <c r="D7327" s="495"/>
      <c r="E7327" s="495"/>
      <c r="F7327" s="428"/>
      <c r="G7327" s="495"/>
      <c r="H7327" s="495" t="str">
        <f t="shared" si="232"/>
        <v/>
      </c>
      <c r="I7327" s="512" t="str">
        <f t="shared" si="233"/>
        <v/>
      </c>
      <c r="J7327" s="428"/>
    </row>
    <row r="7328" spans="1:10" ht="24.75" customHeight="1">
      <c r="A7328" s="428"/>
      <c r="B7328" s="428"/>
      <c r="C7328" s="428"/>
      <c r="D7328" s="495"/>
      <c r="E7328" s="495"/>
      <c r="F7328" s="428"/>
      <c r="G7328" s="495"/>
      <c r="H7328" s="495" t="str">
        <f t="shared" si="232"/>
        <v/>
      </c>
      <c r="I7328" s="512" t="str">
        <f t="shared" si="233"/>
        <v/>
      </c>
      <c r="J7328" s="428"/>
    </row>
    <row r="7329" spans="1:10" ht="24.75" customHeight="1">
      <c r="A7329" s="428"/>
      <c r="B7329" s="428"/>
      <c r="C7329" s="428"/>
      <c r="D7329" s="495"/>
      <c r="E7329" s="495"/>
      <c r="F7329" s="428"/>
      <c r="G7329" s="495"/>
      <c r="H7329" s="495" t="str">
        <f t="shared" si="232"/>
        <v/>
      </c>
      <c r="I7329" s="512" t="str">
        <f t="shared" si="233"/>
        <v/>
      </c>
      <c r="J7329" s="428"/>
    </row>
    <row r="7330" spans="1:10" ht="24.75" customHeight="1">
      <c r="A7330" s="428"/>
      <c r="B7330" s="428"/>
      <c r="C7330" s="428"/>
      <c r="D7330" s="495"/>
      <c r="E7330" s="495"/>
      <c r="F7330" s="428"/>
      <c r="G7330" s="495"/>
      <c r="H7330" s="495" t="str">
        <f t="shared" si="232"/>
        <v/>
      </c>
      <c r="I7330" s="512" t="str">
        <f t="shared" si="233"/>
        <v/>
      </c>
      <c r="J7330" s="428"/>
    </row>
    <row r="7331" spans="1:10" ht="24.75" customHeight="1">
      <c r="A7331" s="428"/>
      <c r="B7331" s="428"/>
      <c r="C7331" s="428"/>
      <c r="D7331" s="495"/>
      <c r="E7331" s="495"/>
      <c r="F7331" s="428"/>
      <c r="G7331" s="495"/>
      <c r="H7331" s="495" t="str">
        <f t="shared" si="232"/>
        <v/>
      </c>
      <c r="I7331" s="512" t="str">
        <f t="shared" si="233"/>
        <v/>
      </c>
      <c r="J7331" s="428"/>
    </row>
    <row r="7332" spans="1:10" ht="24.75" customHeight="1">
      <c r="A7332" s="428"/>
      <c r="B7332" s="428"/>
      <c r="C7332" s="428"/>
      <c r="D7332" s="495"/>
      <c r="E7332" s="495"/>
      <c r="F7332" s="428"/>
      <c r="G7332" s="495"/>
      <c r="H7332" s="495" t="str">
        <f t="shared" si="232"/>
        <v/>
      </c>
      <c r="I7332" s="512" t="str">
        <f t="shared" si="233"/>
        <v/>
      </c>
      <c r="J7332" s="428"/>
    </row>
    <row r="7333" spans="1:10" ht="24.75" customHeight="1">
      <c r="A7333" s="428"/>
      <c r="B7333" s="428"/>
      <c r="C7333" s="428"/>
      <c r="D7333" s="495"/>
      <c r="E7333" s="495"/>
      <c r="F7333" s="428"/>
      <c r="G7333" s="495"/>
      <c r="H7333" s="495" t="str">
        <f t="shared" si="232"/>
        <v/>
      </c>
      <c r="I7333" s="512" t="str">
        <f t="shared" si="233"/>
        <v/>
      </c>
      <c r="J7333" s="428"/>
    </row>
    <row r="7334" spans="1:10" ht="24.75" customHeight="1">
      <c r="A7334" s="428"/>
      <c r="B7334" s="428"/>
      <c r="C7334" s="428"/>
      <c r="D7334" s="495"/>
      <c r="E7334" s="495"/>
      <c r="F7334" s="428"/>
      <c r="G7334" s="495"/>
      <c r="H7334" s="495" t="str">
        <f t="shared" si="232"/>
        <v/>
      </c>
      <c r="I7334" s="512" t="str">
        <f t="shared" si="233"/>
        <v/>
      </c>
      <c r="J7334" s="428"/>
    </row>
    <row r="7335" spans="1:10" ht="24.75" customHeight="1">
      <c r="A7335" s="428"/>
      <c r="B7335" s="428"/>
      <c r="C7335" s="428"/>
      <c r="D7335" s="495"/>
      <c r="E7335" s="495"/>
      <c r="F7335" s="428"/>
      <c r="G7335" s="495"/>
      <c r="H7335" s="495" t="str">
        <f t="shared" si="232"/>
        <v/>
      </c>
      <c r="I7335" s="512" t="str">
        <f t="shared" si="233"/>
        <v/>
      </c>
      <c r="J7335" s="428"/>
    </row>
    <row r="7336" spans="1:10" ht="24.75" customHeight="1">
      <c r="A7336" s="428"/>
      <c r="B7336" s="428"/>
      <c r="C7336" s="428"/>
      <c r="D7336" s="495"/>
      <c r="E7336" s="495"/>
      <c r="F7336" s="428"/>
      <c r="G7336" s="495"/>
      <c r="H7336" s="495" t="str">
        <f t="shared" si="232"/>
        <v/>
      </c>
      <c r="I7336" s="512" t="str">
        <f t="shared" si="233"/>
        <v/>
      </c>
      <c r="J7336" s="428"/>
    </row>
    <row r="7337" spans="1:10" ht="24.75" customHeight="1">
      <c r="A7337" s="428"/>
      <c r="B7337" s="428"/>
      <c r="C7337" s="428"/>
      <c r="D7337" s="495"/>
      <c r="E7337" s="495"/>
      <c r="F7337" s="428"/>
      <c r="G7337" s="495"/>
      <c r="H7337" s="495" t="str">
        <f t="shared" si="232"/>
        <v/>
      </c>
      <c r="I7337" s="512" t="str">
        <f t="shared" si="233"/>
        <v/>
      </c>
      <c r="J7337" s="428"/>
    </row>
    <row r="7338" spans="1:10" ht="24.75" customHeight="1">
      <c r="A7338" s="428"/>
      <c r="B7338" s="428"/>
      <c r="C7338" s="428"/>
      <c r="D7338" s="495"/>
      <c r="E7338" s="495"/>
      <c r="F7338" s="428"/>
      <c r="G7338" s="495"/>
      <c r="H7338" s="495" t="str">
        <f t="shared" si="232"/>
        <v/>
      </c>
      <c r="I7338" s="512" t="str">
        <f t="shared" si="233"/>
        <v/>
      </c>
      <c r="J7338" s="428"/>
    </row>
    <row r="7339" spans="1:10" ht="24.75" customHeight="1">
      <c r="A7339" s="428"/>
      <c r="B7339" s="428"/>
      <c r="C7339" s="428"/>
      <c r="D7339" s="495"/>
      <c r="E7339" s="495"/>
      <c r="F7339" s="428"/>
      <c r="G7339" s="495"/>
      <c r="H7339" s="495" t="str">
        <f t="shared" si="232"/>
        <v/>
      </c>
      <c r="I7339" s="512" t="str">
        <f t="shared" si="233"/>
        <v/>
      </c>
      <c r="J7339" s="428"/>
    </row>
    <row r="7340" spans="1:10" ht="24.75" customHeight="1">
      <c r="A7340" s="428"/>
      <c r="B7340" s="428"/>
      <c r="C7340" s="428"/>
      <c r="D7340" s="495"/>
      <c r="E7340" s="495"/>
      <c r="F7340" s="428"/>
      <c r="G7340" s="495"/>
      <c r="H7340" s="495" t="str">
        <f t="shared" si="232"/>
        <v/>
      </c>
      <c r="I7340" s="512" t="str">
        <f t="shared" si="233"/>
        <v/>
      </c>
      <c r="J7340" s="428"/>
    </row>
    <row r="7341" spans="1:10" ht="24.75" customHeight="1">
      <c r="A7341" s="428"/>
      <c r="B7341" s="428"/>
      <c r="C7341" s="428"/>
      <c r="D7341" s="495"/>
      <c r="E7341" s="495"/>
      <c r="F7341" s="428"/>
      <c r="G7341" s="495"/>
      <c r="H7341" s="495" t="str">
        <f t="shared" si="232"/>
        <v/>
      </c>
      <c r="I7341" s="512" t="str">
        <f t="shared" si="233"/>
        <v/>
      </c>
      <c r="J7341" s="428"/>
    </row>
    <row r="7342" spans="1:10" ht="24.75" customHeight="1">
      <c r="A7342" s="428"/>
      <c r="B7342" s="428"/>
      <c r="C7342" s="428"/>
      <c r="D7342" s="495"/>
      <c r="E7342" s="495"/>
      <c r="F7342" s="428"/>
      <c r="G7342" s="495"/>
      <c r="H7342" s="495" t="str">
        <f t="shared" si="232"/>
        <v/>
      </c>
      <c r="I7342" s="512" t="str">
        <f t="shared" si="233"/>
        <v/>
      </c>
      <c r="J7342" s="428"/>
    </row>
    <row r="7343" spans="1:10" ht="24.75" customHeight="1">
      <c r="A7343" s="428"/>
      <c r="B7343" s="428"/>
      <c r="C7343" s="428"/>
      <c r="D7343" s="495"/>
      <c r="E7343" s="495"/>
      <c r="F7343" s="428"/>
      <c r="G7343" s="495"/>
      <c r="H7343" s="495" t="str">
        <f t="shared" si="232"/>
        <v/>
      </c>
      <c r="I7343" s="512" t="str">
        <f t="shared" si="233"/>
        <v/>
      </c>
      <c r="J7343" s="428"/>
    </row>
    <row r="7344" spans="1:10" ht="24.75" customHeight="1">
      <c r="A7344" s="428"/>
      <c r="B7344" s="428"/>
      <c r="C7344" s="428"/>
      <c r="D7344" s="495"/>
      <c r="E7344" s="495"/>
      <c r="F7344" s="428"/>
      <c r="G7344" s="495"/>
      <c r="H7344" s="495" t="str">
        <f t="shared" si="232"/>
        <v/>
      </c>
      <c r="I7344" s="512" t="str">
        <f t="shared" si="233"/>
        <v/>
      </c>
      <c r="J7344" s="428"/>
    </row>
    <row r="7345" spans="1:10" ht="24.75" customHeight="1">
      <c r="A7345" s="428"/>
      <c r="B7345" s="428"/>
      <c r="C7345" s="428"/>
      <c r="D7345" s="495"/>
      <c r="E7345" s="495"/>
      <c r="F7345" s="428"/>
      <c r="G7345" s="495"/>
      <c r="H7345" s="495" t="str">
        <f t="shared" si="232"/>
        <v/>
      </c>
      <c r="I7345" s="512" t="str">
        <f t="shared" si="233"/>
        <v/>
      </c>
      <c r="J7345" s="428"/>
    </row>
    <row r="7346" spans="1:10" ht="24.75" customHeight="1">
      <c r="A7346" s="428"/>
      <c r="B7346" s="428"/>
      <c r="C7346" s="428"/>
      <c r="D7346" s="495"/>
      <c r="E7346" s="495"/>
      <c r="F7346" s="428"/>
      <c r="G7346" s="495"/>
      <c r="H7346" s="495" t="str">
        <f t="shared" si="232"/>
        <v/>
      </c>
      <c r="I7346" s="512" t="str">
        <f t="shared" si="233"/>
        <v/>
      </c>
      <c r="J7346" s="428"/>
    </row>
    <row r="7347" spans="1:10" ht="24.75" customHeight="1">
      <c r="A7347" s="428"/>
      <c r="B7347" s="428"/>
      <c r="C7347" s="428"/>
      <c r="D7347" s="495"/>
      <c r="E7347" s="495"/>
      <c r="F7347" s="428"/>
      <c r="G7347" s="495"/>
      <c r="H7347" s="495" t="str">
        <f t="shared" si="232"/>
        <v/>
      </c>
      <c r="I7347" s="512" t="str">
        <f t="shared" si="233"/>
        <v/>
      </c>
      <c r="J7347" s="428"/>
    </row>
    <row r="7348" spans="1:10" ht="24.75" customHeight="1">
      <c r="A7348" s="428"/>
      <c r="B7348" s="428"/>
      <c r="C7348" s="428"/>
      <c r="D7348" s="495"/>
      <c r="E7348" s="495"/>
      <c r="F7348" s="428"/>
      <c r="G7348" s="495"/>
      <c r="H7348" s="495" t="str">
        <f t="shared" si="232"/>
        <v/>
      </c>
      <c r="I7348" s="512" t="str">
        <f t="shared" si="233"/>
        <v/>
      </c>
      <c r="J7348" s="428"/>
    </row>
    <row r="7349" spans="1:10" ht="24.75" customHeight="1">
      <c r="A7349" s="428"/>
      <c r="B7349" s="428"/>
      <c r="C7349" s="428"/>
      <c r="D7349" s="495"/>
      <c r="E7349" s="495"/>
      <c r="F7349" s="428"/>
      <c r="G7349" s="495"/>
      <c r="H7349" s="495" t="str">
        <f t="shared" si="232"/>
        <v/>
      </c>
      <c r="I7349" s="512" t="str">
        <f t="shared" si="233"/>
        <v/>
      </c>
      <c r="J7349" s="428"/>
    </row>
    <row r="7350" spans="1:10" ht="24.75" customHeight="1">
      <c r="A7350" s="428"/>
      <c r="B7350" s="428"/>
      <c r="C7350" s="428"/>
      <c r="D7350" s="495"/>
      <c r="E7350" s="495"/>
      <c r="F7350" s="428"/>
      <c r="G7350" s="495"/>
      <c r="H7350" s="495" t="str">
        <f t="shared" si="232"/>
        <v/>
      </c>
      <c r="I7350" s="512" t="str">
        <f t="shared" si="233"/>
        <v/>
      </c>
      <c r="J7350" s="428"/>
    </row>
    <row r="7351" spans="1:10" ht="24.75" customHeight="1">
      <c r="A7351" s="428"/>
      <c r="B7351" s="428"/>
      <c r="C7351" s="428"/>
      <c r="D7351" s="495"/>
      <c r="E7351" s="495"/>
      <c r="F7351" s="428"/>
      <c r="G7351" s="495"/>
      <c r="H7351" s="495" t="str">
        <f t="shared" si="232"/>
        <v/>
      </c>
      <c r="I7351" s="512" t="str">
        <f t="shared" si="233"/>
        <v/>
      </c>
      <c r="J7351" s="428"/>
    </row>
    <row r="7352" spans="1:10" ht="24.75" customHeight="1">
      <c r="A7352" s="428"/>
      <c r="B7352" s="428"/>
      <c r="C7352" s="428"/>
      <c r="D7352" s="495"/>
      <c r="E7352" s="495"/>
      <c r="F7352" s="428"/>
      <c r="G7352" s="495"/>
      <c r="H7352" s="495" t="str">
        <f t="shared" si="232"/>
        <v/>
      </c>
      <c r="I7352" s="512" t="str">
        <f t="shared" si="233"/>
        <v/>
      </c>
      <c r="J7352" s="428"/>
    </row>
    <row r="7353" spans="1:10" ht="24.75" customHeight="1">
      <c r="A7353" s="428"/>
      <c r="B7353" s="428"/>
      <c r="C7353" s="428"/>
      <c r="D7353" s="495"/>
      <c r="E7353" s="495"/>
      <c r="F7353" s="428"/>
      <c r="G7353" s="495"/>
      <c r="H7353" s="495" t="str">
        <f t="shared" si="232"/>
        <v/>
      </c>
      <c r="I7353" s="512" t="str">
        <f t="shared" si="233"/>
        <v/>
      </c>
      <c r="J7353" s="428"/>
    </row>
    <row r="7354" spans="1:10" ht="24.75" customHeight="1">
      <c r="A7354" s="428"/>
      <c r="B7354" s="428"/>
      <c r="C7354" s="428"/>
      <c r="D7354" s="495"/>
      <c r="E7354" s="495"/>
      <c r="F7354" s="428"/>
      <c r="G7354" s="495"/>
      <c r="H7354" s="495" t="str">
        <f t="shared" si="232"/>
        <v/>
      </c>
      <c r="I7354" s="512" t="str">
        <f t="shared" si="233"/>
        <v/>
      </c>
      <c r="J7354" s="428"/>
    </row>
    <row r="7355" spans="1:10" ht="24.75" customHeight="1">
      <c r="A7355" s="428"/>
      <c r="B7355" s="428"/>
      <c r="C7355" s="428"/>
      <c r="D7355" s="495"/>
      <c r="E7355" s="495"/>
      <c r="F7355" s="428"/>
      <c r="G7355" s="495"/>
      <c r="H7355" s="495" t="str">
        <f t="shared" si="232"/>
        <v/>
      </c>
      <c r="I7355" s="512" t="str">
        <f t="shared" si="233"/>
        <v/>
      </c>
      <c r="J7355" s="428"/>
    </row>
    <row r="7356" spans="1:10" ht="24.75" customHeight="1">
      <c r="A7356" s="428"/>
      <c r="B7356" s="428"/>
      <c r="C7356" s="428"/>
      <c r="D7356" s="495"/>
      <c r="E7356" s="495"/>
      <c r="F7356" s="428"/>
      <c r="G7356" s="495"/>
      <c r="H7356" s="495" t="str">
        <f t="shared" si="232"/>
        <v/>
      </c>
      <c r="I7356" s="512" t="str">
        <f t="shared" si="233"/>
        <v/>
      </c>
      <c r="J7356" s="428"/>
    </row>
    <row r="7357" spans="1:10" ht="24.75" customHeight="1">
      <c r="A7357" s="428"/>
      <c r="B7357" s="428"/>
      <c r="C7357" s="428"/>
      <c r="D7357" s="495"/>
      <c r="E7357" s="495"/>
      <c r="F7357" s="428"/>
      <c r="G7357" s="495"/>
      <c r="H7357" s="495" t="str">
        <f t="shared" si="232"/>
        <v/>
      </c>
      <c r="I7357" s="512" t="str">
        <f t="shared" si="233"/>
        <v/>
      </c>
      <c r="J7357" s="428"/>
    </row>
    <row r="7358" spans="1:10" ht="24.75" customHeight="1">
      <c r="A7358" s="428"/>
      <c r="B7358" s="428"/>
      <c r="C7358" s="428"/>
      <c r="D7358" s="495"/>
      <c r="E7358" s="495"/>
      <c r="F7358" s="428"/>
      <c r="G7358" s="495"/>
      <c r="H7358" s="495" t="str">
        <f t="shared" si="232"/>
        <v/>
      </c>
      <c r="I7358" s="512" t="str">
        <f t="shared" si="233"/>
        <v/>
      </c>
      <c r="J7358" s="428"/>
    </row>
    <row r="7359" spans="1:10" ht="24.75" customHeight="1">
      <c r="A7359" s="428"/>
      <c r="B7359" s="428"/>
      <c r="C7359" s="428"/>
      <c r="D7359" s="495"/>
      <c r="E7359" s="495"/>
      <c r="F7359" s="428"/>
      <c r="G7359" s="495"/>
      <c r="H7359" s="495" t="str">
        <f t="shared" si="232"/>
        <v/>
      </c>
      <c r="I7359" s="512" t="str">
        <f t="shared" si="233"/>
        <v/>
      </c>
      <c r="J7359" s="428"/>
    </row>
    <row r="7360" spans="1:10" ht="24.75" customHeight="1">
      <c r="A7360" s="428"/>
      <c r="B7360" s="428"/>
      <c r="C7360" s="428"/>
      <c r="D7360" s="495"/>
      <c r="E7360" s="495"/>
      <c r="F7360" s="428"/>
      <c r="G7360" s="495"/>
      <c r="H7360" s="495" t="str">
        <f t="shared" si="232"/>
        <v/>
      </c>
      <c r="I7360" s="512" t="str">
        <f t="shared" si="233"/>
        <v/>
      </c>
      <c r="J7360" s="428"/>
    </row>
    <row r="7361" spans="1:10" ht="24.75" customHeight="1">
      <c r="A7361" s="428"/>
      <c r="B7361" s="428"/>
      <c r="C7361" s="428"/>
      <c r="D7361" s="495"/>
      <c r="E7361" s="495"/>
      <c r="F7361" s="428"/>
      <c r="G7361" s="495"/>
      <c r="H7361" s="495" t="str">
        <f t="shared" si="232"/>
        <v/>
      </c>
      <c r="I7361" s="512" t="str">
        <f t="shared" si="233"/>
        <v/>
      </c>
      <c r="J7361" s="428"/>
    </row>
    <row r="7362" spans="1:10" ht="24.75" customHeight="1">
      <c r="A7362" s="428"/>
      <c r="B7362" s="428"/>
      <c r="C7362" s="428"/>
      <c r="D7362" s="495"/>
      <c r="E7362" s="495"/>
      <c r="F7362" s="428"/>
      <c r="G7362" s="495"/>
      <c r="H7362" s="495" t="str">
        <f t="shared" si="232"/>
        <v/>
      </c>
      <c r="I7362" s="512" t="str">
        <f t="shared" si="233"/>
        <v/>
      </c>
      <c r="J7362" s="428"/>
    </row>
    <row r="7363" spans="1:10" ht="24.75" customHeight="1">
      <c r="A7363" s="428"/>
      <c r="B7363" s="428"/>
      <c r="C7363" s="428"/>
      <c r="D7363" s="495"/>
      <c r="E7363" s="495"/>
      <c r="F7363" s="428"/>
      <c r="G7363" s="495"/>
      <c r="H7363" s="495" t="str">
        <f t="shared" si="232"/>
        <v/>
      </c>
      <c r="I7363" s="512" t="str">
        <f t="shared" si="233"/>
        <v/>
      </c>
      <c r="J7363" s="428"/>
    </row>
    <row r="7364" spans="1:10" ht="24.75" customHeight="1">
      <c r="A7364" s="428"/>
      <c r="B7364" s="428"/>
      <c r="C7364" s="428"/>
      <c r="D7364" s="495"/>
      <c r="E7364" s="495"/>
      <c r="F7364" s="428"/>
      <c r="G7364" s="495"/>
      <c r="H7364" s="495" t="str">
        <f t="shared" si="232"/>
        <v/>
      </c>
      <c r="I7364" s="512" t="str">
        <f t="shared" si="233"/>
        <v/>
      </c>
      <c r="J7364" s="428"/>
    </row>
    <row r="7365" spans="1:10" ht="24.75" customHeight="1">
      <c r="A7365" s="428"/>
      <c r="B7365" s="428"/>
      <c r="C7365" s="428"/>
      <c r="D7365" s="495"/>
      <c r="E7365" s="495"/>
      <c r="F7365" s="428"/>
      <c r="G7365" s="495"/>
      <c r="H7365" s="495" t="str">
        <f t="shared" si="232"/>
        <v/>
      </c>
      <c r="I7365" s="512" t="str">
        <f t="shared" si="233"/>
        <v/>
      </c>
      <c r="J7365" s="428"/>
    </row>
    <row r="7366" spans="1:10" ht="24.75" customHeight="1">
      <c r="A7366" s="428"/>
      <c r="B7366" s="428"/>
      <c r="C7366" s="428"/>
      <c r="D7366" s="495"/>
      <c r="E7366" s="495"/>
      <c r="F7366" s="428"/>
      <c r="G7366" s="495"/>
      <c r="H7366" s="495" t="str">
        <f t="shared" si="232"/>
        <v/>
      </c>
      <c r="I7366" s="512" t="str">
        <f t="shared" si="233"/>
        <v/>
      </c>
      <c r="J7366" s="428"/>
    </row>
    <row r="7367" spans="1:10" ht="24.75" customHeight="1">
      <c r="A7367" s="428"/>
      <c r="B7367" s="428"/>
      <c r="C7367" s="428"/>
      <c r="D7367" s="495"/>
      <c r="E7367" s="495"/>
      <c r="F7367" s="428"/>
      <c r="G7367" s="495"/>
      <c r="H7367" s="495" t="str">
        <f t="shared" si="232"/>
        <v/>
      </c>
      <c r="I7367" s="512" t="str">
        <f t="shared" si="233"/>
        <v/>
      </c>
      <c r="J7367" s="428"/>
    </row>
    <row r="7368" spans="1:10" ht="24.75" customHeight="1">
      <c r="A7368" s="428"/>
      <c r="B7368" s="428"/>
      <c r="C7368" s="428"/>
      <c r="D7368" s="495"/>
      <c r="E7368" s="495"/>
      <c r="F7368" s="428"/>
      <c r="G7368" s="495"/>
      <c r="H7368" s="495" t="str">
        <f t="shared" si="232"/>
        <v/>
      </c>
      <c r="I7368" s="512" t="str">
        <f t="shared" si="233"/>
        <v/>
      </c>
      <c r="J7368" s="428"/>
    </row>
    <row r="7369" spans="1:10" ht="24.75" customHeight="1">
      <c r="A7369" s="428"/>
      <c r="B7369" s="428"/>
      <c r="C7369" s="428"/>
      <c r="D7369" s="495"/>
      <c r="E7369" s="495"/>
      <c r="F7369" s="428"/>
      <c r="G7369" s="495"/>
      <c r="H7369" s="495" t="str">
        <f t="shared" si="232"/>
        <v/>
      </c>
      <c r="I7369" s="512" t="str">
        <f t="shared" si="233"/>
        <v/>
      </c>
      <c r="J7369" s="428"/>
    </row>
    <row r="7370" spans="1:10" ht="24.75" customHeight="1">
      <c r="A7370" s="428"/>
      <c r="B7370" s="428"/>
      <c r="C7370" s="428"/>
      <c r="D7370" s="495"/>
      <c r="E7370" s="495"/>
      <c r="F7370" s="428"/>
      <c r="G7370" s="495"/>
      <c r="H7370" s="495" t="str">
        <f t="shared" si="232"/>
        <v/>
      </c>
      <c r="I7370" s="512" t="str">
        <f t="shared" si="233"/>
        <v/>
      </c>
      <c r="J7370" s="428"/>
    </row>
    <row r="7371" spans="1:10" ht="24.75" customHeight="1">
      <c r="A7371" s="428"/>
      <c r="B7371" s="428"/>
      <c r="C7371" s="428"/>
      <c r="D7371" s="495"/>
      <c r="E7371" s="495"/>
      <c r="F7371" s="428"/>
      <c r="G7371" s="495"/>
      <c r="H7371" s="495" t="str">
        <f t="shared" si="232"/>
        <v/>
      </c>
      <c r="I7371" s="512" t="str">
        <f t="shared" si="233"/>
        <v/>
      </c>
      <c r="J7371" s="428"/>
    </row>
    <row r="7372" spans="1:10" ht="24.75" customHeight="1">
      <c r="A7372" s="428"/>
      <c r="B7372" s="428"/>
      <c r="C7372" s="428"/>
      <c r="D7372" s="495"/>
      <c r="E7372" s="495"/>
      <c r="F7372" s="428"/>
      <c r="G7372" s="495"/>
      <c r="H7372" s="495" t="str">
        <f t="shared" si="232"/>
        <v/>
      </c>
      <c r="I7372" s="512" t="str">
        <f t="shared" si="233"/>
        <v/>
      </c>
      <c r="J7372" s="428"/>
    </row>
    <row r="7373" spans="1:10" ht="24.75" customHeight="1">
      <c r="A7373" s="428"/>
      <c r="B7373" s="428"/>
      <c r="C7373" s="428"/>
      <c r="D7373" s="495"/>
      <c r="E7373" s="495"/>
      <c r="F7373" s="428"/>
      <c r="G7373" s="495"/>
      <c r="H7373" s="495" t="str">
        <f t="shared" si="232"/>
        <v/>
      </c>
      <c r="I7373" s="512" t="str">
        <f t="shared" si="233"/>
        <v/>
      </c>
      <c r="J7373" s="428"/>
    </row>
    <row r="7374" spans="1:10" ht="24.75" customHeight="1">
      <c r="A7374" s="428"/>
      <c r="B7374" s="428"/>
      <c r="C7374" s="428"/>
      <c r="D7374" s="495"/>
      <c r="E7374" s="495"/>
      <c r="F7374" s="428"/>
      <c r="G7374" s="495"/>
      <c r="H7374" s="495" t="str">
        <f t="shared" si="232"/>
        <v/>
      </c>
      <c r="I7374" s="512" t="str">
        <f t="shared" si="233"/>
        <v/>
      </c>
      <c r="J7374" s="428"/>
    </row>
    <row r="7375" spans="1:10" ht="24.75" customHeight="1">
      <c r="A7375" s="428"/>
      <c r="B7375" s="428"/>
      <c r="C7375" s="428"/>
      <c r="D7375" s="495"/>
      <c r="E7375" s="495"/>
      <c r="F7375" s="428"/>
      <c r="G7375" s="495"/>
      <c r="H7375" s="495" t="str">
        <f t="shared" si="232"/>
        <v/>
      </c>
      <c r="I7375" s="512" t="str">
        <f t="shared" si="233"/>
        <v/>
      </c>
      <c r="J7375" s="428"/>
    </row>
    <row r="7376" spans="1:10" ht="24.75" customHeight="1">
      <c r="A7376" s="428"/>
      <c r="B7376" s="428"/>
      <c r="C7376" s="428"/>
      <c r="D7376" s="495"/>
      <c r="E7376" s="495"/>
      <c r="F7376" s="428"/>
      <c r="G7376" s="495"/>
      <c r="H7376" s="495" t="str">
        <f t="shared" si="232"/>
        <v/>
      </c>
      <c r="I7376" s="512" t="str">
        <f t="shared" si="233"/>
        <v/>
      </c>
      <c r="J7376" s="428"/>
    </row>
    <row r="7377" spans="1:10" ht="24.75" customHeight="1">
      <c r="A7377" s="428"/>
      <c r="B7377" s="428"/>
      <c r="C7377" s="428"/>
      <c r="D7377" s="495"/>
      <c r="E7377" s="495"/>
      <c r="F7377" s="428"/>
      <c r="G7377" s="495"/>
      <c r="H7377" s="495" t="str">
        <f t="shared" si="232"/>
        <v/>
      </c>
      <c r="I7377" s="512" t="str">
        <f t="shared" si="233"/>
        <v/>
      </c>
      <c r="J7377" s="428"/>
    </row>
    <row r="7378" spans="1:10" ht="24.75" customHeight="1">
      <c r="A7378" s="428"/>
      <c r="B7378" s="428"/>
      <c r="C7378" s="428"/>
      <c r="D7378" s="495"/>
      <c r="E7378" s="495"/>
      <c r="F7378" s="428"/>
      <c r="G7378" s="495"/>
      <c r="H7378" s="495" t="str">
        <f t="shared" si="232"/>
        <v/>
      </c>
      <c r="I7378" s="512" t="str">
        <f t="shared" si="233"/>
        <v/>
      </c>
      <c r="J7378" s="428"/>
    </row>
    <row r="7379" spans="1:10" ht="24.75" customHeight="1">
      <c r="A7379" s="428"/>
      <c r="B7379" s="428"/>
      <c r="C7379" s="428"/>
      <c r="D7379" s="495"/>
      <c r="E7379" s="495"/>
      <c r="F7379" s="428"/>
      <c r="G7379" s="495"/>
      <c r="H7379" s="495" t="str">
        <f t="shared" si="232"/>
        <v/>
      </c>
      <c r="I7379" s="512" t="str">
        <f t="shared" si="233"/>
        <v/>
      </c>
      <c r="J7379" s="428"/>
    </row>
    <row r="7380" spans="1:10" ht="24.75" customHeight="1">
      <c r="A7380" s="428"/>
      <c r="B7380" s="428"/>
      <c r="C7380" s="428"/>
      <c r="D7380" s="495"/>
      <c r="E7380" s="495"/>
      <c r="F7380" s="428"/>
      <c r="G7380" s="495"/>
      <c r="H7380" s="495" t="str">
        <f t="shared" si="232"/>
        <v/>
      </c>
      <c r="I7380" s="512" t="str">
        <f t="shared" si="233"/>
        <v/>
      </c>
      <c r="J7380" s="428"/>
    </row>
    <row r="7381" spans="1:10" ht="24.75" customHeight="1">
      <c r="A7381" s="428"/>
      <c r="B7381" s="428"/>
      <c r="C7381" s="428"/>
      <c r="D7381" s="495"/>
      <c r="E7381" s="495"/>
      <c r="F7381" s="428"/>
      <c r="G7381" s="495"/>
      <c r="H7381" s="495" t="str">
        <f t="shared" si="232"/>
        <v/>
      </c>
      <c r="I7381" s="512" t="str">
        <f t="shared" si="233"/>
        <v/>
      </c>
      <c r="J7381" s="428"/>
    </row>
    <row r="7382" spans="1:10" ht="24.75" customHeight="1">
      <c r="A7382" s="428"/>
      <c r="B7382" s="428"/>
      <c r="C7382" s="428"/>
      <c r="D7382" s="495"/>
      <c r="E7382" s="495"/>
      <c r="F7382" s="428"/>
      <c r="G7382" s="495"/>
      <c r="H7382" s="495" t="str">
        <f t="shared" si="232"/>
        <v/>
      </c>
      <c r="I7382" s="512" t="str">
        <f t="shared" si="233"/>
        <v/>
      </c>
      <c r="J7382" s="428"/>
    </row>
    <row r="7383" spans="1:10" ht="24.75" customHeight="1">
      <c r="A7383" s="428"/>
      <c r="B7383" s="428"/>
      <c r="C7383" s="428"/>
      <c r="D7383" s="495"/>
      <c r="E7383" s="495"/>
      <c r="F7383" s="428"/>
      <c r="G7383" s="495"/>
      <c r="H7383" s="495" t="str">
        <f t="shared" si="232"/>
        <v/>
      </c>
      <c r="I7383" s="512" t="str">
        <f t="shared" si="233"/>
        <v/>
      </c>
      <c r="J7383" s="428"/>
    </row>
    <row r="7384" spans="1:10" ht="24.75" customHeight="1">
      <c r="A7384" s="428"/>
      <c r="B7384" s="428"/>
      <c r="C7384" s="428"/>
      <c r="D7384" s="495"/>
      <c r="E7384" s="495"/>
      <c r="F7384" s="428"/>
      <c r="G7384" s="495"/>
      <c r="H7384" s="495" t="str">
        <f t="shared" si="232"/>
        <v/>
      </c>
      <c r="I7384" s="512" t="str">
        <f t="shared" si="233"/>
        <v/>
      </c>
      <c r="J7384" s="428"/>
    </row>
    <row r="7385" spans="1:10" ht="24.75" customHeight="1">
      <c r="A7385" s="428"/>
      <c r="B7385" s="428"/>
      <c r="C7385" s="428"/>
      <c r="D7385" s="495"/>
      <c r="E7385" s="495"/>
      <c r="F7385" s="428"/>
      <c r="G7385" s="495"/>
      <c r="H7385" s="495" t="str">
        <f t="shared" si="232"/>
        <v/>
      </c>
      <c r="I7385" s="512" t="str">
        <f t="shared" si="233"/>
        <v/>
      </c>
      <c r="J7385" s="428"/>
    </row>
    <row r="7386" spans="1:10" ht="24.75" customHeight="1">
      <c r="A7386" s="428"/>
      <c r="B7386" s="428"/>
      <c r="C7386" s="428"/>
      <c r="D7386" s="495"/>
      <c r="E7386" s="495"/>
      <c r="F7386" s="428"/>
      <c r="G7386" s="495"/>
      <c r="H7386" s="495" t="str">
        <f t="shared" si="232"/>
        <v/>
      </c>
      <c r="I7386" s="512" t="str">
        <f t="shared" si="233"/>
        <v/>
      </c>
      <c r="J7386" s="428"/>
    </row>
    <row r="7387" spans="1:10" ht="24.75" customHeight="1">
      <c r="A7387" s="428"/>
      <c r="B7387" s="428"/>
      <c r="C7387" s="428"/>
      <c r="D7387" s="495"/>
      <c r="E7387" s="495"/>
      <c r="F7387" s="428"/>
      <c r="G7387" s="495"/>
      <c r="H7387" s="495" t="str">
        <f t="shared" si="232"/>
        <v/>
      </c>
      <c r="I7387" s="512" t="str">
        <f t="shared" si="233"/>
        <v/>
      </c>
      <c r="J7387" s="428"/>
    </row>
    <row r="7388" spans="1:10" ht="24.75" customHeight="1">
      <c r="A7388" s="428"/>
      <c r="B7388" s="428"/>
      <c r="C7388" s="428"/>
      <c r="D7388" s="495"/>
      <c r="E7388" s="495"/>
      <c r="F7388" s="428"/>
      <c r="G7388" s="495"/>
      <c r="H7388" s="495" t="str">
        <f t="shared" si="232"/>
        <v/>
      </c>
      <c r="I7388" s="512" t="str">
        <f t="shared" si="233"/>
        <v/>
      </c>
      <c r="J7388" s="428"/>
    </row>
    <row r="7389" spans="1:10" ht="24.75" customHeight="1">
      <c r="A7389" s="428"/>
      <c r="B7389" s="428"/>
      <c r="C7389" s="428"/>
      <c r="D7389" s="495"/>
      <c r="E7389" s="495"/>
      <c r="F7389" s="428"/>
      <c r="G7389" s="495"/>
      <c r="H7389" s="495" t="str">
        <f t="shared" si="232"/>
        <v/>
      </c>
      <c r="I7389" s="512" t="str">
        <f t="shared" si="233"/>
        <v/>
      </c>
      <c r="J7389" s="428"/>
    </row>
    <row r="7390" spans="1:10" ht="24.75" customHeight="1">
      <c r="A7390" s="428"/>
      <c r="B7390" s="428"/>
      <c r="C7390" s="428"/>
      <c r="D7390" s="495"/>
      <c r="E7390" s="495"/>
      <c r="F7390" s="428"/>
      <c r="G7390" s="495"/>
      <c r="H7390" s="495" t="str">
        <f t="shared" ref="H7390:H7453" si="234">IF(E7390="","",E7390*G7390)</f>
        <v/>
      </c>
      <c r="I7390" s="512" t="str">
        <f t="shared" ref="I7390:I7453" si="235">IF(D7390="","",H7390/D7390)</f>
        <v/>
      </c>
      <c r="J7390" s="428"/>
    </row>
    <row r="7391" spans="1:10" ht="24.75" customHeight="1">
      <c r="A7391" s="428"/>
      <c r="B7391" s="428"/>
      <c r="C7391" s="428"/>
      <c r="D7391" s="495"/>
      <c r="E7391" s="495"/>
      <c r="F7391" s="428"/>
      <c r="G7391" s="495"/>
      <c r="H7391" s="495" t="str">
        <f t="shared" si="234"/>
        <v/>
      </c>
      <c r="I7391" s="512" t="str">
        <f t="shared" si="235"/>
        <v/>
      </c>
      <c r="J7391" s="428"/>
    </row>
    <row r="7392" spans="1:10" ht="24.75" customHeight="1">
      <c r="A7392" s="428"/>
      <c r="B7392" s="428"/>
      <c r="C7392" s="428"/>
      <c r="D7392" s="495"/>
      <c r="E7392" s="495"/>
      <c r="F7392" s="428"/>
      <c r="G7392" s="495"/>
      <c r="H7392" s="495" t="str">
        <f t="shared" si="234"/>
        <v/>
      </c>
      <c r="I7392" s="512" t="str">
        <f t="shared" si="235"/>
        <v/>
      </c>
      <c r="J7392" s="428"/>
    </row>
    <row r="7393" spans="1:10" ht="24.75" customHeight="1">
      <c r="A7393" s="428"/>
      <c r="B7393" s="428"/>
      <c r="C7393" s="428"/>
      <c r="D7393" s="495"/>
      <c r="E7393" s="495"/>
      <c r="F7393" s="428"/>
      <c r="G7393" s="495"/>
      <c r="H7393" s="495" t="str">
        <f t="shared" si="234"/>
        <v/>
      </c>
      <c r="I7393" s="512" t="str">
        <f t="shared" si="235"/>
        <v/>
      </c>
      <c r="J7393" s="428"/>
    </row>
    <row r="7394" spans="1:10" ht="24.75" customHeight="1">
      <c r="A7394" s="428"/>
      <c r="B7394" s="428"/>
      <c r="C7394" s="428"/>
      <c r="D7394" s="495"/>
      <c r="E7394" s="495"/>
      <c r="F7394" s="428"/>
      <c r="G7394" s="495"/>
      <c r="H7394" s="495" t="str">
        <f t="shared" si="234"/>
        <v/>
      </c>
      <c r="I7394" s="512" t="str">
        <f t="shared" si="235"/>
        <v/>
      </c>
      <c r="J7394" s="428"/>
    </row>
    <row r="7395" spans="1:10" ht="24.75" customHeight="1">
      <c r="A7395" s="428"/>
      <c r="B7395" s="428"/>
      <c r="C7395" s="428"/>
      <c r="D7395" s="495"/>
      <c r="E7395" s="495"/>
      <c r="F7395" s="428"/>
      <c r="G7395" s="495"/>
      <c r="H7395" s="495" t="str">
        <f t="shared" si="234"/>
        <v/>
      </c>
      <c r="I7395" s="512" t="str">
        <f t="shared" si="235"/>
        <v/>
      </c>
      <c r="J7395" s="428"/>
    </row>
    <row r="7396" spans="1:10" ht="24.75" customHeight="1">
      <c r="A7396" s="428"/>
      <c r="B7396" s="428"/>
      <c r="C7396" s="428"/>
      <c r="D7396" s="495"/>
      <c r="E7396" s="495"/>
      <c r="F7396" s="428"/>
      <c r="G7396" s="495"/>
      <c r="H7396" s="495" t="str">
        <f t="shared" si="234"/>
        <v/>
      </c>
      <c r="I7396" s="512" t="str">
        <f t="shared" si="235"/>
        <v/>
      </c>
      <c r="J7396" s="428"/>
    </row>
    <row r="7397" spans="1:10" ht="24.75" customHeight="1">
      <c r="A7397" s="428"/>
      <c r="B7397" s="428"/>
      <c r="C7397" s="428"/>
      <c r="D7397" s="495"/>
      <c r="E7397" s="495"/>
      <c r="F7397" s="428"/>
      <c r="G7397" s="495"/>
      <c r="H7397" s="495" t="str">
        <f t="shared" si="234"/>
        <v/>
      </c>
      <c r="I7397" s="512" t="str">
        <f t="shared" si="235"/>
        <v/>
      </c>
      <c r="J7397" s="428"/>
    </row>
    <row r="7398" spans="1:10" ht="24.75" customHeight="1">
      <c r="A7398" s="428"/>
      <c r="B7398" s="428"/>
      <c r="C7398" s="428"/>
      <c r="D7398" s="495"/>
      <c r="E7398" s="495"/>
      <c r="F7398" s="428"/>
      <c r="G7398" s="495"/>
      <c r="H7398" s="495" t="str">
        <f t="shared" si="234"/>
        <v/>
      </c>
      <c r="I7398" s="512" t="str">
        <f t="shared" si="235"/>
        <v/>
      </c>
      <c r="J7398" s="428"/>
    </row>
    <row r="7399" spans="1:10" ht="24.75" customHeight="1">
      <c r="A7399" s="428"/>
      <c r="B7399" s="428"/>
      <c r="C7399" s="428"/>
      <c r="D7399" s="495"/>
      <c r="E7399" s="495"/>
      <c r="F7399" s="428"/>
      <c r="G7399" s="495"/>
      <c r="H7399" s="495" t="str">
        <f t="shared" si="234"/>
        <v/>
      </c>
      <c r="I7399" s="512" t="str">
        <f t="shared" si="235"/>
        <v/>
      </c>
      <c r="J7399" s="428"/>
    </row>
    <row r="7400" spans="1:10" ht="24.75" customHeight="1">
      <c r="A7400" s="428"/>
      <c r="B7400" s="428"/>
      <c r="C7400" s="428"/>
      <c r="D7400" s="495"/>
      <c r="E7400" s="495"/>
      <c r="F7400" s="428"/>
      <c r="G7400" s="495"/>
      <c r="H7400" s="495" t="str">
        <f t="shared" si="234"/>
        <v/>
      </c>
      <c r="I7400" s="512" t="str">
        <f t="shared" si="235"/>
        <v/>
      </c>
      <c r="J7400" s="428"/>
    </row>
    <row r="7401" spans="1:10" ht="24.75" customHeight="1">
      <c r="A7401" s="428"/>
      <c r="B7401" s="428"/>
      <c r="C7401" s="428"/>
      <c r="D7401" s="495"/>
      <c r="E7401" s="495"/>
      <c r="F7401" s="428"/>
      <c r="G7401" s="495"/>
      <c r="H7401" s="495" t="str">
        <f t="shared" si="234"/>
        <v/>
      </c>
      <c r="I7401" s="512" t="str">
        <f t="shared" si="235"/>
        <v/>
      </c>
      <c r="J7401" s="428"/>
    </row>
    <row r="7402" spans="1:10" ht="24.75" customHeight="1">
      <c r="A7402" s="428"/>
      <c r="B7402" s="428"/>
      <c r="C7402" s="428"/>
      <c r="D7402" s="495"/>
      <c r="E7402" s="495"/>
      <c r="F7402" s="428"/>
      <c r="G7402" s="495"/>
      <c r="H7402" s="495" t="str">
        <f t="shared" si="234"/>
        <v/>
      </c>
      <c r="I7402" s="512" t="str">
        <f t="shared" si="235"/>
        <v/>
      </c>
      <c r="J7402" s="428"/>
    </row>
    <row r="7403" spans="1:10" ht="24.75" customHeight="1">
      <c r="A7403" s="428"/>
      <c r="B7403" s="428"/>
      <c r="C7403" s="428"/>
      <c r="D7403" s="495"/>
      <c r="E7403" s="495"/>
      <c r="F7403" s="428"/>
      <c r="G7403" s="495"/>
      <c r="H7403" s="495" t="str">
        <f t="shared" si="234"/>
        <v/>
      </c>
      <c r="I7403" s="512" t="str">
        <f t="shared" si="235"/>
        <v/>
      </c>
      <c r="J7403" s="428"/>
    </row>
    <row r="7404" spans="1:10" ht="24.75" customHeight="1">
      <c r="A7404" s="428"/>
      <c r="B7404" s="428"/>
      <c r="C7404" s="428"/>
      <c r="D7404" s="495"/>
      <c r="E7404" s="495"/>
      <c r="F7404" s="428"/>
      <c r="G7404" s="495"/>
      <c r="H7404" s="495" t="str">
        <f t="shared" si="234"/>
        <v/>
      </c>
      <c r="I7404" s="512" t="str">
        <f t="shared" si="235"/>
        <v/>
      </c>
      <c r="J7404" s="428"/>
    </row>
    <row r="7405" spans="1:10" ht="24.75" customHeight="1">
      <c r="A7405" s="428"/>
      <c r="B7405" s="428"/>
      <c r="C7405" s="428"/>
      <c r="D7405" s="495"/>
      <c r="E7405" s="495"/>
      <c r="F7405" s="428"/>
      <c r="G7405" s="495"/>
      <c r="H7405" s="495" t="str">
        <f t="shared" si="234"/>
        <v/>
      </c>
      <c r="I7405" s="512" t="str">
        <f t="shared" si="235"/>
        <v/>
      </c>
      <c r="J7405" s="428"/>
    </row>
    <row r="7406" spans="1:10" ht="24.75" customHeight="1">
      <c r="A7406" s="428"/>
      <c r="B7406" s="428"/>
      <c r="C7406" s="428"/>
      <c r="D7406" s="495"/>
      <c r="E7406" s="495"/>
      <c r="F7406" s="428"/>
      <c r="G7406" s="495"/>
      <c r="H7406" s="495" t="str">
        <f t="shared" si="234"/>
        <v/>
      </c>
      <c r="I7406" s="512" t="str">
        <f t="shared" si="235"/>
        <v/>
      </c>
      <c r="J7406" s="428"/>
    </row>
    <row r="7407" spans="1:10" ht="24.75" customHeight="1">
      <c r="A7407" s="428"/>
      <c r="B7407" s="428"/>
      <c r="C7407" s="428"/>
      <c r="D7407" s="495"/>
      <c r="E7407" s="495"/>
      <c r="F7407" s="428"/>
      <c r="G7407" s="495"/>
      <c r="H7407" s="495" t="str">
        <f t="shared" si="234"/>
        <v/>
      </c>
      <c r="I7407" s="512" t="str">
        <f t="shared" si="235"/>
        <v/>
      </c>
      <c r="J7407" s="428"/>
    </row>
    <row r="7408" spans="1:10" ht="24.75" customHeight="1">
      <c r="A7408" s="428"/>
      <c r="B7408" s="428"/>
      <c r="C7408" s="428"/>
      <c r="D7408" s="495"/>
      <c r="E7408" s="495"/>
      <c r="F7408" s="428"/>
      <c r="G7408" s="495"/>
      <c r="H7408" s="495" t="str">
        <f t="shared" si="234"/>
        <v/>
      </c>
      <c r="I7408" s="512" t="str">
        <f t="shared" si="235"/>
        <v/>
      </c>
      <c r="J7408" s="428"/>
    </row>
    <row r="7409" spans="1:10" ht="24.75" customHeight="1">
      <c r="A7409" s="428"/>
      <c r="B7409" s="428"/>
      <c r="C7409" s="428"/>
      <c r="D7409" s="495"/>
      <c r="E7409" s="495"/>
      <c r="F7409" s="428"/>
      <c r="G7409" s="495"/>
      <c r="H7409" s="495" t="str">
        <f t="shared" si="234"/>
        <v/>
      </c>
      <c r="I7409" s="512" t="str">
        <f t="shared" si="235"/>
        <v/>
      </c>
      <c r="J7409" s="428"/>
    </row>
    <row r="7410" spans="1:10" ht="24.75" customHeight="1">
      <c r="A7410" s="428"/>
      <c r="B7410" s="428"/>
      <c r="C7410" s="428"/>
      <c r="D7410" s="495"/>
      <c r="E7410" s="495"/>
      <c r="F7410" s="428"/>
      <c r="G7410" s="495"/>
      <c r="H7410" s="495" t="str">
        <f t="shared" si="234"/>
        <v/>
      </c>
      <c r="I7410" s="512" t="str">
        <f t="shared" si="235"/>
        <v/>
      </c>
      <c r="J7410" s="428"/>
    </row>
    <row r="7411" spans="1:10" ht="24.75" customHeight="1">
      <c r="A7411" s="428"/>
      <c r="B7411" s="428"/>
      <c r="C7411" s="428"/>
      <c r="D7411" s="495"/>
      <c r="E7411" s="495"/>
      <c r="F7411" s="428"/>
      <c r="G7411" s="495"/>
      <c r="H7411" s="495" t="str">
        <f t="shared" si="234"/>
        <v/>
      </c>
      <c r="I7411" s="512" t="str">
        <f t="shared" si="235"/>
        <v/>
      </c>
      <c r="J7411" s="428"/>
    </row>
    <row r="7412" spans="1:10" ht="24.75" customHeight="1">
      <c r="A7412" s="428"/>
      <c r="B7412" s="428"/>
      <c r="C7412" s="428"/>
      <c r="D7412" s="495"/>
      <c r="E7412" s="495"/>
      <c r="F7412" s="428"/>
      <c r="G7412" s="495"/>
      <c r="H7412" s="495" t="str">
        <f t="shared" si="234"/>
        <v/>
      </c>
      <c r="I7412" s="512" t="str">
        <f t="shared" si="235"/>
        <v/>
      </c>
      <c r="J7412" s="428"/>
    </row>
    <row r="7413" spans="1:10" ht="24.75" customHeight="1">
      <c r="A7413" s="428"/>
      <c r="B7413" s="428"/>
      <c r="C7413" s="428"/>
      <c r="D7413" s="495"/>
      <c r="E7413" s="495"/>
      <c r="F7413" s="428"/>
      <c r="G7413" s="495"/>
      <c r="H7413" s="495" t="str">
        <f t="shared" si="234"/>
        <v/>
      </c>
      <c r="I7413" s="512" t="str">
        <f t="shared" si="235"/>
        <v/>
      </c>
      <c r="J7413" s="428"/>
    </row>
    <row r="7414" spans="1:10" ht="24.75" customHeight="1">
      <c r="A7414" s="428"/>
      <c r="B7414" s="428"/>
      <c r="C7414" s="428"/>
      <c r="D7414" s="495"/>
      <c r="E7414" s="495"/>
      <c r="F7414" s="428"/>
      <c r="G7414" s="495"/>
      <c r="H7414" s="495" t="str">
        <f t="shared" si="234"/>
        <v/>
      </c>
      <c r="I7414" s="512" t="str">
        <f t="shared" si="235"/>
        <v/>
      </c>
      <c r="J7414" s="428"/>
    </row>
    <row r="7415" spans="1:10" ht="24.75" customHeight="1">
      <c r="A7415" s="428"/>
      <c r="B7415" s="428"/>
      <c r="C7415" s="428"/>
      <c r="D7415" s="495"/>
      <c r="E7415" s="495"/>
      <c r="F7415" s="428"/>
      <c r="G7415" s="495"/>
      <c r="H7415" s="495" t="str">
        <f t="shared" si="234"/>
        <v/>
      </c>
      <c r="I7415" s="512" t="str">
        <f t="shared" si="235"/>
        <v/>
      </c>
      <c r="J7415" s="428"/>
    </row>
    <row r="7416" spans="1:10" ht="24.75" customHeight="1">
      <c r="A7416" s="428"/>
      <c r="B7416" s="428"/>
      <c r="C7416" s="428"/>
      <c r="D7416" s="495"/>
      <c r="E7416" s="495"/>
      <c r="F7416" s="428"/>
      <c r="G7416" s="495"/>
      <c r="H7416" s="495" t="str">
        <f t="shared" si="234"/>
        <v/>
      </c>
      <c r="I7416" s="512" t="str">
        <f t="shared" si="235"/>
        <v/>
      </c>
      <c r="J7416" s="428"/>
    </row>
    <row r="7417" spans="1:10" ht="24.75" customHeight="1">
      <c r="A7417" s="428"/>
      <c r="B7417" s="428"/>
      <c r="C7417" s="428"/>
      <c r="D7417" s="495"/>
      <c r="E7417" s="495"/>
      <c r="F7417" s="428"/>
      <c r="G7417" s="495"/>
      <c r="H7417" s="495" t="str">
        <f t="shared" si="234"/>
        <v/>
      </c>
      <c r="I7417" s="512" t="str">
        <f t="shared" si="235"/>
        <v/>
      </c>
      <c r="J7417" s="428"/>
    </row>
    <row r="7418" spans="1:10" ht="24.75" customHeight="1">
      <c r="A7418" s="428"/>
      <c r="B7418" s="428"/>
      <c r="C7418" s="428"/>
      <c r="D7418" s="495"/>
      <c r="E7418" s="495"/>
      <c r="F7418" s="428"/>
      <c r="G7418" s="495"/>
      <c r="H7418" s="495" t="str">
        <f t="shared" si="234"/>
        <v/>
      </c>
      <c r="I7418" s="512" t="str">
        <f t="shared" si="235"/>
        <v/>
      </c>
      <c r="J7418" s="428"/>
    </row>
    <row r="7419" spans="1:10" ht="24.75" customHeight="1">
      <c r="A7419" s="428"/>
      <c r="B7419" s="428"/>
      <c r="C7419" s="428"/>
      <c r="D7419" s="495"/>
      <c r="E7419" s="495"/>
      <c r="F7419" s="428"/>
      <c r="G7419" s="495"/>
      <c r="H7419" s="495" t="str">
        <f t="shared" si="234"/>
        <v/>
      </c>
      <c r="I7419" s="512" t="str">
        <f t="shared" si="235"/>
        <v/>
      </c>
      <c r="J7419" s="428"/>
    </row>
    <row r="7420" spans="1:10" ht="24.75" customHeight="1">
      <c r="A7420" s="428"/>
      <c r="B7420" s="428"/>
      <c r="C7420" s="428"/>
      <c r="D7420" s="495"/>
      <c r="E7420" s="495"/>
      <c r="F7420" s="428"/>
      <c r="G7420" s="495"/>
      <c r="H7420" s="495" t="str">
        <f t="shared" si="234"/>
        <v/>
      </c>
      <c r="I7420" s="512" t="str">
        <f t="shared" si="235"/>
        <v/>
      </c>
      <c r="J7420" s="428"/>
    </row>
    <row r="7421" spans="1:10" ht="24.75" customHeight="1">
      <c r="A7421" s="428"/>
      <c r="B7421" s="428"/>
      <c r="C7421" s="428"/>
      <c r="D7421" s="495"/>
      <c r="E7421" s="495"/>
      <c r="F7421" s="428"/>
      <c r="G7421" s="495"/>
      <c r="H7421" s="495" t="str">
        <f t="shared" si="234"/>
        <v/>
      </c>
      <c r="I7421" s="512" t="str">
        <f t="shared" si="235"/>
        <v/>
      </c>
      <c r="J7421" s="428"/>
    </row>
    <row r="7422" spans="1:10" ht="24.75" customHeight="1">
      <c r="A7422" s="428"/>
      <c r="B7422" s="428"/>
      <c r="C7422" s="428"/>
      <c r="D7422" s="495"/>
      <c r="E7422" s="495"/>
      <c r="F7422" s="428"/>
      <c r="G7422" s="495"/>
      <c r="H7422" s="495" t="str">
        <f t="shared" si="234"/>
        <v/>
      </c>
      <c r="I7422" s="512" t="str">
        <f t="shared" si="235"/>
        <v/>
      </c>
      <c r="J7422" s="428"/>
    </row>
    <row r="7423" spans="1:10" ht="24.75" customHeight="1">
      <c r="A7423" s="428"/>
      <c r="B7423" s="428"/>
      <c r="C7423" s="428"/>
      <c r="D7423" s="495"/>
      <c r="E7423" s="495"/>
      <c r="F7423" s="428"/>
      <c r="G7423" s="495"/>
      <c r="H7423" s="495" t="str">
        <f t="shared" si="234"/>
        <v/>
      </c>
      <c r="I7423" s="512" t="str">
        <f t="shared" si="235"/>
        <v/>
      </c>
      <c r="J7423" s="428"/>
    </row>
    <row r="7424" spans="1:10" ht="24.75" customHeight="1">
      <c r="A7424" s="428"/>
      <c r="B7424" s="428"/>
      <c r="C7424" s="428"/>
      <c r="D7424" s="495"/>
      <c r="E7424" s="495"/>
      <c r="F7424" s="428"/>
      <c r="G7424" s="495"/>
      <c r="H7424" s="495" t="str">
        <f t="shared" si="234"/>
        <v/>
      </c>
      <c r="I7424" s="512" t="str">
        <f t="shared" si="235"/>
        <v/>
      </c>
      <c r="J7424" s="428"/>
    </row>
    <row r="7425" spans="1:10" ht="24.75" customHeight="1">
      <c r="A7425" s="428"/>
      <c r="B7425" s="428"/>
      <c r="C7425" s="428"/>
      <c r="D7425" s="495"/>
      <c r="E7425" s="495"/>
      <c r="F7425" s="428"/>
      <c r="G7425" s="495"/>
      <c r="H7425" s="495" t="str">
        <f t="shared" si="234"/>
        <v/>
      </c>
      <c r="I7425" s="512" t="str">
        <f t="shared" si="235"/>
        <v/>
      </c>
      <c r="J7425" s="428"/>
    </row>
    <row r="7426" spans="1:10" ht="24.75" customHeight="1">
      <c r="A7426" s="428"/>
      <c r="B7426" s="428"/>
      <c r="C7426" s="428"/>
      <c r="D7426" s="495"/>
      <c r="E7426" s="495"/>
      <c r="F7426" s="428"/>
      <c r="G7426" s="495"/>
      <c r="H7426" s="495" t="str">
        <f t="shared" si="234"/>
        <v/>
      </c>
      <c r="I7426" s="512" t="str">
        <f t="shared" si="235"/>
        <v/>
      </c>
      <c r="J7426" s="428"/>
    </row>
    <row r="7427" spans="1:10" ht="24.75" customHeight="1">
      <c r="A7427" s="428"/>
      <c r="B7427" s="428"/>
      <c r="C7427" s="428"/>
      <c r="D7427" s="495"/>
      <c r="E7427" s="495"/>
      <c r="F7427" s="428"/>
      <c r="G7427" s="495"/>
      <c r="H7427" s="495" t="str">
        <f t="shared" si="234"/>
        <v/>
      </c>
      <c r="I7427" s="512" t="str">
        <f t="shared" si="235"/>
        <v/>
      </c>
      <c r="J7427" s="428"/>
    </row>
    <row r="7428" spans="1:10" ht="24.75" customHeight="1">
      <c r="A7428" s="428"/>
      <c r="B7428" s="428"/>
      <c r="C7428" s="428"/>
      <c r="D7428" s="495"/>
      <c r="E7428" s="495"/>
      <c r="F7428" s="428"/>
      <c r="G7428" s="495"/>
      <c r="H7428" s="495" t="str">
        <f t="shared" si="234"/>
        <v/>
      </c>
      <c r="I7428" s="512" t="str">
        <f t="shared" si="235"/>
        <v/>
      </c>
      <c r="J7428" s="428"/>
    </row>
    <row r="7429" spans="1:10" ht="24.75" customHeight="1">
      <c r="A7429" s="428"/>
      <c r="B7429" s="428"/>
      <c r="C7429" s="428"/>
      <c r="D7429" s="495"/>
      <c r="E7429" s="495"/>
      <c r="F7429" s="428"/>
      <c r="G7429" s="495"/>
      <c r="H7429" s="495" t="str">
        <f t="shared" si="234"/>
        <v/>
      </c>
      <c r="I7429" s="512" t="str">
        <f t="shared" si="235"/>
        <v/>
      </c>
      <c r="J7429" s="428"/>
    </row>
    <row r="7430" spans="1:10" ht="24.75" customHeight="1">
      <c r="A7430" s="428"/>
      <c r="B7430" s="428"/>
      <c r="C7430" s="428"/>
      <c r="D7430" s="495"/>
      <c r="E7430" s="495"/>
      <c r="F7430" s="428"/>
      <c r="G7430" s="495"/>
      <c r="H7430" s="495" t="str">
        <f t="shared" si="234"/>
        <v/>
      </c>
      <c r="I7430" s="512" t="str">
        <f t="shared" si="235"/>
        <v/>
      </c>
      <c r="J7430" s="428"/>
    </row>
    <row r="7431" spans="1:10" ht="24.75" customHeight="1">
      <c r="A7431" s="428"/>
      <c r="B7431" s="428"/>
      <c r="C7431" s="428"/>
      <c r="D7431" s="495"/>
      <c r="E7431" s="495"/>
      <c r="F7431" s="428"/>
      <c r="G7431" s="495"/>
      <c r="H7431" s="495" t="str">
        <f t="shared" si="234"/>
        <v/>
      </c>
      <c r="I7431" s="512" t="str">
        <f t="shared" si="235"/>
        <v/>
      </c>
      <c r="J7431" s="428"/>
    </row>
    <row r="7432" spans="1:10" ht="24.75" customHeight="1">
      <c r="A7432" s="428"/>
      <c r="B7432" s="428"/>
      <c r="C7432" s="428"/>
      <c r="D7432" s="495"/>
      <c r="E7432" s="495"/>
      <c r="F7432" s="428"/>
      <c r="G7432" s="495"/>
      <c r="H7432" s="495" t="str">
        <f t="shared" si="234"/>
        <v/>
      </c>
      <c r="I7432" s="512" t="str">
        <f t="shared" si="235"/>
        <v/>
      </c>
      <c r="J7432" s="428"/>
    </row>
    <row r="7433" spans="1:10" ht="24.75" customHeight="1">
      <c r="A7433" s="428"/>
      <c r="B7433" s="428"/>
      <c r="C7433" s="428"/>
      <c r="D7433" s="495"/>
      <c r="E7433" s="495"/>
      <c r="F7433" s="428"/>
      <c r="G7433" s="495"/>
      <c r="H7433" s="495" t="str">
        <f t="shared" si="234"/>
        <v/>
      </c>
      <c r="I7433" s="512" t="str">
        <f t="shared" si="235"/>
        <v/>
      </c>
      <c r="J7433" s="428"/>
    </row>
    <row r="7434" spans="1:10" ht="24.75" customHeight="1">
      <c r="A7434" s="428"/>
      <c r="B7434" s="428"/>
      <c r="C7434" s="428"/>
      <c r="D7434" s="495"/>
      <c r="E7434" s="495"/>
      <c r="F7434" s="428"/>
      <c r="G7434" s="495"/>
      <c r="H7434" s="495" t="str">
        <f t="shared" si="234"/>
        <v/>
      </c>
      <c r="I7434" s="512" t="str">
        <f t="shared" si="235"/>
        <v/>
      </c>
      <c r="J7434" s="428"/>
    </row>
    <row r="7435" spans="1:10" ht="24.75" customHeight="1">
      <c r="A7435" s="428"/>
      <c r="B7435" s="428"/>
      <c r="C7435" s="428"/>
      <c r="D7435" s="495"/>
      <c r="E7435" s="495"/>
      <c r="F7435" s="428"/>
      <c r="G7435" s="495"/>
      <c r="H7435" s="495" t="str">
        <f t="shared" si="234"/>
        <v/>
      </c>
      <c r="I7435" s="512" t="str">
        <f t="shared" si="235"/>
        <v/>
      </c>
      <c r="J7435" s="428"/>
    </row>
    <row r="7436" spans="1:10" ht="24.75" customHeight="1">
      <c r="A7436" s="428"/>
      <c r="B7436" s="428"/>
      <c r="C7436" s="428"/>
      <c r="D7436" s="495"/>
      <c r="E7436" s="495"/>
      <c r="F7436" s="428"/>
      <c r="G7436" s="495"/>
      <c r="H7436" s="495" t="str">
        <f t="shared" si="234"/>
        <v/>
      </c>
      <c r="I7436" s="512" t="str">
        <f t="shared" si="235"/>
        <v/>
      </c>
      <c r="J7436" s="428"/>
    </row>
    <row r="7437" spans="1:10" ht="24.75" customHeight="1">
      <c r="A7437" s="428"/>
      <c r="B7437" s="428"/>
      <c r="C7437" s="428"/>
      <c r="D7437" s="495"/>
      <c r="E7437" s="495"/>
      <c r="F7437" s="428"/>
      <c r="G7437" s="495"/>
      <c r="H7437" s="495" t="str">
        <f t="shared" si="234"/>
        <v/>
      </c>
      <c r="I7437" s="512" t="str">
        <f t="shared" si="235"/>
        <v/>
      </c>
      <c r="J7437" s="428"/>
    </row>
    <row r="7438" spans="1:10" ht="24.75" customHeight="1">
      <c r="A7438" s="428"/>
      <c r="B7438" s="428"/>
      <c r="C7438" s="428"/>
      <c r="D7438" s="495"/>
      <c r="E7438" s="495"/>
      <c r="F7438" s="428"/>
      <c r="G7438" s="495"/>
      <c r="H7438" s="495" t="str">
        <f t="shared" si="234"/>
        <v/>
      </c>
      <c r="I7438" s="512" t="str">
        <f t="shared" si="235"/>
        <v/>
      </c>
      <c r="J7438" s="428"/>
    </row>
    <row r="7439" spans="1:10" ht="24.75" customHeight="1">
      <c r="A7439" s="428"/>
      <c r="B7439" s="428"/>
      <c r="C7439" s="428"/>
      <c r="D7439" s="495"/>
      <c r="E7439" s="495"/>
      <c r="F7439" s="428"/>
      <c r="G7439" s="495"/>
      <c r="H7439" s="495" t="str">
        <f t="shared" si="234"/>
        <v/>
      </c>
      <c r="I7439" s="512" t="str">
        <f t="shared" si="235"/>
        <v/>
      </c>
      <c r="J7439" s="428"/>
    </row>
    <row r="7440" spans="1:10" ht="24.75" customHeight="1">
      <c r="A7440" s="428"/>
      <c r="B7440" s="428"/>
      <c r="C7440" s="428"/>
      <c r="D7440" s="495"/>
      <c r="E7440" s="495"/>
      <c r="F7440" s="428"/>
      <c r="G7440" s="495"/>
      <c r="H7440" s="495" t="str">
        <f t="shared" si="234"/>
        <v/>
      </c>
      <c r="I7440" s="512" t="str">
        <f t="shared" si="235"/>
        <v/>
      </c>
      <c r="J7440" s="428"/>
    </row>
    <row r="7441" spans="1:10" ht="24.75" customHeight="1">
      <c r="A7441" s="428"/>
      <c r="B7441" s="428"/>
      <c r="C7441" s="428"/>
      <c r="D7441" s="495"/>
      <c r="E7441" s="495"/>
      <c r="F7441" s="428"/>
      <c r="G7441" s="495"/>
      <c r="H7441" s="495" t="str">
        <f t="shared" si="234"/>
        <v/>
      </c>
      <c r="I7441" s="512" t="str">
        <f t="shared" si="235"/>
        <v/>
      </c>
      <c r="J7441" s="428"/>
    </row>
    <row r="7442" spans="1:10" ht="24.75" customHeight="1">
      <c r="A7442" s="428"/>
      <c r="B7442" s="428"/>
      <c r="C7442" s="428"/>
      <c r="D7442" s="495"/>
      <c r="E7442" s="495"/>
      <c r="F7442" s="428"/>
      <c r="G7442" s="495"/>
      <c r="H7442" s="495" t="str">
        <f t="shared" si="234"/>
        <v/>
      </c>
      <c r="I7442" s="512" t="str">
        <f t="shared" si="235"/>
        <v/>
      </c>
      <c r="J7442" s="428"/>
    </row>
    <row r="7443" spans="1:10" ht="24.75" customHeight="1">
      <c r="A7443" s="428"/>
      <c r="B7443" s="428"/>
      <c r="C7443" s="428"/>
      <c r="D7443" s="495"/>
      <c r="E7443" s="495"/>
      <c r="F7443" s="428"/>
      <c r="G7443" s="495"/>
      <c r="H7443" s="495" t="str">
        <f t="shared" si="234"/>
        <v/>
      </c>
      <c r="I7443" s="512" t="str">
        <f t="shared" si="235"/>
        <v/>
      </c>
      <c r="J7443" s="428"/>
    </row>
    <row r="7444" spans="1:10" ht="24.75" customHeight="1">
      <c r="A7444" s="428"/>
      <c r="B7444" s="428"/>
      <c r="C7444" s="428"/>
      <c r="D7444" s="495"/>
      <c r="E7444" s="495"/>
      <c r="F7444" s="428"/>
      <c r="G7444" s="495"/>
      <c r="H7444" s="495" t="str">
        <f t="shared" si="234"/>
        <v/>
      </c>
      <c r="I7444" s="512" t="str">
        <f t="shared" si="235"/>
        <v/>
      </c>
      <c r="J7444" s="428"/>
    </row>
    <row r="7445" spans="1:10" ht="24.75" customHeight="1">
      <c r="A7445" s="428"/>
      <c r="B7445" s="428"/>
      <c r="C7445" s="428"/>
      <c r="D7445" s="495"/>
      <c r="E7445" s="495"/>
      <c r="F7445" s="428"/>
      <c r="G7445" s="495"/>
      <c r="H7445" s="495" t="str">
        <f t="shared" si="234"/>
        <v/>
      </c>
      <c r="I7445" s="512" t="str">
        <f t="shared" si="235"/>
        <v/>
      </c>
      <c r="J7445" s="428"/>
    </row>
    <row r="7446" spans="1:10" ht="24.75" customHeight="1">
      <c r="A7446" s="428"/>
      <c r="B7446" s="428"/>
      <c r="C7446" s="428"/>
      <c r="D7446" s="495"/>
      <c r="E7446" s="495"/>
      <c r="F7446" s="428"/>
      <c r="G7446" s="495"/>
      <c r="H7446" s="495" t="str">
        <f t="shared" si="234"/>
        <v/>
      </c>
      <c r="I7446" s="512" t="str">
        <f t="shared" si="235"/>
        <v/>
      </c>
      <c r="J7446" s="428"/>
    </row>
    <row r="7447" spans="1:10" ht="24.75" customHeight="1">
      <c r="A7447" s="428"/>
      <c r="B7447" s="428"/>
      <c r="C7447" s="428"/>
      <c r="D7447" s="495"/>
      <c r="E7447" s="495"/>
      <c r="F7447" s="428"/>
      <c r="G7447" s="495"/>
      <c r="H7447" s="495" t="str">
        <f t="shared" si="234"/>
        <v/>
      </c>
      <c r="I7447" s="512" t="str">
        <f t="shared" si="235"/>
        <v/>
      </c>
      <c r="J7447" s="428"/>
    </row>
    <row r="7448" spans="1:10" ht="24.75" customHeight="1">
      <c r="A7448" s="428"/>
      <c r="B7448" s="428"/>
      <c r="C7448" s="428"/>
      <c r="D7448" s="495"/>
      <c r="E7448" s="495"/>
      <c r="F7448" s="428"/>
      <c r="G7448" s="495"/>
      <c r="H7448" s="495" t="str">
        <f t="shared" si="234"/>
        <v/>
      </c>
      <c r="I7448" s="512" t="str">
        <f t="shared" si="235"/>
        <v/>
      </c>
      <c r="J7448" s="428"/>
    </row>
    <row r="7449" spans="1:10" ht="24.75" customHeight="1">
      <c r="A7449" s="428"/>
      <c r="B7449" s="428"/>
      <c r="C7449" s="428"/>
      <c r="D7449" s="495"/>
      <c r="E7449" s="495"/>
      <c r="F7449" s="428"/>
      <c r="G7449" s="495"/>
      <c r="H7449" s="495" t="str">
        <f t="shared" si="234"/>
        <v/>
      </c>
      <c r="I7449" s="512" t="str">
        <f t="shared" si="235"/>
        <v/>
      </c>
      <c r="J7449" s="428"/>
    </row>
    <row r="7450" spans="1:10" ht="24.75" customHeight="1">
      <c r="A7450" s="428"/>
      <c r="B7450" s="428"/>
      <c r="C7450" s="428"/>
      <c r="D7450" s="495"/>
      <c r="E7450" s="495"/>
      <c r="F7450" s="428"/>
      <c r="G7450" s="495"/>
      <c r="H7450" s="495" t="str">
        <f t="shared" si="234"/>
        <v/>
      </c>
      <c r="I7450" s="512" t="str">
        <f t="shared" si="235"/>
        <v/>
      </c>
      <c r="J7450" s="428"/>
    </row>
    <row r="7451" spans="1:10" ht="24.75" customHeight="1">
      <c r="A7451" s="428"/>
      <c r="B7451" s="428"/>
      <c r="C7451" s="428"/>
      <c r="D7451" s="495"/>
      <c r="E7451" s="495"/>
      <c r="F7451" s="428"/>
      <c r="G7451" s="495"/>
      <c r="H7451" s="495" t="str">
        <f t="shared" si="234"/>
        <v/>
      </c>
      <c r="I7451" s="512" t="str">
        <f t="shared" si="235"/>
        <v/>
      </c>
      <c r="J7451" s="428"/>
    </row>
    <row r="7452" spans="1:10" ht="24.75" customHeight="1">
      <c r="A7452" s="428"/>
      <c r="B7452" s="428"/>
      <c r="C7452" s="428"/>
      <c r="D7452" s="495"/>
      <c r="E7452" s="495"/>
      <c r="F7452" s="428"/>
      <c r="G7452" s="495"/>
      <c r="H7452" s="495" t="str">
        <f t="shared" si="234"/>
        <v/>
      </c>
      <c r="I7452" s="512" t="str">
        <f t="shared" si="235"/>
        <v/>
      </c>
      <c r="J7452" s="428"/>
    </row>
    <row r="7453" spans="1:10" ht="24.75" customHeight="1">
      <c r="A7453" s="428"/>
      <c r="B7453" s="428"/>
      <c r="C7453" s="428"/>
      <c r="D7453" s="495"/>
      <c r="E7453" s="495"/>
      <c r="F7453" s="428"/>
      <c r="G7453" s="495"/>
      <c r="H7453" s="495" t="str">
        <f t="shared" si="234"/>
        <v/>
      </c>
      <c r="I7453" s="512" t="str">
        <f t="shared" si="235"/>
        <v/>
      </c>
      <c r="J7453" s="428"/>
    </row>
    <row r="7454" spans="1:10" ht="24.75" customHeight="1">
      <c r="A7454" s="428"/>
      <c r="B7454" s="428"/>
      <c r="C7454" s="428"/>
      <c r="D7454" s="495"/>
      <c r="E7454" s="495"/>
      <c r="F7454" s="428"/>
      <c r="G7454" s="495"/>
      <c r="H7454" s="495" t="str">
        <f t="shared" ref="H7454:H7517" si="236">IF(E7454="","",E7454*G7454)</f>
        <v/>
      </c>
      <c r="I7454" s="512" t="str">
        <f t="shared" ref="I7454:I7517" si="237">IF(D7454="","",H7454/D7454)</f>
        <v/>
      </c>
      <c r="J7454" s="428"/>
    </row>
    <row r="7455" spans="1:10" ht="24.75" customHeight="1">
      <c r="A7455" s="428"/>
      <c r="B7455" s="428"/>
      <c r="C7455" s="428"/>
      <c r="D7455" s="495"/>
      <c r="E7455" s="495"/>
      <c r="F7455" s="428"/>
      <c r="G7455" s="495"/>
      <c r="H7455" s="495" t="str">
        <f t="shared" si="236"/>
        <v/>
      </c>
      <c r="I7455" s="512" t="str">
        <f t="shared" si="237"/>
        <v/>
      </c>
      <c r="J7455" s="428"/>
    </row>
    <row r="7456" spans="1:10" ht="24.75" customHeight="1">
      <c r="A7456" s="428"/>
      <c r="B7456" s="428"/>
      <c r="C7456" s="428"/>
      <c r="D7456" s="495"/>
      <c r="E7456" s="495"/>
      <c r="F7456" s="428"/>
      <c r="G7456" s="495"/>
      <c r="H7456" s="495" t="str">
        <f t="shared" si="236"/>
        <v/>
      </c>
      <c r="I7456" s="512" t="str">
        <f t="shared" si="237"/>
        <v/>
      </c>
      <c r="J7456" s="428"/>
    </row>
    <row r="7457" spans="1:10" ht="24.75" customHeight="1">
      <c r="A7457" s="428"/>
      <c r="B7457" s="428"/>
      <c r="C7457" s="428"/>
      <c r="D7457" s="495"/>
      <c r="E7457" s="495"/>
      <c r="F7457" s="428"/>
      <c r="G7457" s="495"/>
      <c r="H7457" s="495" t="str">
        <f t="shared" si="236"/>
        <v/>
      </c>
      <c r="I7457" s="512" t="str">
        <f t="shared" si="237"/>
        <v/>
      </c>
      <c r="J7457" s="428"/>
    </row>
    <row r="7458" spans="1:10" ht="24.75" customHeight="1">
      <c r="A7458" s="428"/>
      <c r="B7458" s="428"/>
      <c r="C7458" s="428"/>
      <c r="D7458" s="495"/>
      <c r="E7458" s="495"/>
      <c r="F7458" s="428"/>
      <c r="G7458" s="495"/>
      <c r="H7458" s="495" t="str">
        <f t="shared" si="236"/>
        <v/>
      </c>
      <c r="I7458" s="512" t="str">
        <f t="shared" si="237"/>
        <v/>
      </c>
      <c r="J7458" s="428"/>
    </row>
    <row r="7459" spans="1:10" ht="24.75" customHeight="1">
      <c r="A7459" s="428"/>
      <c r="B7459" s="428"/>
      <c r="C7459" s="428"/>
      <c r="D7459" s="495"/>
      <c r="E7459" s="495"/>
      <c r="F7459" s="428"/>
      <c r="G7459" s="495"/>
      <c r="H7459" s="495" t="str">
        <f t="shared" si="236"/>
        <v/>
      </c>
      <c r="I7459" s="512" t="str">
        <f t="shared" si="237"/>
        <v/>
      </c>
      <c r="J7459" s="428"/>
    </row>
    <row r="7460" spans="1:10" ht="24.75" customHeight="1">
      <c r="A7460" s="428"/>
      <c r="B7460" s="428"/>
      <c r="C7460" s="428"/>
      <c r="D7460" s="495"/>
      <c r="E7460" s="495"/>
      <c r="F7460" s="428"/>
      <c r="G7460" s="495"/>
      <c r="H7460" s="495" t="str">
        <f t="shared" si="236"/>
        <v/>
      </c>
      <c r="I7460" s="512" t="str">
        <f t="shared" si="237"/>
        <v/>
      </c>
      <c r="J7460" s="428"/>
    </row>
    <row r="7461" spans="1:10" ht="24.75" customHeight="1">
      <c r="A7461" s="428"/>
      <c r="B7461" s="428"/>
      <c r="C7461" s="428"/>
      <c r="D7461" s="495"/>
      <c r="E7461" s="495"/>
      <c r="F7461" s="428"/>
      <c r="G7461" s="495"/>
      <c r="H7461" s="495" t="str">
        <f t="shared" si="236"/>
        <v/>
      </c>
      <c r="I7461" s="512" t="str">
        <f t="shared" si="237"/>
        <v/>
      </c>
      <c r="J7461" s="428"/>
    </row>
    <row r="7462" spans="1:10" ht="24.75" customHeight="1">
      <c r="A7462" s="428"/>
      <c r="B7462" s="428"/>
      <c r="C7462" s="428"/>
      <c r="D7462" s="495"/>
      <c r="E7462" s="495"/>
      <c r="F7462" s="428"/>
      <c r="G7462" s="495"/>
      <c r="H7462" s="495" t="str">
        <f t="shared" si="236"/>
        <v/>
      </c>
      <c r="I7462" s="512" t="str">
        <f t="shared" si="237"/>
        <v/>
      </c>
      <c r="J7462" s="428"/>
    </row>
    <row r="7463" spans="1:10" ht="24.75" customHeight="1">
      <c r="A7463" s="428"/>
      <c r="B7463" s="428"/>
      <c r="C7463" s="428"/>
      <c r="D7463" s="495"/>
      <c r="E7463" s="495"/>
      <c r="F7463" s="428"/>
      <c r="G7463" s="495"/>
      <c r="H7463" s="495" t="str">
        <f t="shared" si="236"/>
        <v/>
      </c>
      <c r="I7463" s="512" t="str">
        <f t="shared" si="237"/>
        <v/>
      </c>
      <c r="J7463" s="428"/>
    </row>
    <row r="7464" spans="1:10" ht="24.75" customHeight="1">
      <c r="A7464" s="428"/>
      <c r="B7464" s="428"/>
      <c r="C7464" s="428"/>
      <c r="D7464" s="495"/>
      <c r="E7464" s="495"/>
      <c r="F7464" s="428"/>
      <c r="G7464" s="495"/>
      <c r="H7464" s="495" t="str">
        <f t="shared" si="236"/>
        <v/>
      </c>
      <c r="I7464" s="512" t="str">
        <f t="shared" si="237"/>
        <v/>
      </c>
      <c r="J7464" s="428"/>
    </row>
    <row r="7465" spans="1:10" ht="24.75" customHeight="1">
      <c r="A7465" s="428"/>
      <c r="B7465" s="428"/>
      <c r="C7465" s="428"/>
      <c r="D7465" s="495"/>
      <c r="E7465" s="495"/>
      <c r="F7465" s="428"/>
      <c r="G7465" s="495"/>
      <c r="H7465" s="495" t="str">
        <f t="shared" si="236"/>
        <v/>
      </c>
      <c r="I7465" s="512" t="str">
        <f t="shared" si="237"/>
        <v/>
      </c>
      <c r="J7465" s="428"/>
    </row>
    <row r="7466" spans="1:10" ht="24.75" customHeight="1">
      <c r="A7466" s="428"/>
      <c r="B7466" s="428"/>
      <c r="C7466" s="428"/>
      <c r="D7466" s="495"/>
      <c r="E7466" s="495"/>
      <c r="F7466" s="428"/>
      <c r="G7466" s="495"/>
      <c r="H7466" s="495" t="str">
        <f t="shared" si="236"/>
        <v/>
      </c>
      <c r="I7466" s="512" t="str">
        <f t="shared" si="237"/>
        <v/>
      </c>
      <c r="J7466" s="428"/>
    </row>
    <row r="7467" spans="1:10" ht="24.75" customHeight="1">
      <c r="A7467" s="428"/>
      <c r="B7467" s="428"/>
      <c r="C7467" s="428"/>
      <c r="D7467" s="495"/>
      <c r="E7467" s="495"/>
      <c r="F7467" s="428"/>
      <c r="G7467" s="495"/>
      <c r="H7467" s="495" t="str">
        <f t="shared" si="236"/>
        <v/>
      </c>
      <c r="I7467" s="512" t="str">
        <f t="shared" si="237"/>
        <v/>
      </c>
      <c r="J7467" s="428"/>
    </row>
    <row r="7468" spans="1:10" ht="24.75" customHeight="1">
      <c r="A7468" s="428"/>
      <c r="B7468" s="428"/>
      <c r="C7468" s="428"/>
      <c r="D7468" s="495"/>
      <c r="E7468" s="495"/>
      <c r="F7468" s="428"/>
      <c r="G7468" s="495"/>
      <c r="H7468" s="495" t="str">
        <f t="shared" si="236"/>
        <v/>
      </c>
      <c r="I7468" s="512" t="str">
        <f t="shared" si="237"/>
        <v/>
      </c>
      <c r="J7468" s="428"/>
    </row>
    <row r="7469" spans="1:10" ht="24.75" customHeight="1">
      <c r="A7469" s="428"/>
      <c r="B7469" s="428"/>
      <c r="C7469" s="428"/>
      <c r="D7469" s="495"/>
      <c r="E7469" s="495"/>
      <c r="F7469" s="428"/>
      <c r="G7469" s="495"/>
      <c r="H7469" s="495" t="str">
        <f t="shared" si="236"/>
        <v/>
      </c>
      <c r="I7469" s="512" t="str">
        <f t="shared" si="237"/>
        <v/>
      </c>
      <c r="J7469" s="428"/>
    </row>
    <row r="7470" spans="1:10" ht="24.75" customHeight="1">
      <c r="A7470" s="428"/>
      <c r="B7470" s="428"/>
      <c r="C7470" s="428"/>
      <c r="D7470" s="495"/>
      <c r="E7470" s="495"/>
      <c r="F7470" s="428"/>
      <c r="G7470" s="495"/>
      <c r="H7470" s="495" t="str">
        <f t="shared" si="236"/>
        <v/>
      </c>
      <c r="I7470" s="512" t="str">
        <f t="shared" si="237"/>
        <v/>
      </c>
      <c r="J7470" s="428"/>
    </row>
    <row r="7471" spans="1:10" ht="24.75" customHeight="1">
      <c r="A7471" s="428"/>
      <c r="B7471" s="428"/>
      <c r="C7471" s="428"/>
      <c r="D7471" s="495"/>
      <c r="E7471" s="495"/>
      <c r="F7471" s="428"/>
      <c r="G7471" s="495"/>
      <c r="H7471" s="495" t="str">
        <f t="shared" si="236"/>
        <v/>
      </c>
      <c r="I7471" s="512" t="str">
        <f t="shared" si="237"/>
        <v/>
      </c>
      <c r="J7471" s="428"/>
    </row>
    <row r="7472" spans="1:10" ht="24.75" customHeight="1">
      <c r="A7472" s="428"/>
      <c r="B7472" s="428"/>
      <c r="C7472" s="428"/>
      <c r="D7472" s="495"/>
      <c r="E7472" s="495"/>
      <c r="F7472" s="428"/>
      <c r="G7472" s="495"/>
      <c r="H7472" s="495" t="str">
        <f t="shared" si="236"/>
        <v/>
      </c>
      <c r="I7472" s="512" t="str">
        <f t="shared" si="237"/>
        <v/>
      </c>
      <c r="J7472" s="428"/>
    </row>
    <row r="7473" spans="1:10" ht="24.75" customHeight="1">
      <c r="A7473" s="428"/>
      <c r="B7473" s="428"/>
      <c r="C7473" s="428"/>
      <c r="D7473" s="495"/>
      <c r="E7473" s="495"/>
      <c r="F7473" s="428"/>
      <c r="G7473" s="495"/>
      <c r="H7473" s="495" t="str">
        <f t="shared" si="236"/>
        <v/>
      </c>
      <c r="I7473" s="512" t="str">
        <f t="shared" si="237"/>
        <v/>
      </c>
      <c r="J7473" s="428"/>
    </row>
    <row r="7474" spans="1:10" ht="24.75" customHeight="1">
      <c r="A7474" s="428"/>
      <c r="B7474" s="428"/>
      <c r="C7474" s="428"/>
      <c r="D7474" s="495"/>
      <c r="E7474" s="495"/>
      <c r="F7474" s="428"/>
      <c r="G7474" s="495"/>
      <c r="H7474" s="495" t="str">
        <f t="shared" si="236"/>
        <v/>
      </c>
      <c r="I7474" s="512" t="str">
        <f t="shared" si="237"/>
        <v/>
      </c>
      <c r="J7474" s="428"/>
    </row>
    <row r="7475" spans="1:10" ht="24.75" customHeight="1">
      <c r="A7475" s="428"/>
      <c r="B7475" s="428"/>
      <c r="C7475" s="428"/>
      <c r="D7475" s="495"/>
      <c r="E7475" s="495"/>
      <c r="F7475" s="428"/>
      <c r="G7475" s="495"/>
      <c r="H7475" s="495" t="str">
        <f t="shared" si="236"/>
        <v/>
      </c>
      <c r="I7475" s="512" t="str">
        <f t="shared" si="237"/>
        <v/>
      </c>
      <c r="J7475" s="428"/>
    </row>
    <row r="7476" spans="1:10" ht="24.75" customHeight="1">
      <c r="A7476" s="428"/>
      <c r="B7476" s="428"/>
      <c r="C7476" s="428"/>
      <c r="D7476" s="495"/>
      <c r="E7476" s="495"/>
      <c r="F7476" s="428"/>
      <c r="G7476" s="495"/>
      <c r="H7476" s="495" t="str">
        <f t="shared" si="236"/>
        <v/>
      </c>
      <c r="I7476" s="512" t="str">
        <f t="shared" si="237"/>
        <v/>
      </c>
      <c r="J7476" s="428"/>
    </row>
    <row r="7477" spans="1:10" ht="24.75" customHeight="1">
      <c r="A7477" s="428"/>
      <c r="B7477" s="428"/>
      <c r="C7477" s="428"/>
      <c r="D7477" s="495"/>
      <c r="E7477" s="495"/>
      <c r="F7477" s="428"/>
      <c r="G7477" s="495"/>
      <c r="H7477" s="495" t="str">
        <f t="shared" si="236"/>
        <v/>
      </c>
      <c r="I7477" s="512" t="str">
        <f t="shared" si="237"/>
        <v/>
      </c>
      <c r="J7477" s="428"/>
    </row>
    <row r="7478" spans="1:10" ht="24.75" customHeight="1">
      <c r="A7478" s="428"/>
      <c r="B7478" s="428"/>
      <c r="C7478" s="428"/>
      <c r="D7478" s="495"/>
      <c r="E7478" s="495"/>
      <c r="F7478" s="428"/>
      <c r="G7478" s="495"/>
      <c r="H7478" s="495" t="str">
        <f t="shared" si="236"/>
        <v/>
      </c>
      <c r="I7478" s="512" t="str">
        <f t="shared" si="237"/>
        <v/>
      </c>
      <c r="J7478" s="428"/>
    </row>
    <row r="7479" spans="1:10" ht="24.75" customHeight="1">
      <c r="A7479" s="428"/>
      <c r="B7479" s="428"/>
      <c r="C7479" s="428"/>
      <c r="D7479" s="495"/>
      <c r="E7479" s="495"/>
      <c r="F7479" s="428"/>
      <c r="G7479" s="495"/>
      <c r="H7479" s="495" t="str">
        <f t="shared" si="236"/>
        <v/>
      </c>
      <c r="I7479" s="512" t="str">
        <f t="shared" si="237"/>
        <v/>
      </c>
      <c r="J7479" s="428"/>
    </row>
    <row r="7480" spans="1:10" ht="24.75" customHeight="1">
      <c r="A7480" s="428"/>
      <c r="B7480" s="428"/>
      <c r="C7480" s="428"/>
      <c r="D7480" s="495"/>
      <c r="E7480" s="495"/>
      <c r="F7480" s="428"/>
      <c r="G7480" s="495"/>
      <c r="H7480" s="495" t="str">
        <f t="shared" si="236"/>
        <v/>
      </c>
      <c r="I7480" s="512" t="str">
        <f t="shared" si="237"/>
        <v/>
      </c>
      <c r="J7480" s="428"/>
    </row>
    <row r="7481" spans="1:10" ht="24.75" customHeight="1">
      <c r="A7481" s="428"/>
      <c r="B7481" s="428"/>
      <c r="C7481" s="428"/>
      <c r="D7481" s="495"/>
      <c r="E7481" s="495"/>
      <c r="F7481" s="428"/>
      <c r="G7481" s="495"/>
      <c r="H7481" s="495" t="str">
        <f t="shared" si="236"/>
        <v/>
      </c>
      <c r="I7481" s="512" t="str">
        <f t="shared" si="237"/>
        <v/>
      </c>
      <c r="J7481" s="428"/>
    </row>
    <row r="7482" spans="1:10" ht="24.75" customHeight="1">
      <c r="A7482" s="428"/>
      <c r="B7482" s="428"/>
      <c r="C7482" s="428"/>
      <c r="D7482" s="495"/>
      <c r="E7482" s="495"/>
      <c r="F7482" s="428"/>
      <c r="G7482" s="495"/>
      <c r="H7482" s="495" t="str">
        <f t="shared" si="236"/>
        <v/>
      </c>
      <c r="I7482" s="512" t="str">
        <f t="shared" si="237"/>
        <v/>
      </c>
      <c r="J7482" s="428"/>
    </row>
    <row r="7483" spans="1:10" ht="24.75" customHeight="1">
      <c r="A7483" s="428"/>
      <c r="B7483" s="428"/>
      <c r="C7483" s="428"/>
      <c r="D7483" s="495"/>
      <c r="E7483" s="495"/>
      <c r="F7483" s="428"/>
      <c r="G7483" s="495"/>
      <c r="H7483" s="495" t="str">
        <f t="shared" si="236"/>
        <v/>
      </c>
      <c r="I7483" s="512" t="str">
        <f t="shared" si="237"/>
        <v/>
      </c>
      <c r="J7483" s="428"/>
    </row>
    <row r="7484" spans="1:10" ht="24.75" customHeight="1">
      <c r="A7484" s="428"/>
      <c r="B7484" s="428"/>
      <c r="C7484" s="428"/>
      <c r="D7484" s="495"/>
      <c r="E7484" s="495"/>
      <c r="F7484" s="428"/>
      <c r="G7484" s="495"/>
      <c r="H7484" s="495" t="str">
        <f t="shared" si="236"/>
        <v/>
      </c>
      <c r="I7484" s="512" t="str">
        <f t="shared" si="237"/>
        <v/>
      </c>
      <c r="J7484" s="428"/>
    </row>
    <row r="7485" spans="1:10" ht="24.75" customHeight="1">
      <c r="A7485" s="428"/>
      <c r="B7485" s="428"/>
      <c r="C7485" s="428"/>
      <c r="D7485" s="495"/>
      <c r="E7485" s="495"/>
      <c r="F7485" s="428"/>
      <c r="G7485" s="495"/>
      <c r="H7485" s="495" t="str">
        <f t="shared" si="236"/>
        <v/>
      </c>
      <c r="I7485" s="512" t="str">
        <f t="shared" si="237"/>
        <v/>
      </c>
      <c r="J7485" s="428"/>
    </row>
    <row r="7486" spans="1:10" ht="24.75" customHeight="1">
      <c r="A7486" s="428"/>
      <c r="B7486" s="428"/>
      <c r="C7486" s="428"/>
      <c r="D7486" s="495"/>
      <c r="E7486" s="495"/>
      <c r="F7486" s="428"/>
      <c r="G7486" s="495"/>
      <c r="H7486" s="495" t="str">
        <f t="shared" si="236"/>
        <v/>
      </c>
      <c r="I7486" s="512" t="str">
        <f t="shared" si="237"/>
        <v/>
      </c>
      <c r="J7486" s="428"/>
    </row>
    <row r="7487" spans="1:10" ht="24.75" customHeight="1">
      <c r="A7487" s="428"/>
      <c r="B7487" s="428"/>
      <c r="C7487" s="428"/>
      <c r="D7487" s="495"/>
      <c r="E7487" s="495"/>
      <c r="F7487" s="428"/>
      <c r="G7487" s="495"/>
      <c r="H7487" s="495" t="str">
        <f t="shared" si="236"/>
        <v/>
      </c>
      <c r="I7487" s="512" t="str">
        <f t="shared" si="237"/>
        <v/>
      </c>
      <c r="J7487" s="428"/>
    </row>
    <row r="7488" spans="1:10" ht="24.75" customHeight="1">
      <c r="A7488" s="428"/>
      <c r="B7488" s="428"/>
      <c r="C7488" s="428"/>
      <c r="D7488" s="495"/>
      <c r="E7488" s="495"/>
      <c r="F7488" s="428"/>
      <c r="G7488" s="495"/>
      <c r="H7488" s="495" t="str">
        <f t="shared" si="236"/>
        <v/>
      </c>
      <c r="I7488" s="512" t="str">
        <f t="shared" si="237"/>
        <v/>
      </c>
      <c r="J7488" s="428"/>
    </row>
    <row r="7489" spans="1:10" ht="24.75" customHeight="1">
      <c r="A7489" s="428"/>
      <c r="B7489" s="428"/>
      <c r="C7489" s="428"/>
      <c r="D7489" s="495"/>
      <c r="E7489" s="495"/>
      <c r="F7489" s="428"/>
      <c r="G7489" s="495"/>
      <c r="H7489" s="495" t="str">
        <f t="shared" si="236"/>
        <v/>
      </c>
      <c r="I7489" s="512" t="str">
        <f t="shared" si="237"/>
        <v/>
      </c>
      <c r="J7489" s="428"/>
    </row>
    <row r="7490" spans="1:10" ht="24.75" customHeight="1">
      <c r="A7490" s="428"/>
      <c r="B7490" s="428"/>
      <c r="C7490" s="428"/>
      <c r="D7490" s="495"/>
      <c r="E7490" s="495"/>
      <c r="F7490" s="428"/>
      <c r="G7490" s="495"/>
      <c r="H7490" s="495" t="str">
        <f t="shared" si="236"/>
        <v/>
      </c>
      <c r="I7490" s="512" t="str">
        <f t="shared" si="237"/>
        <v/>
      </c>
      <c r="J7490" s="428"/>
    </row>
    <row r="7491" spans="1:10" ht="24.75" customHeight="1">
      <c r="A7491" s="428"/>
      <c r="B7491" s="428"/>
      <c r="C7491" s="428"/>
      <c r="D7491" s="495"/>
      <c r="E7491" s="495"/>
      <c r="F7491" s="428"/>
      <c r="G7491" s="495"/>
      <c r="H7491" s="495" t="str">
        <f t="shared" si="236"/>
        <v/>
      </c>
      <c r="I7491" s="512" t="str">
        <f t="shared" si="237"/>
        <v/>
      </c>
      <c r="J7491" s="428"/>
    </row>
    <row r="7492" spans="1:10" ht="24.75" customHeight="1">
      <c r="A7492" s="428"/>
      <c r="B7492" s="428"/>
      <c r="C7492" s="428"/>
      <c r="D7492" s="495"/>
      <c r="E7492" s="495"/>
      <c r="F7492" s="428"/>
      <c r="G7492" s="495"/>
      <c r="H7492" s="495" t="str">
        <f t="shared" si="236"/>
        <v/>
      </c>
      <c r="I7492" s="512" t="str">
        <f t="shared" si="237"/>
        <v/>
      </c>
      <c r="J7492" s="428"/>
    </row>
    <row r="7493" spans="1:10" ht="24.75" customHeight="1">
      <c r="A7493" s="428"/>
      <c r="B7493" s="428"/>
      <c r="C7493" s="428"/>
      <c r="D7493" s="495"/>
      <c r="E7493" s="495"/>
      <c r="F7493" s="428"/>
      <c r="G7493" s="495"/>
      <c r="H7493" s="495" t="str">
        <f t="shared" si="236"/>
        <v/>
      </c>
      <c r="I7493" s="512" t="str">
        <f t="shared" si="237"/>
        <v/>
      </c>
      <c r="J7493" s="428"/>
    </row>
    <row r="7494" spans="1:10" ht="24.75" customHeight="1">
      <c r="A7494" s="428"/>
      <c r="B7494" s="428"/>
      <c r="C7494" s="428"/>
      <c r="D7494" s="495"/>
      <c r="E7494" s="495"/>
      <c r="F7494" s="428"/>
      <c r="G7494" s="495"/>
      <c r="H7494" s="495" t="str">
        <f t="shared" si="236"/>
        <v/>
      </c>
      <c r="I7494" s="512" t="str">
        <f t="shared" si="237"/>
        <v/>
      </c>
      <c r="J7494" s="428"/>
    </row>
    <row r="7495" spans="1:10" ht="24.75" customHeight="1">
      <c r="A7495" s="428"/>
      <c r="B7495" s="428"/>
      <c r="C7495" s="428"/>
      <c r="D7495" s="495"/>
      <c r="E7495" s="495"/>
      <c r="F7495" s="428"/>
      <c r="G7495" s="495"/>
      <c r="H7495" s="495" t="str">
        <f t="shared" si="236"/>
        <v/>
      </c>
      <c r="I7495" s="512" t="str">
        <f t="shared" si="237"/>
        <v/>
      </c>
      <c r="J7495" s="428"/>
    </row>
    <row r="7496" spans="1:10" ht="24.75" customHeight="1">
      <c r="A7496" s="428"/>
      <c r="B7496" s="428"/>
      <c r="C7496" s="428"/>
      <c r="D7496" s="495"/>
      <c r="E7496" s="495"/>
      <c r="F7496" s="428"/>
      <c r="G7496" s="495"/>
      <c r="H7496" s="495" t="str">
        <f t="shared" si="236"/>
        <v/>
      </c>
      <c r="I7496" s="512" t="str">
        <f t="shared" si="237"/>
        <v/>
      </c>
      <c r="J7496" s="428"/>
    </row>
    <row r="7497" spans="1:10" ht="24.75" customHeight="1">
      <c r="A7497" s="428"/>
      <c r="B7497" s="428"/>
      <c r="C7497" s="428"/>
      <c r="D7497" s="495"/>
      <c r="E7497" s="495"/>
      <c r="F7497" s="428"/>
      <c r="G7497" s="495"/>
      <c r="H7497" s="495" t="str">
        <f t="shared" si="236"/>
        <v/>
      </c>
      <c r="I7497" s="512" t="str">
        <f t="shared" si="237"/>
        <v/>
      </c>
      <c r="J7497" s="428"/>
    </row>
    <row r="7498" spans="1:10" ht="24.75" customHeight="1">
      <c r="A7498" s="428"/>
      <c r="B7498" s="428"/>
      <c r="C7498" s="428"/>
      <c r="D7498" s="495"/>
      <c r="E7498" s="495"/>
      <c r="F7498" s="428"/>
      <c r="G7498" s="495"/>
      <c r="H7498" s="495" t="str">
        <f t="shared" si="236"/>
        <v/>
      </c>
      <c r="I7498" s="512" t="str">
        <f t="shared" si="237"/>
        <v/>
      </c>
      <c r="J7498" s="428"/>
    </row>
    <row r="7499" spans="1:10" ht="24.75" customHeight="1">
      <c r="A7499" s="428"/>
      <c r="B7499" s="428"/>
      <c r="C7499" s="428"/>
      <c r="D7499" s="495"/>
      <c r="E7499" s="495"/>
      <c r="F7499" s="428"/>
      <c r="G7499" s="495"/>
      <c r="H7499" s="495" t="str">
        <f t="shared" si="236"/>
        <v/>
      </c>
      <c r="I7499" s="512" t="str">
        <f t="shared" si="237"/>
        <v/>
      </c>
      <c r="J7499" s="428"/>
    </row>
    <row r="7500" spans="1:10" ht="24.75" customHeight="1">
      <c r="A7500" s="428"/>
      <c r="B7500" s="428"/>
      <c r="C7500" s="428"/>
      <c r="D7500" s="495"/>
      <c r="E7500" s="495"/>
      <c r="F7500" s="428"/>
      <c r="G7500" s="495"/>
      <c r="H7500" s="495" t="str">
        <f t="shared" si="236"/>
        <v/>
      </c>
      <c r="I7500" s="512" t="str">
        <f t="shared" si="237"/>
        <v/>
      </c>
      <c r="J7500" s="428"/>
    </row>
    <row r="7501" spans="1:10" ht="24.75" customHeight="1">
      <c r="A7501" s="428"/>
      <c r="B7501" s="428"/>
      <c r="C7501" s="428"/>
      <c r="D7501" s="495"/>
      <c r="E7501" s="495"/>
      <c r="F7501" s="428"/>
      <c r="G7501" s="495"/>
      <c r="H7501" s="495" t="str">
        <f t="shared" si="236"/>
        <v/>
      </c>
      <c r="I7501" s="512" t="str">
        <f t="shared" si="237"/>
        <v/>
      </c>
      <c r="J7501" s="428"/>
    </row>
    <row r="7502" spans="1:10" ht="24.75" customHeight="1">
      <c r="A7502" s="428"/>
      <c r="B7502" s="428"/>
      <c r="C7502" s="428"/>
      <c r="D7502" s="495"/>
      <c r="E7502" s="495"/>
      <c r="F7502" s="428"/>
      <c r="G7502" s="495"/>
      <c r="H7502" s="495" t="str">
        <f t="shared" si="236"/>
        <v/>
      </c>
      <c r="I7502" s="512" t="str">
        <f t="shared" si="237"/>
        <v/>
      </c>
      <c r="J7502" s="428"/>
    </row>
    <row r="7503" spans="1:10" ht="24.75" customHeight="1">
      <c r="A7503" s="428"/>
      <c r="B7503" s="428"/>
      <c r="C7503" s="428"/>
      <c r="D7503" s="495"/>
      <c r="E7503" s="495"/>
      <c r="F7503" s="428"/>
      <c r="G7503" s="495"/>
      <c r="H7503" s="495" t="str">
        <f t="shared" si="236"/>
        <v/>
      </c>
      <c r="I7503" s="512" t="str">
        <f t="shared" si="237"/>
        <v/>
      </c>
      <c r="J7503" s="428"/>
    </row>
    <row r="7504" spans="1:10" ht="24.75" customHeight="1">
      <c r="A7504" s="428"/>
      <c r="B7504" s="428"/>
      <c r="C7504" s="428"/>
      <c r="D7504" s="495"/>
      <c r="E7504" s="495"/>
      <c r="F7504" s="428"/>
      <c r="G7504" s="495"/>
      <c r="H7504" s="495" t="str">
        <f t="shared" si="236"/>
        <v/>
      </c>
      <c r="I7504" s="512" t="str">
        <f t="shared" si="237"/>
        <v/>
      </c>
      <c r="J7504" s="428"/>
    </row>
    <row r="7505" spans="1:10" ht="24.75" customHeight="1">
      <c r="A7505" s="428"/>
      <c r="B7505" s="428"/>
      <c r="C7505" s="428"/>
      <c r="D7505" s="495"/>
      <c r="E7505" s="495"/>
      <c r="F7505" s="428"/>
      <c r="G7505" s="495"/>
      <c r="H7505" s="495" t="str">
        <f t="shared" si="236"/>
        <v/>
      </c>
      <c r="I7505" s="512" t="str">
        <f t="shared" si="237"/>
        <v/>
      </c>
      <c r="J7505" s="428"/>
    </row>
    <row r="7506" spans="1:10" ht="24.75" customHeight="1">
      <c r="A7506" s="428"/>
      <c r="B7506" s="428"/>
      <c r="C7506" s="428"/>
      <c r="D7506" s="495"/>
      <c r="E7506" s="495"/>
      <c r="F7506" s="428"/>
      <c r="G7506" s="495"/>
      <c r="H7506" s="495" t="str">
        <f t="shared" si="236"/>
        <v/>
      </c>
      <c r="I7506" s="512" t="str">
        <f t="shared" si="237"/>
        <v/>
      </c>
      <c r="J7506" s="428"/>
    </row>
    <row r="7507" spans="1:10" ht="24.75" customHeight="1">
      <c r="A7507" s="428"/>
      <c r="B7507" s="428"/>
      <c r="C7507" s="428"/>
      <c r="D7507" s="495"/>
      <c r="E7507" s="495"/>
      <c r="F7507" s="428"/>
      <c r="G7507" s="495"/>
      <c r="H7507" s="495" t="str">
        <f t="shared" si="236"/>
        <v/>
      </c>
      <c r="I7507" s="512" t="str">
        <f t="shared" si="237"/>
        <v/>
      </c>
      <c r="J7507" s="428"/>
    </row>
    <row r="7508" spans="1:10" ht="24.75" customHeight="1">
      <c r="A7508" s="428"/>
      <c r="B7508" s="428"/>
      <c r="C7508" s="428"/>
      <c r="D7508" s="495"/>
      <c r="E7508" s="495"/>
      <c r="F7508" s="428"/>
      <c r="G7508" s="495"/>
      <c r="H7508" s="495" t="str">
        <f t="shared" si="236"/>
        <v/>
      </c>
      <c r="I7508" s="512" t="str">
        <f t="shared" si="237"/>
        <v/>
      </c>
      <c r="J7508" s="428"/>
    </row>
    <row r="7509" spans="1:10" ht="24.75" customHeight="1">
      <c r="A7509" s="428"/>
      <c r="B7509" s="428"/>
      <c r="C7509" s="428"/>
      <c r="D7509" s="495"/>
      <c r="E7509" s="495"/>
      <c r="F7509" s="428"/>
      <c r="G7509" s="495"/>
      <c r="H7509" s="495" t="str">
        <f t="shared" si="236"/>
        <v/>
      </c>
      <c r="I7509" s="512" t="str">
        <f t="shared" si="237"/>
        <v/>
      </c>
      <c r="J7509" s="428"/>
    </row>
    <row r="7510" spans="1:10" ht="24.75" customHeight="1">
      <c r="A7510" s="428"/>
      <c r="B7510" s="428"/>
      <c r="C7510" s="428"/>
      <c r="D7510" s="495"/>
      <c r="E7510" s="495"/>
      <c r="F7510" s="428"/>
      <c r="G7510" s="495"/>
      <c r="H7510" s="495" t="str">
        <f t="shared" si="236"/>
        <v/>
      </c>
      <c r="I7510" s="512" t="str">
        <f t="shared" si="237"/>
        <v/>
      </c>
      <c r="J7510" s="428"/>
    </row>
    <row r="7511" spans="1:10" ht="24.75" customHeight="1">
      <c r="A7511" s="428"/>
      <c r="B7511" s="428"/>
      <c r="C7511" s="428"/>
      <c r="D7511" s="495"/>
      <c r="E7511" s="495"/>
      <c r="F7511" s="428"/>
      <c r="G7511" s="495"/>
      <c r="H7511" s="495" t="str">
        <f t="shared" si="236"/>
        <v/>
      </c>
      <c r="I7511" s="512" t="str">
        <f t="shared" si="237"/>
        <v/>
      </c>
      <c r="J7511" s="428"/>
    </row>
    <row r="7512" spans="1:10" ht="24.75" customHeight="1">
      <c r="A7512" s="428"/>
      <c r="B7512" s="428"/>
      <c r="C7512" s="428"/>
      <c r="D7512" s="495"/>
      <c r="E7512" s="495"/>
      <c r="F7512" s="428"/>
      <c r="G7512" s="495"/>
      <c r="H7512" s="495" t="str">
        <f t="shared" si="236"/>
        <v/>
      </c>
      <c r="I7512" s="512" t="str">
        <f t="shared" si="237"/>
        <v/>
      </c>
      <c r="J7512" s="428"/>
    </row>
    <row r="7513" spans="1:10" ht="24.75" customHeight="1">
      <c r="A7513" s="428"/>
      <c r="B7513" s="428"/>
      <c r="C7513" s="428"/>
      <c r="D7513" s="495"/>
      <c r="E7513" s="495"/>
      <c r="F7513" s="428"/>
      <c r="G7513" s="495"/>
      <c r="H7513" s="495" t="str">
        <f t="shared" si="236"/>
        <v/>
      </c>
      <c r="I7513" s="512" t="str">
        <f t="shared" si="237"/>
        <v/>
      </c>
      <c r="J7513" s="428"/>
    </row>
    <row r="7514" spans="1:10" ht="24.75" customHeight="1">
      <c r="A7514" s="428"/>
      <c r="B7514" s="428"/>
      <c r="C7514" s="428"/>
      <c r="D7514" s="495"/>
      <c r="E7514" s="495"/>
      <c r="F7514" s="428"/>
      <c r="G7514" s="495"/>
      <c r="H7514" s="495" t="str">
        <f t="shared" si="236"/>
        <v/>
      </c>
      <c r="I7514" s="512" t="str">
        <f t="shared" si="237"/>
        <v/>
      </c>
      <c r="J7514" s="428"/>
    </row>
    <row r="7515" spans="1:10" ht="24.75" customHeight="1">
      <c r="A7515" s="428"/>
      <c r="B7515" s="428"/>
      <c r="C7515" s="428"/>
      <c r="D7515" s="495"/>
      <c r="E7515" s="495"/>
      <c r="F7515" s="428"/>
      <c r="G7515" s="495"/>
      <c r="H7515" s="495" t="str">
        <f t="shared" si="236"/>
        <v/>
      </c>
      <c r="I7515" s="512" t="str">
        <f t="shared" si="237"/>
        <v/>
      </c>
      <c r="J7515" s="428"/>
    </row>
    <row r="7516" spans="1:10" ht="24.75" customHeight="1">
      <c r="A7516" s="428"/>
      <c r="B7516" s="428"/>
      <c r="C7516" s="428"/>
      <c r="D7516" s="495"/>
      <c r="E7516" s="495"/>
      <c r="F7516" s="428"/>
      <c r="G7516" s="495"/>
      <c r="H7516" s="495" t="str">
        <f t="shared" si="236"/>
        <v/>
      </c>
      <c r="I7516" s="512" t="str">
        <f t="shared" si="237"/>
        <v/>
      </c>
      <c r="J7516" s="428"/>
    </row>
    <row r="7517" spans="1:10" ht="24.75" customHeight="1">
      <c r="A7517" s="428"/>
      <c r="B7517" s="428"/>
      <c r="C7517" s="428"/>
      <c r="D7517" s="495"/>
      <c r="E7517" s="495"/>
      <c r="F7517" s="428"/>
      <c r="G7517" s="495"/>
      <c r="H7517" s="495" t="str">
        <f t="shared" si="236"/>
        <v/>
      </c>
      <c r="I7517" s="512" t="str">
        <f t="shared" si="237"/>
        <v/>
      </c>
      <c r="J7517" s="428"/>
    </row>
    <row r="7518" spans="1:10" ht="24.75" customHeight="1">
      <c r="A7518" s="428"/>
      <c r="B7518" s="428"/>
      <c r="C7518" s="428"/>
      <c r="D7518" s="495"/>
      <c r="E7518" s="495"/>
      <c r="F7518" s="428"/>
      <c r="G7518" s="495"/>
      <c r="H7518" s="495" t="str">
        <f t="shared" ref="H7518:H7581" si="238">IF(E7518="","",E7518*G7518)</f>
        <v/>
      </c>
      <c r="I7518" s="512" t="str">
        <f t="shared" ref="I7518:I7581" si="239">IF(D7518="","",H7518/D7518)</f>
        <v/>
      </c>
      <c r="J7518" s="428"/>
    </row>
    <row r="7519" spans="1:10" ht="24.75" customHeight="1">
      <c r="A7519" s="428"/>
      <c r="B7519" s="428"/>
      <c r="C7519" s="428"/>
      <c r="D7519" s="495"/>
      <c r="E7519" s="495"/>
      <c r="F7519" s="428"/>
      <c r="G7519" s="495"/>
      <c r="H7519" s="495" t="str">
        <f t="shared" si="238"/>
        <v/>
      </c>
      <c r="I7519" s="512" t="str">
        <f t="shared" si="239"/>
        <v/>
      </c>
      <c r="J7519" s="428"/>
    </row>
    <row r="7520" spans="1:10" ht="24.75" customHeight="1">
      <c r="A7520" s="428"/>
      <c r="B7520" s="428"/>
      <c r="C7520" s="428"/>
      <c r="D7520" s="495"/>
      <c r="E7520" s="495"/>
      <c r="F7520" s="428"/>
      <c r="G7520" s="495"/>
      <c r="H7520" s="495" t="str">
        <f t="shared" si="238"/>
        <v/>
      </c>
      <c r="I7520" s="512" t="str">
        <f t="shared" si="239"/>
        <v/>
      </c>
      <c r="J7520" s="428"/>
    </row>
    <row r="7521" spans="1:10" ht="24.75" customHeight="1">
      <c r="A7521" s="428"/>
      <c r="B7521" s="428"/>
      <c r="C7521" s="428"/>
      <c r="D7521" s="495"/>
      <c r="E7521" s="495"/>
      <c r="F7521" s="428"/>
      <c r="G7521" s="495"/>
      <c r="H7521" s="495" t="str">
        <f t="shared" si="238"/>
        <v/>
      </c>
      <c r="I7521" s="512" t="str">
        <f t="shared" si="239"/>
        <v/>
      </c>
      <c r="J7521" s="428"/>
    </row>
    <row r="7522" spans="1:10" ht="24.75" customHeight="1">
      <c r="A7522" s="428"/>
      <c r="B7522" s="428"/>
      <c r="C7522" s="428"/>
      <c r="D7522" s="495"/>
      <c r="E7522" s="495"/>
      <c r="F7522" s="428"/>
      <c r="G7522" s="495"/>
      <c r="H7522" s="495" t="str">
        <f t="shared" si="238"/>
        <v/>
      </c>
      <c r="I7522" s="512" t="str">
        <f t="shared" si="239"/>
        <v/>
      </c>
      <c r="J7522" s="428"/>
    </row>
    <row r="7523" spans="1:10" ht="24.75" customHeight="1">
      <c r="A7523" s="428"/>
      <c r="B7523" s="428"/>
      <c r="C7523" s="428"/>
      <c r="D7523" s="495"/>
      <c r="E7523" s="495"/>
      <c r="F7523" s="428"/>
      <c r="G7523" s="495"/>
      <c r="H7523" s="495" t="str">
        <f t="shared" si="238"/>
        <v/>
      </c>
      <c r="I7523" s="512" t="str">
        <f t="shared" si="239"/>
        <v/>
      </c>
      <c r="J7523" s="428"/>
    </row>
    <row r="7524" spans="1:10" ht="24.75" customHeight="1">
      <c r="A7524" s="428"/>
      <c r="B7524" s="428"/>
      <c r="C7524" s="428"/>
      <c r="D7524" s="495"/>
      <c r="E7524" s="495"/>
      <c r="F7524" s="428"/>
      <c r="G7524" s="495"/>
      <c r="H7524" s="495" t="str">
        <f t="shared" si="238"/>
        <v/>
      </c>
      <c r="I7524" s="512" t="str">
        <f t="shared" si="239"/>
        <v/>
      </c>
      <c r="J7524" s="428"/>
    </row>
    <row r="7525" spans="1:10" ht="24.75" customHeight="1">
      <c r="A7525" s="428"/>
      <c r="B7525" s="428"/>
      <c r="C7525" s="428"/>
      <c r="D7525" s="495"/>
      <c r="E7525" s="495"/>
      <c r="F7525" s="428"/>
      <c r="G7525" s="495"/>
      <c r="H7525" s="495" t="str">
        <f t="shared" si="238"/>
        <v/>
      </c>
      <c r="I7525" s="512" t="str">
        <f t="shared" si="239"/>
        <v/>
      </c>
      <c r="J7525" s="428"/>
    </row>
    <row r="7526" spans="1:10" ht="24.75" customHeight="1">
      <c r="A7526" s="428"/>
      <c r="B7526" s="428"/>
      <c r="C7526" s="428"/>
      <c r="D7526" s="495"/>
      <c r="E7526" s="495"/>
      <c r="F7526" s="428"/>
      <c r="G7526" s="495"/>
      <c r="H7526" s="495" t="str">
        <f t="shared" si="238"/>
        <v/>
      </c>
      <c r="I7526" s="512" t="str">
        <f t="shared" si="239"/>
        <v/>
      </c>
      <c r="J7526" s="428"/>
    </row>
    <row r="7527" spans="1:10" ht="24.75" customHeight="1">
      <c r="A7527" s="428"/>
      <c r="B7527" s="428"/>
      <c r="C7527" s="428"/>
      <c r="D7527" s="495"/>
      <c r="E7527" s="495"/>
      <c r="F7527" s="428"/>
      <c r="G7527" s="495"/>
      <c r="H7527" s="495" t="str">
        <f t="shared" si="238"/>
        <v/>
      </c>
      <c r="I7527" s="512" t="str">
        <f t="shared" si="239"/>
        <v/>
      </c>
      <c r="J7527" s="428"/>
    </row>
    <row r="7528" spans="1:10" ht="24.75" customHeight="1">
      <c r="A7528" s="428"/>
      <c r="B7528" s="428"/>
      <c r="C7528" s="428"/>
      <c r="D7528" s="495"/>
      <c r="E7528" s="495"/>
      <c r="F7528" s="428"/>
      <c r="G7528" s="495"/>
      <c r="H7528" s="495" t="str">
        <f t="shared" si="238"/>
        <v/>
      </c>
      <c r="I7528" s="512" t="str">
        <f t="shared" si="239"/>
        <v/>
      </c>
      <c r="J7528" s="428"/>
    </row>
    <row r="7529" spans="1:10" ht="24.75" customHeight="1">
      <c r="A7529" s="428"/>
      <c r="B7529" s="428"/>
      <c r="C7529" s="428"/>
      <c r="D7529" s="495"/>
      <c r="E7529" s="495"/>
      <c r="F7529" s="428"/>
      <c r="G7529" s="495"/>
      <c r="H7529" s="495" t="str">
        <f t="shared" si="238"/>
        <v/>
      </c>
      <c r="I7529" s="512" t="str">
        <f t="shared" si="239"/>
        <v/>
      </c>
      <c r="J7529" s="428"/>
    </row>
    <row r="7530" spans="1:10" ht="24.75" customHeight="1">
      <c r="A7530" s="428"/>
      <c r="B7530" s="428"/>
      <c r="C7530" s="428"/>
      <c r="D7530" s="495"/>
      <c r="E7530" s="495"/>
      <c r="F7530" s="428"/>
      <c r="G7530" s="495"/>
      <c r="H7530" s="495" t="str">
        <f t="shared" si="238"/>
        <v/>
      </c>
      <c r="I7530" s="512" t="str">
        <f t="shared" si="239"/>
        <v/>
      </c>
      <c r="J7530" s="428"/>
    </row>
    <row r="7531" spans="1:10" ht="24.75" customHeight="1">
      <c r="A7531" s="428"/>
      <c r="B7531" s="428"/>
      <c r="C7531" s="428"/>
      <c r="D7531" s="495"/>
      <c r="E7531" s="495"/>
      <c r="F7531" s="428"/>
      <c r="G7531" s="495"/>
      <c r="H7531" s="495" t="str">
        <f t="shared" si="238"/>
        <v/>
      </c>
      <c r="I7531" s="512" t="str">
        <f t="shared" si="239"/>
        <v/>
      </c>
      <c r="J7531" s="428"/>
    </row>
    <row r="7532" spans="1:10" ht="24.75" customHeight="1">
      <c r="A7532" s="428"/>
      <c r="B7532" s="428"/>
      <c r="C7532" s="428"/>
      <c r="D7532" s="495"/>
      <c r="E7532" s="495"/>
      <c r="F7532" s="428"/>
      <c r="G7532" s="495"/>
      <c r="H7532" s="495" t="str">
        <f t="shared" si="238"/>
        <v/>
      </c>
      <c r="I7532" s="512" t="str">
        <f t="shared" si="239"/>
        <v/>
      </c>
      <c r="J7532" s="428"/>
    </row>
    <row r="7533" spans="1:10" ht="24.75" customHeight="1">
      <c r="A7533" s="428"/>
      <c r="B7533" s="428"/>
      <c r="C7533" s="428"/>
      <c r="D7533" s="495"/>
      <c r="E7533" s="495"/>
      <c r="F7533" s="428"/>
      <c r="G7533" s="495"/>
      <c r="H7533" s="495" t="str">
        <f t="shared" si="238"/>
        <v/>
      </c>
      <c r="I7533" s="512" t="str">
        <f t="shared" si="239"/>
        <v/>
      </c>
      <c r="J7533" s="428"/>
    </row>
    <row r="7534" spans="1:10" ht="24.75" customHeight="1">
      <c r="A7534" s="428"/>
      <c r="B7534" s="428"/>
      <c r="C7534" s="428"/>
      <c r="D7534" s="495"/>
      <c r="E7534" s="495"/>
      <c r="F7534" s="428"/>
      <c r="G7534" s="495"/>
      <c r="H7534" s="495" t="str">
        <f t="shared" si="238"/>
        <v/>
      </c>
      <c r="I7534" s="512" t="str">
        <f t="shared" si="239"/>
        <v/>
      </c>
      <c r="J7534" s="428"/>
    </row>
    <row r="7535" spans="1:10" ht="24.75" customHeight="1">
      <c r="A7535" s="428"/>
      <c r="B7535" s="428"/>
      <c r="C7535" s="428"/>
      <c r="D7535" s="495"/>
      <c r="E7535" s="495"/>
      <c r="F7535" s="428"/>
      <c r="G7535" s="495"/>
      <c r="H7535" s="495" t="str">
        <f t="shared" si="238"/>
        <v/>
      </c>
      <c r="I7535" s="512" t="str">
        <f t="shared" si="239"/>
        <v/>
      </c>
      <c r="J7535" s="428"/>
    </row>
    <row r="7536" spans="1:10" ht="24.75" customHeight="1">
      <c r="A7536" s="428"/>
      <c r="B7536" s="428"/>
      <c r="C7536" s="428"/>
      <c r="D7536" s="495"/>
      <c r="E7536" s="495"/>
      <c r="F7536" s="428"/>
      <c r="G7536" s="495"/>
      <c r="H7536" s="495" t="str">
        <f t="shared" si="238"/>
        <v/>
      </c>
      <c r="I7536" s="512" t="str">
        <f t="shared" si="239"/>
        <v/>
      </c>
      <c r="J7536" s="428"/>
    </row>
    <row r="7537" spans="1:10" ht="24.75" customHeight="1">
      <c r="A7537" s="428"/>
      <c r="B7537" s="428"/>
      <c r="C7537" s="428"/>
      <c r="D7537" s="495"/>
      <c r="E7537" s="495"/>
      <c r="F7537" s="428"/>
      <c r="G7537" s="495"/>
      <c r="H7537" s="495" t="str">
        <f t="shared" si="238"/>
        <v/>
      </c>
      <c r="I7537" s="512" t="str">
        <f t="shared" si="239"/>
        <v/>
      </c>
      <c r="J7537" s="428"/>
    </row>
    <row r="7538" spans="1:10" ht="24.75" customHeight="1">
      <c r="A7538" s="428"/>
      <c r="B7538" s="428"/>
      <c r="C7538" s="428"/>
      <c r="D7538" s="495"/>
      <c r="E7538" s="495"/>
      <c r="F7538" s="428"/>
      <c r="G7538" s="495"/>
      <c r="H7538" s="495" t="str">
        <f t="shared" si="238"/>
        <v/>
      </c>
      <c r="I7538" s="512" t="str">
        <f t="shared" si="239"/>
        <v/>
      </c>
      <c r="J7538" s="428"/>
    </row>
    <row r="7539" spans="1:10" ht="24.75" customHeight="1">
      <c r="A7539" s="428"/>
      <c r="B7539" s="428"/>
      <c r="C7539" s="428"/>
      <c r="D7539" s="495"/>
      <c r="E7539" s="495"/>
      <c r="F7539" s="428"/>
      <c r="G7539" s="495"/>
      <c r="H7539" s="495" t="str">
        <f t="shared" si="238"/>
        <v/>
      </c>
      <c r="I7539" s="512" t="str">
        <f t="shared" si="239"/>
        <v/>
      </c>
      <c r="J7539" s="428"/>
    </row>
    <row r="7540" spans="1:10" ht="24.75" customHeight="1">
      <c r="A7540" s="428"/>
      <c r="B7540" s="428"/>
      <c r="C7540" s="428"/>
      <c r="D7540" s="495"/>
      <c r="E7540" s="495"/>
      <c r="F7540" s="428"/>
      <c r="G7540" s="495"/>
      <c r="H7540" s="495" t="str">
        <f t="shared" si="238"/>
        <v/>
      </c>
      <c r="I7540" s="512" t="str">
        <f t="shared" si="239"/>
        <v/>
      </c>
      <c r="J7540" s="428"/>
    </row>
    <row r="7541" spans="1:10" ht="24.75" customHeight="1">
      <c r="A7541" s="428"/>
      <c r="B7541" s="428"/>
      <c r="C7541" s="428"/>
      <c r="D7541" s="495"/>
      <c r="E7541" s="495"/>
      <c r="F7541" s="428"/>
      <c r="G7541" s="495"/>
      <c r="H7541" s="495" t="str">
        <f t="shared" si="238"/>
        <v/>
      </c>
      <c r="I7541" s="512" t="str">
        <f t="shared" si="239"/>
        <v/>
      </c>
      <c r="J7541" s="428"/>
    </row>
    <row r="7542" spans="1:10" ht="24.75" customHeight="1">
      <c r="A7542" s="428"/>
      <c r="B7542" s="428"/>
      <c r="C7542" s="428"/>
      <c r="D7542" s="495"/>
      <c r="E7542" s="495"/>
      <c r="F7542" s="428"/>
      <c r="G7542" s="495"/>
      <c r="H7542" s="495" t="str">
        <f t="shared" si="238"/>
        <v/>
      </c>
      <c r="I7542" s="512" t="str">
        <f t="shared" si="239"/>
        <v/>
      </c>
      <c r="J7542" s="428"/>
    </row>
    <row r="7543" spans="1:10" ht="24.75" customHeight="1">
      <c r="A7543" s="428"/>
      <c r="B7543" s="428"/>
      <c r="C7543" s="428"/>
      <c r="D7543" s="495"/>
      <c r="E7543" s="495"/>
      <c r="F7543" s="428"/>
      <c r="G7543" s="495"/>
      <c r="H7543" s="495" t="str">
        <f t="shared" si="238"/>
        <v/>
      </c>
      <c r="I7543" s="512" t="str">
        <f t="shared" si="239"/>
        <v/>
      </c>
      <c r="J7543" s="428"/>
    </row>
    <row r="7544" spans="1:10" ht="24.75" customHeight="1">
      <c r="A7544" s="428"/>
      <c r="B7544" s="428"/>
      <c r="C7544" s="428"/>
      <c r="D7544" s="495"/>
      <c r="E7544" s="495"/>
      <c r="F7544" s="428"/>
      <c r="G7544" s="495"/>
      <c r="H7544" s="495" t="str">
        <f t="shared" si="238"/>
        <v/>
      </c>
      <c r="I7544" s="512" t="str">
        <f t="shared" si="239"/>
        <v/>
      </c>
      <c r="J7544" s="428"/>
    </row>
    <row r="7545" spans="1:10" ht="24.75" customHeight="1">
      <c r="A7545" s="428"/>
      <c r="B7545" s="428"/>
      <c r="C7545" s="428"/>
      <c r="D7545" s="495"/>
      <c r="E7545" s="495"/>
      <c r="F7545" s="428"/>
      <c r="G7545" s="495"/>
      <c r="H7545" s="495" t="str">
        <f t="shared" si="238"/>
        <v/>
      </c>
      <c r="I7545" s="512" t="str">
        <f t="shared" si="239"/>
        <v/>
      </c>
      <c r="J7545" s="428"/>
    </row>
    <row r="7546" spans="1:10" ht="24.75" customHeight="1">
      <c r="A7546" s="428"/>
      <c r="B7546" s="428"/>
      <c r="C7546" s="428"/>
      <c r="D7546" s="495"/>
      <c r="E7546" s="495"/>
      <c r="F7546" s="428"/>
      <c r="G7546" s="495"/>
      <c r="H7546" s="495" t="str">
        <f t="shared" si="238"/>
        <v/>
      </c>
      <c r="I7546" s="512" t="str">
        <f t="shared" si="239"/>
        <v/>
      </c>
      <c r="J7546" s="428"/>
    </row>
    <row r="7547" spans="1:10" ht="24.75" customHeight="1">
      <c r="A7547" s="428"/>
      <c r="B7547" s="428"/>
      <c r="C7547" s="428"/>
      <c r="D7547" s="495"/>
      <c r="E7547" s="495"/>
      <c r="F7547" s="428"/>
      <c r="G7547" s="495"/>
      <c r="H7547" s="495" t="str">
        <f t="shared" si="238"/>
        <v/>
      </c>
      <c r="I7547" s="512" t="str">
        <f t="shared" si="239"/>
        <v/>
      </c>
      <c r="J7547" s="428"/>
    </row>
    <row r="7548" spans="1:10" ht="24.75" customHeight="1">
      <c r="A7548" s="428"/>
      <c r="B7548" s="428"/>
      <c r="C7548" s="428"/>
      <c r="D7548" s="495"/>
      <c r="E7548" s="495"/>
      <c r="F7548" s="428"/>
      <c r="G7548" s="495"/>
      <c r="H7548" s="495" t="str">
        <f t="shared" si="238"/>
        <v/>
      </c>
      <c r="I7548" s="512" t="str">
        <f t="shared" si="239"/>
        <v/>
      </c>
      <c r="J7548" s="428"/>
    </row>
    <row r="7549" spans="1:10" ht="24.75" customHeight="1">
      <c r="A7549" s="428"/>
      <c r="B7549" s="428"/>
      <c r="C7549" s="428"/>
      <c r="D7549" s="495"/>
      <c r="E7549" s="495"/>
      <c r="F7549" s="428"/>
      <c r="G7549" s="495"/>
      <c r="H7549" s="495" t="str">
        <f t="shared" si="238"/>
        <v/>
      </c>
      <c r="I7549" s="512" t="str">
        <f t="shared" si="239"/>
        <v/>
      </c>
      <c r="J7549" s="428"/>
    </row>
    <row r="7550" spans="1:10" ht="24.75" customHeight="1">
      <c r="A7550" s="428"/>
      <c r="B7550" s="428"/>
      <c r="C7550" s="428"/>
      <c r="D7550" s="495"/>
      <c r="E7550" s="495"/>
      <c r="F7550" s="428"/>
      <c r="G7550" s="495"/>
      <c r="H7550" s="495" t="str">
        <f t="shared" si="238"/>
        <v/>
      </c>
      <c r="I7550" s="512" t="str">
        <f t="shared" si="239"/>
        <v/>
      </c>
      <c r="J7550" s="428"/>
    </row>
    <row r="7551" spans="1:10" ht="24.75" customHeight="1">
      <c r="A7551" s="428"/>
      <c r="B7551" s="428"/>
      <c r="C7551" s="428"/>
      <c r="D7551" s="495"/>
      <c r="E7551" s="495"/>
      <c r="F7551" s="428"/>
      <c r="G7551" s="495"/>
      <c r="H7551" s="495" t="str">
        <f t="shared" si="238"/>
        <v/>
      </c>
      <c r="I7551" s="512" t="str">
        <f t="shared" si="239"/>
        <v/>
      </c>
      <c r="J7551" s="428"/>
    </row>
    <row r="7552" spans="1:10" ht="24.75" customHeight="1">
      <c r="A7552" s="428"/>
      <c r="B7552" s="428"/>
      <c r="C7552" s="428"/>
      <c r="D7552" s="495"/>
      <c r="E7552" s="495"/>
      <c r="F7552" s="428"/>
      <c r="G7552" s="495"/>
      <c r="H7552" s="495" t="str">
        <f t="shared" si="238"/>
        <v/>
      </c>
      <c r="I7552" s="512" t="str">
        <f t="shared" si="239"/>
        <v/>
      </c>
      <c r="J7552" s="428"/>
    </row>
    <row r="7553" spans="1:10" ht="24.75" customHeight="1">
      <c r="A7553" s="428"/>
      <c r="B7553" s="428"/>
      <c r="C7553" s="428"/>
      <c r="D7553" s="495"/>
      <c r="E7553" s="495"/>
      <c r="F7553" s="428"/>
      <c r="G7553" s="495"/>
      <c r="H7553" s="495" t="str">
        <f t="shared" si="238"/>
        <v/>
      </c>
      <c r="I7553" s="512" t="str">
        <f t="shared" si="239"/>
        <v/>
      </c>
      <c r="J7553" s="428"/>
    </row>
    <row r="7554" spans="1:10" ht="24.75" customHeight="1">
      <c r="A7554" s="428"/>
      <c r="B7554" s="428"/>
      <c r="C7554" s="428"/>
      <c r="D7554" s="495"/>
      <c r="E7554" s="495"/>
      <c r="F7554" s="428"/>
      <c r="G7554" s="495"/>
      <c r="H7554" s="495" t="str">
        <f t="shared" si="238"/>
        <v/>
      </c>
      <c r="I7554" s="512" t="str">
        <f t="shared" si="239"/>
        <v/>
      </c>
      <c r="J7554" s="428"/>
    </row>
    <row r="7555" spans="1:10" ht="24.75" customHeight="1">
      <c r="A7555" s="428"/>
      <c r="B7555" s="428"/>
      <c r="C7555" s="428"/>
      <c r="D7555" s="495"/>
      <c r="E7555" s="495"/>
      <c r="F7555" s="428"/>
      <c r="G7555" s="495"/>
      <c r="H7555" s="495" t="str">
        <f t="shared" si="238"/>
        <v/>
      </c>
      <c r="I7555" s="512" t="str">
        <f t="shared" si="239"/>
        <v/>
      </c>
      <c r="J7555" s="428"/>
    </row>
    <row r="7556" spans="1:10" ht="24.75" customHeight="1">
      <c r="A7556" s="428"/>
      <c r="B7556" s="428"/>
      <c r="C7556" s="428"/>
      <c r="D7556" s="495"/>
      <c r="E7556" s="495"/>
      <c r="F7556" s="428"/>
      <c r="G7556" s="495"/>
      <c r="H7556" s="495" t="str">
        <f t="shared" si="238"/>
        <v/>
      </c>
      <c r="I7556" s="512" t="str">
        <f t="shared" si="239"/>
        <v/>
      </c>
      <c r="J7556" s="428"/>
    </row>
    <row r="7557" spans="1:10" ht="24.75" customHeight="1">
      <c r="A7557" s="428"/>
      <c r="B7557" s="428"/>
      <c r="C7557" s="428"/>
      <c r="D7557" s="495"/>
      <c r="E7557" s="495"/>
      <c r="F7557" s="428"/>
      <c r="G7557" s="495"/>
      <c r="H7557" s="495" t="str">
        <f t="shared" si="238"/>
        <v/>
      </c>
      <c r="I7557" s="512" t="str">
        <f t="shared" si="239"/>
        <v/>
      </c>
      <c r="J7557" s="428"/>
    </row>
    <row r="7558" spans="1:10" ht="24.75" customHeight="1">
      <c r="A7558" s="428"/>
      <c r="B7558" s="428"/>
      <c r="C7558" s="428"/>
      <c r="D7558" s="495"/>
      <c r="E7558" s="495"/>
      <c r="F7558" s="428"/>
      <c r="G7558" s="495"/>
      <c r="H7558" s="495" t="str">
        <f t="shared" si="238"/>
        <v/>
      </c>
      <c r="I7558" s="512" t="str">
        <f t="shared" si="239"/>
        <v/>
      </c>
      <c r="J7558" s="428"/>
    </row>
    <row r="7559" spans="1:10" ht="24.75" customHeight="1">
      <c r="A7559" s="428"/>
      <c r="B7559" s="428"/>
      <c r="C7559" s="428"/>
      <c r="D7559" s="495"/>
      <c r="E7559" s="495"/>
      <c r="F7559" s="428"/>
      <c r="G7559" s="495"/>
      <c r="H7559" s="495" t="str">
        <f t="shared" si="238"/>
        <v/>
      </c>
      <c r="I7559" s="512" t="str">
        <f t="shared" si="239"/>
        <v/>
      </c>
      <c r="J7559" s="428"/>
    </row>
    <row r="7560" spans="1:10" ht="24.75" customHeight="1">
      <c r="A7560" s="428"/>
      <c r="B7560" s="428"/>
      <c r="C7560" s="428"/>
      <c r="D7560" s="495"/>
      <c r="E7560" s="495"/>
      <c r="F7560" s="428"/>
      <c r="G7560" s="495"/>
      <c r="H7560" s="495" t="str">
        <f t="shared" si="238"/>
        <v/>
      </c>
      <c r="I7560" s="512" t="str">
        <f t="shared" si="239"/>
        <v/>
      </c>
      <c r="J7560" s="428"/>
    </row>
    <row r="7561" spans="1:10" ht="24.75" customHeight="1">
      <c r="A7561" s="428"/>
      <c r="B7561" s="428"/>
      <c r="C7561" s="428"/>
      <c r="D7561" s="495"/>
      <c r="E7561" s="495"/>
      <c r="F7561" s="428"/>
      <c r="G7561" s="495"/>
      <c r="H7561" s="495" t="str">
        <f t="shared" si="238"/>
        <v/>
      </c>
      <c r="I7561" s="512" t="str">
        <f t="shared" si="239"/>
        <v/>
      </c>
      <c r="J7561" s="428"/>
    </row>
    <row r="7562" spans="1:10" ht="24.75" customHeight="1">
      <c r="A7562" s="428"/>
      <c r="B7562" s="428"/>
      <c r="C7562" s="428"/>
      <c r="D7562" s="495"/>
      <c r="E7562" s="495"/>
      <c r="F7562" s="428"/>
      <c r="G7562" s="495"/>
      <c r="H7562" s="495" t="str">
        <f t="shared" si="238"/>
        <v/>
      </c>
      <c r="I7562" s="512" t="str">
        <f t="shared" si="239"/>
        <v/>
      </c>
      <c r="J7562" s="428"/>
    </row>
    <row r="7563" spans="1:10" ht="24.75" customHeight="1">
      <c r="A7563" s="428"/>
      <c r="B7563" s="428"/>
      <c r="C7563" s="428"/>
      <c r="D7563" s="495"/>
      <c r="E7563" s="495"/>
      <c r="F7563" s="428"/>
      <c r="G7563" s="495"/>
      <c r="H7563" s="495" t="str">
        <f t="shared" si="238"/>
        <v/>
      </c>
      <c r="I7563" s="512" t="str">
        <f t="shared" si="239"/>
        <v/>
      </c>
      <c r="J7563" s="428"/>
    </row>
    <row r="7564" spans="1:10" ht="24.75" customHeight="1">
      <c r="A7564" s="428"/>
      <c r="B7564" s="428"/>
      <c r="C7564" s="428"/>
      <c r="D7564" s="495"/>
      <c r="E7564" s="495"/>
      <c r="F7564" s="428"/>
      <c r="G7564" s="495"/>
      <c r="H7564" s="495" t="str">
        <f t="shared" si="238"/>
        <v/>
      </c>
      <c r="I7564" s="512" t="str">
        <f t="shared" si="239"/>
        <v/>
      </c>
      <c r="J7564" s="428"/>
    </row>
    <row r="7565" spans="1:10" ht="24.75" customHeight="1">
      <c r="A7565" s="428"/>
      <c r="B7565" s="428"/>
      <c r="C7565" s="428"/>
      <c r="D7565" s="495"/>
      <c r="E7565" s="495"/>
      <c r="F7565" s="428"/>
      <c r="G7565" s="495"/>
      <c r="H7565" s="495" t="str">
        <f t="shared" si="238"/>
        <v/>
      </c>
      <c r="I7565" s="512" t="str">
        <f t="shared" si="239"/>
        <v/>
      </c>
      <c r="J7565" s="428"/>
    </row>
    <row r="7566" spans="1:10" ht="24.75" customHeight="1">
      <c r="A7566" s="428"/>
      <c r="B7566" s="428"/>
      <c r="C7566" s="428"/>
      <c r="D7566" s="495"/>
      <c r="E7566" s="495"/>
      <c r="F7566" s="428"/>
      <c r="G7566" s="495"/>
      <c r="H7566" s="495" t="str">
        <f t="shared" si="238"/>
        <v/>
      </c>
      <c r="I7566" s="512" t="str">
        <f t="shared" si="239"/>
        <v/>
      </c>
      <c r="J7566" s="428"/>
    </row>
    <row r="7567" spans="1:10" ht="24.75" customHeight="1">
      <c r="A7567" s="428"/>
      <c r="B7567" s="428"/>
      <c r="C7567" s="428"/>
      <c r="D7567" s="495"/>
      <c r="E7567" s="495"/>
      <c r="F7567" s="428"/>
      <c r="G7567" s="495"/>
      <c r="H7567" s="495" t="str">
        <f t="shared" si="238"/>
        <v/>
      </c>
      <c r="I7567" s="512" t="str">
        <f t="shared" si="239"/>
        <v/>
      </c>
      <c r="J7567" s="428"/>
    </row>
    <row r="7568" spans="1:10" ht="24.75" customHeight="1">
      <c r="A7568" s="428"/>
      <c r="B7568" s="428"/>
      <c r="C7568" s="428"/>
      <c r="D7568" s="495"/>
      <c r="E7568" s="495"/>
      <c r="F7568" s="428"/>
      <c r="G7568" s="495"/>
      <c r="H7568" s="495" t="str">
        <f t="shared" si="238"/>
        <v/>
      </c>
      <c r="I7568" s="512" t="str">
        <f t="shared" si="239"/>
        <v/>
      </c>
      <c r="J7568" s="428"/>
    </row>
    <row r="7569" spans="1:10" ht="24.75" customHeight="1">
      <c r="A7569" s="428"/>
      <c r="B7569" s="428"/>
      <c r="C7569" s="428"/>
      <c r="D7569" s="495"/>
      <c r="E7569" s="495"/>
      <c r="F7569" s="428"/>
      <c r="G7569" s="495"/>
      <c r="H7569" s="495" t="str">
        <f t="shared" si="238"/>
        <v/>
      </c>
      <c r="I7569" s="512" t="str">
        <f t="shared" si="239"/>
        <v/>
      </c>
      <c r="J7569" s="428"/>
    </row>
    <row r="7570" spans="1:10" ht="24.75" customHeight="1">
      <c r="A7570" s="428"/>
      <c r="B7570" s="428"/>
      <c r="C7570" s="428"/>
      <c r="D7570" s="495"/>
      <c r="E7570" s="495"/>
      <c r="F7570" s="428"/>
      <c r="G7570" s="495"/>
      <c r="H7570" s="495" t="str">
        <f t="shared" si="238"/>
        <v/>
      </c>
      <c r="I7570" s="512" t="str">
        <f t="shared" si="239"/>
        <v/>
      </c>
      <c r="J7570" s="428"/>
    </row>
    <row r="7571" spans="1:10" ht="24.75" customHeight="1">
      <c r="A7571" s="428"/>
      <c r="B7571" s="428"/>
      <c r="C7571" s="428"/>
      <c r="D7571" s="495"/>
      <c r="E7571" s="495"/>
      <c r="F7571" s="428"/>
      <c r="G7571" s="495"/>
      <c r="H7571" s="495" t="str">
        <f t="shared" si="238"/>
        <v/>
      </c>
      <c r="I7571" s="512" t="str">
        <f t="shared" si="239"/>
        <v/>
      </c>
      <c r="J7571" s="428"/>
    </row>
    <row r="7572" spans="1:10" ht="24.75" customHeight="1">
      <c r="A7572" s="428"/>
      <c r="B7572" s="428"/>
      <c r="C7572" s="428"/>
      <c r="D7572" s="495"/>
      <c r="E7572" s="495"/>
      <c r="F7572" s="428"/>
      <c r="G7572" s="495"/>
      <c r="H7572" s="495" t="str">
        <f t="shared" si="238"/>
        <v/>
      </c>
      <c r="I7572" s="512" t="str">
        <f t="shared" si="239"/>
        <v/>
      </c>
      <c r="J7572" s="428"/>
    </row>
    <row r="7573" spans="1:10" ht="24.75" customHeight="1">
      <c r="A7573" s="428"/>
      <c r="B7573" s="428"/>
      <c r="C7573" s="428"/>
      <c r="D7573" s="495"/>
      <c r="E7573" s="495"/>
      <c r="F7573" s="428"/>
      <c r="G7573" s="495"/>
      <c r="H7573" s="495" t="str">
        <f t="shared" si="238"/>
        <v/>
      </c>
      <c r="I7573" s="512" t="str">
        <f t="shared" si="239"/>
        <v/>
      </c>
      <c r="J7573" s="428"/>
    </row>
    <row r="7574" spans="1:10" ht="24.75" customHeight="1">
      <c r="A7574" s="428"/>
      <c r="B7574" s="428"/>
      <c r="C7574" s="428"/>
      <c r="D7574" s="495"/>
      <c r="E7574" s="495"/>
      <c r="F7574" s="428"/>
      <c r="G7574" s="495"/>
      <c r="H7574" s="495" t="str">
        <f t="shared" si="238"/>
        <v/>
      </c>
      <c r="I7574" s="512" t="str">
        <f t="shared" si="239"/>
        <v/>
      </c>
      <c r="J7574" s="428"/>
    </row>
    <row r="7575" spans="1:10" ht="24.75" customHeight="1">
      <c r="A7575" s="428"/>
      <c r="B7575" s="428"/>
      <c r="C7575" s="428"/>
      <c r="D7575" s="495"/>
      <c r="E7575" s="495"/>
      <c r="F7575" s="428"/>
      <c r="G7575" s="495"/>
      <c r="H7575" s="495" t="str">
        <f t="shared" si="238"/>
        <v/>
      </c>
      <c r="I7575" s="512" t="str">
        <f t="shared" si="239"/>
        <v/>
      </c>
      <c r="J7575" s="428"/>
    </row>
    <row r="7576" spans="1:10" ht="24.75" customHeight="1">
      <c r="A7576" s="428"/>
      <c r="B7576" s="428"/>
      <c r="C7576" s="428"/>
      <c r="D7576" s="495"/>
      <c r="E7576" s="495"/>
      <c r="F7576" s="428"/>
      <c r="G7576" s="495"/>
      <c r="H7576" s="495" t="str">
        <f t="shared" si="238"/>
        <v/>
      </c>
      <c r="I7576" s="512" t="str">
        <f t="shared" si="239"/>
        <v/>
      </c>
      <c r="J7576" s="428"/>
    </row>
    <row r="7577" spans="1:10" ht="24.75" customHeight="1">
      <c r="A7577" s="428"/>
      <c r="B7577" s="428"/>
      <c r="C7577" s="428"/>
      <c r="D7577" s="495"/>
      <c r="E7577" s="495"/>
      <c r="F7577" s="428"/>
      <c r="G7577" s="495"/>
      <c r="H7577" s="495" t="str">
        <f t="shared" si="238"/>
        <v/>
      </c>
      <c r="I7577" s="512" t="str">
        <f t="shared" si="239"/>
        <v/>
      </c>
      <c r="J7577" s="428"/>
    </row>
    <row r="7578" spans="1:10" ht="24.75" customHeight="1">
      <c r="A7578" s="428"/>
      <c r="B7578" s="428"/>
      <c r="C7578" s="428"/>
      <c r="D7578" s="495"/>
      <c r="E7578" s="495"/>
      <c r="F7578" s="428"/>
      <c r="G7578" s="495"/>
      <c r="H7578" s="495" t="str">
        <f t="shared" si="238"/>
        <v/>
      </c>
      <c r="I7578" s="512" t="str">
        <f t="shared" si="239"/>
        <v/>
      </c>
      <c r="J7578" s="428"/>
    </row>
    <row r="7579" spans="1:10" ht="24.75" customHeight="1">
      <c r="A7579" s="428"/>
      <c r="B7579" s="428"/>
      <c r="C7579" s="428"/>
      <c r="D7579" s="495"/>
      <c r="E7579" s="495"/>
      <c r="F7579" s="428"/>
      <c r="G7579" s="495"/>
      <c r="H7579" s="495" t="str">
        <f t="shared" si="238"/>
        <v/>
      </c>
      <c r="I7579" s="512" t="str">
        <f t="shared" si="239"/>
        <v/>
      </c>
      <c r="J7579" s="428"/>
    </row>
    <row r="7580" spans="1:10" ht="24.75" customHeight="1">
      <c r="A7580" s="428"/>
      <c r="B7580" s="428"/>
      <c r="C7580" s="428"/>
      <c r="D7580" s="495"/>
      <c r="E7580" s="495"/>
      <c r="F7580" s="428"/>
      <c r="G7580" s="495"/>
      <c r="H7580" s="495" t="str">
        <f t="shared" si="238"/>
        <v/>
      </c>
      <c r="I7580" s="512" t="str">
        <f t="shared" si="239"/>
        <v/>
      </c>
      <c r="J7580" s="428"/>
    </row>
    <row r="7581" spans="1:10" ht="24.75" customHeight="1">
      <c r="A7581" s="428"/>
      <c r="B7581" s="428"/>
      <c r="C7581" s="428"/>
      <c r="D7581" s="495"/>
      <c r="E7581" s="495"/>
      <c r="F7581" s="428"/>
      <c r="G7581" s="495"/>
      <c r="H7581" s="495" t="str">
        <f t="shared" si="238"/>
        <v/>
      </c>
      <c r="I7581" s="512" t="str">
        <f t="shared" si="239"/>
        <v/>
      </c>
      <c r="J7581" s="428"/>
    </row>
    <row r="7582" spans="1:10" ht="24.75" customHeight="1">
      <c r="A7582" s="428"/>
      <c r="B7582" s="428"/>
      <c r="C7582" s="428"/>
      <c r="D7582" s="495"/>
      <c r="E7582" s="495"/>
      <c r="F7582" s="428"/>
      <c r="G7582" s="495"/>
      <c r="H7582" s="495" t="str">
        <f t="shared" ref="H7582:H7645" si="240">IF(E7582="","",E7582*G7582)</f>
        <v/>
      </c>
      <c r="I7582" s="512" t="str">
        <f t="shared" ref="I7582:I7645" si="241">IF(D7582="","",H7582/D7582)</f>
        <v/>
      </c>
      <c r="J7582" s="428"/>
    </row>
    <row r="7583" spans="1:10" ht="24.75" customHeight="1">
      <c r="A7583" s="428"/>
      <c r="B7583" s="428"/>
      <c r="C7583" s="428"/>
      <c r="D7583" s="495"/>
      <c r="E7583" s="495"/>
      <c r="F7583" s="428"/>
      <c r="G7583" s="495"/>
      <c r="H7583" s="495" t="str">
        <f t="shared" si="240"/>
        <v/>
      </c>
      <c r="I7583" s="512" t="str">
        <f t="shared" si="241"/>
        <v/>
      </c>
      <c r="J7583" s="428"/>
    </row>
    <row r="7584" spans="1:10" ht="24.75" customHeight="1">
      <c r="A7584" s="428"/>
      <c r="B7584" s="428"/>
      <c r="C7584" s="428"/>
      <c r="D7584" s="495"/>
      <c r="E7584" s="495"/>
      <c r="F7584" s="428"/>
      <c r="G7584" s="495"/>
      <c r="H7584" s="495" t="str">
        <f t="shared" si="240"/>
        <v/>
      </c>
      <c r="I7584" s="512" t="str">
        <f t="shared" si="241"/>
        <v/>
      </c>
      <c r="J7584" s="428"/>
    </row>
    <row r="7585" spans="1:10" ht="24.75" customHeight="1">
      <c r="A7585" s="428"/>
      <c r="B7585" s="428"/>
      <c r="C7585" s="428"/>
      <c r="D7585" s="495"/>
      <c r="E7585" s="495"/>
      <c r="F7585" s="428"/>
      <c r="G7585" s="495"/>
      <c r="H7585" s="495" t="str">
        <f t="shared" si="240"/>
        <v/>
      </c>
      <c r="I7585" s="512" t="str">
        <f t="shared" si="241"/>
        <v/>
      </c>
      <c r="J7585" s="428"/>
    </row>
    <row r="7586" spans="1:10" ht="24.75" customHeight="1">
      <c r="A7586" s="428"/>
      <c r="B7586" s="428"/>
      <c r="C7586" s="428"/>
      <c r="D7586" s="495"/>
      <c r="E7586" s="495"/>
      <c r="F7586" s="428"/>
      <c r="G7586" s="495"/>
      <c r="H7586" s="495" t="str">
        <f t="shared" si="240"/>
        <v/>
      </c>
      <c r="I7586" s="512" t="str">
        <f t="shared" si="241"/>
        <v/>
      </c>
      <c r="J7586" s="428"/>
    </row>
    <row r="7587" spans="1:10" ht="24.75" customHeight="1">
      <c r="A7587" s="428"/>
      <c r="B7587" s="428"/>
      <c r="C7587" s="428"/>
      <c r="D7587" s="495"/>
      <c r="E7587" s="495"/>
      <c r="F7587" s="428"/>
      <c r="G7587" s="495"/>
      <c r="H7587" s="495" t="str">
        <f t="shared" si="240"/>
        <v/>
      </c>
      <c r="I7587" s="512" t="str">
        <f t="shared" si="241"/>
        <v/>
      </c>
      <c r="J7587" s="428"/>
    </row>
    <row r="7588" spans="1:10" ht="24.75" customHeight="1">
      <c r="A7588" s="428"/>
      <c r="B7588" s="428"/>
      <c r="C7588" s="428"/>
      <c r="D7588" s="495"/>
      <c r="E7588" s="495"/>
      <c r="F7588" s="428"/>
      <c r="G7588" s="495"/>
      <c r="H7588" s="495" t="str">
        <f t="shared" si="240"/>
        <v/>
      </c>
      <c r="I7588" s="512" t="str">
        <f t="shared" si="241"/>
        <v/>
      </c>
      <c r="J7588" s="428"/>
    </row>
    <row r="7589" spans="1:10" ht="24.75" customHeight="1">
      <c r="A7589" s="428"/>
      <c r="B7589" s="428"/>
      <c r="C7589" s="428"/>
      <c r="D7589" s="495"/>
      <c r="E7589" s="495"/>
      <c r="F7589" s="428"/>
      <c r="G7589" s="495"/>
      <c r="H7589" s="495" t="str">
        <f t="shared" si="240"/>
        <v/>
      </c>
      <c r="I7589" s="512" t="str">
        <f t="shared" si="241"/>
        <v/>
      </c>
      <c r="J7589" s="428"/>
    </row>
    <row r="7590" spans="1:10" ht="24.75" customHeight="1">
      <c r="A7590" s="428"/>
      <c r="B7590" s="428"/>
      <c r="C7590" s="428"/>
      <c r="D7590" s="495"/>
      <c r="E7590" s="495"/>
      <c r="F7590" s="428"/>
      <c r="G7590" s="495"/>
      <c r="H7590" s="495" t="str">
        <f t="shared" si="240"/>
        <v/>
      </c>
      <c r="I7590" s="512" t="str">
        <f t="shared" si="241"/>
        <v/>
      </c>
      <c r="J7590" s="428"/>
    </row>
    <row r="7591" spans="1:10" ht="24.75" customHeight="1">
      <c r="A7591" s="428"/>
      <c r="B7591" s="428"/>
      <c r="C7591" s="428"/>
      <c r="D7591" s="495"/>
      <c r="E7591" s="495"/>
      <c r="F7591" s="428"/>
      <c r="G7591" s="495"/>
      <c r="H7591" s="495" t="str">
        <f t="shared" si="240"/>
        <v/>
      </c>
      <c r="I7591" s="512" t="str">
        <f t="shared" si="241"/>
        <v/>
      </c>
      <c r="J7591" s="428"/>
    </row>
    <row r="7592" spans="1:10" ht="24.75" customHeight="1">
      <c r="A7592" s="428"/>
      <c r="B7592" s="428"/>
      <c r="C7592" s="428"/>
      <c r="D7592" s="495"/>
      <c r="E7592" s="495"/>
      <c r="F7592" s="428"/>
      <c r="G7592" s="495"/>
      <c r="H7592" s="495" t="str">
        <f t="shared" si="240"/>
        <v/>
      </c>
      <c r="I7592" s="512" t="str">
        <f t="shared" si="241"/>
        <v/>
      </c>
      <c r="J7592" s="428"/>
    </row>
    <row r="7593" spans="1:10" ht="24.75" customHeight="1">
      <c r="A7593" s="428"/>
      <c r="B7593" s="428"/>
      <c r="C7593" s="428"/>
      <c r="D7593" s="495"/>
      <c r="E7593" s="495"/>
      <c r="F7593" s="428"/>
      <c r="G7593" s="495"/>
      <c r="H7593" s="495" t="str">
        <f t="shared" si="240"/>
        <v/>
      </c>
      <c r="I7593" s="512" t="str">
        <f t="shared" si="241"/>
        <v/>
      </c>
      <c r="J7593" s="428"/>
    </row>
    <row r="7594" spans="1:10" ht="24.75" customHeight="1">
      <c r="A7594" s="428"/>
      <c r="B7594" s="428"/>
      <c r="C7594" s="428"/>
      <c r="D7594" s="495"/>
      <c r="E7594" s="495"/>
      <c r="F7594" s="428"/>
      <c r="G7594" s="495"/>
      <c r="H7594" s="495" t="str">
        <f t="shared" si="240"/>
        <v/>
      </c>
      <c r="I7594" s="512" t="str">
        <f t="shared" si="241"/>
        <v/>
      </c>
      <c r="J7594" s="428"/>
    </row>
    <row r="7595" spans="1:10" ht="24.75" customHeight="1">
      <c r="A7595" s="428"/>
      <c r="B7595" s="428"/>
      <c r="C7595" s="428"/>
      <c r="D7595" s="495"/>
      <c r="E7595" s="495"/>
      <c r="F7595" s="428"/>
      <c r="G7595" s="495"/>
      <c r="H7595" s="495" t="str">
        <f t="shared" si="240"/>
        <v/>
      </c>
      <c r="I7595" s="512" t="str">
        <f t="shared" si="241"/>
        <v/>
      </c>
      <c r="J7595" s="428"/>
    </row>
    <row r="7596" spans="1:10" ht="24.75" customHeight="1">
      <c r="A7596" s="428"/>
      <c r="B7596" s="428"/>
      <c r="C7596" s="428"/>
      <c r="D7596" s="495"/>
      <c r="E7596" s="495"/>
      <c r="F7596" s="428"/>
      <c r="G7596" s="495"/>
      <c r="H7596" s="495" t="str">
        <f t="shared" si="240"/>
        <v/>
      </c>
      <c r="I7596" s="512" t="str">
        <f t="shared" si="241"/>
        <v/>
      </c>
      <c r="J7596" s="428"/>
    </row>
    <row r="7597" spans="1:10" ht="24.75" customHeight="1">
      <c r="A7597" s="428"/>
      <c r="B7597" s="428"/>
      <c r="C7597" s="428"/>
      <c r="D7597" s="495"/>
      <c r="E7597" s="495"/>
      <c r="F7597" s="428"/>
      <c r="G7597" s="495"/>
      <c r="H7597" s="495" t="str">
        <f t="shared" si="240"/>
        <v/>
      </c>
      <c r="I7597" s="512" t="str">
        <f t="shared" si="241"/>
        <v/>
      </c>
      <c r="J7597" s="428"/>
    </row>
    <row r="7598" spans="1:10" ht="24.75" customHeight="1">
      <c r="A7598" s="428"/>
      <c r="B7598" s="428"/>
      <c r="C7598" s="428"/>
      <c r="D7598" s="495"/>
      <c r="E7598" s="495"/>
      <c r="F7598" s="428"/>
      <c r="G7598" s="495"/>
      <c r="H7598" s="495" t="str">
        <f t="shared" si="240"/>
        <v/>
      </c>
      <c r="I7598" s="512" t="str">
        <f t="shared" si="241"/>
        <v/>
      </c>
      <c r="J7598" s="428"/>
    </row>
    <row r="7599" spans="1:10" ht="24.75" customHeight="1">
      <c r="A7599" s="428"/>
      <c r="B7599" s="428"/>
      <c r="C7599" s="428"/>
      <c r="D7599" s="495"/>
      <c r="E7599" s="495"/>
      <c r="F7599" s="428"/>
      <c r="G7599" s="495"/>
      <c r="H7599" s="495" t="str">
        <f t="shared" si="240"/>
        <v/>
      </c>
      <c r="I7599" s="512" t="str">
        <f t="shared" si="241"/>
        <v/>
      </c>
      <c r="J7599" s="428"/>
    </row>
    <row r="7600" spans="1:10" ht="24.75" customHeight="1">
      <c r="A7600" s="428"/>
      <c r="B7600" s="428"/>
      <c r="C7600" s="428"/>
      <c r="D7600" s="495"/>
      <c r="E7600" s="495"/>
      <c r="F7600" s="428"/>
      <c r="G7600" s="495"/>
      <c r="H7600" s="495" t="str">
        <f t="shared" si="240"/>
        <v/>
      </c>
      <c r="I7600" s="512" t="str">
        <f t="shared" si="241"/>
        <v/>
      </c>
      <c r="J7600" s="428"/>
    </row>
    <row r="7601" spans="1:10" ht="24.75" customHeight="1">
      <c r="A7601" s="428"/>
      <c r="B7601" s="428"/>
      <c r="C7601" s="428"/>
      <c r="D7601" s="495"/>
      <c r="E7601" s="495"/>
      <c r="F7601" s="428"/>
      <c r="G7601" s="495"/>
      <c r="H7601" s="495" t="str">
        <f t="shared" si="240"/>
        <v/>
      </c>
      <c r="I7601" s="512" t="str">
        <f t="shared" si="241"/>
        <v/>
      </c>
      <c r="J7601" s="428"/>
    </row>
    <row r="7602" spans="1:10" ht="24.75" customHeight="1">
      <c r="A7602" s="428"/>
      <c r="B7602" s="428"/>
      <c r="C7602" s="428"/>
      <c r="D7602" s="495"/>
      <c r="E7602" s="495"/>
      <c r="F7602" s="428"/>
      <c r="G7602" s="495"/>
      <c r="H7602" s="495" t="str">
        <f t="shared" si="240"/>
        <v/>
      </c>
      <c r="I7602" s="512" t="str">
        <f t="shared" si="241"/>
        <v/>
      </c>
      <c r="J7602" s="428"/>
    </row>
    <row r="7603" spans="1:10" ht="24.75" customHeight="1">
      <c r="A7603" s="428"/>
      <c r="B7603" s="428"/>
      <c r="C7603" s="428"/>
      <c r="D7603" s="495"/>
      <c r="E7603" s="495"/>
      <c r="F7603" s="428"/>
      <c r="G7603" s="495"/>
      <c r="H7603" s="495" t="str">
        <f t="shared" si="240"/>
        <v/>
      </c>
      <c r="I7603" s="512" t="str">
        <f t="shared" si="241"/>
        <v/>
      </c>
      <c r="J7603" s="428"/>
    </row>
    <row r="7604" spans="1:10" ht="24.75" customHeight="1">
      <c r="A7604" s="428"/>
      <c r="B7604" s="428"/>
      <c r="C7604" s="428"/>
      <c r="D7604" s="495"/>
      <c r="E7604" s="495"/>
      <c r="F7604" s="428"/>
      <c r="G7604" s="495"/>
      <c r="H7604" s="495" t="str">
        <f t="shared" si="240"/>
        <v/>
      </c>
      <c r="I7604" s="512" t="str">
        <f t="shared" si="241"/>
        <v/>
      </c>
      <c r="J7604" s="428"/>
    </row>
    <row r="7605" spans="1:10" ht="24.75" customHeight="1">
      <c r="A7605" s="428"/>
      <c r="B7605" s="428"/>
      <c r="C7605" s="428"/>
      <c r="D7605" s="495"/>
      <c r="E7605" s="495"/>
      <c r="F7605" s="428"/>
      <c r="G7605" s="495"/>
      <c r="H7605" s="495" t="str">
        <f t="shared" si="240"/>
        <v/>
      </c>
      <c r="I7605" s="512" t="str">
        <f t="shared" si="241"/>
        <v/>
      </c>
      <c r="J7605" s="428"/>
    </row>
    <row r="7606" spans="1:10" ht="24.75" customHeight="1">
      <c r="A7606" s="428"/>
      <c r="B7606" s="428"/>
      <c r="C7606" s="428"/>
      <c r="D7606" s="495"/>
      <c r="E7606" s="495"/>
      <c r="F7606" s="428"/>
      <c r="G7606" s="495"/>
      <c r="H7606" s="495" t="str">
        <f t="shared" si="240"/>
        <v/>
      </c>
      <c r="I7606" s="512" t="str">
        <f t="shared" si="241"/>
        <v/>
      </c>
      <c r="J7606" s="428"/>
    </row>
    <row r="7607" spans="1:10" ht="24.75" customHeight="1">
      <c r="A7607" s="428"/>
      <c r="B7607" s="428"/>
      <c r="C7607" s="428"/>
      <c r="D7607" s="495"/>
      <c r="E7607" s="495"/>
      <c r="F7607" s="428"/>
      <c r="G7607" s="495"/>
      <c r="H7607" s="495" t="str">
        <f t="shared" si="240"/>
        <v/>
      </c>
      <c r="I7607" s="512" t="str">
        <f t="shared" si="241"/>
        <v/>
      </c>
      <c r="J7607" s="428"/>
    </row>
    <row r="7608" spans="1:10" ht="24.75" customHeight="1">
      <c r="A7608" s="428"/>
      <c r="B7608" s="428"/>
      <c r="C7608" s="428"/>
      <c r="D7608" s="495"/>
      <c r="E7608" s="495"/>
      <c r="F7608" s="428"/>
      <c r="G7608" s="495"/>
      <c r="H7608" s="495" t="str">
        <f t="shared" si="240"/>
        <v/>
      </c>
      <c r="I7608" s="512" t="str">
        <f t="shared" si="241"/>
        <v/>
      </c>
      <c r="J7608" s="428"/>
    </row>
    <row r="7609" spans="1:10" ht="24.75" customHeight="1">
      <c r="A7609" s="428"/>
      <c r="B7609" s="428"/>
      <c r="C7609" s="428"/>
      <c r="D7609" s="495"/>
      <c r="E7609" s="495"/>
      <c r="F7609" s="428"/>
      <c r="G7609" s="495"/>
      <c r="H7609" s="495" t="str">
        <f t="shared" si="240"/>
        <v/>
      </c>
      <c r="I7609" s="512" t="str">
        <f t="shared" si="241"/>
        <v/>
      </c>
      <c r="J7609" s="428"/>
    </row>
    <row r="7610" spans="1:10" ht="24.75" customHeight="1">
      <c r="A7610" s="428"/>
      <c r="B7610" s="428"/>
      <c r="C7610" s="428"/>
      <c r="D7610" s="495"/>
      <c r="E7610" s="495"/>
      <c r="F7610" s="428"/>
      <c r="G7610" s="495"/>
      <c r="H7610" s="495" t="str">
        <f t="shared" si="240"/>
        <v/>
      </c>
      <c r="I7610" s="512" t="str">
        <f t="shared" si="241"/>
        <v/>
      </c>
      <c r="J7610" s="428"/>
    </row>
    <row r="7611" spans="1:10" ht="24.75" customHeight="1">
      <c r="A7611" s="428"/>
      <c r="B7611" s="428"/>
      <c r="C7611" s="428"/>
      <c r="D7611" s="495"/>
      <c r="E7611" s="495"/>
      <c r="F7611" s="428"/>
      <c r="G7611" s="495"/>
      <c r="H7611" s="495" t="str">
        <f t="shared" si="240"/>
        <v/>
      </c>
      <c r="I7611" s="512" t="str">
        <f t="shared" si="241"/>
        <v/>
      </c>
      <c r="J7611" s="428"/>
    </row>
    <row r="7612" spans="1:10" ht="24.75" customHeight="1">
      <c r="A7612" s="428"/>
      <c r="B7612" s="428"/>
      <c r="C7612" s="428"/>
      <c r="D7612" s="495"/>
      <c r="E7612" s="495"/>
      <c r="F7612" s="428"/>
      <c r="G7612" s="495"/>
      <c r="H7612" s="495" t="str">
        <f t="shared" si="240"/>
        <v/>
      </c>
      <c r="I7612" s="512" t="str">
        <f t="shared" si="241"/>
        <v/>
      </c>
      <c r="J7612" s="428"/>
    </row>
    <row r="7613" spans="1:10" ht="24.75" customHeight="1">
      <c r="A7613" s="428"/>
      <c r="B7613" s="428"/>
      <c r="C7613" s="428"/>
      <c r="D7613" s="495"/>
      <c r="E7613" s="495"/>
      <c r="F7613" s="428"/>
      <c r="G7613" s="495"/>
      <c r="H7613" s="495" t="str">
        <f t="shared" si="240"/>
        <v/>
      </c>
      <c r="I7613" s="512" t="str">
        <f t="shared" si="241"/>
        <v/>
      </c>
      <c r="J7613" s="428"/>
    </row>
    <row r="7614" spans="1:10" ht="24.75" customHeight="1">
      <c r="A7614" s="428"/>
      <c r="B7614" s="428"/>
      <c r="C7614" s="428"/>
      <c r="D7614" s="495"/>
      <c r="E7614" s="495"/>
      <c r="F7614" s="428"/>
      <c r="G7614" s="495"/>
      <c r="H7614" s="495" t="str">
        <f t="shared" si="240"/>
        <v/>
      </c>
      <c r="I7614" s="512" t="str">
        <f t="shared" si="241"/>
        <v/>
      </c>
      <c r="J7614" s="428"/>
    </row>
    <row r="7615" spans="1:10" ht="24.75" customHeight="1">
      <c r="A7615" s="428"/>
      <c r="B7615" s="428"/>
      <c r="C7615" s="428"/>
      <c r="D7615" s="495"/>
      <c r="E7615" s="495"/>
      <c r="F7615" s="428"/>
      <c r="G7615" s="495"/>
      <c r="H7615" s="495" t="str">
        <f t="shared" si="240"/>
        <v/>
      </c>
      <c r="I7615" s="512" t="str">
        <f t="shared" si="241"/>
        <v/>
      </c>
      <c r="J7615" s="428"/>
    </row>
    <row r="7616" spans="1:10" ht="24.75" customHeight="1">
      <c r="A7616" s="428"/>
      <c r="B7616" s="428"/>
      <c r="C7616" s="428"/>
      <c r="D7616" s="495"/>
      <c r="E7616" s="495"/>
      <c r="F7616" s="428"/>
      <c r="G7616" s="495"/>
      <c r="H7616" s="495" t="str">
        <f t="shared" si="240"/>
        <v/>
      </c>
      <c r="I7616" s="512" t="str">
        <f t="shared" si="241"/>
        <v/>
      </c>
      <c r="J7616" s="428"/>
    </row>
    <row r="7617" spans="1:10" ht="24.75" customHeight="1">
      <c r="A7617" s="428"/>
      <c r="B7617" s="428"/>
      <c r="C7617" s="428"/>
      <c r="D7617" s="495"/>
      <c r="E7617" s="495"/>
      <c r="F7617" s="428"/>
      <c r="G7617" s="495"/>
      <c r="H7617" s="495" t="str">
        <f t="shared" si="240"/>
        <v/>
      </c>
      <c r="I7617" s="512" t="str">
        <f t="shared" si="241"/>
        <v/>
      </c>
      <c r="J7617" s="428"/>
    </row>
    <row r="7618" spans="1:10" ht="24.75" customHeight="1">
      <c r="A7618" s="428"/>
      <c r="B7618" s="428"/>
      <c r="C7618" s="428"/>
      <c r="D7618" s="495"/>
      <c r="E7618" s="495"/>
      <c r="F7618" s="428"/>
      <c r="G7618" s="495"/>
      <c r="H7618" s="495" t="str">
        <f t="shared" si="240"/>
        <v/>
      </c>
      <c r="I7618" s="512" t="str">
        <f t="shared" si="241"/>
        <v/>
      </c>
      <c r="J7618" s="428"/>
    </row>
    <row r="7619" spans="1:10" ht="24.75" customHeight="1">
      <c r="A7619" s="428"/>
      <c r="B7619" s="428"/>
      <c r="C7619" s="428"/>
      <c r="D7619" s="495"/>
      <c r="E7619" s="495"/>
      <c r="F7619" s="428"/>
      <c r="G7619" s="495"/>
      <c r="H7619" s="495" t="str">
        <f t="shared" si="240"/>
        <v/>
      </c>
      <c r="I7619" s="512" t="str">
        <f t="shared" si="241"/>
        <v/>
      </c>
      <c r="J7619" s="428"/>
    </row>
    <row r="7620" spans="1:10" ht="24.75" customHeight="1">
      <c r="A7620" s="428"/>
      <c r="B7620" s="428"/>
      <c r="C7620" s="428"/>
      <c r="D7620" s="495"/>
      <c r="E7620" s="495"/>
      <c r="F7620" s="428"/>
      <c r="G7620" s="495"/>
      <c r="H7620" s="495" t="str">
        <f t="shared" si="240"/>
        <v/>
      </c>
      <c r="I7620" s="512" t="str">
        <f t="shared" si="241"/>
        <v/>
      </c>
      <c r="J7620" s="428"/>
    </row>
    <row r="7621" spans="1:10" ht="24.75" customHeight="1">
      <c r="A7621" s="428"/>
      <c r="B7621" s="428"/>
      <c r="C7621" s="428"/>
      <c r="D7621" s="495"/>
      <c r="E7621" s="495"/>
      <c r="F7621" s="428"/>
      <c r="G7621" s="495"/>
      <c r="H7621" s="495" t="str">
        <f t="shared" si="240"/>
        <v/>
      </c>
      <c r="I7621" s="512" t="str">
        <f t="shared" si="241"/>
        <v/>
      </c>
      <c r="J7621" s="428"/>
    </row>
    <row r="7622" spans="1:10" ht="24.75" customHeight="1">
      <c r="A7622" s="428"/>
      <c r="B7622" s="428"/>
      <c r="C7622" s="428"/>
      <c r="D7622" s="495"/>
      <c r="E7622" s="495"/>
      <c r="F7622" s="428"/>
      <c r="G7622" s="495"/>
      <c r="H7622" s="495" t="str">
        <f t="shared" si="240"/>
        <v/>
      </c>
      <c r="I7622" s="512" t="str">
        <f t="shared" si="241"/>
        <v/>
      </c>
      <c r="J7622" s="428"/>
    </row>
    <row r="7623" spans="1:10" ht="24.75" customHeight="1">
      <c r="A7623" s="428"/>
      <c r="B7623" s="428"/>
      <c r="C7623" s="428"/>
      <c r="D7623" s="495"/>
      <c r="E7623" s="495"/>
      <c r="F7623" s="428"/>
      <c r="G7623" s="495"/>
      <c r="H7623" s="495" t="str">
        <f t="shared" si="240"/>
        <v/>
      </c>
      <c r="I7623" s="512" t="str">
        <f t="shared" si="241"/>
        <v/>
      </c>
      <c r="J7623" s="428"/>
    </row>
    <row r="7624" spans="1:10" ht="24.75" customHeight="1">
      <c r="A7624" s="428"/>
      <c r="B7624" s="428"/>
      <c r="C7624" s="428"/>
      <c r="D7624" s="495"/>
      <c r="E7624" s="495"/>
      <c r="F7624" s="428"/>
      <c r="G7624" s="495"/>
      <c r="H7624" s="495" t="str">
        <f t="shared" si="240"/>
        <v/>
      </c>
      <c r="I7624" s="512" t="str">
        <f t="shared" si="241"/>
        <v/>
      </c>
      <c r="J7624" s="428"/>
    </row>
    <row r="7625" spans="1:10" ht="24.75" customHeight="1">
      <c r="A7625" s="428"/>
      <c r="B7625" s="428"/>
      <c r="C7625" s="428"/>
      <c r="D7625" s="495"/>
      <c r="E7625" s="495"/>
      <c r="F7625" s="428"/>
      <c r="G7625" s="495"/>
      <c r="H7625" s="495" t="str">
        <f t="shared" si="240"/>
        <v/>
      </c>
      <c r="I7625" s="512" t="str">
        <f t="shared" si="241"/>
        <v/>
      </c>
      <c r="J7625" s="428"/>
    </row>
    <row r="7626" spans="1:10" ht="24.75" customHeight="1">
      <c r="A7626" s="428"/>
      <c r="B7626" s="428"/>
      <c r="C7626" s="428"/>
      <c r="D7626" s="495"/>
      <c r="E7626" s="495"/>
      <c r="F7626" s="428"/>
      <c r="G7626" s="495"/>
      <c r="H7626" s="495" t="str">
        <f t="shared" si="240"/>
        <v/>
      </c>
      <c r="I7626" s="512" t="str">
        <f t="shared" si="241"/>
        <v/>
      </c>
      <c r="J7626" s="428"/>
    </row>
    <row r="7627" spans="1:10" ht="24.75" customHeight="1">
      <c r="A7627" s="428"/>
      <c r="B7627" s="428"/>
      <c r="C7627" s="428"/>
      <c r="D7627" s="495"/>
      <c r="E7627" s="495"/>
      <c r="F7627" s="428"/>
      <c r="G7627" s="495"/>
      <c r="H7627" s="495" t="str">
        <f t="shared" si="240"/>
        <v/>
      </c>
      <c r="I7627" s="512" t="str">
        <f t="shared" si="241"/>
        <v/>
      </c>
      <c r="J7627" s="428"/>
    </row>
    <row r="7628" spans="1:10" ht="24.75" customHeight="1">
      <c r="A7628" s="428"/>
      <c r="B7628" s="428"/>
      <c r="C7628" s="428"/>
      <c r="D7628" s="495"/>
      <c r="E7628" s="495"/>
      <c r="F7628" s="428"/>
      <c r="G7628" s="495"/>
      <c r="H7628" s="495" t="str">
        <f t="shared" si="240"/>
        <v/>
      </c>
      <c r="I7628" s="512" t="str">
        <f t="shared" si="241"/>
        <v/>
      </c>
      <c r="J7628" s="428"/>
    </row>
    <row r="7629" spans="1:10" ht="24.75" customHeight="1">
      <c r="A7629" s="428"/>
      <c r="B7629" s="428"/>
      <c r="C7629" s="428"/>
      <c r="D7629" s="495"/>
      <c r="E7629" s="495"/>
      <c r="F7629" s="428"/>
      <c r="G7629" s="495"/>
      <c r="H7629" s="495" t="str">
        <f t="shared" si="240"/>
        <v/>
      </c>
      <c r="I7629" s="512" t="str">
        <f t="shared" si="241"/>
        <v/>
      </c>
      <c r="J7629" s="428"/>
    </row>
    <row r="7630" spans="1:10" ht="24.75" customHeight="1">
      <c r="A7630" s="428"/>
      <c r="B7630" s="428"/>
      <c r="C7630" s="428"/>
      <c r="D7630" s="495"/>
      <c r="E7630" s="495"/>
      <c r="F7630" s="428"/>
      <c r="G7630" s="495"/>
      <c r="H7630" s="495" t="str">
        <f t="shared" si="240"/>
        <v/>
      </c>
      <c r="I7630" s="512" t="str">
        <f t="shared" si="241"/>
        <v/>
      </c>
      <c r="J7630" s="428"/>
    </row>
    <row r="7631" spans="1:10" ht="24.75" customHeight="1">
      <c r="A7631" s="428"/>
      <c r="B7631" s="428"/>
      <c r="C7631" s="428"/>
      <c r="D7631" s="495"/>
      <c r="E7631" s="495"/>
      <c r="F7631" s="428"/>
      <c r="G7631" s="495"/>
      <c r="H7631" s="495" t="str">
        <f t="shared" si="240"/>
        <v/>
      </c>
      <c r="I7631" s="512" t="str">
        <f t="shared" si="241"/>
        <v/>
      </c>
      <c r="J7631" s="428"/>
    </row>
    <row r="7632" spans="1:10" ht="24.75" customHeight="1">
      <c r="A7632" s="428"/>
      <c r="B7632" s="428"/>
      <c r="C7632" s="428"/>
      <c r="D7632" s="495"/>
      <c r="E7632" s="495"/>
      <c r="F7632" s="428"/>
      <c r="G7632" s="495"/>
      <c r="H7632" s="495" t="str">
        <f t="shared" si="240"/>
        <v/>
      </c>
      <c r="I7632" s="512" t="str">
        <f t="shared" si="241"/>
        <v/>
      </c>
      <c r="J7632" s="428"/>
    </row>
    <row r="7633" spans="1:10" ht="24.75" customHeight="1">
      <c r="A7633" s="428"/>
      <c r="B7633" s="428"/>
      <c r="C7633" s="428"/>
      <c r="D7633" s="495"/>
      <c r="E7633" s="495"/>
      <c r="F7633" s="428"/>
      <c r="G7633" s="495"/>
      <c r="H7633" s="495" t="str">
        <f t="shared" si="240"/>
        <v/>
      </c>
      <c r="I7633" s="512" t="str">
        <f t="shared" si="241"/>
        <v/>
      </c>
      <c r="J7633" s="428"/>
    </row>
    <row r="7634" spans="1:10" ht="24.75" customHeight="1">
      <c r="A7634" s="428"/>
      <c r="B7634" s="428"/>
      <c r="C7634" s="428"/>
      <c r="D7634" s="495"/>
      <c r="E7634" s="495"/>
      <c r="F7634" s="428"/>
      <c r="G7634" s="495"/>
      <c r="H7634" s="495" t="str">
        <f t="shared" si="240"/>
        <v/>
      </c>
      <c r="I7634" s="512" t="str">
        <f t="shared" si="241"/>
        <v/>
      </c>
      <c r="J7634" s="428"/>
    </row>
    <row r="7635" spans="1:10" ht="24.75" customHeight="1">
      <c r="A7635" s="428"/>
      <c r="B7635" s="428"/>
      <c r="C7635" s="428"/>
      <c r="D7635" s="495"/>
      <c r="E7635" s="495"/>
      <c r="F7635" s="428"/>
      <c r="G7635" s="495"/>
      <c r="H7635" s="495" t="str">
        <f t="shared" si="240"/>
        <v/>
      </c>
      <c r="I7635" s="512" t="str">
        <f t="shared" si="241"/>
        <v/>
      </c>
      <c r="J7635" s="428"/>
    </row>
    <row r="7636" spans="1:10" ht="24.75" customHeight="1">
      <c r="A7636" s="428"/>
      <c r="B7636" s="428"/>
      <c r="C7636" s="428"/>
      <c r="D7636" s="495"/>
      <c r="E7636" s="495"/>
      <c r="F7636" s="428"/>
      <c r="G7636" s="495"/>
      <c r="H7636" s="495" t="str">
        <f t="shared" si="240"/>
        <v/>
      </c>
      <c r="I7636" s="512" t="str">
        <f t="shared" si="241"/>
        <v/>
      </c>
      <c r="J7636" s="428"/>
    </row>
    <row r="7637" spans="1:10" ht="24.75" customHeight="1">
      <c r="A7637" s="428"/>
      <c r="B7637" s="428"/>
      <c r="C7637" s="428"/>
      <c r="D7637" s="495"/>
      <c r="E7637" s="495"/>
      <c r="F7637" s="428"/>
      <c r="G7637" s="495"/>
      <c r="H7637" s="495" t="str">
        <f t="shared" si="240"/>
        <v/>
      </c>
      <c r="I7637" s="512" t="str">
        <f t="shared" si="241"/>
        <v/>
      </c>
      <c r="J7637" s="428"/>
    </row>
    <row r="7638" spans="1:10" ht="24.75" customHeight="1">
      <c r="A7638" s="428"/>
      <c r="B7638" s="428"/>
      <c r="C7638" s="428"/>
      <c r="D7638" s="495"/>
      <c r="E7638" s="495"/>
      <c r="F7638" s="428"/>
      <c r="G7638" s="495"/>
      <c r="H7638" s="495" t="str">
        <f t="shared" si="240"/>
        <v/>
      </c>
      <c r="I7638" s="512" t="str">
        <f t="shared" si="241"/>
        <v/>
      </c>
      <c r="J7638" s="428"/>
    </row>
    <row r="7639" spans="1:10" ht="24.75" customHeight="1">
      <c r="A7639" s="428"/>
      <c r="B7639" s="428"/>
      <c r="C7639" s="428"/>
      <c r="D7639" s="495"/>
      <c r="E7639" s="495"/>
      <c r="F7639" s="428"/>
      <c r="G7639" s="495"/>
      <c r="H7639" s="495" t="str">
        <f t="shared" si="240"/>
        <v/>
      </c>
      <c r="I7639" s="512" t="str">
        <f t="shared" si="241"/>
        <v/>
      </c>
      <c r="J7639" s="428"/>
    </row>
    <row r="7640" spans="1:10" ht="24.75" customHeight="1">
      <c r="A7640" s="428"/>
      <c r="B7640" s="428"/>
      <c r="C7640" s="428"/>
      <c r="D7640" s="495"/>
      <c r="E7640" s="495"/>
      <c r="F7640" s="428"/>
      <c r="G7640" s="495"/>
      <c r="H7640" s="495" t="str">
        <f t="shared" si="240"/>
        <v/>
      </c>
      <c r="I7640" s="512" t="str">
        <f t="shared" si="241"/>
        <v/>
      </c>
      <c r="J7640" s="428"/>
    </row>
    <row r="7641" spans="1:10" ht="24.75" customHeight="1">
      <c r="A7641" s="428"/>
      <c r="B7641" s="428"/>
      <c r="C7641" s="428"/>
      <c r="D7641" s="495"/>
      <c r="E7641" s="495"/>
      <c r="F7641" s="428"/>
      <c r="G7641" s="495"/>
      <c r="H7641" s="495" t="str">
        <f t="shared" si="240"/>
        <v/>
      </c>
      <c r="I7641" s="512" t="str">
        <f t="shared" si="241"/>
        <v/>
      </c>
      <c r="J7641" s="428"/>
    </row>
    <row r="7642" spans="1:10" ht="24.75" customHeight="1">
      <c r="A7642" s="428"/>
      <c r="B7642" s="428"/>
      <c r="C7642" s="428"/>
      <c r="D7642" s="495"/>
      <c r="E7642" s="495"/>
      <c r="F7642" s="428"/>
      <c r="G7642" s="495"/>
      <c r="H7642" s="495" t="str">
        <f t="shared" si="240"/>
        <v/>
      </c>
      <c r="I7642" s="512" t="str">
        <f t="shared" si="241"/>
        <v/>
      </c>
      <c r="J7642" s="428"/>
    </row>
    <row r="7643" spans="1:10" ht="24.75" customHeight="1">
      <c r="A7643" s="428"/>
      <c r="B7643" s="428"/>
      <c r="C7643" s="428"/>
      <c r="D7643" s="495"/>
      <c r="E7643" s="495"/>
      <c r="F7643" s="428"/>
      <c r="G7643" s="495"/>
      <c r="H7643" s="495" t="str">
        <f t="shared" si="240"/>
        <v/>
      </c>
      <c r="I7643" s="512" t="str">
        <f t="shared" si="241"/>
        <v/>
      </c>
      <c r="J7643" s="428"/>
    </row>
    <row r="7644" spans="1:10" ht="24.75" customHeight="1">
      <c r="A7644" s="428"/>
      <c r="B7644" s="428"/>
      <c r="C7644" s="428"/>
      <c r="D7644" s="495"/>
      <c r="E7644" s="495"/>
      <c r="F7644" s="428"/>
      <c r="G7644" s="495"/>
      <c r="H7644" s="495" t="str">
        <f t="shared" si="240"/>
        <v/>
      </c>
      <c r="I7644" s="512" t="str">
        <f t="shared" si="241"/>
        <v/>
      </c>
      <c r="J7644" s="428"/>
    </row>
    <row r="7645" spans="1:10" ht="24.75" customHeight="1">
      <c r="A7645" s="428"/>
      <c r="B7645" s="428"/>
      <c r="C7645" s="428"/>
      <c r="D7645" s="495"/>
      <c r="E7645" s="495"/>
      <c r="F7645" s="428"/>
      <c r="G7645" s="495"/>
      <c r="H7645" s="495" t="str">
        <f t="shared" si="240"/>
        <v/>
      </c>
      <c r="I7645" s="512" t="str">
        <f t="shared" si="241"/>
        <v/>
      </c>
      <c r="J7645" s="428"/>
    </row>
    <row r="7646" spans="1:10" ht="24.75" customHeight="1">
      <c r="A7646" s="428"/>
      <c r="B7646" s="428"/>
      <c r="C7646" s="428"/>
      <c r="D7646" s="495"/>
      <c r="E7646" s="495"/>
      <c r="F7646" s="428"/>
      <c r="G7646" s="495"/>
      <c r="H7646" s="495" t="str">
        <f t="shared" ref="H7646:H7709" si="242">IF(E7646="","",E7646*G7646)</f>
        <v/>
      </c>
      <c r="I7646" s="512" t="str">
        <f t="shared" ref="I7646:I7709" si="243">IF(D7646="","",H7646/D7646)</f>
        <v/>
      </c>
      <c r="J7646" s="428"/>
    </row>
    <row r="7647" spans="1:10" ht="24.75" customHeight="1">
      <c r="A7647" s="428"/>
      <c r="B7647" s="428"/>
      <c r="C7647" s="428"/>
      <c r="D7647" s="495"/>
      <c r="E7647" s="495"/>
      <c r="F7647" s="428"/>
      <c r="G7647" s="495"/>
      <c r="H7647" s="495" t="str">
        <f t="shared" si="242"/>
        <v/>
      </c>
      <c r="I7647" s="512" t="str">
        <f t="shared" si="243"/>
        <v/>
      </c>
      <c r="J7647" s="428"/>
    </row>
    <row r="7648" spans="1:10" ht="24.75" customHeight="1">
      <c r="A7648" s="428"/>
      <c r="B7648" s="428"/>
      <c r="C7648" s="428"/>
      <c r="D7648" s="495"/>
      <c r="E7648" s="495"/>
      <c r="F7648" s="428"/>
      <c r="G7648" s="495"/>
      <c r="H7648" s="495" t="str">
        <f t="shared" si="242"/>
        <v/>
      </c>
      <c r="I7648" s="512" t="str">
        <f t="shared" si="243"/>
        <v/>
      </c>
      <c r="J7648" s="428"/>
    </row>
    <row r="7649" spans="1:10" ht="24.75" customHeight="1">
      <c r="A7649" s="428"/>
      <c r="B7649" s="428"/>
      <c r="C7649" s="428"/>
      <c r="D7649" s="495"/>
      <c r="E7649" s="495"/>
      <c r="F7649" s="428"/>
      <c r="G7649" s="495"/>
      <c r="H7649" s="495" t="str">
        <f t="shared" si="242"/>
        <v/>
      </c>
      <c r="I7649" s="512" t="str">
        <f t="shared" si="243"/>
        <v/>
      </c>
      <c r="J7649" s="428"/>
    </row>
    <row r="7650" spans="1:10" ht="24.75" customHeight="1">
      <c r="A7650" s="428"/>
      <c r="B7650" s="428"/>
      <c r="C7650" s="428"/>
      <c r="D7650" s="495"/>
      <c r="E7650" s="495"/>
      <c r="F7650" s="428"/>
      <c r="G7650" s="495"/>
      <c r="H7650" s="495" t="str">
        <f t="shared" si="242"/>
        <v/>
      </c>
      <c r="I7650" s="512" t="str">
        <f t="shared" si="243"/>
        <v/>
      </c>
      <c r="J7650" s="428"/>
    </row>
    <row r="7651" spans="1:10" ht="24.75" customHeight="1">
      <c r="A7651" s="428"/>
      <c r="B7651" s="428"/>
      <c r="C7651" s="428"/>
      <c r="D7651" s="495"/>
      <c r="E7651" s="495"/>
      <c r="F7651" s="428"/>
      <c r="G7651" s="495"/>
      <c r="H7651" s="495" t="str">
        <f t="shared" si="242"/>
        <v/>
      </c>
      <c r="I7651" s="512" t="str">
        <f t="shared" si="243"/>
        <v/>
      </c>
      <c r="J7651" s="428"/>
    </row>
    <row r="7652" spans="1:10" ht="24.75" customHeight="1">
      <c r="A7652" s="428"/>
      <c r="B7652" s="428"/>
      <c r="C7652" s="428"/>
      <c r="D7652" s="495"/>
      <c r="E7652" s="495"/>
      <c r="F7652" s="428"/>
      <c r="G7652" s="495"/>
      <c r="H7652" s="495" t="str">
        <f t="shared" si="242"/>
        <v/>
      </c>
      <c r="I7652" s="512" t="str">
        <f t="shared" si="243"/>
        <v/>
      </c>
      <c r="J7652" s="428"/>
    </row>
    <row r="7653" spans="1:10" ht="24.75" customHeight="1">
      <c r="A7653" s="428"/>
      <c r="B7653" s="428"/>
      <c r="C7653" s="428"/>
      <c r="D7653" s="495"/>
      <c r="E7653" s="495"/>
      <c r="F7653" s="428"/>
      <c r="G7653" s="495"/>
      <c r="H7653" s="495" t="str">
        <f t="shared" si="242"/>
        <v/>
      </c>
      <c r="I7653" s="512" t="str">
        <f t="shared" si="243"/>
        <v/>
      </c>
      <c r="J7653" s="428"/>
    </row>
    <row r="7654" spans="1:10" ht="24.75" customHeight="1">
      <c r="A7654" s="428"/>
      <c r="B7654" s="428"/>
      <c r="C7654" s="428"/>
      <c r="D7654" s="495"/>
      <c r="E7654" s="495"/>
      <c r="F7654" s="428"/>
      <c r="G7654" s="495"/>
      <c r="H7654" s="495" t="str">
        <f t="shared" si="242"/>
        <v/>
      </c>
      <c r="I7654" s="512" t="str">
        <f t="shared" si="243"/>
        <v/>
      </c>
      <c r="J7654" s="428"/>
    </row>
    <row r="7655" spans="1:10" ht="24.75" customHeight="1">
      <c r="A7655" s="428"/>
      <c r="B7655" s="428"/>
      <c r="C7655" s="428"/>
      <c r="D7655" s="495"/>
      <c r="E7655" s="495"/>
      <c r="F7655" s="428"/>
      <c r="G7655" s="495"/>
      <c r="H7655" s="495" t="str">
        <f t="shared" si="242"/>
        <v/>
      </c>
      <c r="I7655" s="512" t="str">
        <f t="shared" si="243"/>
        <v/>
      </c>
      <c r="J7655" s="428"/>
    </row>
    <row r="7656" spans="1:10" ht="24.75" customHeight="1">
      <c r="A7656" s="428"/>
      <c r="B7656" s="428"/>
      <c r="C7656" s="428"/>
      <c r="D7656" s="495"/>
      <c r="E7656" s="495"/>
      <c r="F7656" s="428"/>
      <c r="G7656" s="495"/>
      <c r="H7656" s="495" t="str">
        <f t="shared" si="242"/>
        <v/>
      </c>
      <c r="I7656" s="512" t="str">
        <f t="shared" si="243"/>
        <v/>
      </c>
      <c r="J7656" s="428"/>
    </row>
    <row r="7657" spans="1:10" ht="24.75" customHeight="1">
      <c r="A7657" s="428"/>
      <c r="B7657" s="428"/>
      <c r="C7657" s="428"/>
      <c r="D7657" s="495"/>
      <c r="E7657" s="495"/>
      <c r="F7657" s="428"/>
      <c r="G7657" s="495"/>
      <c r="H7657" s="495" t="str">
        <f t="shared" si="242"/>
        <v/>
      </c>
      <c r="I7657" s="512" t="str">
        <f t="shared" si="243"/>
        <v/>
      </c>
      <c r="J7657" s="428"/>
    </row>
    <row r="7658" spans="1:10" ht="24.75" customHeight="1">
      <c r="A7658" s="428"/>
      <c r="B7658" s="428"/>
      <c r="C7658" s="428"/>
      <c r="D7658" s="495"/>
      <c r="E7658" s="495"/>
      <c r="F7658" s="428"/>
      <c r="G7658" s="495"/>
      <c r="H7658" s="495" t="str">
        <f t="shared" si="242"/>
        <v/>
      </c>
      <c r="I7658" s="512" t="str">
        <f t="shared" si="243"/>
        <v/>
      </c>
      <c r="J7658" s="428"/>
    </row>
    <row r="7659" spans="1:10" ht="24.75" customHeight="1">
      <c r="A7659" s="428"/>
      <c r="B7659" s="428"/>
      <c r="C7659" s="428"/>
      <c r="D7659" s="495"/>
      <c r="E7659" s="495"/>
      <c r="F7659" s="428"/>
      <c r="G7659" s="495"/>
      <c r="H7659" s="495" t="str">
        <f t="shared" si="242"/>
        <v/>
      </c>
      <c r="I7659" s="512" t="str">
        <f t="shared" si="243"/>
        <v/>
      </c>
      <c r="J7659" s="428"/>
    </row>
    <row r="7660" spans="1:10" ht="24.75" customHeight="1">
      <c r="A7660" s="428"/>
      <c r="B7660" s="428"/>
      <c r="C7660" s="428"/>
      <c r="D7660" s="495"/>
      <c r="E7660" s="495"/>
      <c r="F7660" s="428"/>
      <c r="G7660" s="495"/>
      <c r="H7660" s="495" t="str">
        <f t="shared" si="242"/>
        <v/>
      </c>
      <c r="I7660" s="512" t="str">
        <f t="shared" si="243"/>
        <v/>
      </c>
      <c r="J7660" s="428"/>
    </row>
    <row r="7661" spans="1:10" ht="24.75" customHeight="1">
      <c r="A7661" s="428"/>
      <c r="B7661" s="428"/>
      <c r="C7661" s="428"/>
      <c r="D7661" s="495"/>
      <c r="E7661" s="495"/>
      <c r="F7661" s="428"/>
      <c r="G7661" s="495"/>
      <c r="H7661" s="495" t="str">
        <f t="shared" si="242"/>
        <v/>
      </c>
      <c r="I7661" s="512" t="str">
        <f t="shared" si="243"/>
        <v/>
      </c>
      <c r="J7661" s="428"/>
    </row>
    <row r="7662" spans="1:10" ht="24.75" customHeight="1">
      <c r="A7662" s="428"/>
      <c r="B7662" s="428"/>
      <c r="C7662" s="428"/>
      <c r="D7662" s="495"/>
      <c r="E7662" s="495"/>
      <c r="F7662" s="428"/>
      <c r="G7662" s="495"/>
      <c r="H7662" s="495" t="str">
        <f t="shared" si="242"/>
        <v/>
      </c>
      <c r="I7662" s="512" t="str">
        <f t="shared" si="243"/>
        <v/>
      </c>
      <c r="J7662" s="428"/>
    </row>
    <row r="7663" spans="1:10" ht="24.75" customHeight="1">
      <c r="A7663" s="428"/>
      <c r="B7663" s="428"/>
      <c r="C7663" s="428"/>
      <c r="D7663" s="495"/>
      <c r="E7663" s="495"/>
      <c r="F7663" s="428"/>
      <c r="G7663" s="495"/>
      <c r="H7663" s="495" t="str">
        <f t="shared" si="242"/>
        <v/>
      </c>
      <c r="I7663" s="512" t="str">
        <f t="shared" si="243"/>
        <v/>
      </c>
      <c r="J7663" s="428"/>
    </row>
    <row r="7664" spans="1:10" ht="24.75" customHeight="1">
      <c r="A7664" s="428"/>
      <c r="B7664" s="428"/>
      <c r="C7664" s="428"/>
      <c r="D7664" s="495"/>
      <c r="E7664" s="495"/>
      <c r="F7664" s="428"/>
      <c r="G7664" s="495"/>
      <c r="H7664" s="495" t="str">
        <f t="shared" si="242"/>
        <v/>
      </c>
      <c r="I7664" s="512" t="str">
        <f t="shared" si="243"/>
        <v/>
      </c>
      <c r="J7664" s="428"/>
    </row>
    <row r="7665" spans="1:10" ht="24.75" customHeight="1">
      <c r="A7665" s="428"/>
      <c r="B7665" s="428"/>
      <c r="C7665" s="428"/>
      <c r="D7665" s="495"/>
      <c r="E7665" s="495"/>
      <c r="F7665" s="428"/>
      <c r="G7665" s="495"/>
      <c r="H7665" s="495" t="str">
        <f t="shared" si="242"/>
        <v/>
      </c>
      <c r="I7665" s="512" t="str">
        <f t="shared" si="243"/>
        <v/>
      </c>
      <c r="J7665" s="428"/>
    </row>
    <row r="7666" spans="1:10" ht="24.75" customHeight="1">
      <c r="A7666" s="428"/>
      <c r="B7666" s="428"/>
      <c r="C7666" s="428"/>
      <c r="D7666" s="495"/>
      <c r="E7666" s="495"/>
      <c r="F7666" s="428"/>
      <c r="G7666" s="495"/>
      <c r="H7666" s="495" t="str">
        <f t="shared" si="242"/>
        <v/>
      </c>
      <c r="I7666" s="512" t="str">
        <f t="shared" si="243"/>
        <v/>
      </c>
      <c r="J7666" s="428"/>
    </row>
    <row r="7667" spans="1:10" ht="24.75" customHeight="1">
      <c r="A7667" s="428"/>
      <c r="B7667" s="428"/>
      <c r="C7667" s="428"/>
      <c r="D7667" s="495"/>
      <c r="E7667" s="495"/>
      <c r="F7667" s="428"/>
      <c r="G7667" s="495"/>
      <c r="H7667" s="495" t="str">
        <f t="shared" si="242"/>
        <v/>
      </c>
      <c r="I7667" s="512" t="str">
        <f t="shared" si="243"/>
        <v/>
      </c>
      <c r="J7667" s="428"/>
    </row>
    <row r="7668" spans="1:10" ht="24.75" customHeight="1">
      <c r="A7668" s="428"/>
      <c r="B7668" s="428"/>
      <c r="C7668" s="428"/>
      <c r="D7668" s="495"/>
      <c r="E7668" s="495"/>
      <c r="F7668" s="428"/>
      <c r="G7668" s="495"/>
      <c r="H7668" s="495" t="str">
        <f t="shared" si="242"/>
        <v/>
      </c>
      <c r="I7668" s="512" t="str">
        <f t="shared" si="243"/>
        <v/>
      </c>
      <c r="J7668" s="428"/>
    </row>
    <row r="7669" spans="1:10" ht="24.75" customHeight="1">
      <c r="A7669" s="428"/>
      <c r="B7669" s="428"/>
      <c r="C7669" s="428"/>
      <c r="D7669" s="495"/>
      <c r="E7669" s="495"/>
      <c r="F7669" s="428"/>
      <c r="G7669" s="495"/>
      <c r="H7669" s="495" t="str">
        <f t="shared" si="242"/>
        <v/>
      </c>
      <c r="I7669" s="512" t="str">
        <f t="shared" si="243"/>
        <v/>
      </c>
      <c r="J7669" s="428"/>
    </row>
    <row r="7670" spans="1:10" ht="24.75" customHeight="1">
      <c r="A7670" s="428"/>
      <c r="B7670" s="428"/>
      <c r="C7670" s="428"/>
      <c r="D7670" s="495"/>
      <c r="E7670" s="495"/>
      <c r="F7670" s="428"/>
      <c r="G7670" s="495"/>
      <c r="H7670" s="495" t="str">
        <f t="shared" si="242"/>
        <v/>
      </c>
      <c r="I7670" s="512" t="str">
        <f t="shared" si="243"/>
        <v/>
      </c>
      <c r="J7670" s="428"/>
    </row>
    <row r="7671" spans="1:10" ht="24.75" customHeight="1">
      <c r="A7671" s="428"/>
      <c r="B7671" s="428"/>
      <c r="C7671" s="428"/>
      <c r="D7671" s="495"/>
      <c r="E7671" s="495"/>
      <c r="F7671" s="428"/>
      <c r="G7671" s="495"/>
      <c r="H7671" s="495" t="str">
        <f t="shared" si="242"/>
        <v/>
      </c>
      <c r="I7671" s="512" t="str">
        <f t="shared" si="243"/>
        <v/>
      </c>
      <c r="J7671" s="428"/>
    </row>
    <row r="7672" spans="1:10" ht="24.75" customHeight="1">
      <c r="A7672" s="428"/>
      <c r="B7672" s="428"/>
      <c r="C7672" s="428"/>
      <c r="D7672" s="495"/>
      <c r="E7672" s="495"/>
      <c r="F7672" s="428"/>
      <c r="G7672" s="495"/>
      <c r="H7672" s="495" t="str">
        <f t="shared" si="242"/>
        <v/>
      </c>
      <c r="I7672" s="512" t="str">
        <f t="shared" si="243"/>
        <v/>
      </c>
      <c r="J7672" s="428"/>
    </row>
    <row r="7673" spans="1:10" ht="24.75" customHeight="1">
      <c r="A7673" s="428"/>
      <c r="B7673" s="428"/>
      <c r="C7673" s="428"/>
      <c r="D7673" s="495"/>
      <c r="E7673" s="495"/>
      <c r="F7673" s="428"/>
      <c r="G7673" s="495"/>
      <c r="H7673" s="495" t="str">
        <f t="shared" si="242"/>
        <v/>
      </c>
      <c r="I7673" s="512" t="str">
        <f t="shared" si="243"/>
        <v/>
      </c>
      <c r="J7673" s="428"/>
    </row>
    <row r="7674" spans="1:10" ht="24.75" customHeight="1">
      <c r="A7674" s="428"/>
      <c r="B7674" s="428"/>
      <c r="C7674" s="428"/>
      <c r="D7674" s="495"/>
      <c r="E7674" s="495"/>
      <c r="F7674" s="428"/>
      <c r="G7674" s="495"/>
      <c r="H7674" s="495" t="str">
        <f t="shared" si="242"/>
        <v/>
      </c>
      <c r="I7674" s="512" t="str">
        <f t="shared" si="243"/>
        <v/>
      </c>
      <c r="J7674" s="428"/>
    </row>
    <row r="7675" spans="1:10" ht="24.75" customHeight="1">
      <c r="A7675" s="428"/>
      <c r="B7675" s="428"/>
      <c r="C7675" s="428"/>
      <c r="D7675" s="495"/>
      <c r="E7675" s="495"/>
      <c r="F7675" s="428"/>
      <c r="G7675" s="495"/>
      <c r="H7675" s="495" t="str">
        <f t="shared" si="242"/>
        <v/>
      </c>
      <c r="I7675" s="512" t="str">
        <f t="shared" si="243"/>
        <v/>
      </c>
      <c r="J7675" s="428"/>
    </row>
    <row r="7676" spans="1:10" ht="24.75" customHeight="1">
      <c r="A7676" s="428"/>
      <c r="B7676" s="428"/>
      <c r="C7676" s="428"/>
      <c r="D7676" s="495"/>
      <c r="E7676" s="495"/>
      <c r="F7676" s="428"/>
      <c r="G7676" s="495"/>
      <c r="H7676" s="495" t="str">
        <f t="shared" si="242"/>
        <v/>
      </c>
      <c r="I7676" s="512" t="str">
        <f t="shared" si="243"/>
        <v/>
      </c>
      <c r="J7676" s="428"/>
    </row>
    <row r="7677" spans="1:10" ht="24.75" customHeight="1">
      <c r="A7677" s="428"/>
      <c r="B7677" s="428"/>
      <c r="C7677" s="428"/>
      <c r="D7677" s="495"/>
      <c r="E7677" s="495"/>
      <c r="F7677" s="428"/>
      <c r="G7677" s="495"/>
      <c r="H7677" s="495" t="str">
        <f t="shared" si="242"/>
        <v/>
      </c>
      <c r="I7677" s="512" t="str">
        <f t="shared" si="243"/>
        <v/>
      </c>
      <c r="J7677" s="428"/>
    </row>
    <row r="7678" spans="1:10" ht="24.75" customHeight="1">
      <c r="A7678" s="428"/>
      <c r="B7678" s="428"/>
      <c r="C7678" s="428"/>
      <c r="D7678" s="495"/>
      <c r="E7678" s="495"/>
      <c r="F7678" s="428"/>
      <c r="G7678" s="495"/>
      <c r="H7678" s="495" t="str">
        <f t="shared" si="242"/>
        <v/>
      </c>
      <c r="I7678" s="512" t="str">
        <f t="shared" si="243"/>
        <v/>
      </c>
      <c r="J7678" s="428"/>
    </row>
    <row r="7679" spans="1:10" ht="24.75" customHeight="1">
      <c r="A7679" s="428"/>
      <c r="B7679" s="428"/>
      <c r="C7679" s="428"/>
      <c r="D7679" s="495"/>
      <c r="E7679" s="495"/>
      <c r="F7679" s="428"/>
      <c r="G7679" s="495"/>
      <c r="H7679" s="495" t="str">
        <f t="shared" si="242"/>
        <v/>
      </c>
      <c r="I7679" s="512" t="str">
        <f t="shared" si="243"/>
        <v/>
      </c>
      <c r="J7679" s="428"/>
    </row>
    <row r="7680" spans="1:10" ht="24.75" customHeight="1">
      <c r="A7680" s="428"/>
      <c r="B7680" s="428"/>
      <c r="C7680" s="428"/>
      <c r="D7680" s="495"/>
      <c r="E7680" s="495"/>
      <c r="F7680" s="428"/>
      <c r="G7680" s="495"/>
      <c r="H7680" s="495" t="str">
        <f t="shared" si="242"/>
        <v/>
      </c>
      <c r="I7680" s="512" t="str">
        <f t="shared" si="243"/>
        <v/>
      </c>
      <c r="J7680" s="428"/>
    </row>
    <row r="7681" spans="1:10" ht="24.75" customHeight="1">
      <c r="A7681" s="428"/>
      <c r="B7681" s="428"/>
      <c r="C7681" s="428"/>
      <c r="D7681" s="495"/>
      <c r="E7681" s="495"/>
      <c r="F7681" s="428"/>
      <c r="G7681" s="495"/>
      <c r="H7681" s="495" t="str">
        <f t="shared" si="242"/>
        <v/>
      </c>
      <c r="I7681" s="512" t="str">
        <f t="shared" si="243"/>
        <v/>
      </c>
      <c r="J7681" s="428"/>
    </row>
    <row r="7682" spans="1:10" ht="24.75" customHeight="1">
      <c r="A7682" s="428"/>
      <c r="B7682" s="428"/>
      <c r="C7682" s="428"/>
      <c r="D7682" s="495"/>
      <c r="E7682" s="495"/>
      <c r="F7682" s="428"/>
      <c r="G7682" s="495"/>
      <c r="H7682" s="495" t="str">
        <f t="shared" si="242"/>
        <v/>
      </c>
      <c r="I7682" s="512" t="str">
        <f t="shared" si="243"/>
        <v/>
      </c>
      <c r="J7682" s="428"/>
    </row>
    <row r="7683" spans="1:10" ht="24.75" customHeight="1">
      <c r="A7683" s="428"/>
      <c r="B7683" s="428"/>
      <c r="C7683" s="428"/>
      <c r="D7683" s="495"/>
      <c r="E7683" s="495"/>
      <c r="F7683" s="428"/>
      <c r="G7683" s="495"/>
      <c r="H7683" s="495" t="str">
        <f t="shared" si="242"/>
        <v/>
      </c>
      <c r="I7683" s="512" t="str">
        <f t="shared" si="243"/>
        <v/>
      </c>
      <c r="J7683" s="428"/>
    </row>
    <row r="7684" spans="1:10" ht="24.75" customHeight="1">
      <c r="A7684" s="428"/>
      <c r="B7684" s="428"/>
      <c r="C7684" s="428"/>
      <c r="D7684" s="495"/>
      <c r="E7684" s="495"/>
      <c r="F7684" s="428"/>
      <c r="G7684" s="495"/>
      <c r="H7684" s="495" t="str">
        <f t="shared" si="242"/>
        <v/>
      </c>
      <c r="I7684" s="512" t="str">
        <f t="shared" si="243"/>
        <v/>
      </c>
      <c r="J7684" s="428"/>
    </row>
    <row r="7685" spans="1:10" ht="24.75" customHeight="1">
      <c r="A7685" s="428"/>
      <c r="B7685" s="428"/>
      <c r="C7685" s="428"/>
      <c r="D7685" s="495"/>
      <c r="E7685" s="495"/>
      <c r="F7685" s="428"/>
      <c r="G7685" s="495"/>
      <c r="H7685" s="495" t="str">
        <f t="shared" si="242"/>
        <v/>
      </c>
      <c r="I7685" s="512" t="str">
        <f t="shared" si="243"/>
        <v/>
      </c>
      <c r="J7685" s="428"/>
    </row>
    <row r="7686" spans="1:10" ht="24.75" customHeight="1">
      <c r="A7686" s="428"/>
      <c r="B7686" s="428"/>
      <c r="C7686" s="428"/>
      <c r="D7686" s="495"/>
      <c r="E7686" s="495"/>
      <c r="F7686" s="428"/>
      <c r="G7686" s="495"/>
      <c r="H7686" s="495" t="str">
        <f t="shared" si="242"/>
        <v/>
      </c>
      <c r="I7686" s="512" t="str">
        <f t="shared" si="243"/>
        <v/>
      </c>
      <c r="J7686" s="428"/>
    </row>
    <row r="7687" spans="1:10" ht="24.75" customHeight="1">
      <c r="A7687" s="428"/>
      <c r="B7687" s="428"/>
      <c r="C7687" s="428"/>
      <c r="D7687" s="495"/>
      <c r="E7687" s="495"/>
      <c r="F7687" s="428"/>
      <c r="G7687" s="495"/>
      <c r="H7687" s="495" t="str">
        <f t="shared" si="242"/>
        <v/>
      </c>
      <c r="I7687" s="512" t="str">
        <f t="shared" si="243"/>
        <v/>
      </c>
      <c r="J7687" s="428"/>
    </row>
    <row r="7688" spans="1:10" ht="24.75" customHeight="1">
      <c r="A7688" s="428"/>
      <c r="B7688" s="428"/>
      <c r="C7688" s="428"/>
      <c r="D7688" s="495"/>
      <c r="E7688" s="495"/>
      <c r="F7688" s="428"/>
      <c r="G7688" s="495"/>
      <c r="H7688" s="495" t="str">
        <f t="shared" si="242"/>
        <v/>
      </c>
      <c r="I7688" s="512" t="str">
        <f t="shared" si="243"/>
        <v/>
      </c>
      <c r="J7688" s="428"/>
    </row>
    <row r="7689" spans="1:10" ht="24.75" customHeight="1">
      <c r="A7689" s="428"/>
      <c r="B7689" s="428"/>
      <c r="C7689" s="428"/>
      <c r="D7689" s="495"/>
      <c r="E7689" s="495"/>
      <c r="F7689" s="428"/>
      <c r="G7689" s="495"/>
      <c r="H7689" s="495" t="str">
        <f t="shared" si="242"/>
        <v/>
      </c>
      <c r="I7689" s="512" t="str">
        <f t="shared" si="243"/>
        <v/>
      </c>
      <c r="J7689" s="428"/>
    </row>
    <row r="7690" spans="1:10" ht="24.75" customHeight="1">
      <c r="A7690" s="428"/>
      <c r="B7690" s="428"/>
      <c r="C7690" s="428"/>
      <c r="D7690" s="495"/>
      <c r="E7690" s="495"/>
      <c r="F7690" s="428"/>
      <c r="G7690" s="495"/>
      <c r="H7690" s="495" t="str">
        <f t="shared" si="242"/>
        <v/>
      </c>
      <c r="I7690" s="512" t="str">
        <f t="shared" si="243"/>
        <v/>
      </c>
      <c r="J7690" s="428"/>
    </row>
    <row r="7691" spans="1:10" ht="24.75" customHeight="1">
      <c r="A7691" s="428"/>
      <c r="B7691" s="428"/>
      <c r="C7691" s="428"/>
      <c r="D7691" s="495"/>
      <c r="E7691" s="495"/>
      <c r="F7691" s="428"/>
      <c r="G7691" s="495"/>
      <c r="H7691" s="495" t="str">
        <f t="shared" si="242"/>
        <v/>
      </c>
      <c r="I7691" s="512" t="str">
        <f t="shared" si="243"/>
        <v/>
      </c>
      <c r="J7691" s="428"/>
    </row>
    <row r="7692" spans="1:10" ht="24.75" customHeight="1">
      <c r="A7692" s="428"/>
      <c r="B7692" s="428"/>
      <c r="C7692" s="428"/>
      <c r="D7692" s="495"/>
      <c r="E7692" s="495"/>
      <c r="F7692" s="428"/>
      <c r="G7692" s="495"/>
      <c r="H7692" s="495" t="str">
        <f t="shared" si="242"/>
        <v/>
      </c>
      <c r="I7692" s="512" t="str">
        <f t="shared" si="243"/>
        <v/>
      </c>
      <c r="J7692" s="428"/>
    </row>
    <row r="7693" spans="1:10" ht="24.75" customHeight="1">
      <c r="A7693" s="428"/>
      <c r="B7693" s="428"/>
      <c r="C7693" s="428"/>
      <c r="D7693" s="495"/>
      <c r="E7693" s="495"/>
      <c r="F7693" s="428"/>
      <c r="G7693" s="495"/>
      <c r="H7693" s="495" t="str">
        <f t="shared" si="242"/>
        <v/>
      </c>
      <c r="I7693" s="512" t="str">
        <f t="shared" si="243"/>
        <v/>
      </c>
      <c r="J7693" s="428"/>
    </row>
    <row r="7694" spans="1:10" ht="24.75" customHeight="1">
      <c r="A7694" s="428"/>
      <c r="B7694" s="428"/>
      <c r="C7694" s="428"/>
      <c r="D7694" s="495"/>
      <c r="E7694" s="495"/>
      <c r="F7694" s="428"/>
      <c r="G7694" s="495"/>
      <c r="H7694" s="495" t="str">
        <f t="shared" si="242"/>
        <v/>
      </c>
      <c r="I7694" s="512" t="str">
        <f t="shared" si="243"/>
        <v/>
      </c>
      <c r="J7694" s="428"/>
    </row>
    <row r="7695" spans="1:10" ht="24.75" customHeight="1">
      <c r="A7695" s="428"/>
      <c r="B7695" s="428"/>
      <c r="C7695" s="428"/>
      <c r="D7695" s="495"/>
      <c r="E7695" s="495"/>
      <c r="F7695" s="428"/>
      <c r="G7695" s="495"/>
      <c r="H7695" s="495" t="str">
        <f t="shared" si="242"/>
        <v/>
      </c>
      <c r="I7695" s="512" t="str">
        <f t="shared" si="243"/>
        <v/>
      </c>
      <c r="J7695" s="428"/>
    </row>
    <row r="7696" spans="1:10" ht="24.75" customHeight="1">
      <c r="A7696" s="428"/>
      <c r="B7696" s="428"/>
      <c r="C7696" s="428"/>
      <c r="D7696" s="495"/>
      <c r="E7696" s="495"/>
      <c r="F7696" s="428"/>
      <c r="G7696" s="495"/>
      <c r="H7696" s="495" t="str">
        <f t="shared" si="242"/>
        <v/>
      </c>
      <c r="I7696" s="512" t="str">
        <f t="shared" si="243"/>
        <v/>
      </c>
      <c r="J7696" s="428"/>
    </row>
    <row r="7697" spans="1:10" ht="24.75" customHeight="1">
      <c r="A7697" s="428"/>
      <c r="B7697" s="428"/>
      <c r="C7697" s="428"/>
      <c r="D7697" s="495"/>
      <c r="E7697" s="495"/>
      <c r="F7697" s="428"/>
      <c r="G7697" s="495"/>
      <c r="H7697" s="495" t="str">
        <f t="shared" si="242"/>
        <v/>
      </c>
      <c r="I7697" s="512" t="str">
        <f t="shared" si="243"/>
        <v/>
      </c>
      <c r="J7697" s="428"/>
    </row>
    <row r="7698" spans="1:10" ht="24.75" customHeight="1">
      <c r="A7698" s="428"/>
      <c r="B7698" s="428"/>
      <c r="C7698" s="428"/>
      <c r="D7698" s="495"/>
      <c r="E7698" s="495"/>
      <c r="F7698" s="428"/>
      <c r="G7698" s="495"/>
      <c r="H7698" s="495" t="str">
        <f t="shared" si="242"/>
        <v/>
      </c>
      <c r="I7698" s="512" t="str">
        <f t="shared" si="243"/>
        <v/>
      </c>
      <c r="J7698" s="428"/>
    </row>
    <row r="7699" spans="1:10" ht="24.75" customHeight="1">
      <c r="A7699" s="428"/>
      <c r="B7699" s="428"/>
      <c r="C7699" s="428"/>
      <c r="D7699" s="495"/>
      <c r="E7699" s="495"/>
      <c r="F7699" s="428"/>
      <c r="G7699" s="495"/>
      <c r="H7699" s="495" t="str">
        <f t="shared" si="242"/>
        <v/>
      </c>
      <c r="I7699" s="512" t="str">
        <f t="shared" si="243"/>
        <v/>
      </c>
      <c r="J7699" s="428"/>
    </row>
    <row r="7700" spans="1:10" ht="24.75" customHeight="1">
      <c r="A7700" s="428"/>
      <c r="B7700" s="428"/>
      <c r="C7700" s="428"/>
      <c r="D7700" s="495"/>
      <c r="E7700" s="495"/>
      <c r="F7700" s="428"/>
      <c r="G7700" s="495"/>
      <c r="H7700" s="495" t="str">
        <f t="shared" si="242"/>
        <v/>
      </c>
      <c r="I7700" s="512" t="str">
        <f t="shared" si="243"/>
        <v/>
      </c>
      <c r="J7700" s="428"/>
    </row>
    <row r="7701" spans="1:10" ht="24.75" customHeight="1">
      <c r="A7701" s="428"/>
      <c r="B7701" s="428"/>
      <c r="C7701" s="428"/>
      <c r="D7701" s="495"/>
      <c r="E7701" s="495"/>
      <c r="F7701" s="428"/>
      <c r="G7701" s="495"/>
      <c r="H7701" s="495" t="str">
        <f t="shared" si="242"/>
        <v/>
      </c>
      <c r="I7701" s="512" t="str">
        <f t="shared" si="243"/>
        <v/>
      </c>
      <c r="J7701" s="428"/>
    </row>
    <row r="7702" spans="1:10" ht="24.75" customHeight="1">
      <c r="A7702" s="428"/>
      <c r="B7702" s="428"/>
      <c r="C7702" s="428"/>
      <c r="D7702" s="495"/>
      <c r="E7702" s="495"/>
      <c r="F7702" s="428"/>
      <c r="G7702" s="495"/>
      <c r="H7702" s="495" t="str">
        <f t="shared" si="242"/>
        <v/>
      </c>
      <c r="I7702" s="512" t="str">
        <f t="shared" si="243"/>
        <v/>
      </c>
      <c r="J7702" s="428"/>
    </row>
    <row r="7703" spans="1:10" ht="24.75" customHeight="1">
      <c r="A7703" s="428"/>
      <c r="B7703" s="428"/>
      <c r="C7703" s="428"/>
      <c r="D7703" s="495"/>
      <c r="E7703" s="495"/>
      <c r="F7703" s="428"/>
      <c r="G7703" s="495"/>
      <c r="H7703" s="495" t="str">
        <f t="shared" si="242"/>
        <v/>
      </c>
      <c r="I7703" s="512" t="str">
        <f t="shared" si="243"/>
        <v/>
      </c>
      <c r="J7703" s="428"/>
    </row>
    <row r="7704" spans="1:10" ht="24.75" customHeight="1">
      <c r="A7704" s="428"/>
      <c r="B7704" s="428"/>
      <c r="C7704" s="428"/>
      <c r="D7704" s="495"/>
      <c r="E7704" s="495"/>
      <c r="F7704" s="428"/>
      <c r="G7704" s="495"/>
      <c r="H7704" s="495" t="str">
        <f t="shared" si="242"/>
        <v/>
      </c>
      <c r="I7704" s="512" t="str">
        <f t="shared" si="243"/>
        <v/>
      </c>
      <c r="J7704" s="428"/>
    </row>
    <row r="7705" spans="1:10" ht="24.75" customHeight="1">
      <c r="A7705" s="428"/>
      <c r="B7705" s="428"/>
      <c r="C7705" s="428"/>
      <c r="D7705" s="495"/>
      <c r="E7705" s="495"/>
      <c r="F7705" s="428"/>
      <c r="G7705" s="495"/>
      <c r="H7705" s="495" t="str">
        <f t="shared" si="242"/>
        <v/>
      </c>
      <c r="I7705" s="512" t="str">
        <f t="shared" si="243"/>
        <v/>
      </c>
      <c r="J7705" s="428"/>
    </row>
    <row r="7706" spans="1:10" ht="24.75" customHeight="1">
      <c r="A7706" s="428"/>
      <c r="B7706" s="428"/>
      <c r="C7706" s="428"/>
      <c r="D7706" s="495"/>
      <c r="E7706" s="495"/>
      <c r="F7706" s="428"/>
      <c r="G7706" s="495"/>
      <c r="H7706" s="495" t="str">
        <f t="shared" si="242"/>
        <v/>
      </c>
      <c r="I7706" s="512" t="str">
        <f t="shared" si="243"/>
        <v/>
      </c>
      <c r="J7706" s="428"/>
    </row>
    <row r="7707" spans="1:10" ht="24.75" customHeight="1">
      <c r="A7707" s="428"/>
      <c r="B7707" s="428"/>
      <c r="C7707" s="428"/>
      <c r="D7707" s="495"/>
      <c r="E7707" s="495"/>
      <c r="F7707" s="428"/>
      <c r="G7707" s="495"/>
      <c r="H7707" s="495" t="str">
        <f t="shared" si="242"/>
        <v/>
      </c>
      <c r="I7707" s="512" t="str">
        <f t="shared" si="243"/>
        <v/>
      </c>
      <c r="J7707" s="428"/>
    </row>
    <row r="7708" spans="1:10" ht="24.75" customHeight="1">
      <c r="A7708" s="428"/>
      <c r="B7708" s="428"/>
      <c r="C7708" s="428"/>
      <c r="D7708" s="495"/>
      <c r="E7708" s="495"/>
      <c r="F7708" s="428"/>
      <c r="G7708" s="495"/>
      <c r="H7708" s="495" t="str">
        <f t="shared" si="242"/>
        <v/>
      </c>
      <c r="I7708" s="512" t="str">
        <f t="shared" si="243"/>
        <v/>
      </c>
      <c r="J7708" s="428"/>
    </row>
    <row r="7709" spans="1:10" ht="24.75" customHeight="1">
      <c r="A7709" s="428"/>
      <c r="B7709" s="428"/>
      <c r="C7709" s="428"/>
      <c r="D7709" s="495"/>
      <c r="E7709" s="495"/>
      <c r="F7709" s="428"/>
      <c r="G7709" s="495"/>
      <c r="H7709" s="495" t="str">
        <f t="shared" si="242"/>
        <v/>
      </c>
      <c r="I7709" s="512" t="str">
        <f t="shared" si="243"/>
        <v/>
      </c>
      <c r="J7709" s="428"/>
    </row>
    <row r="7710" spans="1:10" ht="24.75" customHeight="1">
      <c r="A7710" s="428"/>
      <c r="B7710" s="428"/>
      <c r="C7710" s="428"/>
      <c r="D7710" s="495"/>
      <c r="E7710" s="495"/>
      <c r="F7710" s="428"/>
      <c r="G7710" s="495"/>
      <c r="H7710" s="495" t="str">
        <f t="shared" ref="H7710:H7773" si="244">IF(E7710="","",E7710*G7710)</f>
        <v/>
      </c>
      <c r="I7710" s="512" t="str">
        <f t="shared" ref="I7710:I7773" si="245">IF(D7710="","",H7710/D7710)</f>
        <v/>
      </c>
      <c r="J7710" s="428"/>
    </row>
    <row r="7711" spans="1:10" ht="24.75" customHeight="1">
      <c r="A7711" s="428"/>
      <c r="B7711" s="428"/>
      <c r="C7711" s="428"/>
      <c r="D7711" s="495"/>
      <c r="E7711" s="495"/>
      <c r="F7711" s="428"/>
      <c r="G7711" s="495"/>
      <c r="H7711" s="495" t="str">
        <f t="shared" si="244"/>
        <v/>
      </c>
      <c r="I7711" s="512" t="str">
        <f t="shared" si="245"/>
        <v/>
      </c>
      <c r="J7711" s="428"/>
    </row>
    <row r="7712" spans="1:10" ht="24.75" customHeight="1">
      <c r="A7712" s="428"/>
      <c r="B7712" s="428"/>
      <c r="C7712" s="428"/>
      <c r="D7712" s="495"/>
      <c r="E7712" s="495"/>
      <c r="F7712" s="428"/>
      <c r="G7712" s="495"/>
      <c r="H7712" s="495" t="str">
        <f t="shared" si="244"/>
        <v/>
      </c>
      <c r="I7712" s="512" t="str">
        <f t="shared" si="245"/>
        <v/>
      </c>
      <c r="J7712" s="428"/>
    </row>
    <row r="7713" spans="1:10" ht="24.75" customHeight="1">
      <c r="A7713" s="428"/>
      <c r="B7713" s="428"/>
      <c r="C7713" s="428"/>
      <c r="D7713" s="495"/>
      <c r="E7713" s="495"/>
      <c r="F7713" s="428"/>
      <c r="G7713" s="495"/>
      <c r="H7713" s="495" t="str">
        <f t="shared" si="244"/>
        <v/>
      </c>
      <c r="I7713" s="512" t="str">
        <f t="shared" si="245"/>
        <v/>
      </c>
      <c r="J7713" s="428"/>
    </row>
    <row r="7714" spans="1:10" ht="24.75" customHeight="1">
      <c r="A7714" s="428"/>
      <c r="B7714" s="428"/>
      <c r="C7714" s="428"/>
      <c r="D7714" s="495"/>
      <c r="E7714" s="495"/>
      <c r="F7714" s="428"/>
      <c r="G7714" s="495"/>
      <c r="H7714" s="495" t="str">
        <f t="shared" si="244"/>
        <v/>
      </c>
      <c r="I7714" s="512" t="str">
        <f t="shared" si="245"/>
        <v/>
      </c>
      <c r="J7714" s="428"/>
    </row>
    <row r="7715" spans="1:10" ht="24.75" customHeight="1">
      <c r="A7715" s="428"/>
      <c r="B7715" s="428"/>
      <c r="C7715" s="428"/>
      <c r="D7715" s="495"/>
      <c r="E7715" s="495"/>
      <c r="F7715" s="428"/>
      <c r="G7715" s="495"/>
      <c r="H7715" s="495" t="str">
        <f t="shared" si="244"/>
        <v/>
      </c>
      <c r="I7715" s="512" t="str">
        <f t="shared" si="245"/>
        <v/>
      </c>
      <c r="J7715" s="428"/>
    </row>
    <row r="7716" spans="1:10" ht="24.75" customHeight="1">
      <c r="A7716" s="428"/>
      <c r="B7716" s="428"/>
      <c r="C7716" s="428"/>
      <c r="D7716" s="495"/>
      <c r="E7716" s="495"/>
      <c r="F7716" s="428"/>
      <c r="G7716" s="495"/>
      <c r="H7716" s="495" t="str">
        <f t="shared" si="244"/>
        <v/>
      </c>
      <c r="I7716" s="512" t="str">
        <f t="shared" si="245"/>
        <v/>
      </c>
      <c r="J7716" s="428"/>
    </row>
    <row r="7717" spans="1:10" ht="24.75" customHeight="1">
      <c r="A7717" s="428"/>
      <c r="B7717" s="428"/>
      <c r="C7717" s="428"/>
      <c r="D7717" s="495"/>
      <c r="E7717" s="495"/>
      <c r="F7717" s="428"/>
      <c r="G7717" s="495"/>
      <c r="H7717" s="495" t="str">
        <f t="shared" si="244"/>
        <v/>
      </c>
      <c r="I7717" s="512" t="str">
        <f t="shared" si="245"/>
        <v/>
      </c>
      <c r="J7717" s="428"/>
    </row>
    <row r="7718" spans="1:10" ht="24.75" customHeight="1">
      <c r="A7718" s="428"/>
      <c r="B7718" s="428"/>
      <c r="C7718" s="428"/>
      <c r="D7718" s="495"/>
      <c r="E7718" s="495"/>
      <c r="F7718" s="428"/>
      <c r="G7718" s="495"/>
      <c r="H7718" s="495" t="str">
        <f t="shared" si="244"/>
        <v/>
      </c>
      <c r="I7718" s="512" t="str">
        <f t="shared" si="245"/>
        <v/>
      </c>
      <c r="J7718" s="428"/>
    </row>
    <row r="7719" spans="1:10" ht="24.75" customHeight="1">
      <c r="A7719" s="428"/>
      <c r="B7719" s="428"/>
      <c r="C7719" s="428"/>
      <c r="D7719" s="495"/>
      <c r="E7719" s="495"/>
      <c r="F7719" s="428"/>
      <c r="G7719" s="495"/>
      <c r="H7719" s="495" t="str">
        <f t="shared" si="244"/>
        <v/>
      </c>
      <c r="I7719" s="512" t="str">
        <f t="shared" si="245"/>
        <v/>
      </c>
      <c r="J7719" s="428"/>
    </row>
    <row r="7720" spans="1:10" ht="24.75" customHeight="1">
      <c r="A7720" s="428"/>
      <c r="B7720" s="428"/>
      <c r="C7720" s="428"/>
      <c r="D7720" s="495"/>
      <c r="E7720" s="495"/>
      <c r="F7720" s="428"/>
      <c r="G7720" s="495"/>
      <c r="H7720" s="495" t="str">
        <f t="shared" si="244"/>
        <v/>
      </c>
      <c r="I7720" s="512" t="str">
        <f t="shared" si="245"/>
        <v/>
      </c>
      <c r="J7720" s="428"/>
    </row>
    <row r="7721" spans="1:10" ht="24.75" customHeight="1">
      <c r="A7721" s="428"/>
      <c r="B7721" s="428"/>
      <c r="C7721" s="428"/>
      <c r="D7721" s="495"/>
      <c r="E7721" s="495"/>
      <c r="F7721" s="428"/>
      <c r="G7721" s="495"/>
      <c r="H7721" s="495" t="str">
        <f t="shared" si="244"/>
        <v/>
      </c>
      <c r="I7721" s="512" t="str">
        <f t="shared" si="245"/>
        <v/>
      </c>
      <c r="J7721" s="428"/>
    </row>
    <row r="7722" spans="1:10" ht="24.75" customHeight="1">
      <c r="A7722" s="428"/>
      <c r="B7722" s="428"/>
      <c r="C7722" s="428"/>
      <c r="D7722" s="495"/>
      <c r="E7722" s="495"/>
      <c r="F7722" s="428"/>
      <c r="G7722" s="495"/>
      <c r="H7722" s="495" t="str">
        <f t="shared" si="244"/>
        <v/>
      </c>
      <c r="I7722" s="512" t="str">
        <f t="shared" si="245"/>
        <v/>
      </c>
      <c r="J7722" s="428"/>
    </row>
    <row r="7723" spans="1:10" ht="24.75" customHeight="1">
      <c r="A7723" s="428"/>
      <c r="B7723" s="428"/>
      <c r="C7723" s="428"/>
      <c r="D7723" s="495"/>
      <c r="E7723" s="495"/>
      <c r="F7723" s="428"/>
      <c r="G7723" s="495"/>
      <c r="H7723" s="495" t="str">
        <f t="shared" si="244"/>
        <v/>
      </c>
      <c r="I7723" s="512" t="str">
        <f t="shared" si="245"/>
        <v/>
      </c>
      <c r="J7723" s="428"/>
    </row>
    <row r="7724" spans="1:10" ht="24.75" customHeight="1">
      <c r="A7724" s="428"/>
      <c r="B7724" s="428"/>
      <c r="C7724" s="428"/>
      <c r="D7724" s="495"/>
      <c r="E7724" s="495"/>
      <c r="F7724" s="428"/>
      <c r="G7724" s="495"/>
      <c r="H7724" s="495" t="str">
        <f t="shared" si="244"/>
        <v/>
      </c>
      <c r="I7724" s="512" t="str">
        <f t="shared" si="245"/>
        <v/>
      </c>
      <c r="J7724" s="428"/>
    </row>
    <row r="7725" spans="1:10" ht="24.75" customHeight="1">
      <c r="A7725" s="428"/>
      <c r="B7725" s="428"/>
      <c r="C7725" s="428"/>
      <c r="D7725" s="495"/>
      <c r="E7725" s="495"/>
      <c r="F7725" s="428"/>
      <c r="G7725" s="495"/>
      <c r="H7725" s="495" t="str">
        <f t="shared" si="244"/>
        <v/>
      </c>
      <c r="I7725" s="512" t="str">
        <f t="shared" si="245"/>
        <v/>
      </c>
      <c r="J7725" s="428"/>
    </row>
    <row r="7726" spans="1:10" ht="24.75" customHeight="1">
      <c r="A7726" s="428"/>
      <c r="B7726" s="428"/>
      <c r="C7726" s="428"/>
      <c r="D7726" s="495"/>
      <c r="E7726" s="495"/>
      <c r="F7726" s="428"/>
      <c r="G7726" s="495"/>
      <c r="H7726" s="495" t="str">
        <f t="shared" si="244"/>
        <v/>
      </c>
      <c r="I7726" s="512" t="str">
        <f t="shared" si="245"/>
        <v/>
      </c>
      <c r="J7726" s="428"/>
    </row>
    <row r="7727" spans="1:10" ht="24.75" customHeight="1">
      <c r="A7727" s="428"/>
      <c r="B7727" s="428"/>
      <c r="C7727" s="428"/>
      <c r="D7727" s="495"/>
      <c r="E7727" s="495"/>
      <c r="F7727" s="428"/>
      <c r="G7727" s="495"/>
      <c r="H7727" s="495" t="str">
        <f t="shared" si="244"/>
        <v/>
      </c>
      <c r="I7727" s="512" t="str">
        <f t="shared" si="245"/>
        <v/>
      </c>
      <c r="J7727" s="428"/>
    </row>
    <row r="7728" spans="1:10" ht="24.75" customHeight="1">
      <c r="A7728" s="428"/>
      <c r="B7728" s="428"/>
      <c r="C7728" s="428"/>
      <c r="D7728" s="495"/>
      <c r="E7728" s="495"/>
      <c r="F7728" s="428"/>
      <c r="G7728" s="495"/>
      <c r="H7728" s="495" t="str">
        <f t="shared" si="244"/>
        <v/>
      </c>
      <c r="I7728" s="512" t="str">
        <f t="shared" si="245"/>
        <v/>
      </c>
      <c r="J7728" s="428"/>
    </row>
    <row r="7729" spans="1:10" ht="24.75" customHeight="1">
      <c r="A7729" s="428"/>
      <c r="B7729" s="428"/>
      <c r="C7729" s="428"/>
      <c r="D7729" s="495"/>
      <c r="E7729" s="495"/>
      <c r="F7729" s="428"/>
      <c r="G7729" s="495"/>
      <c r="H7729" s="495" t="str">
        <f t="shared" si="244"/>
        <v/>
      </c>
      <c r="I7729" s="512" t="str">
        <f t="shared" si="245"/>
        <v/>
      </c>
      <c r="J7729" s="428"/>
    </row>
    <row r="7730" spans="1:10" ht="24.75" customHeight="1">
      <c r="A7730" s="428"/>
      <c r="B7730" s="428"/>
      <c r="C7730" s="428"/>
      <c r="D7730" s="495"/>
      <c r="E7730" s="495"/>
      <c r="F7730" s="428"/>
      <c r="G7730" s="495"/>
      <c r="H7730" s="495" t="str">
        <f t="shared" si="244"/>
        <v/>
      </c>
      <c r="I7730" s="512" t="str">
        <f t="shared" si="245"/>
        <v/>
      </c>
      <c r="J7730" s="428"/>
    </row>
    <row r="7731" spans="1:10" ht="24.75" customHeight="1">
      <c r="A7731" s="428"/>
      <c r="B7731" s="428"/>
      <c r="C7731" s="428"/>
      <c r="D7731" s="495"/>
      <c r="E7731" s="495"/>
      <c r="F7731" s="428"/>
      <c r="G7731" s="495"/>
      <c r="H7731" s="495" t="str">
        <f t="shared" si="244"/>
        <v/>
      </c>
      <c r="I7731" s="512" t="str">
        <f t="shared" si="245"/>
        <v/>
      </c>
      <c r="J7731" s="428"/>
    </row>
    <row r="7732" spans="1:10" ht="24.75" customHeight="1">
      <c r="A7732" s="428"/>
      <c r="B7732" s="428"/>
      <c r="C7732" s="428"/>
      <c r="D7732" s="495"/>
      <c r="E7732" s="495"/>
      <c r="F7732" s="428"/>
      <c r="G7732" s="495"/>
      <c r="H7732" s="495" t="str">
        <f t="shared" si="244"/>
        <v/>
      </c>
      <c r="I7732" s="512" t="str">
        <f t="shared" si="245"/>
        <v/>
      </c>
      <c r="J7732" s="428"/>
    </row>
    <row r="7733" spans="1:10" ht="24.75" customHeight="1">
      <c r="A7733" s="428"/>
      <c r="B7733" s="428"/>
      <c r="C7733" s="428"/>
      <c r="D7733" s="495"/>
      <c r="E7733" s="495"/>
      <c r="F7733" s="428"/>
      <c r="G7733" s="495"/>
      <c r="H7733" s="495" t="str">
        <f t="shared" si="244"/>
        <v/>
      </c>
      <c r="I7733" s="512" t="str">
        <f t="shared" si="245"/>
        <v/>
      </c>
      <c r="J7733" s="428"/>
    </row>
    <row r="7734" spans="1:10" ht="24.75" customHeight="1">
      <c r="A7734" s="428"/>
      <c r="B7734" s="428"/>
      <c r="C7734" s="428"/>
      <c r="D7734" s="495"/>
      <c r="E7734" s="495"/>
      <c r="F7734" s="428"/>
      <c r="G7734" s="495"/>
      <c r="H7734" s="495" t="str">
        <f t="shared" si="244"/>
        <v/>
      </c>
      <c r="I7734" s="512" t="str">
        <f t="shared" si="245"/>
        <v/>
      </c>
      <c r="J7734" s="428"/>
    </row>
    <row r="7735" spans="1:10" ht="24.75" customHeight="1">
      <c r="A7735" s="428"/>
      <c r="B7735" s="428"/>
      <c r="C7735" s="428"/>
      <c r="D7735" s="495"/>
      <c r="E7735" s="495"/>
      <c r="F7735" s="428"/>
      <c r="G7735" s="495"/>
      <c r="H7735" s="495" t="str">
        <f t="shared" si="244"/>
        <v/>
      </c>
      <c r="I7735" s="512" t="str">
        <f t="shared" si="245"/>
        <v/>
      </c>
      <c r="J7735" s="428"/>
    </row>
    <row r="7736" spans="1:10" ht="24.75" customHeight="1">
      <c r="A7736" s="428"/>
      <c r="B7736" s="428"/>
      <c r="C7736" s="428"/>
      <c r="D7736" s="495"/>
      <c r="E7736" s="495"/>
      <c r="F7736" s="428"/>
      <c r="G7736" s="495"/>
      <c r="H7736" s="495" t="str">
        <f t="shared" si="244"/>
        <v/>
      </c>
      <c r="I7736" s="512" t="str">
        <f t="shared" si="245"/>
        <v/>
      </c>
      <c r="J7736" s="428"/>
    </row>
    <row r="7737" spans="1:10" ht="24.75" customHeight="1">
      <c r="A7737" s="428"/>
      <c r="B7737" s="428"/>
      <c r="C7737" s="428"/>
      <c r="D7737" s="495"/>
      <c r="E7737" s="495"/>
      <c r="F7737" s="428"/>
      <c r="G7737" s="495"/>
      <c r="H7737" s="495" t="str">
        <f t="shared" si="244"/>
        <v/>
      </c>
      <c r="I7737" s="512" t="str">
        <f t="shared" si="245"/>
        <v/>
      </c>
      <c r="J7737" s="428"/>
    </row>
    <row r="7738" spans="1:10" ht="24.75" customHeight="1">
      <c r="A7738" s="428"/>
      <c r="B7738" s="428"/>
      <c r="C7738" s="428"/>
      <c r="D7738" s="495"/>
      <c r="E7738" s="495"/>
      <c r="F7738" s="428"/>
      <c r="G7738" s="495"/>
      <c r="H7738" s="495" t="str">
        <f t="shared" si="244"/>
        <v/>
      </c>
      <c r="I7738" s="512" t="str">
        <f t="shared" si="245"/>
        <v/>
      </c>
      <c r="J7738" s="428"/>
    </row>
    <row r="7739" spans="1:10" ht="24.75" customHeight="1">
      <c r="A7739" s="428"/>
      <c r="B7739" s="428"/>
      <c r="C7739" s="428"/>
      <c r="D7739" s="495"/>
      <c r="E7739" s="495"/>
      <c r="F7739" s="428"/>
      <c r="G7739" s="495"/>
      <c r="H7739" s="495" t="str">
        <f t="shared" si="244"/>
        <v/>
      </c>
      <c r="I7739" s="512" t="str">
        <f t="shared" si="245"/>
        <v/>
      </c>
      <c r="J7739" s="428"/>
    </row>
    <row r="7740" spans="1:10" ht="24.75" customHeight="1">
      <c r="A7740" s="428"/>
      <c r="B7740" s="428"/>
      <c r="C7740" s="428"/>
      <c r="D7740" s="495"/>
      <c r="E7740" s="495"/>
      <c r="F7740" s="428"/>
      <c r="G7740" s="495"/>
      <c r="H7740" s="495" t="str">
        <f t="shared" si="244"/>
        <v/>
      </c>
      <c r="I7740" s="512" t="str">
        <f t="shared" si="245"/>
        <v/>
      </c>
      <c r="J7740" s="428"/>
    </row>
    <row r="7741" spans="1:10" ht="24.75" customHeight="1">
      <c r="A7741" s="428"/>
      <c r="B7741" s="428"/>
      <c r="C7741" s="428"/>
      <c r="D7741" s="495"/>
      <c r="E7741" s="495"/>
      <c r="F7741" s="428"/>
      <c r="G7741" s="495"/>
      <c r="H7741" s="495" t="str">
        <f t="shared" si="244"/>
        <v/>
      </c>
      <c r="I7741" s="512" t="str">
        <f t="shared" si="245"/>
        <v/>
      </c>
      <c r="J7741" s="428"/>
    </row>
    <row r="7742" spans="1:10" ht="24.75" customHeight="1">
      <c r="A7742" s="428"/>
      <c r="B7742" s="428"/>
      <c r="C7742" s="428"/>
      <c r="D7742" s="495"/>
      <c r="E7742" s="495"/>
      <c r="F7742" s="428"/>
      <c r="G7742" s="495"/>
      <c r="H7742" s="495" t="str">
        <f t="shared" si="244"/>
        <v/>
      </c>
      <c r="I7742" s="512" t="str">
        <f t="shared" si="245"/>
        <v/>
      </c>
      <c r="J7742" s="428"/>
    </row>
    <row r="7743" spans="1:10" ht="24.75" customHeight="1">
      <c r="A7743" s="428"/>
      <c r="B7743" s="428"/>
      <c r="C7743" s="428"/>
      <c r="D7743" s="495"/>
      <c r="E7743" s="495"/>
      <c r="F7743" s="428"/>
      <c r="G7743" s="495"/>
      <c r="H7743" s="495" t="str">
        <f t="shared" si="244"/>
        <v/>
      </c>
      <c r="I7743" s="512" t="str">
        <f t="shared" si="245"/>
        <v/>
      </c>
      <c r="J7743" s="428"/>
    </row>
    <row r="7744" spans="1:10" ht="24.75" customHeight="1">
      <c r="A7744" s="428"/>
      <c r="B7744" s="428"/>
      <c r="C7744" s="428"/>
      <c r="D7744" s="495"/>
      <c r="E7744" s="495"/>
      <c r="F7744" s="428"/>
      <c r="G7744" s="495"/>
      <c r="H7744" s="495" t="str">
        <f t="shared" si="244"/>
        <v/>
      </c>
      <c r="I7744" s="512" t="str">
        <f t="shared" si="245"/>
        <v/>
      </c>
      <c r="J7744" s="428"/>
    </row>
    <row r="7745" spans="1:10" ht="24.75" customHeight="1">
      <c r="A7745" s="428"/>
      <c r="B7745" s="428"/>
      <c r="C7745" s="428"/>
      <c r="D7745" s="495"/>
      <c r="E7745" s="495"/>
      <c r="F7745" s="428"/>
      <c r="G7745" s="495"/>
      <c r="H7745" s="495" t="str">
        <f t="shared" si="244"/>
        <v/>
      </c>
      <c r="I7745" s="512" t="str">
        <f t="shared" si="245"/>
        <v/>
      </c>
      <c r="J7745" s="428"/>
    </row>
    <row r="7746" spans="1:10" ht="24.75" customHeight="1">
      <c r="A7746" s="428"/>
      <c r="B7746" s="428"/>
      <c r="C7746" s="428"/>
      <c r="D7746" s="495"/>
      <c r="E7746" s="495"/>
      <c r="F7746" s="428"/>
      <c r="G7746" s="495"/>
      <c r="H7746" s="495" t="str">
        <f t="shared" si="244"/>
        <v/>
      </c>
      <c r="I7746" s="512" t="str">
        <f t="shared" si="245"/>
        <v/>
      </c>
      <c r="J7746" s="428"/>
    </row>
    <row r="7747" spans="1:10" ht="24.75" customHeight="1">
      <c r="A7747" s="428"/>
      <c r="B7747" s="428"/>
      <c r="C7747" s="428"/>
      <c r="D7747" s="495"/>
      <c r="E7747" s="495"/>
      <c r="F7747" s="428"/>
      <c r="G7747" s="495"/>
      <c r="H7747" s="495" t="str">
        <f t="shared" si="244"/>
        <v/>
      </c>
      <c r="I7747" s="512" t="str">
        <f t="shared" si="245"/>
        <v/>
      </c>
      <c r="J7747" s="428"/>
    </row>
    <row r="7748" spans="1:10" ht="24.75" customHeight="1">
      <c r="A7748" s="428"/>
      <c r="B7748" s="428"/>
      <c r="C7748" s="428"/>
      <c r="D7748" s="495"/>
      <c r="E7748" s="495"/>
      <c r="F7748" s="428"/>
      <c r="G7748" s="495"/>
      <c r="H7748" s="495" t="str">
        <f t="shared" si="244"/>
        <v/>
      </c>
      <c r="I7748" s="512" t="str">
        <f t="shared" si="245"/>
        <v/>
      </c>
      <c r="J7748" s="428"/>
    </row>
    <row r="7749" spans="1:10" ht="24.75" customHeight="1">
      <c r="A7749" s="428"/>
      <c r="B7749" s="428"/>
      <c r="C7749" s="428"/>
      <c r="D7749" s="495"/>
      <c r="E7749" s="495"/>
      <c r="F7749" s="428"/>
      <c r="G7749" s="495"/>
      <c r="H7749" s="495" t="str">
        <f t="shared" si="244"/>
        <v/>
      </c>
      <c r="I7749" s="512" t="str">
        <f t="shared" si="245"/>
        <v/>
      </c>
      <c r="J7749" s="428"/>
    </row>
    <row r="7750" spans="1:10" ht="24.75" customHeight="1">
      <c r="A7750" s="428"/>
      <c r="B7750" s="428"/>
      <c r="C7750" s="428"/>
      <c r="D7750" s="495"/>
      <c r="E7750" s="495"/>
      <c r="F7750" s="428"/>
      <c r="G7750" s="495"/>
      <c r="H7750" s="495" t="str">
        <f t="shared" si="244"/>
        <v/>
      </c>
      <c r="I7750" s="512" t="str">
        <f t="shared" si="245"/>
        <v/>
      </c>
      <c r="J7750" s="428"/>
    </row>
    <row r="7751" spans="1:10" ht="24.75" customHeight="1">
      <c r="A7751" s="428"/>
      <c r="B7751" s="428"/>
      <c r="C7751" s="428"/>
      <c r="D7751" s="495"/>
      <c r="E7751" s="495"/>
      <c r="F7751" s="428"/>
      <c r="G7751" s="495"/>
      <c r="H7751" s="495" t="str">
        <f t="shared" si="244"/>
        <v/>
      </c>
      <c r="I7751" s="512" t="str">
        <f t="shared" si="245"/>
        <v/>
      </c>
      <c r="J7751" s="428"/>
    </row>
    <row r="7752" spans="1:10" ht="24.75" customHeight="1">
      <c r="A7752" s="428"/>
      <c r="B7752" s="428"/>
      <c r="C7752" s="428"/>
      <c r="D7752" s="495"/>
      <c r="E7752" s="495"/>
      <c r="F7752" s="428"/>
      <c r="G7752" s="495"/>
      <c r="H7752" s="495" t="str">
        <f t="shared" si="244"/>
        <v/>
      </c>
      <c r="I7752" s="512" t="str">
        <f t="shared" si="245"/>
        <v/>
      </c>
      <c r="J7752" s="428"/>
    </row>
    <row r="7753" spans="1:10" ht="24.75" customHeight="1">
      <c r="A7753" s="428"/>
      <c r="B7753" s="428"/>
      <c r="C7753" s="428"/>
      <c r="D7753" s="495"/>
      <c r="E7753" s="495"/>
      <c r="F7753" s="428"/>
      <c r="G7753" s="495"/>
      <c r="H7753" s="495" t="str">
        <f t="shared" si="244"/>
        <v/>
      </c>
      <c r="I7753" s="512" t="str">
        <f t="shared" si="245"/>
        <v/>
      </c>
      <c r="J7753" s="428"/>
    </row>
    <row r="7754" spans="1:10" ht="24.75" customHeight="1">
      <c r="A7754" s="428"/>
      <c r="B7754" s="428"/>
      <c r="C7754" s="428"/>
      <c r="D7754" s="495"/>
      <c r="E7754" s="495"/>
      <c r="F7754" s="428"/>
      <c r="G7754" s="495"/>
      <c r="H7754" s="495" t="str">
        <f t="shared" si="244"/>
        <v/>
      </c>
      <c r="I7754" s="512" t="str">
        <f t="shared" si="245"/>
        <v/>
      </c>
      <c r="J7754" s="428"/>
    </row>
    <row r="7755" spans="1:10" ht="24.75" customHeight="1">
      <c r="A7755" s="428"/>
      <c r="B7755" s="428"/>
      <c r="C7755" s="428"/>
      <c r="D7755" s="495"/>
      <c r="E7755" s="495"/>
      <c r="F7755" s="428"/>
      <c r="G7755" s="495"/>
      <c r="H7755" s="495" t="str">
        <f t="shared" si="244"/>
        <v/>
      </c>
      <c r="I7755" s="512" t="str">
        <f t="shared" si="245"/>
        <v/>
      </c>
      <c r="J7755" s="428"/>
    </row>
    <row r="7756" spans="1:10" ht="24.75" customHeight="1">
      <c r="A7756" s="428"/>
      <c r="B7756" s="428"/>
      <c r="C7756" s="428"/>
      <c r="D7756" s="495"/>
      <c r="E7756" s="495"/>
      <c r="F7756" s="428"/>
      <c r="G7756" s="495"/>
      <c r="H7756" s="495" t="str">
        <f t="shared" si="244"/>
        <v/>
      </c>
      <c r="I7756" s="512" t="str">
        <f t="shared" si="245"/>
        <v/>
      </c>
      <c r="J7756" s="428"/>
    </row>
    <row r="7757" spans="1:10" ht="24.75" customHeight="1">
      <c r="A7757" s="428"/>
      <c r="B7757" s="428"/>
      <c r="C7757" s="428"/>
      <c r="D7757" s="495"/>
      <c r="E7757" s="495"/>
      <c r="F7757" s="428"/>
      <c r="G7757" s="495"/>
      <c r="H7757" s="495" t="str">
        <f t="shared" si="244"/>
        <v/>
      </c>
      <c r="I7757" s="512" t="str">
        <f t="shared" si="245"/>
        <v/>
      </c>
      <c r="J7757" s="428"/>
    </row>
    <row r="7758" spans="1:10" ht="24.75" customHeight="1">
      <c r="A7758" s="428"/>
      <c r="B7758" s="428"/>
      <c r="C7758" s="428"/>
      <c r="D7758" s="495"/>
      <c r="E7758" s="495"/>
      <c r="F7758" s="428"/>
      <c r="G7758" s="495"/>
      <c r="H7758" s="495" t="str">
        <f t="shared" si="244"/>
        <v/>
      </c>
      <c r="I7758" s="512" t="str">
        <f t="shared" si="245"/>
        <v/>
      </c>
      <c r="J7758" s="428"/>
    </row>
    <row r="7759" spans="1:10" ht="24.75" customHeight="1">
      <c r="A7759" s="428"/>
      <c r="B7759" s="428"/>
      <c r="C7759" s="428"/>
      <c r="D7759" s="495"/>
      <c r="E7759" s="495"/>
      <c r="F7759" s="428"/>
      <c r="G7759" s="495"/>
      <c r="H7759" s="495" t="str">
        <f t="shared" si="244"/>
        <v/>
      </c>
      <c r="I7759" s="512" t="str">
        <f t="shared" si="245"/>
        <v/>
      </c>
      <c r="J7759" s="428"/>
    </row>
    <row r="7760" spans="1:10" ht="24.75" customHeight="1">
      <c r="A7760" s="428"/>
      <c r="B7760" s="428"/>
      <c r="C7760" s="428"/>
      <c r="D7760" s="495"/>
      <c r="E7760" s="495"/>
      <c r="F7760" s="428"/>
      <c r="G7760" s="495"/>
      <c r="H7760" s="495" t="str">
        <f t="shared" si="244"/>
        <v/>
      </c>
      <c r="I7760" s="512" t="str">
        <f t="shared" si="245"/>
        <v/>
      </c>
      <c r="J7760" s="428"/>
    </row>
    <row r="7761" spans="1:10" ht="24.75" customHeight="1">
      <c r="A7761" s="428"/>
      <c r="B7761" s="428"/>
      <c r="C7761" s="428"/>
      <c r="D7761" s="495"/>
      <c r="E7761" s="495"/>
      <c r="F7761" s="428"/>
      <c r="G7761" s="495"/>
      <c r="H7761" s="495" t="str">
        <f t="shared" si="244"/>
        <v/>
      </c>
      <c r="I7761" s="512" t="str">
        <f t="shared" si="245"/>
        <v/>
      </c>
      <c r="J7761" s="428"/>
    </row>
    <row r="7762" spans="1:10" ht="24.75" customHeight="1">
      <c r="A7762" s="428"/>
      <c r="B7762" s="428"/>
      <c r="C7762" s="428"/>
      <c r="D7762" s="495"/>
      <c r="E7762" s="495"/>
      <c r="F7762" s="428"/>
      <c r="G7762" s="495"/>
      <c r="H7762" s="495" t="str">
        <f t="shared" si="244"/>
        <v/>
      </c>
      <c r="I7762" s="512" t="str">
        <f t="shared" si="245"/>
        <v/>
      </c>
      <c r="J7762" s="428"/>
    </row>
    <row r="7763" spans="1:10" ht="24.75" customHeight="1">
      <c r="A7763" s="428"/>
      <c r="B7763" s="428"/>
      <c r="C7763" s="428"/>
      <c r="D7763" s="495"/>
      <c r="E7763" s="495"/>
      <c r="F7763" s="428"/>
      <c r="G7763" s="495"/>
      <c r="H7763" s="495" t="str">
        <f t="shared" si="244"/>
        <v/>
      </c>
      <c r="I7763" s="512" t="str">
        <f t="shared" si="245"/>
        <v/>
      </c>
      <c r="J7763" s="428"/>
    </row>
    <row r="7764" spans="1:10" ht="24.75" customHeight="1">
      <c r="A7764" s="428"/>
      <c r="B7764" s="428"/>
      <c r="C7764" s="428"/>
      <c r="D7764" s="495"/>
      <c r="E7764" s="495"/>
      <c r="F7764" s="428"/>
      <c r="G7764" s="495"/>
      <c r="H7764" s="495" t="str">
        <f t="shared" si="244"/>
        <v/>
      </c>
      <c r="I7764" s="512" t="str">
        <f t="shared" si="245"/>
        <v/>
      </c>
      <c r="J7764" s="428"/>
    </row>
    <row r="7765" spans="1:10" ht="24.75" customHeight="1">
      <c r="A7765" s="428"/>
      <c r="B7765" s="428"/>
      <c r="C7765" s="428"/>
      <c r="D7765" s="495"/>
      <c r="E7765" s="495"/>
      <c r="F7765" s="428"/>
      <c r="G7765" s="495"/>
      <c r="H7765" s="495" t="str">
        <f t="shared" si="244"/>
        <v/>
      </c>
      <c r="I7765" s="512" t="str">
        <f t="shared" si="245"/>
        <v/>
      </c>
      <c r="J7765" s="428"/>
    </row>
    <row r="7766" spans="1:10" ht="24.75" customHeight="1">
      <c r="A7766" s="428"/>
      <c r="B7766" s="428"/>
      <c r="C7766" s="428"/>
      <c r="D7766" s="495"/>
      <c r="E7766" s="495"/>
      <c r="F7766" s="428"/>
      <c r="G7766" s="495"/>
      <c r="H7766" s="495" t="str">
        <f t="shared" si="244"/>
        <v/>
      </c>
      <c r="I7766" s="512" t="str">
        <f t="shared" si="245"/>
        <v/>
      </c>
      <c r="J7766" s="428"/>
    </row>
    <row r="7767" spans="1:10" ht="24.75" customHeight="1">
      <c r="A7767" s="428"/>
      <c r="B7767" s="428"/>
      <c r="C7767" s="428"/>
      <c r="D7767" s="495"/>
      <c r="E7767" s="495"/>
      <c r="F7767" s="428"/>
      <c r="G7767" s="495"/>
      <c r="H7767" s="495" t="str">
        <f t="shared" si="244"/>
        <v/>
      </c>
      <c r="I7767" s="512" t="str">
        <f t="shared" si="245"/>
        <v/>
      </c>
      <c r="J7767" s="428"/>
    </row>
    <row r="7768" spans="1:10" ht="24.75" customHeight="1">
      <c r="A7768" s="428"/>
      <c r="B7768" s="428"/>
      <c r="C7768" s="428"/>
      <c r="D7768" s="495"/>
      <c r="E7768" s="495"/>
      <c r="F7768" s="428"/>
      <c r="G7768" s="495"/>
      <c r="H7768" s="495" t="str">
        <f t="shared" si="244"/>
        <v/>
      </c>
      <c r="I7768" s="512" t="str">
        <f t="shared" si="245"/>
        <v/>
      </c>
      <c r="J7768" s="428"/>
    </row>
    <row r="7769" spans="1:10" ht="24.75" customHeight="1">
      <c r="A7769" s="428"/>
      <c r="B7769" s="428"/>
      <c r="C7769" s="428"/>
      <c r="D7769" s="495"/>
      <c r="E7769" s="495"/>
      <c r="F7769" s="428"/>
      <c r="G7769" s="495"/>
      <c r="H7769" s="495" t="str">
        <f t="shared" si="244"/>
        <v/>
      </c>
      <c r="I7769" s="512" t="str">
        <f t="shared" si="245"/>
        <v/>
      </c>
      <c r="J7769" s="428"/>
    </row>
    <row r="7770" spans="1:10" ht="24.75" customHeight="1">
      <c r="A7770" s="428"/>
      <c r="B7770" s="428"/>
      <c r="C7770" s="428"/>
      <c r="D7770" s="495"/>
      <c r="E7770" s="495"/>
      <c r="F7770" s="428"/>
      <c r="G7770" s="495"/>
      <c r="H7770" s="495" t="str">
        <f t="shared" si="244"/>
        <v/>
      </c>
      <c r="I7770" s="512" t="str">
        <f t="shared" si="245"/>
        <v/>
      </c>
      <c r="J7770" s="428"/>
    </row>
    <row r="7771" spans="1:10" ht="24.75" customHeight="1">
      <c r="A7771" s="428"/>
      <c r="B7771" s="428"/>
      <c r="C7771" s="428"/>
      <c r="D7771" s="495"/>
      <c r="E7771" s="495"/>
      <c r="F7771" s="428"/>
      <c r="G7771" s="495"/>
      <c r="H7771" s="495" t="str">
        <f t="shared" si="244"/>
        <v/>
      </c>
      <c r="I7771" s="512" t="str">
        <f t="shared" si="245"/>
        <v/>
      </c>
      <c r="J7771" s="428"/>
    </row>
    <row r="7772" spans="1:10" ht="24.75" customHeight="1">
      <c r="A7772" s="428"/>
      <c r="B7772" s="428"/>
      <c r="C7772" s="428"/>
      <c r="D7772" s="495"/>
      <c r="E7772" s="495"/>
      <c r="F7772" s="428"/>
      <c r="G7772" s="495"/>
      <c r="H7772" s="495" t="str">
        <f t="shared" si="244"/>
        <v/>
      </c>
      <c r="I7772" s="512" t="str">
        <f t="shared" si="245"/>
        <v/>
      </c>
      <c r="J7772" s="428"/>
    </row>
    <row r="7773" spans="1:10" ht="24.75" customHeight="1">
      <c r="A7773" s="428"/>
      <c r="B7773" s="428"/>
      <c r="C7773" s="428"/>
      <c r="D7773" s="495"/>
      <c r="E7773" s="495"/>
      <c r="F7773" s="428"/>
      <c r="G7773" s="495"/>
      <c r="H7773" s="495" t="str">
        <f t="shared" si="244"/>
        <v/>
      </c>
      <c r="I7773" s="512" t="str">
        <f t="shared" si="245"/>
        <v/>
      </c>
      <c r="J7773" s="428"/>
    </row>
    <row r="7774" spans="1:10" ht="24.75" customHeight="1">
      <c r="A7774" s="428"/>
      <c r="B7774" s="428"/>
      <c r="C7774" s="428"/>
      <c r="D7774" s="495"/>
      <c r="E7774" s="495"/>
      <c r="F7774" s="428"/>
      <c r="G7774" s="495"/>
      <c r="H7774" s="495" t="str">
        <f t="shared" ref="H7774:H7837" si="246">IF(E7774="","",E7774*G7774)</f>
        <v/>
      </c>
      <c r="I7774" s="512" t="str">
        <f t="shared" ref="I7774:I7837" si="247">IF(D7774="","",H7774/D7774)</f>
        <v/>
      </c>
      <c r="J7774" s="428"/>
    </row>
    <row r="7775" spans="1:10" ht="24.75" customHeight="1">
      <c r="A7775" s="428"/>
      <c r="B7775" s="428"/>
      <c r="C7775" s="428"/>
      <c r="D7775" s="495"/>
      <c r="E7775" s="495"/>
      <c r="F7775" s="428"/>
      <c r="G7775" s="495"/>
      <c r="H7775" s="495" t="str">
        <f t="shared" si="246"/>
        <v/>
      </c>
      <c r="I7775" s="512" t="str">
        <f t="shared" si="247"/>
        <v/>
      </c>
      <c r="J7775" s="428"/>
    </row>
    <row r="7776" spans="1:10" ht="24.75" customHeight="1">
      <c r="A7776" s="428"/>
      <c r="B7776" s="428"/>
      <c r="C7776" s="428"/>
      <c r="D7776" s="495"/>
      <c r="E7776" s="495"/>
      <c r="F7776" s="428"/>
      <c r="G7776" s="495"/>
      <c r="H7776" s="495" t="str">
        <f t="shared" si="246"/>
        <v/>
      </c>
      <c r="I7776" s="512" t="str">
        <f t="shared" si="247"/>
        <v/>
      </c>
      <c r="J7776" s="428"/>
    </row>
    <row r="7777" spans="1:10" ht="24.75" customHeight="1">
      <c r="A7777" s="428"/>
      <c r="B7777" s="428"/>
      <c r="C7777" s="428"/>
      <c r="D7777" s="495"/>
      <c r="E7777" s="495"/>
      <c r="F7777" s="428"/>
      <c r="G7777" s="495"/>
      <c r="H7777" s="495" t="str">
        <f t="shared" si="246"/>
        <v/>
      </c>
      <c r="I7777" s="512" t="str">
        <f t="shared" si="247"/>
        <v/>
      </c>
      <c r="J7777" s="428"/>
    </row>
    <row r="7778" spans="1:10" ht="24.75" customHeight="1">
      <c r="A7778" s="428"/>
      <c r="B7778" s="428"/>
      <c r="C7778" s="428"/>
      <c r="D7778" s="495"/>
      <c r="E7778" s="495"/>
      <c r="F7778" s="428"/>
      <c r="G7778" s="495"/>
      <c r="H7778" s="495" t="str">
        <f t="shared" si="246"/>
        <v/>
      </c>
      <c r="I7778" s="512" t="str">
        <f t="shared" si="247"/>
        <v/>
      </c>
      <c r="J7778" s="428"/>
    </row>
    <row r="7779" spans="1:10" ht="24.75" customHeight="1">
      <c r="A7779" s="428"/>
      <c r="B7779" s="428"/>
      <c r="C7779" s="428"/>
      <c r="D7779" s="495"/>
      <c r="E7779" s="495"/>
      <c r="F7779" s="428"/>
      <c r="G7779" s="495"/>
      <c r="H7779" s="495" t="str">
        <f t="shared" si="246"/>
        <v/>
      </c>
      <c r="I7779" s="512" t="str">
        <f t="shared" si="247"/>
        <v/>
      </c>
      <c r="J7779" s="428"/>
    </row>
    <row r="7780" spans="1:10" ht="24.75" customHeight="1">
      <c r="A7780" s="428"/>
      <c r="B7780" s="428"/>
      <c r="C7780" s="428"/>
      <c r="D7780" s="495"/>
      <c r="E7780" s="495"/>
      <c r="F7780" s="428"/>
      <c r="G7780" s="495"/>
      <c r="H7780" s="495" t="str">
        <f t="shared" si="246"/>
        <v/>
      </c>
      <c r="I7780" s="512" t="str">
        <f t="shared" si="247"/>
        <v/>
      </c>
      <c r="J7780" s="428"/>
    </row>
    <row r="7781" spans="1:10" ht="24.75" customHeight="1">
      <c r="A7781" s="428"/>
      <c r="B7781" s="428"/>
      <c r="C7781" s="428"/>
      <c r="D7781" s="495"/>
      <c r="E7781" s="495"/>
      <c r="F7781" s="428"/>
      <c r="G7781" s="495"/>
      <c r="H7781" s="495" t="str">
        <f t="shared" si="246"/>
        <v/>
      </c>
      <c r="I7781" s="512" t="str">
        <f t="shared" si="247"/>
        <v/>
      </c>
      <c r="J7781" s="428"/>
    </row>
    <row r="7782" spans="1:10" ht="24.75" customHeight="1">
      <c r="A7782" s="428"/>
      <c r="B7782" s="428"/>
      <c r="C7782" s="428"/>
      <c r="D7782" s="495"/>
      <c r="E7782" s="495"/>
      <c r="F7782" s="428"/>
      <c r="G7782" s="495"/>
      <c r="H7782" s="495" t="str">
        <f t="shared" si="246"/>
        <v/>
      </c>
      <c r="I7782" s="512" t="str">
        <f t="shared" si="247"/>
        <v/>
      </c>
      <c r="J7782" s="428"/>
    </row>
    <row r="7783" spans="1:10" ht="24.75" customHeight="1">
      <c r="A7783" s="428"/>
      <c r="B7783" s="428"/>
      <c r="C7783" s="428"/>
      <c r="D7783" s="495"/>
      <c r="E7783" s="495"/>
      <c r="F7783" s="428"/>
      <c r="G7783" s="495"/>
      <c r="H7783" s="495" t="str">
        <f t="shared" si="246"/>
        <v/>
      </c>
      <c r="I7783" s="512" t="str">
        <f t="shared" si="247"/>
        <v/>
      </c>
      <c r="J7783" s="428"/>
    </row>
    <row r="7784" spans="1:10" ht="24.75" customHeight="1">
      <c r="A7784" s="428"/>
      <c r="B7784" s="428"/>
      <c r="C7784" s="428"/>
      <c r="D7784" s="495"/>
      <c r="E7784" s="495"/>
      <c r="F7784" s="428"/>
      <c r="G7784" s="495"/>
      <c r="H7784" s="495" t="str">
        <f t="shared" si="246"/>
        <v/>
      </c>
      <c r="I7784" s="512" t="str">
        <f t="shared" si="247"/>
        <v/>
      </c>
      <c r="J7784" s="428"/>
    </row>
    <row r="7785" spans="1:10" ht="24.75" customHeight="1">
      <c r="A7785" s="428"/>
      <c r="B7785" s="428"/>
      <c r="C7785" s="428"/>
      <c r="D7785" s="495"/>
      <c r="E7785" s="495"/>
      <c r="F7785" s="428"/>
      <c r="G7785" s="495"/>
      <c r="H7785" s="495" t="str">
        <f t="shared" si="246"/>
        <v/>
      </c>
      <c r="I7785" s="512" t="str">
        <f t="shared" si="247"/>
        <v/>
      </c>
      <c r="J7785" s="428"/>
    </row>
    <row r="7786" spans="1:10" ht="24.75" customHeight="1">
      <c r="A7786" s="428"/>
      <c r="B7786" s="428"/>
      <c r="C7786" s="428"/>
      <c r="D7786" s="495"/>
      <c r="E7786" s="495"/>
      <c r="F7786" s="428"/>
      <c r="G7786" s="495"/>
      <c r="H7786" s="495" t="str">
        <f t="shared" si="246"/>
        <v/>
      </c>
      <c r="I7786" s="512" t="str">
        <f t="shared" si="247"/>
        <v/>
      </c>
      <c r="J7786" s="428"/>
    </row>
    <row r="7787" spans="1:10" ht="24.75" customHeight="1">
      <c r="A7787" s="428"/>
      <c r="B7787" s="428"/>
      <c r="C7787" s="428"/>
      <c r="D7787" s="495"/>
      <c r="E7787" s="495"/>
      <c r="F7787" s="428"/>
      <c r="G7787" s="495"/>
      <c r="H7787" s="495" t="str">
        <f t="shared" si="246"/>
        <v/>
      </c>
      <c r="I7787" s="512" t="str">
        <f t="shared" si="247"/>
        <v/>
      </c>
      <c r="J7787" s="428"/>
    </row>
    <row r="7788" spans="1:10" ht="24.75" customHeight="1">
      <c r="A7788" s="428"/>
      <c r="B7788" s="428"/>
      <c r="C7788" s="428"/>
      <c r="D7788" s="495"/>
      <c r="E7788" s="495"/>
      <c r="F7788" s="428"/>
      <c r="G7788" s="495"/>
      <c r="H7788" s="495" t="str">
        <f t="shared" si="246"/>
        <v/>
      </c>
      <c r="I7788" s="512" t="str">
        <f t="shared" si="247"/>
        <v/>
      </c>
      <c r="J7788" s="428"/>
    </row>
    <row r="7789" spans="1:10" ht="24.75" customHeight="1">
      <c r="A7789" s="428"/>
      <c r="B7789" s="428"/>
      <c r="C7789" s="428"/>
      <c r="D7789" s="495"/>
      <c r="E7789" s="495"/>
      <c r="F7789" s="428"/>
      <c r="G7789" s="495"/>
      <c r="H7789" s="495" t="str">
        <f t="shared" si="246"/>
        <v/>
      </c>
      <c r="I7789" s="512" t="str">
        <f t="shared" si="247"/>
        <v/>
      </c>
      <c r="J7789" s="428"/>
    </row>
    <row r="7790" spans="1:10" ht="24.75" customHeight="1">
      <c r="A7790" s="428"/>
      <c r="B7790" s="428"/>
      <c r="C7790" s="428"/>
      <c r="D7790" s="495"/>
      <c r="E7790" s="495"/>
      <c r="F7790" s="428"/>
      <c r="G7790" s="495"/>
      <c r="H7790" s="495" t="str">
        <f t="shared" si="246"/>
        <v/>
      </c>
      <c r="I7790" s="512" t="str">
        <f t="shared" si="247"/>
        <v/>
      </c>
      <c r="J7790" s="428"/>
    </row>
    <row r="7791" spans="1:10" ht="24.75" customHeight="1">
      <c r="A7791" s="428"/>
      <c r="B7791" s="428"/>
      <c r="C7791" s="428"/>
      <c r="D7791" s="495"/>
      <c r="E7791" s="495"/>
      <c r="F7791" s="428"/>
      <c r="G7791" s="495"/>
      <c r="H7791" s="495" t="str">
        <f t="shared" si="246"/>
        <v/>
      </c>
      <c r="I7791" s="512" t="str">
        <f t="shared" si="247"/>
        <v/>
      </c>
      <c r="J7791" s="428"/>
    </row>
    <row r="7792" spans="1:10" ht="24.75" customHeight="1">
      <c r="A7792" s="428"/>
      <c r="B7792" s="428"/>
      <c r="C7792" s="428"/>
      <c r="D7792" s="495"/>
      <c r="E7792" s="495"/>
      <c r="F7792" s="428"/>
      <c r="G7792" s="495"/>
      <c r="H7792" s="495" t="str">
        <f t="shared" si="246"/>
        <v/>
      </c>
      <c r="I7792" s="512" t="str">
        <f t="shared" si="247"/>
        <v/>
      </c>
      <c r="J7792" s="428"/>
    </row>
    <row r="7793" spans="1:10" ht="24.75" customHeight="1">
      <c r="A7793" s="428"/>
      <c r="B7793" s="428"/>
      <c r="C7793" s="428"/>
      <c r="D7793" s="495"/>
      <c r="E7793" s="495"/>
      <c r="F7793" s="428"/>
      <c r="G7793" s="495"/>
      <c r="H7793" s="495" t="str">
        <f t="shared" si="246"/>
        <v/>
      </c>
      <c r="I7793" s="512" t="str">
        <f t="shared" si="247"/>
        <v/>
      </c>
      <c r="J7793" s="428"/>
    </row>
    <row r="7794" spans="1:10" ht="24.75" customHeight="1">
      <c r="A7794" s="428"/>
      <c r="B7794" s="428"/>
      <c r="C7794" s="428"/>
      <c r="D7794" s="495"/>
      <c r="E7794" s="495"/>
      <c r="F7794" s="428"/>
      <c r="G7794" s="495"/>
      <c r="H7794" s="495" t="str">
        <f t="shared" si="246"/>
        <v/>
      </c>
      <c r="I7794" s="512" t="str">
        <f t="shared" si="247"/>
        <v/>
      </c>
      <c r="J7794" s="428"/>
    </row>
    <row r="7795" spans="1:10" ht="24.75" customHeight="1">
      <c r="A7795" s="428"/>
      <c r="B7795" s="428"/>
      <c r="C7795" s="428"/>
      <c r="D7795" s="495"/>
      <c r="E7795" s="495"/>
      <c r="F7795" s="428"/>
      <c r="G7795" s="495"/>
      <c r="H7795" s="495" t="str">
        <f t="shared" si="246"/>
        <v/>
      </c>
      <c r="I7795" s="512" t="str">
        <f t="shared" si="247"/>
        <v/>
      </c>
      <c r="J7795" s="428"/>
    </row>
    <row r="7796" spans="1:10" ht="24.75" customHeight="1">
      <c r="A7796" s="428"/>
      <c r="B7796" s="428"/>
      <c r="C7796" s="428"/>
      <c r="D7796" s="495"/>
      <c r="E7796" s="495"/>
      <c r="F7796" s="428"/>
      <c r="G7796" s="495"/>
      <c r="H7796" s="495" t="str">
        <f t="shared" si="246"/>
        <v/>
      </c>
      <c r="I7796" s="512" t="str">
        <f t="shared" si="247"/>
        <v/>
      </c>
      <c r="J7796" s="428"/>
    </row>
    <row r="7797" spans="1:10" ht="24.75" customHeight="1">
      <c r="A7797" s="428"/>
      <c r="B7797" s="428"/>
      <c r="C7797" s="428"/>
      <c r="D7797" s="495"/>
      <c r="E7797" s="495"/>
      <c r="F7797" s="428"/>
      <c r="G7797" s="495"/>
      <c r="H7797" s="495" t="str">
        <f t="shared" si="246"/>
        <v/>
      </c>
      <c r="I7797" s="512" t="str">
        <f t="shared" si="247"/>
        <v/>
      </c>
      <c r="J7797" s="428"/>
    </row>
    <row r="7798" spans="1:10" ht="24.75" customHeight="1">
      <c r="A7798" s="428"/>
      <c r="B7798" s="428"/>
      <c r="C7798" s="428"/>
      <c r="D7798" s="495"/>
      <c r="E7798" s="495"/>
      <c r="F7798" s="428"/>
      <c r="G7798" s="495"/>
      <c r="H7798" s="495" t="str">
        <f t="shared" si="246"/>
        <v/>
      </c>
      <c r="I7798" s="512" t="str">
        <f t="shared" si="247"/>
        <v/>
      </c>
      <c r="J7798" s="428"/>
    </row>
    <row r="7799" spans="1:10" ht="24.75" customHeight="1">
      <c r="A7799" s="428"/>
      <c r="B7799" s="428"/>
      <c r="C7799" s="428"/>
      <c r="D7799" s="495"/>
      <c r="E7799" s="495"/>
      <c r="F7799" s="428"/>
      <c r="G7799" s="495"/>
      <c r="H7799" s="495" t="str">
        <f t="shared" si="246"/>
        <v/>
      </c>
      <c r="I7799" s="512" t="str">
        <f t="shared" si="247"/>
        <v/>
      </c>
      <c r="J7799" s="428"/>
    </row>
    <row r="7800" spans="1:10" ht="24.75" customHeight="1">
      <c r="A7800" s="428"/>
      <c r="B7800" s="428"/>
      <c r="C7800" s="428"/>
      <c r="D7800" s="495"/>
      <c r="E7800" s="495"/>
      <c r="F7800" s="428"/>
      <c r="G7800" s="495"/>
      <c r="H7800" s="495" t="str">
        <f t="shared" si="246"/>
        <v/>
      </c>
      <c r="I7800" s="512" t="str">
        <f t="shared" si="247"/>
        <v/>
      </c>
      <c r="J7800" s="428"/>
    </row>
    <row r="7801" spans="1:10" ht="24.75" customHeight="1">
      <c r="A7801" s="428"/>
      <c r="B7801" s="428"/>
      <c r="C7801" s="428"/>
      <c r="D7801" s="495"/>
      <c r="E7801" s="495"/>
      <c r="F7801" s="428"/>
      <c r="G7801" s="495"/>
      <c r="H7801" s="495" t="str">
        <f t="shared" si="246"/>
        <v/>
      </c>
      <c r="I7801" s="512" t="str">
        <f t="shared" si="247"/>
        <v/>
      </c>
      <c r="J7801" s="428"/>
    </row>
    <row r="7802" spans="1:10" ht="24.75" customHeight="1">
      <c r="A7802" s="428"/>
      <c r="B7802" s="428"/>
      <c r="C7802" s="428"/>
      <c r="D7802" s="495"/>
      <c r="E7802" s="495"/>
      <c r="F7802" s="428"/>
      <c r="G7802" s="495"/>
      <c r="H7802" s="495" t="str">
        <f t="shared" si="246"/>
        <v/>
      </c>
      <c r="I7802" s="512" t="str">
        <f t="shared" si="247"/>
        <v/>
      </c>
      <c r="J7802" s="428"/>
    </row>
    <row r="7803" spans="1:10" ht="24.75" customHeight="1">
      <c r="A7803" s="428"/>
      <c r="B7803" s="428"/>
      <c r="C7803" s="428"/>
      <c r="D7803" s="495"/>
      <c r="E7803" s="495"/>
      <c r="F7803" s="428"/>
      <c r="G7803" s="495"/>
      <c r="H7803" s="495" t="str">
        <f t="shared" si="246"/>
        <v/>
      </c>
      <c r="I7803" s="512" t="str">
        <f t="shared" si="247"/>
        <v/>
      </c>
      <c r="J7803" s="428"/>
    </row>
    <row r="7804" spans="1:10" ht="24.75" customHeight="1">
      <c r="A7804" s="428"/>
      <c r="B7804" s="428"/>
      <c r="C7804" s="428"/>
      <c r="D7804" s="495"/>
      <c r="E7804" s="495"/>
      <c r="F7804" s="428"/>
      <c r="G7804" s="495"/>
      <c r="H7804" s="495" t="str">
        <f t="shared" si="246"/>
        <v/>
      </c>
      <c r="I7804" s="512" t="str">
        <f t="shared" si="247"/>
        <v/>
      </c>
      <c r="J7804" s="428"/>
    </row>
    <row r="7805" spans="1:10" ht="24.75" customHeight="1">
      <c r="A7805" s="428"/>
      <c r="B7805" s="428"/>
      <c r="C7805" s="428"/>
      <c r="D7805" s="495"/>
      <c r="E7805" s="495"/>
      <c r="F7805" s="428"/>
      <c r="G7805" s="495"/>
      <c r="H7805" s="495" t="str">
        <f t="shared" si="246"/>
        <v/>
      </c>
      <c r="I7805" s="512" t="str">
        <f t="shared" si="247"/>
        <v/>
      </c>
      <c r="J7805" s="428"/>
    </row>
    <row r="7806" spans="1:10" ht="24.75" customHeight="1">
      <c r="A7806" s="428"/>
      <c r="B7806" s="428"/>
      <c r="C7806" s="428"/>
      <c r="D7806" s="495"/>
      <c r="E7806" s="495"/>
      <c r="F7806" s="428"/>
      <c r="G7806" s="495"/>
      <c r="H7806" s="495" t="str">
        <f t="shared" si="246"/>
        <v/>
      </c>
      <c r="I7806" s="512" t="str">
        <f t="shared" si="247"/>
        <v/>
      </c>
      <c r="J7806" s="428"/>
    </row>
    <row r="7807" spans="1:10" ht="24.75" customHeight="1">
      <c r="A7807" s="428"/>
      <c r="B7807" s="428"/>
      <c r="C7807" s="428"/>
      <c r="D7807" s="495"/>
      <c r="E7807" s="495"/>
      <c r="F7807" s="428"/>
      <c r="G7807" s="495"/>
      <c r="H7807" s="495" t="str">
        <f t="shared" si="246"/>
        <v/>
      </c>
      <c r="I7807" s="512" t="str">
        <f t="shared" si="247"/>
        <v/>
      </c>
      <c r="J7807" s="428"/>
    </row>
    <row r="7808" spans="1:10" ht="24.75" customHeight="1">
      <c r="A7808" s="428"/>
      <c r="B7808" s="428"/>
      <c r="C7808" s="428"/>
      <c r="D7808" s="495"/>
      <c r="E7808" s="495"/>
      <c r="F7808" s="428"/>
      <c r="G7808" s="495"/>
      <c r="H7808" s="495" t="str">
        <f t="shared" si="246"/>
        <v/>
      </c>
      <c r="I7808" s="512" t="str">
        <f t="shared" si="247"/>
        <v/>
      </c>
      <c r="J7808" s="428"/>
    </row>
    <row r="7809" spans="1:10" ht="24.75" customHeight="1">
      <c r="A7809" s="428"/>
      <c r="B7809" s="428"/>
      <c r="C7809" s="428"/>
      <c r="D7809" s="495"/>
      <c r="E7809" s="495"/>
      <c r="F7809" s="428"/>
      <c r="G7809" s="495"/>
      <c r="H7809" s="495" t="str">
        <f t="shared" si="246"/>
        <v/>
      </c>
      <c r="I7809" s="512" t="str">
        <f t="shared" si="247"/>
        <v/>
      </c>
      <c r="J7809" s="428"/>
    </row>
    <row r="7810" spans="1:10" ht="24.75" customHeight="1">
      <c r="A7810" s="428"/>
      <c r="B7810" s="428"/>
      <c r="C7810" s="428"/>
      <c r="D7810" s="495"/>
      <c r="E7810" s="495"/>
      <c r="F7810" s="428"/>
      <c r="G7810" s="495"/>
      <c r="H7810" s="495" t="str">
        <f t="shared" si="246"/>
        <v/>
      </c>
      <c r="I7810" s="512" t="str">
        <f t="shared" si="247"/>
        <v/>
      </c>
      <c r="J7810" s="428"/>
    </row>
    <row r="7811" spans="1:10" ht="24.75" customHeight="1">
      <c r="A7811" s="428"/>
      <c r="B7811" s="428"/>
      <c r="C7811" s="428"/>
      <c r="D7811" s="495"/>
      <c r="E7811" s="495"/>
      <c r="F7811" s="428"/>
      <c r="G7811" s="495"/>
      <c r="H7811" s="495" t="str">
        <f t="shared" si="246"/>
        <v/>
      </c>
      <c r="I7811" s="512" t="str">
        <f t="shared" si="247"/>
        <v/>
      </c>
      <c r="J7811" s="428"/>
    </row>
    <row r="7812" spans="1:10" ht="24.75" customHeight="1">
      <c r="A7812" s="428"/>
      <c r="B7812" s="428"/>
      <c r="C7812" s="428"/>
      <c r="D7812" s="495"/>
      <c r="E7812" s="495"/>
      <c r="F7812" s="428"/>
      <c r="G7812" s="495"/>
      <c r="H7812" s="495" t="str">
        <f t="shared" si="246"/>
        <v/>
      </c>
      <c r="I7812" s="512" t="str">
        <f t="shared" si="247"/>
        <v/>
      </c>
      <c r="J7812" s="428"/>
    </row>
    <row r="7813" spans="1:10" ht="24.75" customHeight="1">
      <c r="A7813" s="428"/>
      <c r="B7813" s="428"/>
      <c r="C7813" s="428"/>
      <c r="D7813" s="495"/>
      <c r="E7813" s="495"/>
      <c r="F7813" s="428"/>
      <c r="G7813" s="495"/>
      <c r="H7813" s="495" t="str">
        <f t="shared" si="246"/>
        <v/>
      </c>
      <c r="I7813" s="512" t="str">
        <f t="shared" si="247"/>
        <v/>
      </c>
      <c r="J7813" s="428"/>
    </row>
    <row r="7814" spans="1:10" ht="24.75" customHeight="1">
      <c r="A7814" s="428"/>
      <c r="B7814" s="428"/>
      <c r="C7814" s="428"/>
      <c r="D7814" s="495"/>
      <c r="E7814" s="495"/>
      <c r="F7814" s="428"/>
      <c r="G7814" s="495"/>
      <c r="H7814" s="495" t="str">
        <f t="shared" si="246"/>
        <v/>
      </c>
      <c r="I7814" s="512" t="str">
        <f t="shared" si="247"/>
        <v/>
      </c>
      <c r="J7814" s="428"/>
    </row>
    <row r="7815" spans="1:10" ht="24.75" customHeight="1">
      <c r="A7815" s="428"/>
      <c r="B7815" s="428"/>
      <c r="C7815" s="428"/>
      <c r="D7815" s="495"/>
      <c r="E7815" s="495"/>
      <c r="F7815" s="428"/>
      <c r="G7815" s="495"/>
      <c r="H7815" s="495" t="str">
        <f t="shared" si="246"/>
        <v/>
      </c>
      <c r="I7815" s="512" t="str">
        <f t="shared" si="247"/>
        <v/>
      </c>
      <c r="J7815" s="428"/>
    </row>
    <row r="7816" spans="1:10" ht="24.75" customHeight="1">
      <c r="A7816" s="428"/>
      <c r="B7816" s="428"/>
      <c r="C7816" s="428"/>
      <c r="D7816" s="495"/>
      <c r="E7816" s="495"/>
      <c r="F7816" s="428"/>
      <c r="G7816" s="495"/>
      <c r="H7816" s="495" t="str">
        <f t="shared" si="246"/>
        <v/>
      </c>
      <c r="I7816" s="512" t="str">
        <f t="shared" si="247"/>
        <v/>
      </c>
      <c r="J7816" s="428"/>
    </row>
    <row r="7817" spans="1:10" ht="24.75" customHeight="1">
      <c r="A7817" s="428"/>
      <c r="B7817" s="428"/>
      <c r="C7817" s="428"/>
      <c r="D7817" s="495"/>
      <c r="E7817" s="495"/>
      <c r="F7817" s="428"/>
      <c r="G7817" s="495"/>
      <c r="H7817" s="495" t="str">
        <f t="shared" si="246"/>
        <v/>
      </c>
      <c r="I7817" s="512" t="str">
        <f t="shared" si="247"/>
        <v/>
      </c>
      <c r="J7817" s="428"/>
    </row>
    <row r="7818" spans="1:10" ht="24.75" customHeight="1">
      <c r="A7818" s="428"/>
      <c r="B7818" s="428"/>
      <c r="C7818" s="428"/>
      <c r="D7818" s="495"/>
      <c r="E7818" s="495"/>
      <c r="F7818" s="428"/>
      <c r="G7818" s="495"/>
      <c r="H7818" s="495" t="str">
        <f t="shared" si="246"/>
        <v/>
      </c>
      <c r="I7818" s="512" t="str">
        <f t="shared" si="247"/>
        <v/>
      </c>
      <c r="J7818" s="428"/>
    </row>
    <row r="7819" spans="1:10" ht="24.75" customHeight="1">
      <c r="A7819" s="428"/>
      <c r="B7819" s="428"/>
      <c r="C7819" s="428"/>
      <c r="D7819" s="495"/>
      <c r="E7819" s="495"/>
      <c r="F7819" s="428"/>
      <c r="G7819" s="495"/>
      <c r="H7819" s="495" t="str">
        <f t="shared" si="246"/>
        <v/>
      </c>
      <c r="I7819" s="512" t="str">
        <f t="shared" si="247"/>
        <v/>
      </c>
      <c r="J7819" s="428"/>
    </row>
    <row r="7820" spans="1:10" ht="24.75" customHeight="1">
      <c r="A7820" s="428"/>
      <c r="B7820" s="428"/>
      <c r="C7820" s="428"/>
      <c r="D7820" s="495"/>
      <c r="E7820" s="495"/>
      <c r="F7820" s="428"/>
      <c r="G7820" s="495"/>
      <c r="H7820" s="495" t="str">
        <f t="shared" si="246"/>
        <v/>
      </c>
      <c r="I7820" s="512" t="str">
        <f t="shared" si="247"/>
        <v/>
      </c>
      <c r="J7820" s="428"/>
    </row>
    <row r="7821" spans="1:10" ht="24.75" customHeight="1">
      <c r="A7821" s="428"/>
      <c r="B7821" s="428"/>
      <c r="C7821" s="428"/>
      <c r="D7821" s="495"/>
      <c r="E7821" s="495"/>
      <c r="F7821" s="428"/>
      <c r="G7821" s="495"/>
      <c r="H7821" s="495" t="str">
        <f t="shared" si="246"/>
        <v/>
      </c>
      <c r="I7821" s="512" t="str">
        <f t="shared" si="247"/>
        <v/>
      </c>
      <c r="J7821" s="428"/>
    </row>
    <row r="7822" spans="1:10" ht="24.75" customHeight="1">
      <c r="A7822" s="428"/>
      <c r="B7822" s="428"/>
      <c r="C7822" s="428"/>
      <c r="D7822" s="495"/>
      <c r="E7822" s="495"/>
      <c r="F7822" s="428"/>
      <c r="G7822" s="495"/>
      <c r="H7822" s="495" t="str">
        <f t="shared" si="246"/>
        <v/>
      </c>
      <c r="I7822" s="512" t="str">
        <f t="shared" si="247"/>
        <v/>
      </c>
      <c r="J7822" s="428"/>
    </row>
    <row r="7823" spans="1:10" ht="24.75" customHeight="1">
      <c r="A7823" s="428"/>
      <c r="B7823" s="428"/>
      <c r="C7823" s="428"/>
      <c r="D7823" s="495"/>
      <c r="E7823" s="495"/>
      <c r="F7823" s="428"/>
      <c r="G7823" s="495"/>
      <c r="H7823" s="495" t="str">
        <f t="shared" si="246"/>
        <v/>
      </c>
      <c r="I7823" s="512" t="str">
        <f t="shared" si="247"/>
        <v/>
      </c>
      <c r="J7823" s="428"/>
    </row>
    <row r="7824" spans="1:10" ht="24.75" customHeight="1">
      <c r="A7824" s="428"/>
      <c r="B7824" s="428"/>
      <c r="C7824" s="428"/>
      <c r="D7824" s="495"/>
      <c r="E7824" s="495"/>
      <c r="F7824" s="428"/>
      <c r="G7824" s="495"/>
      <c r="H7824" s="495" t="str">
        <f t="shared" si="246"/>
        <v/>
      </c>
      <c r="I7824" s="512" t="str">
        <f t="shared" si="247"/>
        <v/>
      </c>
      <c r="J7824" s="428"/>
    </row>
    <row r="7825" spans="1:10" ht="24.75" customHeight="1">
      <c r="A7825" s="428"/>
      <c r="B7825" s="428"/>
      <c r="C7825" s="428"/>
      <c r="D7825" s="495"/>
      <c r="E7825" s="495"/>
      <c r="F7825" s="428"/>
      <c r="G7825" s="495"/>
      <c r="H7825" s="495" t="str">
        <f t="shared" si="246"/>
        <v/>
      </c>
      <c r="I7825" s="512" t="str">
        <f t="shared" si="247"/>
        <v/>
      </c>
      <c r="J7825" s="428"/>
    </row>
    <row r="7826" spans="1:10" ht="24.75" customHeight="1">
      <c r="A7826" s="428"/>
      <c r="B7826" s="428"/>
      <c r="C7826" s="428"/>
      <c r="D7826" s="495"/>
      <c r="E7826" s="495"/>
      <c r="F7826" s="428"/>
      <c r="G7826" s="495"/>
      <c r="H7826" s="495" t="str">
        <f t="shared" si="246"/>
        <v/>
      </c>
      <c r="I7826" s="512" t="str">
        <f t="shared" si="247"/>
        <v/>
      </c>
      <c r="J7826" s="428"/>
    </row>
    <row r="7827" spans="1:10" ht="24.75" customHeight="1">
      <c r="A7827" s="428"/>
      <c r="B7827" s="428"/>
      <c r="C7827" s="428"/>
      <c r="D7827" s="495"/>
      <c r="E7827" s="495"/>
      <c r="F7827" s="428"/>
      <c r="G7827" s="495"/>
      <c r="H7827" s="495" t="str">
        <f t="shared" si="246"/>
        <v/>
      </c>
      <c r="I7827" s="512" t="str">
        <f t="shared" si="247"/>
        <v/>
      </c>
      <c r="J7827" s="428"/>
    </row>
    <row r="7828" spans="1:10" ht="24.75" customHeight="1">
      <c r="A7828" s="428"/>
      <c r="B7828" s="428"/>
      <c r="C7828" s="428"/>
      <c r="D7828" s="495"/>
      <c r="E7828" s="495"/>
      <c r="F7828" s="428"/>
      <c r="G7828" s="495"/>
      <c r="H7828" s="495" t="str">
        <f t="shared" si="246"/>
        <v/>
      </c>
      <c r="I7828" s="512" t="str">
        <f t="shared" si="247"/>
        <v/>
      </c>
      <c r="J7828" s="428"/>
    </row>
    <row r="7829" spans="1:10" ht="24.75" customHeight="1">
      <c r="A7829" s="428"/>
      <c r="B7829" s="428"/>
      <c r="C7829" s="428"/>
      <c r="D7829" s="495"/>
      <c r="E7829" s="495"/>
      <c r="F7829" s="428"/>
      <c r="G7829" s="495"/>
      <c r="H7829" s="495" t="str">
        <f t="shared" si="246"/>
        <v/>
      </c>
      <c r="I7829" s="512" t="str">
        <f t="shared" si="247"/>
        <v/>
      </c>
      <c r="J7829" s="428"/>
    </row>
    <row r="7830" spans="1:10" ht="24.75" customHeight="1">
      <c r="A7830" s="428"/>
      <c r="B7830" s="428"/>
      <c r="C7830" s="428"/>
      <c r="D7830" s="495"/>
      <c r="E7830" s="495"/>
      <c r="F7830" s="428"/>
      <c r="G7830" s="495"/>
      <c r="H7830" s="495" t="str">
        <f t="shared" si="246"/>
        <v/>
      </c>
      <c r="I7830" s="512" t="str">
        <f t="shared" si="247"/>
        <v/>
      </c>
      <c r="J7830" s="428"/>
    </row>
    <row r="7831" spans="1:10" ht="24.75" customHeight="1">
      <c r="A7831" s="428"/>
      <c r="B7831" s="428"/>
      <c r="C7831" s="428"/>
      <c r="D7831" s="495"/>
      <c r="E7831" s="495"/>
      <c r="F7831" s="428"/>
      <c r="G7831" s="495"/>
      <c r="H7831" s="495" t="str">
        <f t="shared" si="246"/>
        <v/>
      </c>
      <c r="I7831" s="512" t="str">
        <f t="shared" si="247"/>
        <v/>
      </c>
      <c r="J7831" s="428"/>
    </row>
    <row r="7832" spans="1:10" ht="24.75" customHeight="1">
      <c r="A7832" s="428"/>
      <c r="B7832" s="428"/>
      <c r="C7832" s="428"/>
      <c r="D7832" s="495"/>
      <c r="E7832" s="495"/>
      <c r="F7832" s="428"/>
      <c r="G7832" s="495"/>
      <c r="H7832" s="495" t="str">
        <f t="shared" si="246"/>
        <v/>
      </c>
      <c r="I7832" s="512" t="str">
        <f t="shared" si="247"/>
        <v/>
      </c>
      <c r="J7832" s="428"/>
    </row>
    <row r="7833" spans="1:10" ht="24.75" customHeight="1">
      <c r="A7833" s="428"/>
      <c r="B7833" s="428"/>
      <c r="C7833" s="428"/>
      <c r="D7833" s="495"/>
      <c r="E7833" s="495"/>
      <c r="F7833" s="428"/>
      <c r="G7833" s="495"/>
      <c r="H7833" s="495" t="str">
        <f t="shared" si="246"/>
        <v/>
      </c>
      <c r="I7833" s="512" t="str">
        <f t="shared" si="247"/>
        <v/>
      </c>
      <c r="J7833" s="428"/>
    </row>
    <row r="7834" spans="1:10" ht="24.75" customHeight="1">
      <c r="A7834" s="428"/>
      <c r="B7834" s="428"/>
      <c r="C7834" s="428"/>
      <c r="D7834" s="495"/>
      <c r="E7834" s="495"/>
      <c r="F7834" s="428"/>
      <c r="G7834" s="495"/>
      <c r="H7834" s="495" t="str">
        <f t="shared" si="246"/>
        <v/>
      </c>
      <c r="I7834" s="512" t="str">
        <f t="shared" si="247"/>
        <v/>
      </c>
      <c r="J7834" s="428"/>
    </row>
    <row r="7835" spans="1:10" ht="24.75" customHeight="1">
      <c r="A7835" s="428"/>
      <c r="B7835" s="428"/>
      <c r="C7835" s="428"/>
      <c r="D7835" s="495"/>
      <c r="E7835" s="495"/>
      <c r="F7835" s="428"/>
      <c r="G7835" s="495"/>
      <c r="H7835" s="495" t="str">
        <f t="shared" si="246"/>
        <v/>
      </c>
      <c r="I7835" s="512" t="str">
        <f t="shared" si="247"/>
        <v/>
      </c>
      <c r="J7835" s="428"/>
    </row>
    <row r="7836" spans="1:10" ht="24.75" customHeight="1">
      <c r="A7836" s="428"/>
      <c r="B7836" s="428"/>
      <c r="C7836" s="428"/>
      <c r="D7836" s="495"/>
      <c r="E7836" s="495"/>
      <c r="F7836" s="428"/>
      <c r="G7836" s="495"/>
      <c r="H7836" s="495" t="str">
        <f t="shared" si="246"/>
        <v/>
      </c>
      <c r="I7836" s="512" t="str">
        <f t="shared" si="247"/>
        <v/>
      </c>
      <c r="J7836" s="428"/>
    </row>
    <row r="7837" spans="1:10" ht="24.75" customHeight="1">
      <c r="A7837" s="428"/>
      <c r="B7837" s="428"/>
      <c r="C7837" s="428"/>
      <c r="D7837" s="495"/>
      <c r="E7837" s="495"/>
      <c r="F7837" s="428"/>
      <c r="G7837" s="495"/>
      <c r="H7837" s="495" t="str">
        <f t="shared" si="246"/>
        <v/>
      </c>
      <c r="I7837" s="512" t="str">
        <f t="shared" si="247"/>
        <v/>
      </c>
      <c r="J7837" s="428"/>
    </row>
    <row r="7838" spans="1:10" ht="24.75" customHeight="1">
      <c r="A7838" s="428"/>
      <c r="B7838" s="428"/>
      <c r="C7838" s="428"/>
      <c r="D7838" s="495"/>
      <c r="E7838" s="495"/>
      <c r="F7838" s="428"/>
      <c r="G7838" s="495"/>
      <c r="H7838" s="495" t="str">
        <f t="shared" ref="H7838:H7901" si="248">IF(E7838="","",E7838*G7838)</f>
        <v/>
      </c>
      <c r="I7838" s="512" t="str">
        <f t="shared" ref="I7838:I7901" si="249">IF(D7838="","",H7838/D7838)</f>
        <v/>
      </c>
      <c r="J7838" s="428"/>
    </row>
    <row r="7839" spans="1:10" ht="24.75" customHeight="1">
      <c r="A7839" s="428"/>
      <c r="B7839" s="428"/>
      <c r="C7839" s="428"/>
      <c r="D7839" s="495"/>
      <c r="E7839" s="495"/>
      <c r="F7839" s="428"/>
      <c r="G7839" s="495"/>
      <c r="H7839" s="495" t="str">
        <f t="shared" si="248"/>
        <v/>
      </c>
      <c r="I7839" s="512" t="str">
        <f t="shared" si="249"/>
        <v/>
      </c>
      <c r="J7839" s="428"/>
    </row>
    <row r="7840" spans="1:10" ht="24.75" customHeight="1">
      <c r="A7840" s="428"/>
      <c r="B7840" s="428"/>
      <c r="C7840" s="428"/>
      <c r="D7840" s="495"/>
      <c r="E7840" s="495"/>
      <c r="F7840" s="428"/>
      <c r="G7840" s="495"/>
      <c r="H7840" s="495" t="str">
        <f t="shared" si="248"/>
        <v/>
      </c>
      <c r="I7840" s="512" t="str">
        <f t="shared" si="249"/>
        <v/>
      </c>
      <c r="J7840" s="428"/>
    </row>
    <row r="7841" spans="1:10" ht="24.75" customHeight="1">
      <c r="A7841" s="428"/>
      <c r="B7841" s="428"/>
      <c r="C7841" s="428"/>
      <c r="D7841" s="495"/>
      <c r="E7841" s="495"/>
      <c r="F7841" s="428"/>
      <c r="G7841" s="495"/>
      <c r="H7841" s="495" t="str">
        <f t="shared" si="248"/>
        <v/>
      </c>
      <c r="I7841" s="512" t="str">
        <f t="shared" si="249"/>
        <v/>
      </c>
      <c r="J7841" s="428"/>
    </row>
    <row r="7842" spans="1:10" ht="24.75" customHeight="1">
      <c r="A7842" s="428"/>
      <c r="B7842" s="428"/>
      <c r="C7842" s="428"/>
      <c r="D7842" s="495"/>
      <c r="E7842" s="495"/>
      <c r="F7842" s="428"/>
      <c r="G7842" s="495"/>
      <c r="H7842" s="495" t="str">
        <f t="shared" si="248"/>
        <v/>
      </c>
      <c r="I7842" s="512" t="str">
        <f t="shared" si="249"/>
        <v/>
      </c>
      <c r="J7842" s="428"/>
    </row>
    <row r="7843" spans="1:10" ht="24.75" customHeight="1">
      <c r="A7843" s="428"/>
      <c r="B7843" s="428"/>
      <c r="C7843" s="428"/>
      <c r="D7843" s="495"/>
      <c r="E7843" s="495"/>
      <c r="F7843" s="428"/>
      <c r="G7843" s="495"/>
      <c r="H7843" s="495" t="str">
        <f t="shared" si="248"/>
        <v/>
      </c>
      <c r="I7843" s="512" t="str">
        <f t="shared" si="249"/>
        <v/>
      </c>
      <c r="J7843" s="428"/>
    </row>
    <row r="7844" spans="1:10" ht="24.75" customHeight="1">
      <c r="A7844" s="428"/>
      <c r="B7844" s="428"/>
      <c r="C7844" s="428"/>
      <c r="D7844" s="495"/>
      <c r="E7844" s="495"/>
      <c r="F7844" s="428"/>
      <c r="G7844" s="495"/>
      <c r="H7844" s="495" t="str">
        <f t="shared" si="248"/>
        <v/>
      </c>
      <c r="I7844" s="512" t="str">
        <f t="shared" si="249"/>
        <v/>
      </c>
      <c r="J7844" s="428"/>
    </row>
    <row r="7845" spans="1:10" ht="24.75" customHeight="1">
      <c r="A7845" s="428"/>
      <c r="B7845" s="428"/>
      <c r="C7845" s="428"/>
      <c r="D7845" s="495"/>
      <c r="E7845" s="495"/>
      <c r="F7845" s="428"/>
      <c r="G7845" s="495"/>
      <c r="H7845" s="495" t="str">
        <f t="shared" si="248"/>
        <v/>
      </c>
      <c r="I7845" s="512" t="str">
        <f t="shared" si="249"/>
        <v/>
      </c>
      <c r="J7845" s="428"/>
    </row>
    <row r="7846" spans="1:10" ht="24.75" customHeight="1">
      <c r="A7846" s="428"/>
      <c r="B7846" s="428"/>
      <c r="C7846" s="428"/>
      <c r="D7846" s="495"/>
      <c r="E7846" s="495"/>
      <c r="F7846" s="428"/>
      <c r="G7846" s="495"/>
      <c r="H7846" s="495" t="str">
        <f t="shared" si="248"/>
        <v/>
      </c>
      <c r="I7846" s="512" t="str">
        <f t="shared" si="249"/>
        <v/>
      </c>
      <c r="J7846" s="428"/>
    </row>
    <row r="7847" spans="1:10" ht="24.75" customHeight="1">
      <c r="A7847" s="428"/>
      <c r="B7847" s="428"/>
      <c r="C7847" s="428"/>
      <c r="D7847" s="495"/>
      <c r="E7847" s="495"/>
      <c r="F7847" s="428"/>
      <c r="G7847" s="495"/>
      <c r="H7847" s="495" t="str">
        <f t="shared" si="248"/>
        <v/>
      </c>
      <c r="I7847" s="512" t="str">
        <f t="shared" si="249"/>
        <v/>
      </c>
      <c r="J7847" s="428"/>
    </row>
    <row r="7848" spans="1:10" ht="24.75" customHeight="1">
      <c r="A7848" s="428"/>
      <c r="B7848" s="428"/>
      <c r="C7848" s="428"/>
      <c r="D7848" s="495"/>
      <c r="E7848" s="495"/>
      <c r="F7848" s="428"/>
      <c r="G7848" s="495"/>
      <c r="H7848" s="495" t="str">
        <f t="shared" si="248"/>
        <v/>
      </c>
      <c r="I7848" s="512" t="str">
        <f t="shared" si="249"/>
        <v/>
      </c>
      <c r="J7848" s="428"/>
    </row>
    <row r="7849" spans="1:10" ht="24.75" customHeight="1">
      <c r="A7849" s="428"/>
      <c r="B7849" s="428"/>
      <c r="C7849" s="428"/>
      <c r="D7849" s="495"/>
      <c r="E7849" s="495"/>
      <c r="F7849" s="428"/>
      <c r="G7849" s="495"/>
      <c r="H7849" s="495" t="str">
        <f t="shared" si="248"/>
        <v/>
      </c>
      <c r="I7849" s="512" t="str">
        <f t="shared" si="249"/>
        <v/>
      </c>
      <c r="J7849" s="428"/>
    </row>
    <row r="7850" spans="1:10" ht="24.75" customHeight="1">
      <c r="A7850" s="428"/>
      <c r="B7850" s="428"/>
      <c r="C7850" s="428"/>
      <c r="D7850" s="495"/>
      <c r="E7850" s="495"/>
      <c r="F7850" s="428"/>
      <c r="G7850" s="495"/>
      <c r="H7850" s="495" t="str">
        <f t="shared" si="248"/>
        <v/>
      </c>
      <c r="I7850" s="512" t="str">
        <f t="shared" si="249"/>
        <v/>
      </c>
      <c r="J7850" s="428"/>
    </row>
    <row r="7851" spans="1:10" ht="24.75" customHeight="1">
      <c r="A7851" s="428"/>
      <c r="B7851" s="428"/>
      <c r="C7851" s="428"/>
      <c r="D7851" s="495"/>
      <c r="E7851" s="495"/>
      <c r="F7851" s="428"/>
      <c r="G7851" s="495"/>
      <c r="H7851" s="495" t="str">
        <f t="shared" si="248"/>
        <v/>
      </c>
      <c r="I7851" s="512" t="str">
        <f t="shared" si="249"/>
        <v/>
      </c>
      <c r="J7851" s="428"/>
    </row>
    <row r="7852" spans="1:10" ht="24.75" customHeight="1">
      <c r="A7852" s="428"/>
      <c r="B7852" s="428"/>
      <c r="C7852" s="428"/>
      <c r="D7852" s="495"/>
      <c r="E7852" s="495"/>
      <c r="F7852" s="428"/>
      <c r="G7852" s="495"/>
      <c r="H7852" s="495" t="str">
        <f t="shared" si="248"/>
        <v/>
      </c>
      <c r="I7852" s="512" t="str">
        <f t="shared" si="249"/>
        <v/>
      </c>
      <c r="J7852" s="428"/>
    </row>
    <row r="7853" spans="1:10" ht="24.75" customHeight="1">
      <c r="A7853" s="428"/>
      <c r="B7853" s="428"/>
      <c r="C7853" s="428"/>
      <c r="D7853" s="495"/>
      <c r="E7853" s="495"/>
      <c r="F7853" s="428"/>
      <c r="G7853" s="495"/>
      <c r="H7853" s="495" t="str">
        <f t="shared" si="248"/>
        <v/>
      </c>
      <c r="I7853" s="512" t="str">
        <f t="shared" si="249"/>
        <v/>
      </c>
      <c r="J7853" s="428"/>
    </row>
    <row r="7854" spans="1:10" ht="24.75" customHeight="1">
      <c r="A7854" s="428"/>
      <c r="B7854" s="428"/>
      <c r="C7854" s="428"/>
      <c r="D7854" s="495"/>
      <c r="E7854" s="495"/>
      <c r="F7854" s="428"/>
      <c r="G7854" s="495"/>
      <c r="H7854" s="495" t="str">
        <f t="shared" si="248"/>
        <v/>
      </c>
      <c r="I7854" s="512" t="str">
        <f t="shared" si="249"/>
        <v/>
      </c>
      <c r="J7854" s="428"/>
    </row>
    <row r="7855" spans="1:10" ht="24.75" customHeight="1">
      <c r="A7855" s="428"/>
      <c r="B7855" s="428"/>
      <c r="C7855" s="428"/>
      <c r="D7855" s="495"/>
      <c r="E7855" s="495"/>
      <c r="F7855" s="428"/>
      <c r="G7855" s="495"/>
      <c r="H7855" s="495" t="str">
        <f t="shared" si="248"/>
        <v/>
      </c>
      <c r="I7855" s="512" t="str">
        <f t="shared" si="249"/>
        <v/>
      </c>
      <c r="J7855" s="428"/>
    </row>
    <row r="7856" spans="1:10" ht="24.75" customHeight="1">
      <c r="A7856" s="428"/>
      <c r="B7856" s="428"/>
      <c r="C7856" s="428"/>
      <c r="D7856" s="495"/>
      <c r="E7856" s="495"/>
      <c r="F7856" s="428"/>
      <c r="G7856" s="495"/>
      <c r="H7856" s="495" t="str">
        <f t="shared" si="248"/>
        <v/>
      </c>
      <c r="I7856" s="512" t="str">
        <f t="shared" si="249"/>
        <v/>
      </c>
      <c r="J7856" s="428"/>
    </row>
    <row r="7857" spans="1:10" ht="24.75" customHeight="1">
      <c r="A7857" s="428"/>
      <c r="B7857" s="428"/>
      <c r="C7857" s="428"/>
      <c r="D7857" s="495"/>
      <c r="E7857" s="495"/>
      <c r="F7857" s="428"/>
      <c r="G7857" s="495"/>
      <c r="H7857" s="495" t="str">
        <f t="shared" si="248"/>
        <v/>
      </c>
      <c r="I7857" s="512" t="str">
        <f t="shared" si="249"/>
        <v/>
      </c>
      <c r="J7857" s="428"/>
    </row>
    <row r="7858" spans="1:10" ht="24.75" customHeight="1">
      <c r="A7858" s="428"/>
      <c r="B7858" s="428"/>
      <c r="C7858" s="428"/>
      <c r="D7858" s="495"/>
      <c r="E7858" s="495"/>
      <c r="F7858" s="428"/>
      <c r="G7858" s="495"/>
      <c r="H7858" s="495" t="str">
        <f t="shared" si="248"/>
        <v/>
      </c>
      <c r="I7858" s="512" t="str">
        <f t="shared" si="249"/>
        <v/>
      </c>
      <c r="J7858" s="428"/>
    </row>
    <row r="7859" spans="1:10" ht="24.75" customHeight="1">
      <c r="A7859" s="428"/>
      <c r="B7859" s="428"/>
      <c r="C7859" s="428"/>
      <c r="D7859" s="495"/>
      <c r="E7859" s="495"/>
      <c r="F7859" s="428"/>
      <c r="G7859" s="495"/>
      <c r="H7859" s="495" t="str">
        <f t="shared" si="248"/>
        <v/>
      </c>
      <c r="I7859" s="512" t="str">
        <f t="shared" si="249"/>
        <v/>
      </c>
      <c r="J7859" s="428"/>
    </row>
    <row r="7860" spans="1:10" ht="24.75" customHeight="1">
      <c r="A7860" s="428"/>
      <c r="B7860" s="428"/>
      <c r="C7860" s="428"/>
      <c r="D7860" s="495"/>
      <c r="E7860" s="495"/>
      <c r="F7860" s="428"/>
      <c r="G7860" s="495"/>
      <c r="H7860" s="495" t="str">
        <f t="shared" si="248"/>
        <v/>
      </c>
      <c r="I7860" s="512" t="str">
        <f t="shared" si="249"/>
        <v/>
      </c>
      <c r="J7860" s="428"/>
    </row>
    <row r="7861" spans="1:10" ht="24.75" customHeight="1">
      <c r="A7861" s="428"/>
      <c r="B7861" s="428"/>
      <c r="C7861" s="428"/>
      <c r="D7861" s="495"/>
      <c r="E7861" s="495"/>
      <c r="F7861" s="428"/>
      <c r="G7861" s="495"/>
      <c r="H7861" s="495" t="str">
        <f t="shared" si="248"/>
        <v/>
      </c>
      <c r="I7861" s="512" t="str">
        <f t="shared" si="249"/>
        <v/>
      </c>
      <c r="J7861" s="428"/>
    </row>
    <row r="7862" spans="1:10" ht="24.75" customHeight="1">
      <c r="A7862" s="428"/>
      <c r="B7862" s="428"/>
      <c r="C7862" s="428"/>
      <c r="D7862" s="495"/>
      <c r="E7862" s="495"/>
      <c r="F7862" s="428"/>
      <c r="G7862" s="495"/>
      <c r="H7862" s="495" t="str">
        <f t="shared" si="248"/>
        <v/>
      </c>
      <c r="I7862" s="512" t="str">
        <f t="shared" si="249"/>
        <v/>
      </c>
      <c r="J7862" s="428"/>
    </row>
    <row r="7863" spans="1:10" ht="24.75" customHeight="1">
      <c r="A7863" s="428"/>
      <c r="B7863" s="428"/>
      <c r="C7863" s="428"/>
      <c r="D7863" s="495"/>
      <c r="E7863" s="495"/>
      <c r="F7863" s="428"/>
      <c r="G7863" s="495"/>
      <c r="H7863" s="495" t="str">
        <f t="shared" si="248"/>
        <v/>
      </c>
      <c r="I7863" s="512" t="str">
        <f t="shared" si="249"/>
        <v/>
      </c>
      <c r="J7863" s="428"/>
    </row>
    <row r="7864" spans="1:10" ht="24.75" customHeight="1">
      <c r="A7864" s="428"/>
      <c r="B7864" s="428"/>
      <c r="C7864" s="428"/>
      <c r="D7864" s="495"/>
      <c r="E7864" s="495"/>
      <c r="F7864" s="428"/>
      <c r="G7864" s="495"/>
      <c r="H7864" s="495" t="str">
        <f t="shared" si="248"/>
        <v/>
      </c>
      <c r="I7864" s="512" t="str">
        <f t="shared" si="249"/>
        <v/>
      </c>
      <c r="J7864" s="428"/>
    </row>
    <row r="7865" spans="1:10" ht="24.75" customHeight="1">
      <c r="A7865" s="428"/>
      <c r="B7865" s="428"/>
      <c r="C7865" s="428"/>
      <c r="D7865" s="495"/>
      <c r="E7865" s="495"/>
      <c r="F7865" s="428"/>
      <c r="G7865" s="495"/>
      <c r="H7865" s="495" t="str">
        <f t="shared" si="248"/>
        <v/>
      </c>
      <c r="I7865" s="512" t="str">
        <f t="shared" si="249"/>
        <v/>
      </c>
      <c r="J7865" s="428"/>
    </row>
    <row r="7866" spans="1:10" ht="24.75" customHeight="1">
      <c r="A7866" s="428"/>
      <c r="B7866" s="428"/>
      <c r="C7866" s="428"/>
      <c r="D7866" s="495"/>
      <c r="E7866" s="495"/>
      <c r="F7866" s="428"/>
      <c r="G7866" s="495"/>
      <c r="H7866" s="495" t="str">
        <f t="shared" si="248"/>
        <v/>
      </c>
      <c r="I7866" s="512" t="str">
        <f t="shared" si="249"/>
        <v/>
      </c>
      <c r="J7866" s="428"/>
    </row>
    <row r="7867" spans="1:10" ht="24.75" customHeight="1">
      <c r="A7867" s="428"/>
      <c r="B7867" s="428"/>
      <c r="C7867" s="428"/>
      <c r="D7867" s="495"/>
      <c r="E7867" s="495"/>
      <c r="F7867" s="428"/>
      <c r="G7867" s="495"/>
      <c r="H7867" s="495" t="str">
        <f t="shared" si="248"/>
        <v/>
      </c>
      <c r="I7867" s="512" t="str">
        <f t="shared" si="249"/>
        <v/>
      </c>
      <c r="J7867" s="428"/>
    </row>
    <row r="7868" spans="1:10" ht="24.75" customHeight="1">
      <c r="A7868" s="428"/>
      <c r="B7868" s="428"/>
      <c r="C7868" s="428"/>
      <c r="D7868" s="495"/>
      <c r="E7868" s="495"/>
      <c r="F7868" s="428"/>
      <c r="G7868" s="495"/>
      <c r="H7868" s="495" t="str">
        <f t="shared" si="248"/>
        <v/>
      </c>
      <c r="I7868" s="512" t="str">
        <f t="shared" si="249"/>
        <v/>
      </c>
      <c r="J7868" s="428"/>
    </row>
    <row r="7869" spans="1:10" ht="24.75" customHeight="1">
      <c r="A7869" s="428"/>
      <c r="B7869" s="428"/>
      <c r="C7869" s="428"/>
      <c r="D7869" s="495"/>
      <c r="E7869" s="495"/>
      <c r="F7869" s="428"/>
      <c r="G7869" s="495"/>
      <c r="H7869" s="495" t="str">
        <f t="shared" si="248"/>
        <v/>
      </c>
      <c r="I7869" s="512" t="str">
        <f t="shared" si="249"/>
        <v/>
      </c>
      <c r="J7869" s="428"/>
    </row>
    <row r="7870" spans="1:10" ht="24.75" customHeight="1">
      <c r="A7870" s="428"/>
      <c r="B7870" s="428"/>
      <c r="C7870" s="428"/>
      <c r="D7870" s="495"/>
      <c r="E7870" s="495"/>
      <c r="F7870" s="428"/>
      <c r="G7870" s="495"/>
      <c r="H7870" s="495" t="str">
        <f t="shared" si="248"/>
        <v/>
      </c>
      <c r="I7870" s="512" t="str">
        <f t="shared" si="249"/>
        <v/>
      </c>
      <c r="J7870" s="428"/>
    </row>
    <row r="7871" spans="1:10" ht="24.75" customHeight="1">
      <c r="A7871" s="428"/>
      <c r="B7871" s="428"/>
      <c r="C7871" s="428"/>
      <c r="D7871" s="495"/>
      <c r="E7871" s="495"/>
      <c r="F7871" s="428"/>
      <c r="G7871" s="495"/>
      <c r="H7871" s="495" t="str">
        <f t="shared" si="248"/>
        <v/>
      </c>
      <c r="I7871" s="512" t="str">
        <f t="shared" si="249"/>
        <v/>
      </c>
      <c r="J7871" s="428"/>
    </row>
    <row r="7872" spans="1:10" ht="24.75" customHeight="1">
      <c r="A7872" s="428"/>
      <c r="B7872" s="428"/>
      <c r="C7872" s="428"/>
      <c r="D7872" s="495"/>
      <c r="E7872" s="495"/>
      <c r="F7872" s="428"/>
      <c r="G7872" s="495"/>
      <c r="H7872" s="495" t="str">
        <f t="shared" si="248"/>
        <v/>
      </c>
      <c r="I7872" s="512" t="str">
        <f t="shared" si="249"/>
        <v/>
      </c>
      <c r="J7872" s="428"/>
    </row>
    <row r="7873" spans="1:10" ht="24.75" customHeight="1">
      <c r="A7873" s="428"/>
      <c r="B7873" s="428"/>
      <c r="C7873" s="428"/>
      <c r="D7873" s="495"/>
      <c r="E7873" s="495"/>
      <c r="F7873" s="428"/>
      <c r="G7873" s="495"/>
      <c r="H7873" s="495" t="str">
        <f t="shared" si="248"/>
        <v/>
      </c>
      <c r="I7873" s="512" t="str">
        <f t="shared" si="249"/>
        <v/>
      </c>
      <c r="J7873" s="428"/>
    </row>
    <row r="7874" spans="1:10" ht="24.75" customHeight="1">
      <c r="A7874" s="428"/>
      <c r="B7874" s="428"/>
      <c r="C7874" s="428"/>
      <c r="D7874" s="495"/>
      <c r="E7874" s="495"/>
      <c r="F7874" s="428"/>
      <c r="G7874" s="495"/>
      <c r="H7874" s="495" t="str">
        <f t="shared" si="248"/>
        <v/>
      </c>
      <c r="I7874" s="512" t="str">
        <f t="shared" si="249"/>
        <v/>
      </c>
      <c r="J7874" s="428"/>
    </row>
    <row r="7875" spans="1:10" ht="24.75" customHeight="1">
      <c r="A7875" s="428"/>
      <c r="B7875" s="428"/>
      <c r="C7875" s="428"/>
      <c r="D7875" s="495"/>
      <c r="E7875" s="495"/>
      <c r="F7875" s="428"/>
      <c r="G7875" s="495"/>
      <c r="H7875" s="495" t="str">
        <f t="shared" si="248"/>
        <v/>
      </c>
      <c r="I7875" s="512" t="str">
        <f t="shared" si="249"/>
        <v/>
      </c>
      <c r="J7875" s="428"/>
    </row>
    <row r="7876" spans="1:10" ht="24.75" customHeight="1">
      <c r="A7876" s="428"/>
      <c r="B7876" s="428"/>
      <c r="C7876" s="428"/>
      <c r="D7876" s="495"/>
      <c r="E7876" s="495"/>
      <c r="F7876" s="428"/>
      <c r="G7876" s="495"/>
      <c r="H7876" s="495" t="str">
        <f t="shared" si="248"/>
        <v/>
      </c>
      <c r="I7876" s="512" t="str">
        <f t="shared" si="249"/>
        <v/>
      </c>
      <c r="J7876" s="428"/>
    </row>
    <row r="7877" spans="1:10" ht="24.75" customHeight="1">
      <c r="A7877" s="428"/>
      <c r="B7877" s="428"/>
      <c r="C7877" s="428"/>
      <c r="D7877" s="495"/>
      <c r="E7877" s="495"/>
      <c r="F7877" s="428"/>
      <c r="G7877" s="495"/>
      <c r="H7877" s="495" t="str">
        <f t="shared" si="248"/>
        <v/>
      </c>
      <c r="I7877" s="512" t="str">
        <f t="shared" si="249"/>
        <v/>
      </c>
      <c r="J7877" s="428"/>
    </row>
    <row r="7878" spans="1:10" ht="24.75" customHeight="1">
      <c r="A7878" s="428"/>
      <c r="B7878" s="428"/>
      <c r="C7878" s="428"/>
      <c r="D7878" s="495"/>
      <c r="E7878" s="495"/>
      <c r="F7878" s="428"/>
      <c r="G7878" s="495"/>
      <c r="H7878" s="495" t="str">
        <f t="shared" si="248"/>
        <v/>
      </c>
      <c r="I7878" s="512" t="str">
        <f t="shared" si="249"/>
        <v/>
      </c>
      <c r="J7878" s="428"/>
    </row>
    <row r="7879" spans="1:10" ht="24.75" customHeight="1">
      <c r="A7879" s="428"/>
      <c r="B7879" s="428"/>
      <c r="C7879" s="428"/>
      <c r="D7879" s="495"/>
      <c r="E7879" s="495"/>
      <c r="F7879" s="428"/>
      <c r="G7879" s="495"/>
      <c r="H7879" s="495" t="str">
        <f t="shared" si="248"/>
        <v/>
      </c>
      <c r="I7879" s="512" t="str">
        <f t="shared" si="249"/>
        <v/>
      </c>
      <c r="J7879" s="428"/>
    </row>
    <row r="7880" spans="1:10" ht="24.75" customHeight="1">
      <c r="A7880" s="428"/>
      <c r="B7880" s="428"/>
      <c r="C7880" s="428"/>
      <c r="D7880" s="495"/>
      <c r="E7880" s="495"/>
      <c r="F7880" s="428"/>
      <c r="G7880" s="495"/>
      <c r="H7880" s="495" t="str">
        <f t="shared" si="248"/>
        <v/>
      </c>
      <c r="I7880" s="512" t="str">
        <f t="shared" si="249"/>
        <v/>
      </c>
      <c r="J7880" s="428"/>
    </row>
    <row r="7881" spans="1:10" ht="24.75" customHeight="1">
      <c r="A7881" s="428"/>
      <c r="B7881" s="428"/>
      <c r="C7881" s="428"/>
      <c r="D7881" s="495"/>
      <c r="E7881" s="495"/>
      <c r="F7881" s="428"/>
      <c r="G7881" s="495"/>
      <c r="H7881" s="495" t="str">
        <f t="shared" si="248"/>
        <v/>
      </c>
      <c r="I7881" s="512" t="str">
        <f t="shared" si="249"/>
        <v/>
      </c>
      <c r="J7881" s="428"/>
    </row>
    <row r="7882" spans="1:10" ht="24.75" customHeight="1">
      <c r="A7882" s="428"/>
      <c r="B7882" s="428"/>
      <c r="C7882" s="428"/>
      <c r="D7882" s="495"/>
      <c r="E7882" s="495"/>
      <c r="F7882" s="428"/>
      <c r="G7882" s="495"/>
      <c r="H7882" s="495" t="str">
        <f t="shared" si="248"/>
        <v/>
      </c>
      <c r="I7882" s="512" t="str">
        <f t="shared" si="249"/>
        <v/>
      </c>
      <c r="J7882" s="428"/>
    </row>
    <row r="7883" spans="1:10" ht="24.75" customHeight="1">
      <c r="A7883" s="428"/>
      <c r="B7883" s="428"/>
      <c r="C7883" s="428"/>
      <c r="D7883" s="495"/>
      <c r="E7883" s="495"/>
      <c r="F7883" s="428"/>
      <c r="G7883" s="495"/>
      <c r="H7883" s="495" t="str">
        <f t="shared" si="248"/>
        <v/>
      </c>
      <c r="I7883" s="512" t="str">
        <f t="shared" si="249"/>
        <v/>
      </c>
      <c r="J7883" s="428"/>
    </row>
    <row r="7884" spans="1:10" ht="24.75" customHeight="1">
      <c r="A7884" s="428"/>
      <c r="B7884" s="428"/>
      <c r="C7884" s="428"/>
      <c r="D7884" s="495"/>
      <c r="E7884" s="495"/>
      <c r="F7884" s="428"/>
      <c r="G7884" s="495"/>
      <c r="H7884" s="495" t="str">
        <f t="shared" si="248"/>
        <v/>
      </c>
      <c r="I7884" s="512" t="str">
        <f t="shared" si="249"/>
        <v/>
      </c>
      <c r="J7884" s="428"/>
    </row>
    <row r="7885" spans="1:10" ht="24.75" customHeight="1">
      <c r="A7885" s="428"/>
      <c r="B7885" s="428"/>
      <c r="C7885" s="428"/>
      <c r="D7885" s="495"/>
      <c r="E7885" s="495"/>
      <c r="F7885" s="428"/>
      <c r="G7885" s="495"/>
      <c r="H7885" s="495" t="str">
        <f t="shared" si="248"/>
        <v/>
      </c>
      <c r="I7885" s="512" t="str">
        <f t="shared" si="249"/>
        <v/>
      </c>
      <c r="J7885" s="428"/>
    </row>
    <row r="7886" spans="1:10" ht="24.75" customHeight="1">
      <c r="A7886" s="428"/>
      <c r="B7886" s="428"/>
      <c r="C7886" s="428"/>
      <c r="D7886" s="495"/>
      <c r="E7886" s="495"/>
      <c r="F7886" s="428"/>
      <c r="G7886" s="495"/>
      <c r="H7886" s="495" t="str">
        <f t="shared" si="248"/>
        <v/>
      </c>
      <c r="I7886" s="512" t="str">
        <f t="shared" si="249"/>
        <v/>
      </c>
      <c r="J7886" s="428"/>
    </row>
    <row r="7887" spans="1:10" ht="24.75" customHeight="1">
      <c r="A7887" s="428"/>
      <c r="B7887" s="428"/>
      <c r="C7887" s="428"/>
      <c r="D7887" s="495"/>
      <c r="E7887" s="495"/>
      <c r="F7887" s="428"/>
      <c r="G7887" s="495"/>
      <c r="H7887" s="495" t="str">
        <f t="shared" si="248"/>
        <v/>
      </c>
      <c r="I7887" s="512" t="str">
        <f t="shared" si="249"/>
        <v/>
      </c>
      <c r="J7887" s="428"/>
    </row>
    <row r="7888" spans="1:10" ht="24.75" customHeight="1">
      <c r="A7888" s="428"/>
      <c r="B7888" s="428"/>
      <c r="C7888" s="428"/>
      <c r="D7888" s="495"/>
      <c r="E7888" s="495"/>
      <c r="F7888" s="428"/>
      <c r="G7888" s="495"/>
      <c r="H7888" s="495" t="str">
        <f t="shared" si="248"/>
        <v/>
      </c>
      <c r="I7888" s="512" t="str">
        <f t="shared" si="249"/>
        <v/>
      </c>
      <c r="J7888" s="428"/>
    </row>
    <row r="7889" spans="1:10" ht="24.75" customHeight="1">
      <c r="A7889" s="428"/>
      <c r="B7889" s="428"/>
      <c r="C7889" s="428"/>
      <c r="D7889" s="495"/>
      <c r="E7889" s="495"/>
      <c r="F7889" s="428"/>
      <c r="G7889" s="495"/>
      <c r="H7889" s="495" t="str">
        <f t="shared" si="248"/>
        <v/>
      </c>
      <c r="I7889" s="512" t="str">
        <f t="shared" si="249"/>
        <v/>
      </c>
      <c r="J7889" s="428"/>
    </row>
    <row r="7890" spans="1:10" ht="24.75" customHeight="1">
      <c r="A7890" s="428"/>
      <c r="B7890" s="428"/>
      <c r="C7890" s="428"/>
      <c r="D7890" s="495"/>
      <c r="E7890" s="495"/>
      <c r="F7890" s="428"/>
      <c r="G7890" s="495"/>
      <c r="H7890" s="495" t="str">
        <f t="shared" si="248"/>
        <v/>
      </c>
      <c r="I7890" s="512" t="str">
        <f t="shared" si="249"/>
        <v/>
      </c>
      <c r="J7890" s="428"/>
    </row>
    <row r="7891" spans="1:10" ht="24.75" customHeight="1">
      <c r="A7891" s="428"/>
      <c r="B7891" s="428"/>
      <c r="C7891" s="428"/>
      <c r="D7891" s="495"/>
      <c r="E7891" s="495"/>
      <c r="F7891" s="428"/>
      <c r="G7891" s="495"/>
      <c r="H7891" s="495" t="str">
        <f t="shared" si="248"/>
        <v/>
      </c>
      <c r="I7891" s="512" t="str">
        <f t="shared" si="249"/>
        <v/>
      </c>
      <c r="J7891" s="428"/>
    </row>
    <row r="7892" spans="1:10" ht="24.75" customHeight="1">
      <c r="A7892" s="428"/>
      <c r="B7892" s="428"/>
      <c r="C7892" s="428"/>
      <c r="D7892" s="495"/>
      <c r="E7892" s="495"/>
      <c r="F7892" s="428"/>
      <c r="G7892" s="495"/>
      <c r="H7892" s="495" t="str">
        <f t="shared" si="248"/>
        <v/>
      </c>
      <c r="I7892" s="512" t="str">
        <f t="shared" si="249"/>
        <v/>
      </c>
      <c r="J7892" s="428"/>
    </row>
    <row r="7893" spans="1:10" ht="24.75" customHeight="1">
      <c r="A7893" s="428"/>
      <c r="B7893" s="428"/>
      <c r="C7893" s="428"/>
      <c r="D7893" s="495"/>
      <c r="E7893" s="495"/>
      <c r="F7893" s="428"/>
      <c r="G7893" s="495"/>
      <c r="H7893" s="495" t="str">
        <f t="shared" si="248"/>
        <v/>
      </c>
      <c r="I7893" s="512" t="str">
        <f t="shared" si="249"/>
        <v/>
      </c>
      <c r="J7893" s="428"/>
    </row>
    <row r="7894" spans="1:10" ht="24.75" customHeight="1">
      <c r="A7894" s="428"/>
      <c r="B7894" s="428"/>
      <c r="C7894" s="428"/>
      <c r="D7894" s="495"/>
      <c r="E7894" s="495"/>
      <c r="F7894" s="428"/>
      <c r="G7894" s="495"/>
      <c r="H7894" s="495" t="str">
        <f t="shared" si="248"/>
        <v/>
      </c>
      <c r="I7894" s="512" t="str">
        <f t="shared" si="249"/>
        <v/>
      </c>
      <c r="J7894" s="428"/>
    </row>
    <row r="7895" spans="1:10" ht="24.75" customHeight="1">
      <c r="A7895" s="428"/>
      <c r="B7895" s="428"/>
      <c r="C7895" s="428"/>
      <c r="D7895" s="495"/>
      <c r="E7895" s="495"/>
      <c r="F7895" s="428"/>
      <c r="G7895" s="495"/>
      <c r="H7895" s="495" t="str">
        <f t="shared" si="248"/>
        <v/>
      </c>
      <c r="I7895" s="512" t="str">
        <f t="shared" si="249"/>
        <v/>
      </c>
      <c r="J7895" s="428"/>
    </row>
    <row r="7896" spans="1:10" ht="24.75" customHeight="1">
      <c r="A7896" s="428"/>
      <c r="B7896" s="428"/>
      <c r="C7896" s="428"/>
      <c r="D7896" s="495"/>
      <c r="E7896" s="495"/>
      <c r="F7896" s="428"/>
      <c r="G7896" s="495"/>
      <c r="H7896" s="495" t="str">
        <f t="shared" si="248"/>
        <v/>
      </c>
      <c r="I7896" s="512" t="str">
        <f t="shared" si="249"/>
        <v/>
      </c>
      <c r="J7896" s="428"/>
    </row>
    <row r="7897" spans="1:10" ht="24.75" customHeight="1">
      <c r="A7897" s="428"/>
      <c r="B7897" s="428"/>
      <c r="C7897" s="428"/>
      <c r="D7897" s="495"/>
      <c r="E7897" s="495"/>
      <c r="F7897" s="428"/>
      <c r="G7897" s="495"/>
      <c r="H7897" s="495" t="str">
        <f t="shared" si="248"/>
        <v/>
      </c>
      <c r="I7897" s="512" t="str">
        <f t="shared" si="249"/>
        <v/>
      </c>
      <c r="J7897" s="428"/>
    </row>
    <row r="7898" spans="1:10" ht="24.75" customHeight="1">
      <c r="A7898" s="428"/>
      <c r="B7898" s="428"/>
      <c r="C7898" s="428"/>
      <c r="D7898" s="495"/>
      <c r="E7898" s="495"/>
      <c r="F7898" s="428"/>
      <c r="G7898" s="495"/>
      <c r="H7898" s="495" t="str">
        <f t="shared" si="248"/>
        <v/>
      </c>
      <c r="I7898" s="512" t="str">
        <f t="shared" si="249"/>
        <v/>
      </c>
      <c r="J7898" s="428"/>
    </row>
    <row r="7899" spans="1:10" ht="24.75" customHeight="1">
      <c r="A7899" s="428"/>
      <c r="B7899" s="428"/>
      <c r="C7899" s="428"/>
      <c r="D7899" s="495"/>
      <c r="E7899" s="495"/>
      <c r="F7899" s="428"/>
      <c r="G7899" s="495"/>
      <c r="H7899" s="495" t="str">
        <f t="shared" si="248"/>
        <v/>
      </c>
      <c r="I7899" s="512" t="str">
        <f t="shared" si="249"/>
        <v/>
      </c>
      <c r="J7899" s="428"/>
    </row>
    <row r="7900" spans="1:10" ht="24.75" customHeight="1">
      <c r="A7900" s="428"/>
      <c r="B7900" s="428"/>
      <c r="C7900" s="428"/>
      <c r="D7900" s="495"/>
      <c r="E7900" s="495"/>
      <c r="F7900" s="428"/>
      <c r="G7900" s="495"/>
      <c r="H7900" s="495" t="str">
        <f t="shared" si="248"/>
        <v/>
      </c>
      <c r="I7900" s="512" t="str">
        <f t="shared" si="249"/>
        <v/>
      </c>
      <c r="J7900" s="428"/>
    </row>
    <row r="7901" spans="1:10" ht="24.75" customHeight="1">
      <c r="A7901" s="428"/>
      <c r="B7901" s="428"/>
      <c r="C7901" s="428"/>
      <c r="D7901" s="495"/>
      <c r="E7901" s="495"/>
      <c r="F7901" s="428"/>
      <c r="G7901" s="495"/>
      <c r="H7901" s="495" t="str">
        <f t="shared" si="248"/>
        <v/>
      </c>
      <c r="I7901" s="512" t="str">
        <f t="shared" si="249"/>
        <v/>
      </c>
      <c r="J7901" s="428"/>
    </row>
    <row r="7902" spans="1:10" ht="24.75" customHeight="1">
      <c r="A7902" s="428"/>
      <c r="B7902" s="428"/>
      <c r="C7902" s="428"/>
      <c r="D7902" s="495"/>
      <c r="E7902" s="495"/>
      <c r="F7902" s="428"/>
      <c r="G7902" s="495"/>
      <c r="H7902" s="495" t="str">
        <f t="shared" ref="H7902:H7965" si="250">IF(E7902="","",E7902*G7902)</f>
        <v/>
      </c>
      <c r="I7902" s="512" t="str">
        <f t="shared" ref="I7902:I7965" si="251">IF(D7902="","",H7902/D7902)</f>
        <v/>
      </c>
      <c r="J7902" s="428"/>
    </row>
    <row r="7903" spans="1:10" ht="24.75" customHeight="1">
      <c r="A7903" s="428"/>
      <c r="B7903" s="428"/>
      <c r="C7903" s="428"/>
      <c r="D7903" s="495"/>
      <c r="E7903" s="495"/>
      <c r="F7903" s="428"/>
      <c r="G7903" s="495"/>
      <c r="H7903" s="495" t="str">
        <f t="shared" si="250"/>
        <v/>
      </c>
      <c r="I7903" s="512" t="str">
        <f t="shared" si="251"/>
        <v/>
      </c>
      <c r="J7903" s="428"/>
    </row>
    <row r="7904" spans="1:10" ht="24.75" customHeight="1">
      <c r="A7904" s="428"/>
      <c r="B7904" s="428"/>
      <c r="C7904" s="428"/>
      <c r="D7904" s="495"/>
      <c r="E7904" s="495"/>
      <c r="F7904" s="428"/>
      <c r="G7904" s="495"/>
      <c r="H7904" s="495" t="str">
        <f t="shared" si="250"/>
        <v/>
      </c>
      <c r="I7904" s="512" t="str">
        <f t="shared" si="251"/>
        <v/>
      </c>
      <c r="J7904" s="428"/>
    </row>
    <row r="7905" spans="1:10" ht="24.75" customHeight="1">
      <c r="A7905" s="428"/>
      <c r="B7905" s="428"/>
      <c r="C7905" s="428"/>
      <c r="D7905" s="495"/>
      <c r="E7905" s="495"/>
      <c r="F7905" s="428"/>
      <c r="G7905" s="495"/>
      <c r="H7905" s="495" t="str">
        <f t="shared" si="250"/>
        <v/>
      </c>
      <c r="I7905" s="512" t="str">
        <f t="shared" si="251"/>
        <v/>
      </c>
      <c r="J7905" s="428"/>
    </row>
    <row r="7906" spans="1:10" ht="24.75" customHeight="1">
      <c r="A7906" s="428"/>
      <c r="B7906" s="428"/>
      <c r="C7906" s="428"/>
      <c r="D7906" s="495"/>
      <c r="E7906" s="495"/>
      <c r="F7906" s="428"/>
      <c r="G7906" s="495"/>
      <c r="H7906" s="495" t="str">
        <f t="shared" si="250"/>
        <v/>
      </c>
      <c r="I7906" s="512" t="str">
        <f t="shared" si="251"/>
        <v/>
      </c>
      <c r="J7906" s="428"/>
    </row>
    <row r="7907" spans="1:10" ht="24.75" customHeight="1">
      <c r="A7907" s="428"/>
      <c r="B7907" s="428"/>
      <c r="C7907" s="428"/>
      <c r="D7907" s="495"/>
      <c r="E7907" s="495"/>
      <c r="F7907" s="428"/>
      <c r="G7907" s="495"/>
      <c r="H7907" s="495" t="str">
        <f t="shared" si="250"/>
        <v/>
      </c>
      <c r="I7907" s="512" t="str">
        <f t="shared" si="251"/>
        <v/>
      </c>
      <c r="J7907" s="428"/>
    </row>
    <row r="7908" spans="1:10" ht="24.75" customHeight="1">
      <c r="A7908" s="428"/>
      <c r="B7908" s="428"/>
      <c r="C7908" s="428"/>
      <c r="D7908" s="495"/>
      <c r="E7908" s="495"/>
      <c r="F7908" s="428"/>
      <c r="G7908" s="495"/>
      <c r="H7908" s="495" t="str">
        <f t="shared" si="250"/>
        <v/>
      </c>
      <c r="I7908" s="512" t="str">
        <f t="shared" si="251"/>
        <v/>
      </c>
      <c r="J7908" s="428"/>
    </row>
    <row r="7909" spans="1:10" ht="24.75" customHeight="1">
      <c r="A7909" s="428"/>
      <c r="B7909" s="428"/>
      <c r="C7909" s="428"/>
      <c r="D7909" s="495"/>
      <c r="E7909" s="495"/>
      <c r="F7909" s="428"/>
      <c r="G7909" s="495"/>
      <c r="H7909" s="495" t="str">
        <f t="shared" si="250"/>
        <v/>
      </c>
      <c r="I7909" s="512" t="str">
        <f t="shared" si="251"/>
        <v/>
      </c>
      <c r="J7909" s="428"/>
    </row>
    <row r="7910" spans="1:10" ht="24.75" customHeight="1">
      <c r="A7910" s="428"/>
      <c r="B7910" s="428"/>
      <c r="C7910" s="428"/>
      <c r="D7910" s="495"/>
      <c r="E7910" s="495"/>
      <c r="F7910" s="428"/>
      <c r="G7910" s="495"/>
      <c r="H7910" s="495" t="str">
        <f t="shared" si="250"/>
        <v/>
      </c>
      <c r="I7910" s="512" t="str">
        <f t="shared" si="251"/>
        <v/>
      </c>
      <c r="J7910" s="428"/>
    </row>
    <row r="7911" spans="1:10" ht="24.75" customHeight="1">
      <c r="A7911" s="428"/>
      <c r="B7911" s="428"/>
      <c r="C7911" s="428"/>
      <c r="D7911" s="495"/>
      <c r="E7911" s="495"/>
      <c r="F7911" s="428"/>
      <c r="G7911" s="495"/>
      <c r="H7911" s="495" t="str">
        <f t="shared" si="250"/>
        <v/>
      </c>
      <c r="I7911" s="512" t="str">
        <f t="shared" si="251"/>
        <v/>
      </c>
      <c r="J7911" s="428"/>
    </row>
    <row r="7912" spans="1:10" ht="24.75" customHeight="1">
      <c r="A7912" s="428"/>
      <c r="B7912" s="428"/>
      <c r="C7912" s="428"/>
      <c r="D7912" s="495"/>
      <c r="E7912" s="495"/>
      <c r="F7912" s="428"/>
      <c r="G7912" s="495"/>
      <c r="H7912" s="495" t="str">
        <f t="shared" si="250"/>
        <v/>
      </c>
      <c r="I7912" s="512" t="str">
        <f t="shared" si="251"/>
        <v/>
      </c>
      <c r="J7912" s="428"/>
    </row>
    <row r="7913" spans="1:10" ht="24.75" customHeight="1">
      <c r="A7913" s="428"/>
      <c r="B7913" s="428"/>
      <c r="C7913" s="428"/>
      <c r="D7913" s="495"/>
      <c r="E7913" s="495"/>
      <c r="F7913" s="428"/>
      <c r="G7913" s="495"/>
      <c r="H7913" s="495" t="str">
        <f t="shared" si="250"/>
        <v/>
      </c>
      <c r="I7913" s="512" t="str">
        <f t="shared" si="251"/>
        <v/>
      </c>
      <c r="J7913" s="428"/>
    </row>
    <row r="7914" spans="1:10" ht="24.75" customHeight="1">
      <c r="A7914" s="428"/>
      <c r="B7914" s="428"/>
      <c r="C7914" s="428"/>
      <c r="D7914" s="495"/>
      <c r="E7914" s="495"/>
      <c r="F7914" s="428"/>
      <c r="G7914" s="495"/>
      <c r="H7914" s="495" t="str">
        <f t="shared" si="250"/>
        <v/>
      </c>
      <c r="I7914" s="512" t="str">
        <f t="shared" si="251"/>
        <v/>
      </c>
      <c r="J7914" s="428"/>
    </row>
    <row r="7915" spans="1:10" ht="24.75" customHeight="1">
      <c r="A7915" s="428"/>
      <c r="B7915" s="428"/>
      <c r="C7915" s="428"/>
      <c r="D7915" s="495"/>
      <c r="E7915" s="495"/>
      <c r="F7915" s="428"/>
      <c r="G7915" s="495"/>
      <c r="H7915" s="495" t="str">
        <f t="shared" si="250"/>
        <v/>
      </c>
      <c r="I7915" s="512" t="str">
        <f t="shared" si="251"/>
        <v/>
      </c>
      <c r="J7915" s="428"/>
    </row>
    <row r="7916" spans="1:10" ht="24.75" customHeight="1">
      <c r="A7916" s="428"/>
      <c r="B7916" s="428"/>
      <c r="C7916" s="428"/>
      <c r="D7916" s="495"/>
      <c r="E7916" s="495"/>
      <c r="F7916" s="428"/>
      <c r="G7916" s="495"/>
      <c r="H7916" s="495" t="str">
        <f t="shared" si="250"/>
        <v/>
      </c>
      <c r="I7916" s="512" t="str">
        <f t="shared" si="251"/>
        <v/>
      </c>
      <c r="J7916" s="428"/>
    </row>
    <row r="7917" spans="1:10" ht="24.75" customHeight="1">
      <c r="A7917" s="428"/>
      <c r="B7917" s="428"/>
      <c r="C7917" s="428"/>
      <c r="D7917" s="495"/>
      <c r="E7917" s="495"/>
      <c r="F7917" s="428"/>
      <c r="G7917" s="495"/>
      <c r="H7917" s="495" t="str">
        <f t="shared" si="250"/>
        <v/>
      </c>
      <c r="I7917" s="512" t="str">
        <f t="shared" si="251"/>
        <v/>
      </c>
      <c r="J7917" s="428"/>
    </row>
    <row r="7918" spans="1:10" ht="24.75" customHeight="1">
      <c r="A7918" s="428"/>
      <c r="B7918" s="428"/>
      <c r="C7918" s="428"/>
      <c r="D7918" s="495"/>
      <c r="E7918" s="495"/>
      <c r="F7918" s="428"/>
      <c r="G7918" s="495"/>
      <c r="H7918" s="495" t="str">
        <f t="shared" si="250"/>
        <v/>
      </c>
      <c r="I7918" s="512" t="str">
        <f t="shared" si="251"/>
        <v/>
      </c>
      <c r="J7918" s="428"/>
    </row>
    <row r="7919" spans="1:10" ht="24.75" customHeight="1">
      <c r="A7919" s="428"/>
      <c r="B7919" s="428"/>
      <c r="C7919" s="428"/>
      <c r="D7919" s="495"/>
      <c r="E7919" s="495"/>
      <c r="F7919" s="428"/>
      <c r="G7919" s="495"/>
      <c r="H7919" s="495" t="str">
        <f t="shared" si="250"/>
        <v/>
      </c>
      <c r="I7919" s="512" t="str">
        <f t="shared" si="251"/>
        <v/>
      </c>
      <c r="J7919" s="428"/>
    </row>
    <row r="7920" spans="1:10" ht="24.75" customHeight="1">
      <c r="A7920" s="428"/>
      <c r="B7920" s="428"/>
      <c r="C7920" s="428"/>
      <c r="D7920" s="495"/>
      <c r="E7920" s="495"/>
      <c r="F7920" s="428"/>
      <c r="G7920" s="495"/>
      <c r="H7920" s="495" t="str">
        <f t="shared" si="250"/>
        <v/>
      </c>
      <c r="I7920" s="512" t="str">
        <f t="shared" si="251"/>
        <v/>
      </c>
      <c r="J7920" s="428"/>
    </row>
    <row r="7921" spans="1:10" ht="24.75" customHeight="1">
      <c r="A7921" s="428"/>
      <c r="B7921" s="428"/>
      <c r="C7921" s="428"/>
      <c r="D7921" s="495"/>
      <c r="E7921" s="495"/>
      <c r="F7921" s="428"/>
      <c r="G7921" s="495"/>
      <c r="H7921" s="495" t="str">
        <f t="shared" si="250"/>
        <v/>
      </c>
      <c r="I7921" s="512" t="str">
        <f t="shared" si="251"/>
        <v/>
      </c>
      <c r="J7921" s="428"/>
    </row>
    <row r="7922" spans="1:10" ht="24.75" customHeight="1">
      <c r="A7922" s="428"/>
      <c r="B7922" s="428"/>
      <c r="C7922" s="428"/>
      <c r="D7922" s="495"/>
      <c r="E7922" s="495"/>
      <c r="F7922" s="428"/>
      <c r="G7922" s="495"/>
      <c r="H7922" s="495" t="str">
        <f t="shared" si="250"/>
        <v/>
      </c>
      <c r="I7922" s="512" t="str">
        <f t="shared" si="251"/>
        <v/>
      </c>
      <c r="J7922" s="428"/>
    </row>
    <row r="7923" spans="1:10" ht="24.75" customHeight="1">
      <c r="A7923" s="428"/>
      <c r="B7923" s="428"/>
      <c r="C7923" s="428"/>
      <c r="D7923" s="495"/>
      <c r="E7923" s="495"/>
      <c r="F7923" s="428"/>
      <c r="G7923" s="495"/>
      <c r="H7923" s="495" t="str">
        <f t="shared" si="250"/>
        <v/>
      </c>
      <c r="I7923" s="512" t="str">
        <f t="shared" si="251"/>
        <v/>
      </c>
      <c r="J7923" s="428"/>
    </row>
    <row r="7924" spans="1:10" ht="24.75" customHeight="1">
      <c r="A7924" s="428"/>
      <c r="B7924" s="428"/>
      <c r="C7924" s="428"/>
      <c r="D7924" s="495"/>
      <c r="E7924" s="495"/>
      <c r="F7924" s="428"/>
      <c r="G7924" s="495"/>
      <c r="H7924" s="495" t="str">
        <f t="shared" si="250"/>
        <v/>
      </c>
      <c r="I7924" s="512" t="str">
        <f t="shared" si="251"/>
        <v/>
      </c>
      <c r="J7924" s="428"/>
    </row>
    <row r="7925" spans="1:10" ht="24.75" customHeight="1">
      <c r="A7925" s="428"/>
      <c r="B7925" s="428"/>
      <c r="C7925" s="428"/>
      <c r="D7925" s="495"/>
      <c r="E7925" s="495"/>
      <c r="F7925" s="428"/>
      <c r="G7925" s="495"/>
      <c r="H7925" s="495" t="str">
        <f t="shared" si="250"/>
        <v/>
      </c>
      <c r="I7925" s="512" t="str">
        <f t="shared" si="251"/>
        <v/>
      </c>
      <c r="J7925" s="428"/>
    </row>
    <row r="7926" spans="1:10" ht="24.75" customHeight="1">
      <c r="A7926" s="428"/>
      <c r="B7926" s="428"/>
      <c r="C7926" s="428"/>
      <c r="D7926" s="495"/>
      <c r="E7926" s="495"/>
      <c r="F7926" s="428"/>
      <c r="G7926" s="495"/>
      <c r="H7926" s="495" t="str">
        <f t="shared" si="250"/>
        <v/>
      </c>
      <c r="I7926" s="512" t="str">
        <f t="shared" si="251"/>
        <v/>
      </c>
      <c r="J7926" s="428"/>
    </row>
    <row r="7927" spans="1:10" ht="24.75" customHeight="1">
      <c r="A7927" s="428"/>
      <c r="B7927" s="428"/>
      <c r="C7927" s="428"/>
      <c r="D7927" s="495"/>
      <c r="E7927" s="495"/>
      <c r="F7927" s="428"/>
      <c r="G7927" s="495"/>
      <c r="H7927" s="495" t="str">
        <f t="shared" si="250"/>
        <v/>
      </c>
      <c r="I7927" s="512" t="str">
        <f t="shared" si="251"/>
        <v/>
      </c>
      <c r="J7927" s="428"/>
    </row>
    <row r="7928" spans="1:10" ht="24.75" customHeight="1">
      <c r="A7928" s="428"/>
      <c r="B7928" s="428"/>
      <c r="C7928" s="428"/>
      <c r="D7928" s="495"/>
      <c r="E7928" s="495"/>
      <c r="F7928" s="428"/>
      <c r="G7928" s="495"/>
      <c r="H7928" s="495" t="str">
        <f t="shared" si="250"/>
        <v/>
      </c>
      <c r="I7928" s="512" t="str">
        <f t="shared" si="251"/>
        <v/>
      </c>
      <c r="J7928" s="428"/>
    </row>
    <row r="7929" spans="1:10" ht="24.75" customHeight="1">
      <c r="A7929" s="428"/>
      <c r="B7929" s="428"/>
      <c r="C7929" s="428"/>
      <c r="D7929" s="495"/>
      <c r="E7929" s="495"/>
      <c r="F7929" s="428"/>
      <c r="G7929" s="495"/>
      <c r="H7929" s="495" t="str">
        <f t="shared" si="250"/>
        <v/>
      </c>
      <c r="I7929" s="512" t="str">
        <f t="shared" si="251"/>
        <v/>
      </c>
      <c r="J7929" s="428"/>
    </row>
    <row r="7930" spans="1:10" ht="24.75" customHeight="1">
      <c r="A7930" s="428"/>
      <c r="B7930" s="428"/>
      <c r="C7930" s="428"/>
      <c r="D7930" s="495"/>
      <c r="E7930" s="495"/>
      <c r="F7930" s="428"/>
      <c r="G7930" s="495"/>
      <c r="H7930" s="495" t="str">
        <f t="shared" si="250"/>
        <v/>
      </c>
      <c r="I7930" s="512" t="str">
        <f t="shared" si="251"/>
        <v/>
      </c>
      <c r="J7930" s="428"/>
    </row>
    <row r="7931" spans="1:10" ht="24.75" customHeight="1">
      <c r="A7931" s="428"/>
      <c r="B7931" s="428"/>
      <c r="C7931" s="428"/>
      <c r="D7931" s="495"/>
      <c r="E7931" s="495"/>
      <c r="F7931" s="428"/>
      <c r="G7931" s="495"/>
      <c r="H7931" s="495" t="str">
        <f t="shared" si="250"/>
        <v/>
      </c>
      <c r="I7931" s="512" t="str">
        <f t="shared" si="251"/>
        <v/>
      </c>
      <c r="J7931" s="428"/>
    </row>
    <row r="7932" spans="1:10" ht="24.75" customHeight="1">
      <c r="A7932" s="428"/>
      <c r="B7932" s="428"/>
      <c r="C7932" s="428"/>
      <c r="D7932" s="495"/>
      <c r="E7932" s="495"/>
      <c r="F7932" s="428"/>
      <c r="G7932" s="495"/>
      <c r="H7932" s="495" t="str">
        <f t="shared" si="250"/>
        <v/>
      </c>
      <c r="I7932" s="512" t="str">
        <f t="shared" si="251"/>
        <v/>
      </c>
      <c r="J7932" s="428"/>
    </row>
    <row r="7933" spans="1:10" ht="24.75" customHeight="1">
      <c r="A7933" s="428"/>
      <c r="B7933" s="428"/>
      <c r="C7933" s="428"/>
      <c r="D7933" s="495"/>
      <c r="E7933" s="495"/>
      <c r="F7933" s="428"/>
      <c r="G7933" s="495"/>
      <c r="H7933" s="495" t="str">
        <f t="shared" si="250"/>
        <v/>
      </c>
      <c r="I7933" s="512" t="str">
        <f t="shared" si="251"/>
        <v/>
      </c>
      <c r="J7933" s="428"/>
    </row>
    <row r="7934" spans="1:10" ht="24.75" customHeight="1">
      <c r="A7934" s="428"/>
      <c r="B7934" s="428"/>
      <c r="C7934" s="428"/>
      <c r="D7934" s="495"/>
      <c r="E7934" s="495"/>
      <c r="F7934" s="428"/>
      <c r="G7934" s="495"/>
      <c r="H7934" s="495" t="str">
        <f t="shared" si="250"/>
        <v/>
      </c>
      <c r="I7934" s="512" t="str">
        <f t="shared" si="251"/>
        <v/>
      </c>
      <c r="J7934" s="428"/>
    </row>
    <row r="7935" spans="1:10" ht="24.75" customHeight="1">
      <c r="A7935" s="428"/>
      <c r="B7935" s="428"/>
      <c r="C7935" s="428"/>
      <c r="D7935" s="495"/>
      <c r="E7935" s="495"/>
      <c r="F7935" s="428"/>
      <c r="G7935" s="495"/>
      <c r="H7935" s="495" t="str">
        <f t="shared" si="250"/>
        <v/>
      </c>
      <c r="I7935" s="512" t="str">
        <f t="shared" si="251"/>
        <v/>
      </c>
      <c r="J7935" s="428"/>
    </row>
    <row r="7936" spans="1:10" ht="24.75" customHeight="1">
      <c r="A7936" s="428"/>
      <c r="B7936" s="428"/>
      <c r="C7936" s="428"/>
      <c r="D7936" s="495"/>
      <c r="E7936" s="495"/>
      <c r="F7936" s="428"/>
      <c r="G7936" s="495"/>
      <c r="H7936" s="495" t="str">
        <f t="shared" si="250"/>
        <v/>
      </c>
      <c r="I7936" s="512" t="str">
        <f t="shared" si="251"/>
        <v/>
      </c>
      <c r="J7936" s="428"/>
    </row>
    <row r="7937" spans="1:10" ht="24.75" customHeight="1">
      <c r="A7937" s="428"/>
      <c r="B7937" s="428"/>
      <c r="C7937" s="428"/>
      <c r="D7937" s="495"/>
      <c r="E7937" s="495"/>
      <c r="F7937" s="428"/>
      <c r="G7937" s="495"/>
      <c r="H7937" s="495" t="str">
        <f t="shared" si="250"/>
        <v/>
      </c>
      <c r="I7937" s="512" t="str">
        <f t="shared" si="251"/>
        <v/>
      </c>
      <c r="J7937" s="428"/>
    </row>
    <row r="7938" spans="1:10" ht="24.75" customHeight="1">
      <c r="A7938" s="428"/>
      <c r="B7938" s="428"/>
      <c r="C7938" s="428"/>
      <c r="D7938" s="495"/>
      <c r="E7938" s="495"/>
      <c r="F7938" s="428"/>
      <c r="G7938" s="495"/>
      <c r="H7938" s="495" t="str">
        <f t="shared" si="250"/>
        <v/>
      </c>
      <c r="I7938" s="512" t="str">
        <f t="shared" si="251"/>
        <v/>
      </c>
      <c r="J7938" s="428"/>
    </row>
    <row r="7939" spans="1:10" ht="24.75" customHeight="1">
      <c r="A7939" s="428"/>
      <c r="B7939" s="428"/>
      <c r="C7939" s="428"/>
      <c r="D7939" s="495"/>
      <c r="E7939" s="495"/>
      <c r="F7939" s="428"/>
      <c r="G7939" s="495"/>
      <c r="H7939" s="495" t="str">
        <f t="shared" si="250"/>
        <v/>
      </c>
      <c r="I7939" s="512" t="str">
        <f t="shared" si="251"/>
        <v/>
      </c>
      <c r="J7939" s="428"/>
    </row>
    <row r="7940" spans="1:10" ht="24.75" customHeight="1">
      <c r="A7940" s="428"/>
      <c r="B7940" s="428"/>
      <c r="C7940" s="428"/>
      <c r="D7940" s="495"/>
      <c r="E7940" s="495"/>
      <c r="F7940" s="428"/>
      <c r="G7940" s="495"/>
      <c r="H7940" s="495" t="str">
        <f t="shared" si="250"/>
        <v/>
      </c>
      <c r="I7940" s="512" t="str">
        <f t="shared" si="251"/>
        <v/>
      </c>
      <c r="J7940" s="428"/>
    </row>
    <row r="7941" spans="1:10" ht="24.75" customHeight="1">
      <c r="A7941" s="428"/>
      <c r="B7941" s="428"/>
      <c r="C7941" s="428"/>
      <c r="D7941" s="495"/>
      <c r="E7941" s="495"/>
      <c r="F7941" s="428"/>
      <c r="G7941" s="495"/>
      <c r="H7941" s="495" t="str">
        <f t="shared" si="250"/>
        <v/>
      </c>
      <c r="I7941" s="512" t="str">
        <f t="shared" si="251"/>
        <v/>
      </c>
      <c r="J7941" s="428"/>
    </row>
    <row r="7942" spans="1:10" ht="24.75" customHeight="1">
      <c r="A7942" s="428"/>
      <c r="B7942" s="428"/>
      <c r="C7942" s="428"/>
      <c r="D7942" s="495"/>
      <c r="E7942" s="495"/>
      <c r="F7942" s="428"/>
      <c r="G7942" s="495"/>
      <c r="H7942" s="495" t="str">
        <f t="shared" si="250"/>
        <v/>
      </c>
      <c r="I7942" s="512" t="str">
        <f t="shared" si="251"/>
        <v/>
      </c>
      <c r="J7942" s="428"/>
    </row>
    <row r="7943" spans="1:10" ht="24.75" customHeight="1">
      <c r="A7943" s="428"/>
      <c r="B7943" s="428"/>
      <c r="C7943" s="428"/>
      <c r="D7943" s="495"/>
      <c r="E7943" s="495"/>
      <c r="F7943" s="428"/>
      <c r="G7943" s="495"/>
      <c r="H7943" s="495" t="str">
        <f t="shared" si="250"/>
        <v/>
      </c>
      <c r="I7943" s="512" t="str">
        <f t="shared" si="251"/>
        <v/>
      </c>
      <c r="J7943" s="428"/>
    </row>
    <row r="7944" spans="1:10" ht="24.75" customHeight="1">
      <c r="A7944" s="428"/>
      <c r="B7944" s="428"/>
      <c r="C7944" s="428"/>
      <c r="D7944" s="495"/>
      <c r="E7944" s="495"/>
      <c r="F7944" s="428"/>
      <c r="G7944" s="495"/>
      <c r="H7944" s="495" t="str">
        <f t="shared" si="250"/>
        <v/>
      </c>
      <c r="I7944" s="512" t="str">
        <f t="shared" si="251"/>
        <v/>
      </c>
      <c r="J7944" s="428"/>
    </row>
    <row r="7945" spans="1:10" ht="24.75" customHeight="1">
      <c r="A7945" s="428"/>
      <c r="B7945" s="428"/>
      <c r="C7945" s="428"/>
      <c r="D7945" s="495"/>
      <c r="E7945" s="495"/>
      <c r="F7945" s="428"/>
      <c r="G7945" s="495"/>
      <c r="H7945" s="495" t="str">
        <f t="shared" si="250"/>
        <v/>
      </c>
      <c r="I7945" s="512" t="str">
        <f t="shared" si="251"/>
        <v/>
      </c>
      <c r="J7945" s="428"/>
    </row>
    <row r="7946" spans="1:10" ht="24.75" customHeight="1">
      <c r="A7946" s="428"/>
      <c r="B7946" s="428"/>
      <c r="C7946" s="428"/>
      <c r="D7946" s="495"/>
      <c r="E7946" s="495"/>
      <c r="F7946" s="428"/>
      <c r="G7946" s="495"/>
      <c r="H7946" s="495" t="str">
        <f t="shared" si="250"/>
        <v/>
      </c>
      <c r="I7946" s="512" t="str">
        <f t="shared" si="251"/>
        <v/>
      </c>
      <c r="J7946" s="428"/>
    </row>
    <row r="7947" spans="1:10" ht="24.75" customHeight="1">
      <c r="A7947" s="428"/>
      <c r="B7947" s="428"/>
      <c r="C7947" s="428"/>
      <c r="D7947" s="495"/>
      <c r="E7947" s="495"/>
      <c r="F7947" s="428"/>
      <c r="G7947" s="495"/>
      <c r="H7947" s="495" t="str">
        <f t="shared" si="250"/>
        <v/>
      </c>
      <c r="I7947" s="512" t="str">
        <f t="shared" si="251"/>
        <v/>
      </c>
      <c r="J7947" s="428"/>
    </row>
    <row r="7948" spans="1:10" ht="24.75" customHeight="1">
      <c r="A7948" s="428"/>
      <c r="B7948" s="428"/>
      <c r="C7948" s="428"/>
      <c r="D7948" s="495"/>
      <c r="E7948" s="495"/>
      <c r="F7948" s="428"/>
      <c r="G7948" s="495"/>
      <c r="H7948" s="495" t="str">
        <f t="shared" si="250"/>
        <v/>
      </c>
      <c r="I7948" s="512" t="str">
        <f t="shared" si="251"/>
        <v/>
      </c>
      <c r="J7948" s="428"/>
    </row>
    <row r="7949" spans="1:10" ht="24.75" customHeight="1">
      <c r="A7949" s="428"/>
      <c r="B7949" s="428"/>
      <c r="C7949" s="428"/>
      <c r="D7949" s="495"/>
      <c r="E7949" s="495"/>
      <c r="F7949" s="428"/>
      <c r="G7949" s="495"/>
      <c r="H7949" s="495" t="str">
        <f t="shared" si="250"/>
        <v/>
      </c>
      <c r="I7949" s="512" t="str">
        <f t="shared" si="251"/>
        <v/>
      </c>
      <c r="J7949" s="428"/>
    </row>
    <row r="7950" spans="1:10" ht="24.75" customHeight="1">
      <c r="A7950" s="428"/>
      <c r="B7950" s="428"/>
      <c r="C7950" s="428"/>
      <c r="D7950" s="495"/>
      <c r="E7950" s="495"/>
      <c r="F7950" s="428"/>
      <c r="G7950" s="495"/>
      <c r="H7950" s="495" t="str">
        <f t="shared" si="250"/>
        <v/>
      </c>
      <c r="I7950" s="512" t="str">
        <f t="shared" si="251"/>
        <v/>
      </c>
      <c r="J7950" s="428"/>
    </row>
    <row r="7951" spans="1:10" ht="24.75" customHeight="1">
      <c r="A7951" s="428"/>
      <c r="B7951" s="428"/>
      <c r="C7951" s="428"/>
      <c r="D7951" s="495"/>
      <c r="E7951" s="495"/>
      <c r="F7951" s="428"/>
      <c r="G7951" s="495"/>
      <c r="H7951" s="495" t="str">
        <f t="shared" si="250"/>
        <v/>
      </c>
      <c r="I7951" s="512" t="str">
        <f t="shared" si="251"/>
        <v/>
      </c>
      <c r="J7951" s="428"/>
    </row>
    <row r="7952" spans="1:10" ht="24.75" customHeight="1">
      <c r="A7952" s="428"/>
      <c r="B7952" s="428"/>
      <c r="C7952" s="428"/>
      <c r="D7952" s="495"/>
      <c r="E7952" s="495"/>
      <c r="F7952" s="428"/>
      <c r="G7952" s="495"/>
      <c r="H7952" s="495" t="str">
        <f t="shared" si="250"/>
        <v/>
      </c>
      <c r="I7952" s="512" t="str">
        <f t="shared" si="251"/>
        <v/>
      </c>
      <c r="J7952" s="428"/>
    </row>
    <row r="7953" spans="1:10" ht="24.75" customHeight="1">
      <c r="A7953" s="428"/>
      <c r="B7953" s="428"/>
      <c r="C7953" s="428"/>
      <c r="D7953" s="495"/>
      <c r="E7953" s="495"/>
      <c r="F7953" s="428"/>
      <c r="G7953" s="495"/>
      <c r="H7953" s="495" t="str">
        <f t="shared" si="250"/>
        <v/>
      </c>
      <c r="I7953" s="512" t="str">
        <f t="shared" si="251"/>
        <v/>
      </c>
      <c r="J7953" s="428"/>
    </row>
    <row r="7954" spans="1:10" ht="24.75" customHeight="1">
      <c r="A7954" s="428"/>
      <c r="B7954" s="428"/>
      <c r="C7954" s="428"/>
      <c r="D7954" s="495"/>
      <c r="E7954" s="495"/>
      <c r="F7954" s="428"/>
      <c r="G7954" s="495"/>
      <c r="H7954" s="495" t="str">
        <f t="shared" si="250"/>
        <v/>
      </c>
      <c r="I7954" s="512" t="str">
        <f t="shared" si="251"/>
        <v/>
      </c>
      <c r="J7954" s="428"/>
    </row>
    <row r="7955" spans="1:10" ht="24.75" customHeight="1">
      <c r="A7955" s="428"/>
      <c r="B7955" s="428"/>
      <c r="C7955" s="428"/>
      <c r="D7955" s="495"/>
      <c r="E7955" s="495"/>
      <c r="F7955" s="428"/>
      <c r="G7955" s="495"/>
      <c r="H7955" s="495" t="str">
        <f t="shared" si="250"/>
        <v/>
      </c>
      <c r="I7955" s="512" t="str">
        <f t="shared" si="251"/>
        <v/>
      </c>
      <c r="J7955" s="428"/>
    </row>
    <row r="7956" spans="1:10" ht="24.75" customHeight="1">
      <c r="A7956" s="428"/>
      <c r="B7956" s="428"/>
      <c r="C7956" s="428"/>
      <c r="D7956" s="495"/>
      <c r="E7956" s="495"/>
      <c r="F7956" s="428"/>
      <c r="G7956" s="495"/>
      <c r="H7956" s="495" t="str">
        <f t="shared" si="250"/>
        <v/>
      </c>
      <c r="I7956" s="512" t="str">
        <f t="shared" si="251"/>
        <v/>
      </c>
      <c r="J7956" s="428"/>
    </row>
    <row r="7957" spans="1:10" ht="24.75" customHeight="1">
      <c r="A7957" s="428"/>
      <c r="B7957" s="428"/>
      <c r="C7957" s="428"/>
      <c r="D7957" s="495"/>
      <c r="E7957" s="495"/>
      <c r="F7957" s="428"/>
      <c r="G7957" s="495"/>
      <c r="H7957" s="495" t="str">
        <f t="shared" si="250"/>
        <v/>
      </c>
      <c r="I7957" s="512" t="str">
        <f t="shared" si="251"/>
        <v/>
      </c>
      <c r="J7957" s="428"/>
    </row>
    <row r="7958" spans="1:10" ht="24.75" customHeight="1">
      <c r="A7958" s="428"/>
      <c r="B7958" s="428"/>
      <c r="C7958" s="428"/>
      <c r="D7958" s="495"/>
      <c r="E7958" s="495"/>
      <c r="F7958" s="428"/>
      <c r="G7958" s="495"/>
      <c r="H7958" s="495" t="str">
        <f t="shared" si="250"/>
        <v/>
      </c>
      <c r="I7958" s="512" t="str">
        <f t="shared" si="251"/>
        <v/>
      </c>
      <c r="J7958" s="428"/>
    </row>
    <row r="7959" spans="1:10" ht="24.75" customHeight="1">
      <c r="A7959" s="428"/>
      <c r="B7959" s="428"/>
      <c r="C7959" s="428"/>
      <c r="D7959" s="495"/>
      <c r="E7959" s="495"/>
      <c r="F7959" s="428"/>
      <c r="G7959" s="495"/>
      <c r="H7959" s="495" t="str">
        <f t="shared" si="250"/>
        <v/>
      </c>
      <c r="I7959" s="512" t="str">
        <f t="shared" si="251"/>
        <v/>
      </c>
      <c r="J7959" s="428"/>
    </row>
    <row r="7960" spans="1:10" ht="24.75" customHeight="1">
      <c r="A7960" s="428"/>
      <c r="B7960" s="428"/>
      <c r="C7960" s="428"/>
      <c r="D7960" s="495"/>
      <c r="E7960" s="495"/>
      <c r="F7960" s="428"/>
      <c r="G7960" s="495"/>
      <c r="H7960" s="495" t="str">
        <f t="shared" si="250"/>
        <v/>
      </c>
      <c r="I7960" s="512" t="str">
        <f t="shared" si="251"/>
        <v/>
      </c>
      <c r="J7960" s="428"/>
    </row>
    <row r="7961" spans="1:10" ht="24.75" customHeight="1">
      <c r="A7961" s="428"/>
      <c r="B7961" s="428"/>
      <c r="C7961" s="428"/>
      <c r="D7961" s="495"/>
      <c r="E7961" s="495"/>
      <c r="F7961" s="428"/>
      <c r="G7961" s="495"/>
      <c r="H7961" s="495" t="str">
        <f t="shared" si="250"/>
        <v/>
      </c>
      <c r="I7961" s="512" t="str">
        <f t="shared" si="251"/>
        <v/>
      </c>
      <c r="J7961" s="428"/>
    </row>
    <row r="7962" spans="1:10" ht="24.75" customHeight="1">
      <c r="A7962" s="428"/>
      <c r="B7962" s="428"/>
      <c r="C7962" s="428"/>
      <c r="D7962" s="495"/>
      <c r="E7962" s="495"/>
      <c r="F7962" s="428"/>
      <c r="G7962" s="495"/>
      <c r="H7962" s="495" t="str">
        <f t="shared" si="250"/>
        <v/>
      </c>
      <c r="I7962" s="512" t="str">
        <f t="shared" si="251"/>
        <v/>
      </c>
      <c r="J7962" s="428"/>
    </row>
    <row r="7963" spans="1:10" ht="24.75" customHeight="1">
      <c r="A7963" s="428"/>
      <c r="B7963" s="428"/>
      <c r="C7963" s="428"/>
      <c r="D7963" s="495"/>
      <c r="E7963" s="495"/>
      <c r="F7963" s="428"/>
      <c r="G7963" s="495"/>
      <c r="H7963" s="495" t="str">
        <f t="shared" si="250"/>
        <v/>
      </c>
      <c r="I7963" s="512" t="str">
        <f t="shared" si="251"/>
        <v/>
      </c>
      <c r="J7963" s="428"/>
    </row>
    <row r="7964" spans="1:10" ht="24.75" customHeight="1">
      <c r="A7964" s="428"/>
      <c r="B7964" s="428"/>
      <c r="C7964" s="428"/>
      <c r="D7964" s="495"/>
      <c r="E7964" s="495"/>
      <c r="F7964" s="428"/>
      <c r="G7964" s="495"/>
      <c r="H7964" s="495" t="str">
        <f t="shared" si="250"/>
        <v/>
      </c>
      <c r="I7964" s="512" t="str">
        <f t="shared" si="251"/>
        <v/>
      </c>
      <c r="J7964" s="428"/>
    </row>
    <row r="7965" spans="1:10" ht="24.75" customHeight="1">
      <c r="A7965" s="428"/>
      <c r="B7965" s="428"/>
      <c r="C7965" s="428"/>
      <c r="D7965" s="495"/>
      <c r="E7965" s="495"/>
      <c r="F7965" s="428"/>
      <c r="G7965" s="495"/>
      <c r="H7965" s="495" t="str">
        <f t="shared" si="250"/>
        <v/>
      </c>
      <c r="I7965" s="512" t="str">
        <f t="shared" si="251"/>
        <v/>
      </c>
      <c r="J7965" s="428"/>
    </row>
    <row r="7966" spans="1:10" ht="24.75" customHeight="1">
      <c r="A7966" s="428"/>
      <c r="B7966" s="428"/>
      <c r="C7966" s="428"/>
      <c r="D7966" s="495"/>
      <c r="E7966" s="495"/>
      <c r="F7966" s="428"/>
      <c r="G7966" s="495"/>
      <c r="H7966" s="495" t="str">
        <f t="shared" ref="H7966:H8029" si="252">IF(E7966="","",E7966*G7966)</f>
        <v/>
      </c>
      <c r="I7966" s="512" t="str">
        <f t="shared" ref="I7966:I8029" si="253">IF(D7966="","",H7966/D7966)</f>
        <v/>
      </c>
      <c r="J7966" s="428"/>
    </row>
    <row r="7967" spans="1:10" ht="24.75" customHeight="1">
      <c r="A7967" s="428"/>
      <c r="B7967" s="428"/>
      <c r="C7967" s="428"/>
      <c r="D7967" s="495"/>
      <c r="E7967" s="495"/>
      <c r="F7967" s="428"/>
      <c r="G7967" s="495"/>
      <c r="H7967" s="495" t="str">
        <f t="shared" si="252"/>
        <v/>
      </c>
      <c r="I7967" s="512" t="str">
        <f t="shared" si="253"/>
        <v/>
      </c>
      <c r="J7967" s="428"/>
    </row>
    <row r="7968" spans="1:10" ht="24.75" customHeight="1">
      <c r="A7968" s="428"/>
      <c r="B7968" s="428"/>
      <c r="C7968" s="428"/>
      <c r="D7968" s="495"/>
      <c r="E7968" s="495"/>
      <c r="F7968" s="428"/>
      <c r="G7968" s="495"/>
      <c r="H7968" s="495" t="str">
        <f t="shared" si="252"/>
        <v/>
      </c>
      <c r="I7968" s="512" t="str">
        <f t="shared" si="253"/>
        <v/>
      </c>
      <c r="J7968" s="428"/>
    </row>
    <row r="7969" spans="1:10" ht="24.75" customHeight="1">
      <c r="A7969" s="428"/>
      <c r="B7969" s="428"/>
      <c r="C7969" s="428"/>
      <c r="D7969" s="495"/>
      <c r="E7969" s="495"/>
      <c r="F7969" s="428"/>
      <c r="G7969" s="495"/>
      <c r="H7969" s="495" t="str">
        <f t="shared" si="252"/>
        <v/>
      </c>
      <c r="I7969" s="512" t="str">
        <f t="shared" si="253"/>
        <v/>
      </c>
      <c r="J7969" s="428"/>
    </row>
    <row r="7970" spans="1:10" ht="24.75" customHeight="1">
      <c r="A7970" s="428"/>
      <c r="B7970" s="428"/>
      <c r="C7970" s="428"/>
      <c r="D7970" s="495"/>
      <c r="E7970" s="495"/>
      <c r="F7970" s="428"/>
      <c r="G7970" s="495"/>
      <c r="H7970" s="495" t="str">
        <f t="shared" si="252"/>
        <v/>
      </c>
      <c r="I7970" s="512" t="str">
        <f t="shared" si="253"/>
        <v/>
      </c>
      <c r="J7970" s="428"/>
    </row>
    <row r="7971" spans="1:10" ht="24.75" customHeight="1">
      <c r="A7971" s="428"/>
      <c r="B7971" s="428"/>
      <c r="C7971" s="428"/>
      <c r="D7971" s="495"/>
      <c r="E7971" s="495"/>
      <c r="F7971" s="428"/>
      <c r="G7971" s="495"/>
      <c r="H7971" s="495" t="str">
        <f t="shared" si="252"/>
        <v/>
      </c>
      <c r="I7971" s="512" t="str">
        <f t="shared" si="253"/>
        <v/>
      </c>
      <c r="J7971" s="428"/>
    </row>
    <row r="7972" spans="1:10" ht="24.75" customHeight="1">
      <c r="A7972" s="428"/>
      <c r="B7972" s="428"/>
      <c r="C7972" s="428"/>
      <c r="D7972" s="495"/>
      <c r="E7972" s="495"/>
      <c r="F7972" s="428"/>
      <c r="G7972" s="495"/>
      <c r="H7972" s="495" t="str">
        <f t="shared" si="252"/>
        <v/>
      </c>
      <c r="I7972" s="512" t="str">
        <f t="shared" si="253"/>
        <v/>
      </c>
      <c r="J7972" s="428"/>
    </row>
    <row r="7973" spans="1:10" ht="24.75" customHeight="1">
      <c r="A7973" s="428"/>
      <c r="B7973" s="428"/>
      <c r="C7973" s="428"/>
      <c r="D7973" s="495"/>
      <c r="E7973" s="495"/>
      <c r="F7973" s="428"/>
      <c r="G7973" s="495"/>
      <c r="H7973" s="495" t="str">
        <f t="shared" si="252"/>
        <v/>
      </c>
      <c r="I7973" s="512" t="str">
        <f t="shared" si="253"/>
        <v/>
      </c>
      <c r="J7973" s="428"/>
    </row>
    <row r="7974" spans="1:10" ht="24.75" customHeight="1">
      <c r="A7974" s="428"/>
      <c r="B7974" s="428"/>
      <c r="C7974" s="428"/>
      <c r="D7974" s="495"/>
      <c r="E7974" s="495"/>
      <c r="F7974" s="428"/>
      <c r="G7974" s="495"/>
      <c r="H7974" s="495" t="str">
        <f t="shared" si="252"/>
        <v/>
      </c>
      <c r="I7974" s="512" t="str">
        <f t="shared" si="253"/>
        <v/>
      </c>
      <c r="J7974" s="428"/>
    </row>
    <row r="7975" spans="1:10" ht="24.75" customHeight="1">
      <c r="A7975" s="428"/>
      <c r="B7975" s="428"/>
      <c r="C7975" s="428"/>
      <c r="D7975" s="495"/>
      <c r="E7975" s="495"/>
      <c r="F7975" s="428"/>
      <c r="G7975" s="495"/>
      <c r="H7975" s="495" t="str">
        <f t="shared" si="252"/>
        <v/>
      </c>
      <c r="I7975" s="512" t="str">
        <f t="shared" si="253"/>
        <v/>
      </c>
      <c r="J7975" s="428"/>
    </row>
    <row r="7976" spans="1:10" ht="24.75" customHeight="1">
      <c r="A7976" s="428"/>
      <c r="B7976" s="428"/>
      <c r="C7976" s="428"/>
      <c r="D7976" s="495"/>
      <c r="E7976" s="495"/>
      <c r="F7976" s="428"/>
      <c r="G7976" s="495"/>
      <c r="H7976" s="495" t="str">
        <f t="shared" si="252"/>
        <v/>
      </c>
      <c r="I7976" s="512" t="str">
        <f t="shared" si="253"/>
        <v/>
      </c>
      <c r="J7976" s="428"/>
    </row>
    <row r="7977" spans="1:10" ht="24.75" customHeight="1">
      <c r="A7977" s="428"/>
      <c r="B7977" s="428"/>
      <c r="C7977" s="428"/>
      <c r="D7977" s="495"/>
      <c r="E7977" s="495"/>
      <c r="F7977" s="428"/>
      <c r="G7977" s="495"/>
      <c r="H7977" s="495" t="str">
        <f t="shared" si="252"/>
        <v/>
      </c>
      <c r="I7977" s="512" t="str">
        <f t="shared" si="253"/>
        <v/>
      </c>
      <c r="J7977" s="428"/>
    </row>
    <row r="7978" spans="1:10" ht="24.75" customHeight="1">
      <c r="A7978" s="428"/>
      <c r="B7978" s="428"/>
      <c r="C7978" s="428"/>
      <c r="D7978" s="495"/>
      <c r="E7978" s="495"/>
      <c r="F7978" s="428"/>
      <c r="G7978" s="495"/>
      <c r="H7978" s="495" t="str">
        <f t="shared" si="252"/>
        <v/>
      </c>
      <c r="I7978" s="512" t="str">
        <f t="shared" si="253"/>
        <v/>
      </c>
      <c r="J7978" s="428"/>
    </row>
    <row r="7979" spans="1:10" ht="24.75" customHeight="1">
      <c r="A7979" s="428"/>
      <c r="B7979" s="428"/>
      <c r="C7979" s="428"/>
      <c r="D7979" s="495"/>
      <c r="E7979" s="495"/>
      <c r="F7979" s="428"/>
      <c r="G7979" s="495"/>
      <c r="H7979" s="495" t="str">
        <f t="shared" si="252"/>
        <v/>
      </c>
      <c r="I7979" s="512" t="str">
        <f t="shared" si="253"/>
        <v/>
      </c>
      <c r="J7979" s="428"/>
    </row>
    <row r="7980" spans="1:10" ht="24.75" customHeight="1">
      <c r="A7980" s="428"/>
      <c r="B7980" s="428"/>
      <c r="C7980" s="428"/>
      <c r="D7980" s="495"/>
      <c r="E7980" s="495"/>
      <c r="F7980" s="428"/>
      <c r="G7980" s="495"/>
      <c r="H7980" s="495" t="str">
        <f t="shared" si="252"/>
        <v/>
      </c>
      <c r="I7980" s="512" t="str">
        <f t="shared" si="253"/>
        <v/>
      </c>
      <c r="J7980" s="428"/>
    </row>
    <row r="7981" spans="1:10" ht="24.75" customHeight="1">
      <c r="A7981" s="428"/>
      <c r="B7981" s="428"/>
      <c r="C7981" s="428"/>
      <c r="D7981" s="495"/>
      <c r="E7981" s="495"/>
      <c r="F7981" s="428"/>
      <c r="G7981" s="495"/>
      <c r="H7981" s="495" t="str">
        <f t="shared" si="252"/>
        <v/>
      </c>
      <c r="I7981" s="512" t="str">
        <f t="shared" si="253"/>
        <v/>
      </c>
      <c r="J7981" s="428"/>
    </row>
    <row r="7982" spans="1:10" ht="24.75" customHeight="1">
      <c r="A7982" s="428"/>
      <c r="B7982" s="428"/>
      <c r="C7982" s="428"/>
      <c r="D7982" s="495"/>
      <c r="E7982" s="495"/>
      <c r="F7982" s="428"/>
      <c r="G7982" s="495"/>
      <c r="H7982" s="495" t="str">
        <f t="shared" si="252"/>
        <v/>
      </c>
      <c r="I7982" s="512" t="str">
        <f t="shared" si="253"/>
        <v/>
      </c>
      <c r="J7982" s="428"/>
    </row>
    <row r="7983" spans="1:10" ht="24.75" customHeight="1">
      <c r="A7983" s="428"/>
      <c r="B7983" s="428"/>
      <c r="C7983" s="428"/>
      <c r="D7983" s="495"/>
      <c r="E7983" s="495"/>
      <c r="F7983" s="428"/>
      <c r="G7983" s="495"/>
      <c r="H7983" s="495" t="str">
        <f t="shared" si="252"/>
        <v/>
      </c>
      <c r="I7983" s="512" t="str">
        <f t="shared" si="253"/>
        <v/>
      </c>
      <c r="J7983" s="428"/>
    </row>
    <row r="7984" spans="1:10" ht="24.75" customHeight="1">
      <c r="A7984" s="428"/>
      <c r="B7984" s="428"/>
      <c r="C7984" s="428"/>
      <c r="D7984" s="495"/>
      <c r="E7984" s="495"/>
      <c r="F7984" s="428"/>
      <c r="G7984" s="495"/>
      <c r="H7984" s="495" t="str">
        <f t="shared" si="252"/>
        <v/>
      </c>
      <c r="I7984" s="512" t="str">
        <f t="shared" si="253"/>
        <v/>
      </c>
      <c r="J7984" s="428"/>
    </row>
    <row r="7985" spans="1:10" ht="24.75" customHeight="1">
      <c r="A7985" s="428"/>
      <c r="B7985" s="428"/>
      <c r="C7985" s="428"/>
      <c r="D7985" s="495"/>
      <c r="E7985" s="495"/>
      <c r="F7985" s="428"/>
      <c r="G7985" s="495"/>
      <c r="H7985" s="495" t="str">
        <f t="shared" si="252"/>
        <v/>
      </c>
      <c r="I7985" s="512" t="str">
        <f t="shared" si="253"/>
        <v/>
      </c>
      <c r="J7985" s="428"/>
    </row>
    <row r="7986" spans="1:10" ht="24.75" customHeight="1">
      <c r="A7986" s="428"/>
      <c r="B7986" s="428"/>
      <c r="C7986" s="428"/>
      <c r="D7986" s="495"/>
      <c r="E7986" s="495"/>
      <c r="F7986" s="428"/>
      <c r="G7986" s="495"/>
      <c r="H7986" s="495" t="str">
        <f t="shared" si="252"/>
        <v/>
      </c>
      <c r="I7986" s="512" t="str">
        <f t="shared" si="253"/>
        <v/>
      </c>
      <c r="J7986" s="428"/>
    </row>
    <row r="7987" spans="1:10" ht="24.75" customHeight="1">
      <c r="A7987" s="428"/>
      <c r="B7987" s="428"/>
      <c r="C7987" s="428"/>
      <c r="D7987" s="495"/>
      <c r="E7987" s="495"/>
      <c r="F7987" s="428"/>
      <c r="G7987" s="495"/>
      <c r="H7987" s="495" t="str">
        <f t="shared" si="252"/>
        <v/>
      </c>
      <c r="I7987" s="512" t="str">
        <f t="shared" si="253"/>
        <v/>
      </c>
      <c r="J7987" s="428"/>
    </row>
    <row r="7988" spans="1:10" ht="24.75" customHeight="1">
      <c r="A7988" s="428"/>
      <c r="B7988" s="428"/>
      <c r="C7988" s="428"/>
      <c r="D7988" s="495"/>
      <c r="E7988" s="495"/>
      <c r="F7988" s="428"/>
      <c r="G7988" s="495"/>
      <c r="H7988" s="495" t="str">
        <f t="shared" si="252"/>
        <v/>
      </c>
      <c r="I7988" s="512" t="str">
        <f t="shared" si="253"/>
        <v/>
      </c>
      <c r="J7988" s="428"/>
    </row>
    <row r="7989" spans="1:10" ht="24.75" customHeight="1">
      <c r="A7989" s="428"/>
      <c r="B7989" s="428"/>
      <c r="C7989" s="428"/>
      <c r="D7989" s="495"/>
      <c r="E7989" s="495"/>
      <c r="F7989" s="428"/>
      <c r="G7989" s="495"/>
      <c r="H7989" s="495" t="str">
        <f t="shared" si="252"/>
        <v/>
      </c>
      <c r="I7989" s="512" t="str">
        <f t="shared" si="253"/>
        <v/>
      </c>
      <c r="J7989" s="428"/>
    </row>
    <row r="7990" spans="1:10" ht="24.75" customHeight="1">
      <c r="A7990" s="428"/>
      <c r="B7990" s="428"/>
      <c r="C7990" s="428"/>
      <c r="D7990" s="495"/>
      <c r="E7990" s="495"/>
      <c r="F7990" s="428"/>
      <c r="G7990" s="495"/>
      <c r="H7990" s="495" t="str">
        <f t="shared" si="252"/>
        <v/>
      </c>
      <c r="I7990" s="512" t="str">
        <f t="shared" si="253"/>
        <v/>
      </c>
      <c r="J7990" s="428"/>
    </row>
    <row r="7991" spans="1:10" ht="24.75" customHeight="1">
      <c r="A7991" s="428"/>
      <c r="B7991" s="428"/>
      <c r="C7991" s="428"/>
      <c r="D7991" s="495"/>
      <c r="E7991" s="495"/>
      <c r="F7991" s="428"/>
      <c r="G7991" s="495"/>
      <c r="H7991" s="495" t="str">
        <f t="shared" si="252"/>
        <v/>
      </c>
      <c r="I7991" s="512" t="str">
        <f t="shared" si="253"/>
        <v/>
      </c>
      <c r="J7991" s="428"/>
    </row>
    <row r="7992" spans="1:10" ht="24.75" customHeight="1">
      <c r="A7992" s="428"/>
      <c r="B7992" s="428"/>
      <c r="C7992" s="428"/>
      <c r="D7992" s="495"/>
      <c r="E7992" s="495"/>
      <c r="F7992" s="428"/>
      <c r="G7992" s="495"/>
      <c r="H7992" s="495" t="str">
        <f t="shared" si="252"/>
        <v/>
      </c>
      <c r="I7992" s="512" t="str">
        <f t="shared" si="253"/>
        <v/>
      </c>
      <c r="J7992" s="428"/>
    </row>
    <row r="7993" spans="1:10" ht="24.75" customHeight="1">
      <c r="A7993" s="428"/>
      <c r="B7993" s="428"/>
      <c r="C7993" s="428"/>
      <c r="D7993" s="495"/>
      <c r="E7993" s="495"/>
      <c r="F7993" s="428"/>
      <c r="G7993" s="495"/>
      <c r="H7993" s="495" t="str">
        <f t="shared" si="252"/>
        <v/>
      </c>
      <c r="I7993" s="512" t="str">
        <f t="shared" si="253"/>
        <v/>
      </c>
      <c r="J7993" s="428"/>
    </row>
    <row r="7994" spans="1:10" ht="24.75" customHeight="1">
      <c r="A7994" s="428"/>
      <c r="B7994" s="428"/>
      <c r="C7994" s="428"/>
      <c r="D7994" s="495"/>
      <c r="E7994" s="495"/>
      <c r="F7994" s="428"/>
      <c r="G7994" s="495"/>
      <c r="H7994" s="495" t="str">
        <f t="shared" si="252"/>
        <v/>
      </c>
      <c r="I7994" s="512" t="str">
        <f t="shared" si="253"/>
        <v/>
      </c>
      <c r="J7994" s="428"/>
    </row>
    <row r="7995" spans="1:10" ht="24.75" customHeight="1">
      <c r="A7995" s="428"/>
      <c r="B7995" s="428"/>
      <c r="C7995" s="428"/>
      <c r="D7995" s="495"/>
      <c r="E7995" s="495"/>
      <c r="F7995" s="428"/>
      <c r="G7995" s="495"/>
      <c r="H7995" s="495" t="str">
        <f t="shared" si="252"/>
        <v/>
      </c>
      <c r="I7995" s="512" t="str">
        <f t="shared" si="253"/>
        <v/>
      </c>
      <c r="J7995" s="428"/>
    </row>
    <row r="7996" spans="1:10" ht="24.75" customHeight="1">
      <c r="A7996" s="428"/>
      <c r="B7996" s="428"/>
      <c r="C7996" s="428"/>
      <c r="D7996" s="495"/>
      <c r="E7996" s="495"/>
      <c r="F7996" s="428"/>
      <c r="G7996" s="495"/>
      <c r="H7996" s="495" t="str">
        <f t="shared" si="252"/>
        <v/>
      </c>
      <c r="I7996" s="512" t="str">
        <f t="shared" si="253"/>
        <v/>
      </c>
      <c r="J7996" s="428"/>
    </row>
    <row r="7997" spans="1:10" ht="24.75" customHeight="1">
      <c r="A7997" s="428"/>
      <c r="B7997" s="428"/>
      <c r="C7997" s="428"/>
      <c r="D7997" s="495"/>
      <c r="E7997" s="495"/>
      <c r="F7997" s="428"/>
      <c r="G7997" s="495"/>
      <c r="H7997" s="495" t="str">
        <f t="shared" si="252"/>
        <v/>
      </c>
      <c r="I7997" s="512" t="str">
        <f t="shared" si="253"/>
        <v/>
      </c>
      <c r="J7997" s="428"/>
    </row>
    <row r="7998" spans="1:10" ht="24.75" customHeight="1">
      <c r="A7998" s="428"/>
      <c r="B7998" s="428"/>
      <c r="C7998" s="428"/>
      <c r="D7998" s="495"/>
      <c r="E7998" s="495"/>
      <c r="F7998" s="428"/>
      <c r="G7998" s="495"/>
      <c r="H7998" s="495" t="str">
        <f t="shared" si="252"/>
        <v/>
      </c>
      <c r="I7998" s="512" t="str">
        <f t="shared" si="253"/>
        <v/>
      </c>
      <c r="J7998" s="428"/>
    </row>
    <row r="7999" spans="1:10" ht="24.75" customHeight="1">
      <c r="A7999" s="428"/>
      <c r="B7999" s="428"/>
      <c r="C7999" s="428"/>
      <c r="D7999" s="495"/>
      <c r="E7999" s="495"/>
      <c r="F7999" s="428"/>
      <c r="G7999" s="495"/>
      <c r="H7999" s="495" t="str">
        <f t="shared" si="252"/>
        <v/>
      </c>
      <c r="I7999" s="512" t="str">
        <f t="shared" si="253"/>
        <v/>
      </c>
      <c r="J7999" s="428"/>
    </row>
    <row r="8000" spans="1:10" ht="24.75" customHeight="1">
      <c r="A8000" s="428"/>
      <c r="B8000" s="428"/>
      <c r="C8000" s="428"/>
      <c r="D8000" s="495"/>
      <c r="E8000" s="495"/>
      <c r="F8000" s="428"/>
      <c r="G8000" s="495"/>
      <c r="H8000" s="495" t="str">
        <f t="shared" si="252"/>
        <v/>
      </c>
      <c r="I8000" s="512" t="str">
        <f t="shared" si="253"/>
        <v/>
      </c>
      <c r="J8000" s="428"/>
    </row>
    <row r="8001" spans="1:10" ht="24.75" customHeight="1">
      <c r="A8001" s="428"/>
      <c r="B8001" s="428"/>
      <c r="C8001" s="428"/>
      <c r="D8001" s="495"/>
      <c r="E8001" s="495"/>
      <c r="F8001" s="428"/>
      <c r="G8001" s="495"/>
      <c r="H8001" s="495" t="str">
        <f t="shared" si="252"/>
        <v/>
      </c>
      <c r="I8001" s="512" t="str">
        <f t="shared" si="253"/>
        <v/>
      </c>
      <c r="J8001" s="428"/>
    </row>
    <row r="8002" spans="1:10" ht="24.75" customHeight="1">
      <c r="A8002" s="428"/>
      <c r="B8002" s="428"/>
      <c r="C8002" s="428"/>
      <c r="D8002" s="495"/>
      <c r="E8002" s="495"/>
      <c r="F8002" s="428"/>
      <c r="G8002" s="495"/>
      <c r="H8002" s="495" t="str">
        <f t="shared" si="252"/>
        <v/>
      </c>
      <c r="I8002" s="512" t="str">
        <f t="shared" si="253"/>
        <v/>
      </c>
      <c r="J8002" s="428"/>
    </row>
    <row r="8003" spans="1:10" ht="24.75" customHeight="1">
      <c r="A8003" s="428"/>
      <c r="B8003" s="428"/>
      <c r="C8003" s="428"/>
      <c r="D8003" s="495"/>
      <c r="E8003" s="495"/>
      <c r="F8003" s="428"/>
      <c r="G8003" s="495"/>
      <c r="H8003" s="495" t="str">
        <f t="shared" si="252"/>
        <v/>
      </c>
      <c r="I8003" s="512" t="str">
        <f t="shared" si="253"/>
        <v/>
      </c>
      <c r="J8003" s="428"/>
    </row>
    <row r="8004" spans="1:10" ht="24.75" customHeight="1">
      <c r="A8004" s="428"/>
      <c r="B8004" s="428"/>
      <c r="C8004" s="428"/>
      <c r="D8004" s="495"/>
      <c r="E8004" s="495"/>
      <c r="F8004" s="428"/>
      <c r="G8004" s="495"/>
      <c r="H8004" s="495" t="str">
        <f t="shared" si="252"/>
        <v/>
      </c>
      <c r="I8004" s="512" t="str">
        <f t="shared" si="253"/>
        <v/>
      </c>
      <c r="J8004" s="428"/>
    </row>
    <row r="8005" spans="1:10" ht="24.75" customHeight="1">
      <c r="A8005" s="428"/>
      <c r="B8005" s="428"/>
      <c r="C8005" s="428"/>
      <c r="D8005" s="495"/>
      <c r="E8005" s="495"/>
      <c r="F8005" s="428"/>
      <c r="G8005" s="495"/>
      <c r="H8005" s="495" t="str">
        <f t="shared" si="252"/>
        <v/>
      </c>
      <c r="I8005" s="512" t="str">
        <f t="shared" si="253"/>
        <v/>
      </c>
      <c r="J8005" s="428"/>
    </row>
    <row r="8006" spans="1:10" ht="24.75" customHeight="1">
      <c r="A8006" s="428"/>
      <c r="B8006" s="428"/>
      <c r="C8006" s="428"/>
      <c r="D8006" s="495"/>
      <c r="E8006" s="495"/>
      <c r="F8006" s="428"/>
      <c r="G8006" s="495"/>
      <c r="H8006" s="495" t="str">
        <f t="shared" si="252"/>
        <v/>
      </c>
      <c r="I8006" s="512" t="str">
        <f t="shared" si="253"/>
        <v/>
      </c>
      <c r="J8006" s="428"/>
    </row>
    <row r="8007" spans="1:10" ht="24.75" customHeight="1">
      <c r="A8007" s="428"/>
      <c r="B8007" s="428"/>
      <c r="C8007" s="428"/>
      <c r="D8007" s="495"/>
      <c r="E8007" s="495"/>
      <c r="F8007" s="428"/>
      <c r="G8007" s="495"/>
      <c r="H8007" s="495" t="str">
        <f t="shared" si="252"/>
        <v/>
      </c>
      <c r="I8007" s="512" t="str">
        <f t="shared" si="253"/>
        <v/>
      </c>
      <c r="J8007" s="428"/>
    </row>
    <row r="8008" spans="1:10" ht="24.75" customHeight="1">
      <c r="A8008" s="428"/>
      <c r="B8008" s="428"/>
      <c r="C8008" s="428"/>
      <c r="D8008" s="495"/>
      <c r="E8008" s="495"/>
      <c r="F8008" s="428"/>
      <c r="G8008" s="495"/>
      <c r="H8008" s="495" t="str">
        <f t="shared" si="252"/>
        <v/>
      </c>
      <c r="I8008" s="512" t="str">
        <f t="shared" si="253"/>
        <v/>
      </c>
      <c r="J8008" s="428"/>
    </row>
    <row r="8009" spans="1:10" ht="24.75" customHeight="1">
      <c r="A8009" s="428"/>
      <c r="B8009" s="428"/>
      <c r="C8009" s="428"/>
      <c r="D8009" s="495"/>
      <c r="E8009" s="495"/>
      <c r="F8009" s="428"/>
      <c r="G8009" s="495"/>
      <c r="H8009" s="495" t="str">
        <f t="shared" si="252"/>
        <v/>
      </c>
      <c r="I8009" s="512" t="str">
        <f t="shared" si="253"/>
        <v/>
      </c>
      <c r="J8009" s="428"/>
    </row>
    <row r="8010" spans="1:10" ht="24.75" customHeight="1">
      <c r="A8010" s="428"/>
      <c r="B8010" s="428"/>
      <c r="C8010" s="428"/>
      <c r="D8010" s="495"/>
      <c r="E8010" s="495"/>
      <c r="F8010" s="428"/>
      <c r="G8010" s="495"/>
      <c r="H8010" s="495" t="str">
        <f t="shared" si="252"/>
        <v/>
      </c>
      <c r="I8010" s="512" t="str">
        <f t="shared" si="253"/>
        <v/>
      </c>
      <c r="J8010" s="428"/>
    </row>
    <row r="8011" spans="1:10" ht="24.75" customHeight="1">
      <c r="A8011" s="428"/>
      <c r="B8011" s="428"/>
      <c r="C8011" s="428"/>
      <c r="D8011" s="495"/>
      <c r="E8011" s="495"/>
      <c r="F8011" s="428"/>
      <c r="G8011" s="495"/>
      <c r="H8011" s="495" t="str">
        <f t="shared" si="252"/>
        <v/>
      </c>
      <c r="I8011" s="512" t="str">
        <f t="shared" si="253"/>
        <v/>
      </c>
      <c r="J8011" s="428"/>
    </row>
    <row r="8012" spans="1:10" ht="24.75" customHeight="1">
      <c r="A8012" s="428"/>
      <c r="B8012" s="428"/>
      <c r="C8012" s="428"/>
      <c r="D8012" s="495"/>
      <c r="E8012" s="495"/>
      <c r="F8012" s="428"/>
      <c r="G8012" s="495"/>
      <c r="H8012" s="495" t="str">
        <f t="shared" si="252"/>
        <v/>
      </c>
      <c r="I8012" s="512" t="str">
        <f t="shared" si="253"/>
        <v/>
      </c>
      <c r="J8012" s="428"/>
    </row>
    <row r="8013" spans="1:10" ht="24.75" customHeight="1">
      <c r="A8013" s="428"/>
      <c r="B8013" s="428"/>
      <c r="C8013" s="428"/>
      <c r="D8013" s="495"/>
      <c r="E8013" s="495"/>
      <c r="F8013" s="428"/>
      <c r="G8013" s="495"/>
      <c r="H8013" s="495" t="str">
        <f t="shared" si="252"/>
        <v/>
      </c>
      <c r="I8013" s="512" t="str">
        <f t="shared" si="253"/>
        <v/>
      </c>
      <c r="J8013" s="428"/>
    </row>
    <row r="8014" spans="1:10" ht="24.75" customHeight="1">
      <c r="A8014" s="428"/>
      <c r="B8014" s="428"/>
      <c r="C8014" s="428"/>
      <c r="D8014" s="495"/>
      <c r="E8014" s="495"/>
      <c r="F8014" s="428"/>
      <c r="G8014" s="495"/>
      <c r="H8014" s="495" t="str">
        <f t="shared" si="252"/>
        <v/>
      </c>
      <c r="I8014" s="512" t="str">
        <f t="shared" si="253"/>
        <v/>
      </c>
      <c r="J8014" s="428"/>
    </row>
    <row r="8015" spans="1:10" ht="24.75" customHeight="1">
      <c r="A8015" s="428"/>
      <c r="B8015" s="428"/>
      <c r="C8015" s="428"/>
      <c r="D8015" s="495"/>
      <c r="E8015" s="495"/>
      <c r="F8015" s="428"/>
      <c r="G8015" s="495"/>
      <c r="H8015" s="495" t="str">
        <f t="shared" si="252"/>
        <v/>
      </c>
      <c r="I8015" s="512" t="str">
        <f t="shared" si="253"/>
        <v/>
      </c>
      <c r="J8015" s="428"/>
    </row>
    <row r="8016" spans="1:10" ht="24.75" customHeight="1">
      <c r="A8016" s="428"/>
      <c r="B8016" s="428"/>
      <c r="C8016" s="428"/>
      <c r="D8016" s="495"/>
      <c r="E8016" s="495"/>
      <c r="F8016" s="428"/>
      <c r="G8016" s="495"/>
      <c r="H8016" s="495" t="str">
        <f t="shared" si="252"/>
        <v/>
      </c>
      <c r="I8016" s="512" t="str">
        <f t="shared" si="253"/>
        <v/>
      </c>
      <c r="J8016" s="428"/>
    </row>
    <row r="8017" spans="1:10" ht="24.75" customHeight="1">
      <c r="A8017" s="428"/>
      <c r="B8017" s="428"/>
      <c r="C8017" s="428"/>
      <c r="D8017" s="495"/>
      <c r="E8017" s="495"/>
      <c r="F8017" s="428"/>
      <c r="G8017" s="495"/>
      <c r="H8017" s="495" t="str">
        <f t="shared" si="252"/>
        <v/>
      </c>
      <c r="I8017" s="512" t="str">
        <f t="shared" si="253"/>
        <v/>
      </c>
      <c r="J8017" s="428"/>
    </row>
    <row r="8018" spans="1:10" ht="24.75" customHeight="1">
      <c r="A8018" s="428"/>
      <c r="B8018" s="428"/>
      <c r="C8018" s="428"/>
      <c r="D8018" s="495"/>
      <c r="E8018" s="495"/>
      <c r="F8018" s="428"/>
      <c r="G8018" s="495"/>
      <c r="H8018" s="495" t="str">
        <f t="shared" si="252"/>
        <v/>
      </c>
      <c r="I8018" s="512" t="str">
        <f t="shared" si="253"/>
        <v/>
      </c>
      <c r="J8018" s="428"/>
    </row>
    <row r="8019" spans="1:10" ht="24.75" customHeight="1">
      <c r="A8019" s="428"/>
      <c r="B8019" s="428"/>
      <c r="C8019" s="428"/>
      <c r="D8019" s="495"/>
      <c r="E8019" s="495"/>
      <c r="F8019" s="428"/>
      <c r="G8019" s="495"/>
      <c r="H8019" s="495" t="str">
        <f t="shared" si="252"/>
        <v/>
      </c>
      <c r="I8019" s="512" t="str">
        <f t="shared" si="253"/>
        <v/>
      </c>
      <c r="J8019" s="428"/>
    </row>
    <row r="8020" spans="1:10" ht="24.75" customHeight="1">
      <c r="A8020" s="428"/>
      <c r="B8020" s="428"/>
      <c r="C8020" s="428"/>
      <c r="D8020" s="495"/>
      <c r="E8020" s="495"/>
      <c r="F8020" s="428"/>
      <c r="G8020" s="495"/>
      <c r="H8020" s="495" t="str">
        <f t="shared" si="252"/>
        <v/>
      </c>
      <c r="I8020" s="512" t="str">
        <f t="shared" si="253"/>
        <v/>
      </c>
      <c r="J8020" s="428"/>
    </row>
    <row r="8021" spans="1:10" ht="24.75" customHeight="1">
      <c r="A8021" s="428"/>
      <c r="B8021" s="428"/>
      <c r="C8021" s="428"/>
      <c r="D8021" s="495"/>
      <c r="E8021" s="495"/>
      <c r="F8021" s="428"/>
      <c r="G8021" s="495"/>
      <c r="H8021" s="495" t="str">
        <f t="shared" si="252"/>
        <v/>
      </c>
      <c r="I8021" s="512" t="str">
        <f t="shared" si="253"/>
        <v/>
      </c>
      <c r="J8021" s="428"/>
    </row>
    <row r="8022" spans="1:10" ht="24.75" customHeight="1">
      <c r="A8022" s="428"/>
      <c r="B8022" s="428"/>
      <c r="C8022" s="428"/>
      <c r="D8022" s="495"/>
      <c r="E8022" s="495"/>
      <c r="F8022" s="428"/>
      <c r="G8022" s="495"/>
      <c r="H8022" s="495" t="str">
        <f t="shared" si="252"/>
        <v/>
      </c>
      <c r="I8022" s="512" t="str">
        <f t="shared" si="253"/>
        <v/>
      </c>
      <c r="J8022" s="428"/>
    </row>
    <row r="8023" spans="1:10" ht="24.75" customHeight="1">
      <c r="A8023" s="428"/>
      <c r="B8023" s="428"/>
      <c r="C8023" s="428"/>
      <c r="D8023" s="495"/>
      <c r="E8023" s="495"/>
      <c r="F8023" s="428"/>
      <c r="G8023" s="495"/>
      <c r="H8023" s="495" t="str">
        <f t="shared" si="252"/>
        <v/>
      </c>
      <c r="I8023" s="512" t="str">
        <f t="shared" si="253"/>
        <v/>
      </c>
      <c r="J8023" s="428"/>
    </row>
    <row r="8024" spans="1:10" ht="24.75" customHeight="1">
      <c r="A8024" s="428"/>
      <c r="B8024" s="428"/>
      <c r="C8024" s="428"/>
      <c r="D8024" s="495"/>
      <c r="E8024" s="495"/>
      <c r="F8024" s="428"/>
      <c r="G8024" s="495"/>
      <c r="H8024" s="495" t="str">
        <f t="shared" si="252"/>
        <v/>
      </c>
      <c r="I8024" s="512" t="str">
        <f t="shared" si="253"/>
        <v/>
      </c>
      <c r="J8024" s="428"/>
    </row>
    <row r="8025" spans="1:10" ht="24.75" customHeight="1">
      <c r="A8025" s="428"/>
      <c r="B8025" s="428"/>
      <c r="C8025" s="428"/>
      <c r="D8025" s="495"/>
      <c r="E8025" s="495"/>
      <c r="F8025" s="428"/>
      <c r="G8025" s="495"/>
      <c r="H8025" s="495" t="str">
        <f t="shared" si="252"/>
        <v/>
      </c>
      <c r="I8025" s="512" t="str">
        <f t="shared" si="253"/>
        <v/>
      </c>
      <c r="J8025" s="428"/>
    </row>
    <row r="8026" spans="1:10" ht="24.75" customHeight="1">
      <c r="A8026" s="428"/>
      <c r="B8026" s="428"/>
      <c r="C8026" s="428"/>
      <c r="D8026" s="495"/>
      <c r="E8026" s="495"/>
      <c r="F8026" s="428"/>
      <c r="G8026" s="495"/>
      <c r="H8026" s="495" t="str">
        <f t="shared" si="252"/>
        <v/>
      </c>
      <c r="I8026" s="512" t="str">
        <f t="shared" si="253"/>
        <v/>
      </c>
      <c r="J8026" s="428"/>
    </row>
    <row r="8027" spans="1:10" ht="24.75" customHeight="1">
      <c r="A8027" s="428"/>
      <c r="B8027" s="428"/>
      <c r="C8027" s="428"/>
      <c r="D8027" s="495"/>
      <c r="E8027" s="495"/>
      <c r="F8027" s="428"/>
      <c r="G8027" s="495"/>
      <c r="H8027" s="495" t="str">
        <f t="shared" si="252"/>
        <v/>
      </c>
      <c r="I8027" s="512" t="str">
        <f t="shared" si="253"/>
        <v/>
      </c>
      <c r="J8027" s="428"/>
    </row>
    <row r="8028" spans="1:10" ht="24.75" customHeight="1">
      <c r="A8028" s="428"/>
      <c r="B8028" s="428"/>
      <c r="C8028" s="428"/>
      <c r="D8028" s="495"/>
      <c r="E8028" s="495"/>
      <c r="F8028" s="428"/>
      <c r="G8028" s="495"/>
      <c r="H8028" s="495" t="str">
        <f t="shared" si="252"/>
        <v/>
      </c>
      <c r="I8028" s="512" t="str">
        <f t="shared" si="253"/>
        <v/>
      </c>
      <c r="J8028" s="428"/>
    </row>
    <row r="8029" spans="1:10" ht="24.75" customHeight="1">
      <c r="A8029" s="428"/>
      <c r="B8029" s="428"/>
      <c r="C8029" s="428"/>
      <c r="D8029" s="495"/>
      <c r="E8029" s="495"/>
      <c r="F8029" s="428"/>
      <c r="G8029" s="495"/>
      <c r="H8029" s="495" t="str">
        <f t="shared" si="252"/>
        <v/>
      </c>
      <c r="I8029" s="512" t="str">
        <f t="shared" si="253"/>
        <v/>
      </c>
      <c r="J8029" s="428"/>
    </row>
    <row r="8030" spans="1:10" ht="24.75" customHeight="1">
      <c r="A8030" s="428"/>
      <c r="B8030" s="428"/>
      <c r="C8030" s="428"/>
      <c r="D8030" s="495"/>
      <c r="E8030" s="495"/>
      <c r="F8030" s="428"/>
      <c r="G8030" s="495"/>
      <c r="H8030" s="495" t="str">
        <f t="shared" ref="H8030:H8093" si="254">IF(E8030="","",E8030*G8030)</f>
        <v/>
      </c>
      <c r="I8030" s="512" t="str">
        <f t="shared" ref="I8030:I8093" si="255">IF(D8030="","",H8030/D8030)</f>
        <v/>
      </c>
      <c r="J8030" s="428"/>
    </row>
    <row r="8031" spans="1:10" ht="24.75" customHeight="1">
      <c r="A8031" s="428"/>
      <c r="B8031" s="428"/>
      <c r="C8031" s="428"/>
      <c r="D8031" s="495"/>
      <c r="E8031" s="495"/>
      <c r="F8031" s="428"/>
      <c r="G8031" s="495"/>
      <c r="H8031" s="495" t="str">
        <f t="shared" si="254"/>
        <v/>
      </c>
      <c r="I8031" s="512" t="str">
        <f t="shared" si="255"/>
        <v/>
      </c>
      <c r="J8031" s="428"/>
    </row>
    <row r="8032" spans="1:10" ht="24.75" customHeight="1">
      <c r="A8032" s="428"/>
      <c r="B8032" s="428"/>
      <c r="C8032" s="428"/>
      <c r="D8032" s="495"/>
      <c r="E8032" s="495"/>
      <c r="F8032" s="428"/>
      <c r="G8032" s="495"/>
      <c r="H8032" s="495" t="str">
        <f t="shared" si="254"/>
        <v/>
      </c>
      <c r="I8032" s="512" t="str">
        <f t="shared" si="255"/>
        <v/>
      </c>
      <c r="J8032" s="428"/>
    </row>
    <row r="8033" spans="1:10" ht="24.75" customHeight="1">
      <c r="A8033" s="428"/>
      <c r="B8033" s="428"/>
      <c r="C8033" s="428"/>
      <c r="D8033" s="495"/>
      <c r="E8033" s="495"/>
      <c r="F8033" s="428"/>
      <c r="G8033" s="495"/>
      <c r="H8033" s="495" t="str">
        <f t="shared" si="254"/>
        <v/>
      </c>
      <c r="I8033" s="512" t="str">
        <f t="shared" si="255"/>
        <v/>
      </c>
      <c r="J8033" s="428"/>
    </row>
    <row r="8034" spans="1:10" ht="24.75" customHeight="1">
      <c r="A8034" s="428"/>
      <c r="B8034" s="428"/>
      <c r="C8034" s="428"/>
      <c r="D8034" s="495"/>
      <c r="E8034" s="495"/>
      <c r="F8034" s="428"/>
      <c r="G8034" s="495"/>
      <c r="H8034" s="495" t="str">
        <f t="shared" si="254"/>
        <v/>
      </c>
      <c r="I8034" s="512" t="str">
        <f t="shared" si="255"/>
        <v/>
      </c>
      <c r="J8034" s="428"/>
    </row>
    <row r="8035" spans="1:10" ht="24.75" customHeight="1">
      <c r="A8035" s="428"/>
      <c r="B8035" s="428"/>
      <c r="C8035" s="428"/>
      <c r="D8035" s="495"/>
      <c r="E8035" s="495"/>
      <c r="F8035" s="428"/>
      <c r="G8035" s="495"/>
      <c r="H8035" s="495" t="str">
        <f t="shared" si="254"/>
        <v/>
      </c>
      <c r="I8035" s="512" t="str">
        <f t="shared" si="255"/>
        <v/>
      </c>
      <c r="J8035" s="428"/>
    </row>
    <row r="8036" spans="1:10" ht="24.75" customHeight="1">
      <c r="A8036" s="428"/>
      <c r="B8036" s="428"/>
      <c r="C8036" s="428"/>
      <c r="D8036" s="495"/>
      <c r="E8036" s="495"/>
      <c r="F8036" s="428"/>
      <c r="G8036" s="495"/>
      <c r="H8036" s="495" t="str">
        <f t="shared" si="254"/>
        <v/>
      </c>
      <c r="I8036" s="512" t="str">
        <f t="shared" si="255"/>
        <v/>
      </c>
      <c r="J8036" s="428"/>
    </row>
    <row r="8037" spans="1:10" ht="24.75" customHeight="1">
      <c r="A8037" s="428"/>
      <c r="B8037" s="428"/>
      <c r="C8037" s="428"/>
      <c r="D8037" s="495"/>
      <c r="E8037" s="495"/>
      <c r="F8037" s="428"/>
      <c r="G8037" s="495"/>
      <c r="H8037" s="495" t="str">
        <f t="shared" si="254"/>
        <v/>
      </c>
      <c r="I8037" s="512" t="str">
        <f t="shared" si="255"/>
        <v/>
      </c>
      <c r="J8037" s="428"/>
    </row>
    <row r="8038" spans="1:10" ht="24.75" customHeight="1">
      <c r="A8038" s="428"/>
      <c r="B8038" s="428"/>
      <c r="C8038" s="428"/>
      <c r="D8038" s="495"/>
      <c r="E8038" s="495"/>
      <c r="F8038" s="428"/>
      <c r="G8038" s="495"/>
      <c r="H8038" s="495" t="str">
        <f t="shared" si="254"/>
        <v/>
      </c>
      <c r="I8038" s="512" t="str">
        <f t="shared" si="255"/>
        <v/>
      </c>
      <c r="J8038" s="428"/>
    </row>
    <row r="8039" spans="1:10" ht="24.75" customHeight="1">
      <c r="A8039" s="428"/>
      <c r="B8039" s="428"/>
      <c r="C8039" s="428"/>
      <c r="D8039" s="495"/>
      <c r="E8039" s="495"/>
      <c r="F8039" s="428"/>
      <c r="G8039" s="495"/>
      <c r="H8039" s="495" t="str">
        <f t="shared" si="254"/>
        <v/>
      </c>
      <c r="I8039" s="512" t="str">
        <f t="shared" si="255"/>
        <v/>
      </c>
      <c r="J8039" s="428"/>
    </row>
    <row r="8040" spans="1:10" ht="24.75" customHeight="1">
      <c r="A8040" s="428"/>
      <c r="B8040" s="428"/>
      <c r="C8040" s="428"/>
      <c r="D8040" s="495"/>
      <c r="E8040" s="495"/>
      <c r="F8040" s="428"/>
      <c r="G8040" s="495"/>
      <c r="H8040" s="495" t="str">
        <f t="shared" si="254"/>
        <v/>
      </c>
      <c r="I8040" s="512" t="str">
        <f t="shared" si="255"/>
        <v/>
      </c>
      <c r="J8040" s="428"/>
    </row>
    <row r="8041" spans="1:10" ht="24.75" customHeight="1">
      <c r="A8041" s="428"/>
      <c r="B8041" s="428"/>
      <c r="C8041" s="428"/>
      <c r="D8041" s="495"/>
      <c r="E8041" s="495"/>
      <c r="F8041" s="428"/>
      <c r="G8041" s="495"/>
      <c r="H8041" s="495" t="str">
        <f t="shared" si="254"/>
        <v/>
      </c>
      <c r="I8041" s="512" t="str">
        <f t="shared" si="255"/>
        <v/>
      </c>
      <c r="J8041" s="428"/>
    </row>
    <row r="8042" spans="1:10" ht="24.75" customHeight="1">
      <c r="A8042" s="428"/>
      <c r="B8042" s="428"/>
      <c r="C8042" s="428"/>
      <c r="D8042" s="495"/>
      <c r="E8042" s="495"/>
      <c r="F8042" s="428"/>
      <c r="G8042" s="495"/>
      <c r="H8042" s="495" t="str">
        <f t="shared" si="254"/>
        <v/>
      </c>
      <c r="I8042" s="512" t="str">
        <f t="shared" si="255"/>
        <v/>
      </c>
      <c r="J8042" s="428"/>
    </row>
    <row r="8043" spans="1:10" ht="24.75" customHeight="1">
      <c r="A8043" s="428"/>
      <c r="B8043" s="428"/>
      <c r="C8043" s="428"/>
      <c r="D8043" s="495"/>
      <c r="E8043" s="495"/>
      <c r="F8043" s="428"/>
      <c r="G8043" s="495"/>
      <c r="H8043" s="495" t="str">
        <f t="shared" si="254"/>
        <v/>
      </c>
      <c r="I8043" s="512" t="str">
        <f t="shared" si="255"/>
        <v/>
      </c>
      <c r="J8043" s="428"/>
    </row>
    <row r="8044" spans="1:10" ht="24.75" customHeight="1">
      <c r="A8044" s="428"/>
      <c r="B8044" s="428"/>
      <c r="C8044" s="428"/>
      <c r="D8044" s="495"/>
      <c r="E8044" s="495"/>
      <c r="F8044" s="428"/>
      <c r="G8044" s="495"/>
      <c r="H8044" s="495" t="str">
        <f t="shared" si="254"/>
        <v/>
      </c>
      <c r="I8044" s="512" t="str">
        <f t="shared" si="255"/>
        <v/>
      </c>
      <c r="J8044" s="428"/>
    </row>
    <row r="8045" spans="1:10" ht="24.75" customHeight="1">
      <c r="A8045" s="428"/>
      <c r="B8045" s="428"/>
      <c r="C8045" s="428"/>
      <c r="D8045" s="495"/>
      <c r="E8045" s="495"/>
      <c r="F8045" s="428"/>
      <c r="G8045" s="495"/>
      <c r="H8045" s="495" t="str">
        <f t="shared" si="254"/>
        <v/>
      </c>
      <c r="I8045" s="512" t="str">
        <f t="shared" si="255"/>
        <v/>
      </c>
      <c r="J8045" s="428"/>
    </row>
    <row r="8046" spans="1:10" ht="24.75" customHeight="1">
      <c r="A8046" s="428"/>
      <c r="B8046" s="428"/>
      <c r="C8046" s="428"/>
      <c r="D8046" s="495"/>
      <c r="E8046" s="495"/>
      <c r="F8046" s="428"/>
      <c r="G8046" s="495"/>
      <c r="H8046" s="495" t="str">
        <f t="shared" si="254"/>
        <v/>
      </c>
      <c r="I8046" s="512" t="str">
        <f t="shared" si="255"/>
        <v/>
      </c>
      <c r="J8046" s="428"/>
    </row>
    <row r="8047" spans="1:10" ht="24.75" customHeight="1">
      <c r="A8047" s="428"/>
      <c r="B8047" s="428"/>
      <c r="C8047" s="428"/>
      <c r="D8047" s="495"/>
      <c r="E8047" s="495"/>
      <c r="F8047" s="428"/>
      <c r="G8047" s="495"/>
      <c r="H8047" s="495" t="str">
        <f t="shared" si="254"/>
        <v/>
      </c>
      <c r="I8047" s="512" t="str">
        <f t="shared" si="255"/>
        <v/>
      </c>
      <c r="J8047" s="428"/>
    </row>
    <row r="8048" spans="1:10" ht="24.75" customHeight="1">
      <c r="A8048" s="428"/>
      <c r="B8048" s="428"/>
      <c r="C8048" s="428"/>
      <c r="D8048" s="495"/>
      <c r="E8048" s="495"/>
      <c r="F8048" s="428"/>
      <c r="G8048" s="495"/>
      <c r="H8048" s="495" t="str">
        <f t="shared" si="254"/>
        <v/>
      </c>
      <c r="I8048" s="512" t="str">
        <f t="shared" si="255"/>
        <v/>
      </c>
      <c r="J8048" s="428"/>
    </row>
    <row r="8049" spans="1:10" ht="24.75" customHeight="1">
      <c r="A8049" s="428"/>
      <c r="B8049" s="428"/>
      <c r="C8049" s="428"/>
      <c r="D8049" s="495"/>
      <c r="E8049" s="495"/>
      <c r="F8049" s="428"/>
      <c r="G8049" s="495"/>
      <c r="H8049" s="495" t="str">
        <f t="shared" si="254"/>
        <v/>
      </c>
      <c r="I8049" s="512" t="str">
        <f t="shared" si="255"/>
        <v/>
      </c>
      <c r="J8049" s="428"/>
    </row>
    <row r="8050" spans="1:10" ht="24.75" customHeight="1">
      <c r="A8050" s="428"/>
      <c r="B8050" s="428"/>
      <c r="C8050" s="428"/>
      <c r="D8050" s="495"/>
      <c r="E8050" s="495"/>
      <c r="F8050" s="428"/>
      <c r="G8050" s="495"/>
      <c r="H8050" s="495" t="str">
        <f t="shared" si="254"/>
        <v/>
      </c>
      <c r="I8050" s="512" t="str">
        <f t="shared" si="255"/>
        <v/>
      </c>
      <c r="J8050" s="428"/>
    </row>
    <row r="8051" spans="1:10" ht="24.75" customHeight="1">
      <c r="A8051" s="428"/>
      <c r="B8051" s="428"/>
      <c r="C8051" s="428"/>
      <c r="D8051" s="495"/>
      <c r="E8051" s="495"/>
      <c r="F8051" s="428"/>
      <c r="G8051" s="495"/>
      <c r="H8051" s="495" t="str">
        <f t="shared" si="254"/>
        <v/>
      </c>
      <c r="I8051" s="512" t="str">
        <f t="shared" si="255"/>
        <v/>
      </c>
      <c r="J8051" s="428"/>
    </row>
    <row r="8052" spans="1:10" ht="24.75" customHeight="1">
      <c r="A8052" s="428"/>
      <c r="B8052" s="428"/>
      <c r="C8052" s="428"/>
      <c r="D8052" s="495"/>
      <c r="E8052" s="495"/>
      <c r="F8052" s="428"/>
      <c r="G8052" s="495"/>
      <c r="H8052" s="495" t="str">
        <f t="shared" si="254"/>
        <v/>
      </c>
      <c r="I8052" s="512" t="str">
        <f t="shared" si="255"/>
        <v/>
      </c>
      <c r="J8052" s="428"/>
    </row>
    <row r="8053" spans="1:10" ht="24.75" customHeight="1">
      <c r="A8053" s="428"/>
      <c r="B8053" s="428"/>
      <c r="C8053" s="428"/>
      <c r="D8053" s="495"/>
      <c r="E8053" s="495"/>
      <c r="F8053" s="428"/>
      <c r="G8053" s="495"/>
      <c r="H8053" s="495" t="str">
        <f t="shared" si="254"/>
        <v/>
      </c>
      <c r="I8053" s="512" t="str">
        <f t="shared" si="255"/>
        <v/>
      </c>
      <c r="J8053" s="428"/>
    </row>
    <row r="8054" spans="1:10" ht="24.75" customHeight="1">
      <c r="A8054" s="428"/>
      <c r="B8054" s="428"/>
      <c r="C8054" s="428"/>
      <c r="D8054" s="495"/>
      <c r="E8054" s="495"/>
      <c r="F8054" s="428"/>
      <c r="G8054" s="495"/>
      <c r="H8054" s="495" t="str">
        <f t="shared" si="254"/>
        <v/>
      </c>
      <c r="I8054" s="512" t="str">
        <f t="shared" si="255"/>
        <v/>
      </c>
      <c r="J8054" s="428"/>
    </row>
    <row r="8055" spans="1:10" ht="24.75" customHeight="1">
      <c r="A8055" s="428"/>
      <c r="B8055" s="428"/>
      <c r="C8055" s="428"/>
      <c r="D8055" s="495"/>
      <c r="E8055" s="495"/>
      <c r="F8055" s="428"/>
      <c r="G8055" s="495"/>
      <c r="H8055" s="495" t="str">
        <f t="shared" si="254"/>
        <v/>
      </c>
      <c r="I8055" s="512" t="str">
        <f t="shared" si="255"/>
        <v/>
      </c>
      <c r="J8055" s="428"/>
    </row>
    <row r="8056" spans="1:10" ht="24.75" customHeight="1">
      <c r="A8056" s="428"/>
      <c r="B8056" s="428"/>
      <c r="C8056" s="428"/>
      <c r="D8056" s="495"/>
      <c r="E8056" s="495"/>
      <c r="F8056" s="428"/>
      <c r="G8056" s="495"/>
      <c r="H8056" s="495" t="str">
        <f t="shared" si="254"/>
        <v/>
      </c>
      <c r="I8056" s="512" t="str">
        <f t="shared" si="255"/>
        <v/>
      </c>
      <c r="J8056" s="428"/>
    </row>
    <row r="8057" spans="1:10" ht="24.75" customHeight="1">
      <c r="A8057" s="428"/>
      <c r="B8057" s="428"/>
      <c r="C8057" s="428"/>
      <c r="D8057" s="495"/>
      <c r="E8057" s="495"/>
      <c r="F8057" s="428"/>
      <c r="G8057" s="495"/>
      <c r="H8057" s="495" t="str">
        <f t="shared" si="254"/>
        <v/>
      </c>
      <c r="I8057" s="512" t="str">
        <f t="shared" si="255"/>
        <v/>
      </c>
      <c r="J8057" s="428"/>
    </row>
    <row r="8058" spans="1:10" ht="24.75" customHeight="1">
      <c r="A8058" s="428"/>
      <c r="B8058" s="428"/>
      <c r="C8058" s="428"/>
      <c r="D8058" s="495"/>
      <c r="E8058" s="495"/>
      <c r="F8058" s="428"/>
      <c r="G8058" s="495"/>
      <c r="H8058" s="495" t="str">
        <f t="shared" si="254"/>
        <v/>
      </c>
      <c r="I8058" s="512" t="str">
        <f t="shared" si="255"/>
        <v/>
      </c>
      <c r="J8058" s="428"/>
    </row>
    <row r="8059" spans="1:10" ht="24.75" customHeight="1">
      <c r="A8059" s="428"/>
      <c r="B8059" s="428"/>
      <c r="C8059" s="428"/>
      <c r="D8059" s="495"/>
      <c r="E8059" s="495"/>
      <c r="F8059" s="428"/>
      <c r="G8059" s="495"/>
      <c r="H8059" s="495" t="str">
        <f t="shared" si="254"/>
        <v/>
      </c>
      <c r="I8059" s="512" t="str">
        <f t="shared" si="255"/>
        <v/>
      </c>
      <c r="J8059" s="428"/>
    </row>
    <row r="8060" spans="1:10" ht="24.75" customHeight="1">
      <c r="A8060" s="428"/>
      <c r="B8060" s="428"/>
      <c r="C8060" s="428"/>
      <c r="D8060" s="495"/>
      <c r="E8060" s="495"/>
      <c r="F8060" s="428"/>
      <c r="G8060" s="495"/>
      <c r="H8060" s="495" t="str">
        <f t="shared" si="254"/>
        <v/>
      </c>
      <c r="I8060" s="512" t="str">
        <f t="shared" si="255"/>
        <v/>
      </c>
      <c r="J8060" s="428"/>
    </row>
    <row r="8061" spans="1:10" ht="24.75" customHeight="1">
      <c r="A8061" s="428"/>
      <c r="B8061" s="428"/>
      <c r="C8061" s="428"/>
      <c r="D8061" s="495"/>
      <c r="E8061" s="495"/>
      <c r="F8061" s="428"/>
      <c r="G8061" s="495"/>
      <c r="H8061" s="495" t="str">
        <f t="shared" si="254"/>
        <v/>
      </c>
      <c r="I8061" s="512" t="str">
        <f t="shared" si="255"/>
        <v/>
      </c>
      <c r="J8061" s="428"/>
    </row>
    <row r="8062" spans="1:10" ht="24.75" customHeight="1">
      <c r="A8062" s="428"/>
      <c r="B8062" s="428"/>
      <c r="C8062" s="428"/>
      <c r="D8062" s="495"/>
      <c r="E8062" s="495"/>
      <c r="F8062" s="428"/>
      <c r="G8062" s="495"/>
      <c r="H8062" s="495" t="str">
        <f t="shared" si="254"/>
        <v/>
      </c>
      <c r="I8062" s="512" t="str">
        <f t="shared" si="255"/>
        <v/>
      </c>
      <c r="J8062" s="428"/>
    </row>
    <row r="8063" spans="1:10" ht="24.75" customHeight="1">
      <c r="A8063" s="428"/>
      <c r="B8063" s="428"/>
      <c r="C8063" s="428"/>
      <c r="D8063" s="495"/>
      <c r="E8063" s="495"/>
      <c r="F8063" s="428"/>
      <c r="G8063" s="495"/>
      <c r="H8063" s="495" t="str">
        <f t="shared" si="254"/>
        <v/>
      </c>
      <c r="I8063" s="512" t="str">
        <f t="shared" si="255"/>
        <v/>
      </c>
      <c r="J8063" s="428"/>
    </row>
    <row r="8064" spans="1:10" ht="24.75" customHeight="1">
      <c r="A8064" s="428"/>
      <c r="B8064" s="428"/>
      <c r="C8064" s="428"/>
      <c r="D8064" s="495"/>
      <c r="E8064" s="495"/>
      <c r="F8064" s="428"/>
      <c r="G8064" s="495"/>
      <c r="H8064" s="495" t="str">
        <f t="shared" si="254"/>
        <v/>
      </c>
      <c r="I8064" s="512" t="str">
        <f t="shared" si="255"/>
        <v/>
      </c>
      <c r="J8064" s="428"/>
    </row>
    <row r="8065" spans="1:10" ht="24.75" customHeight="1">
      <c r="A8065" s="428"/>
      <c r="B8065" s="428"/>
      <c r="C8065" s="428"/>
      <c r="D8065" s="495"/>
      <c r="E8065" s="495"/>
      <c r="F8065" s="428"/>
      <c r="G8065" s="495"/>
      <c r="H8065" s="495" t="str">
        <f t="shared" si="254"/>
        <v/>
      </c>
      <c r="I8065" s="512" t="str">
        <f t="shared" si="255"/>
        <v/>
      </c>
      <c r="J8065" s="428"/>
    </row>
    <row r="8066" spans="1:10" ht="24.75" customHeight="1">
      <c r="A8066" s="428"/>
      <c r="B8066" s="428"/>
      <c r="C8066" s="428"/>
      <c r="D8066" s="495"/>
      <c r="E8066" s="495"/>
      <c r="F8066" s="428"/>
      <c r="G8066" s="495"/>
      <c r="H8066" s="495" t="str">
        <f t="shared" si="254"/>
        <v/>
      </c>
      <c r="I8066" s="512" t="str">
        <f t="shared" si="255"/>
        <v/>
      </c>
      <c r="J8066" s="428"/>
    </row>
    <row r="8067" spans="1:10" ht="24.75" customHeight="1">
      <c r="A8067" s="428"/>
      <c r="B8067" s="428"/>
      <c r="C8067" s="428"/>
      <c r="D8067" s="495"/>
      <c r="E8067" s="495"/>
      <c r="F8067" s="428"/>
      <c r="G8067" s="495"/>
      <c r="H8067" s="495" t="str">
        <f t="shared" si="254"/>
        <v/>
      </c>
      <c r="I8067" s="512" t="str">
        <f t="shared" si="255"/>
        <v/>
      </c>
      <c r="J8067" s="428"/>
    </row>
    <row r="8068" spans="1:10" ht="24.75" customHeight="1">
      <c r="A8068" s="428"/>
      <c r="B8068" s="428"/>
      <c r="C8068" s="428"/>
      <c r="D8068" s="495"/>
      <c r="E8068" s="495"/>
      <c r="F8068" s="428"/>
      <c r="G8068" s="495"/>
      <c r="H8068" s="495" t="str">
        <f t="shared" si="254"/>
        <v/>
      </c>
      <c r="I8068" s="512" t="str">
        <f t="shared" si="255"/>
        <v/>
      </c>
      <c r="J8068" s="428"/>
    </row>
    <row r="8069" spans="1:10" ht="24.75" customHeight="1">
      <c r="A8069" s="428"/>
      <c r="B8069" s="428"/>
      <c r="C8069" s="428"/>
      <c r="D8069" s="495"/>
      <c r="E8069" s="495"/>
      <c r="F8069" s="428"/>
      <c r="G8069" s="495"/>
      <c r="H8069" s="495" t="str">
        <f t="shared" si="254"/>
        <v/>
      </c>
      <c r="I8069" s="512" t="str">
        <f t="shared" si="255"/>
        <v/>
      </c>
      <c r="J8069" s="428"/>
    </row>
    <row r="8070" spans="1:10" ht="24.75" customHeight="1">
      <c r="A8070" s="428"/>
      <c r="B8070" s="428"/>
      <c r="C8070" s="428"/>
      <c r="D8070" s="495"/>
      <c r="E8070" s="495"/>
      <c r="F8070" s="428"/>
      <c r="G8070" s="495"/>
      <c r="H8070" s="495" t="str">
        <f t="shared" si="254"/>
        <v/>
      </c>
      <c r="I8070" s="512" t="str">
        <f t="shared" si="255"/>
        <v/>
      </c>
      <c r="J8070" s="428"/>
    </row>
    <row r="8071" spans="1:10" ht="24.75" customHeight="1">
      <c r="A8071" s="428"/>
      <c r="B8071" s="428"/>
      <c r="C8071" s="428"/>
      <c r="D8071" s="495"/>
      <c r="E8071" s="495"/>
      <c r="F8071" s="428"/>
      <c r="G8071" s="495"/>
      <c r="H8071" s="495" t="str">
        <f t="shared" si="254"/>
        <v/>
      </c>
      <c r="I8071" s="512" t="str">
        <f t="shared" si="255"/>
        <v/>
      </c>
      <c r="J8071" s="428"/>
    </row>
    <row r="8072" spans="1:10" ht="24.75" customHeight="1">
      <c r="A8072" s="428"/>
      <c r="B8072" s="428"/>
      <c r="C8072" s="428"/>
      <c r="D8072" s="495"/>
      <c r="E8072" s="495"/>
      <c r="F8072" s="428"/>
      <c r="G8072" s="495"/>
      <c r="H8072" s="495" t="str">
        <f t="shared" si="254"/>
        <v/>
      </c>
      <c r="I8072" s="512" t="str">
        <f t="shared" si="255"/>
        <v/>
      </c>
      <c r="J8072" s="428"/>
    </row>
    <row r="8073" spans="1:10" ht="24.75" customHeight="1">
      <c r="A8073" s="428"/>
      <c r="B8073" s="428"/>
      <c r="C8073" s="428"/>
      <c r="D8073" s="495"/>
      <c r="E8073" s="495"/>
      <c r="F8073" s="428"/>
      <c r="G8073" s="495"/>
      <c r="H8073" s="495" t="str">
        <f t="shared" si="254"/>
        <v/>
      </c>
      <c r="I8073" s="512" t="str">
        <f t="shared" si="255"/>
        <v/>
      </c>
      <c r="J8073" s="428"/>
    </row>
    <row r="8074" spans="1:10" ht="24.75" customHeight="1">
      <c r="A8074" s="428"/>
      <c r="B8074" s="428"/>
      <c r="C8074" s="428"/>
      <c r="D8074" s="495"/>
      <c r="E8074" s="495"/>
      <c r="F8074" s="428"/>
      <c r="G8074" s="495"/>
      <c r="H8074" s="495" t="str">
        <f t="shared" si="254"/>
        <v/>
      </c>
      <c r="I8074" s="512" t="str">
        <f t="shared" si="255"/>
        <v/>
      </c>
      <c r="J8074" s="428"/>
    </row>
    <row r="8075" spans="1:10" ht="24.75" customHeight="1">
      <c r="A8075" s="428"/>
      <c r="B8075" s="428"/>
      <c r="C8075" s="428"/>
      <c r="D8075" s="495"/>
      <c r="E8075" s="495"/>
      <c r="F8075" s="428"/>
      <c r="G8075" s="495"/>
      <c r="H8075" s="495" t="str">
        <f t="shared" si="254"/>
        <v/>
      </c>
      <c r="I8075" s="512" t="str">
        <f t="shared" si="255"/>
        <v/>
      </c>
      <c r="J8075" s="428"/>
    </row>
    <row r="8076" spans="1:10" ht="24.75" customHeight="1">
      <c r="A8076" s="428"/>
      <c r="B8076" s="428"/>
      <c r="C8076" s="428"/>
      <c r="D8076" s="495"/>
      <c r="E8076" s="495"/>
      <c r="F8076" s="428"/>
      <c r="G8076" s="495"/>
      <c r="H8076" s="495" t="str">
        <f t="shared" si="254"/>
        <v/>
      </c>
      <c r="I8076" s="512" t="str">
        <f t="shared" si="255"/>
        <v/>
      </c>
      <c r="J8076" s="428"/>
    </row>
    <row r="8077" spans="1:10" ht="24.75" customHeight="1">
      <c r="A8077" s="428"/>
      <c r="B8077" s="428"/>
      <c r="C8077" s="428"/>
      <c r="D8077" s="495"/>
      <c r="E8077" s="495"/>
      <c r="F8077" s="428"/>
      <c r="G8077" s="495"/>
      <c r="H8077" s="495" t="str">
        <f t="shared" si="254"/>
        <v/>
      </c>
      <c r="I8077" s="512" t="str">
        <f t="shared" si="255"/>
        <v/>
      </c>
      <c r="J8077" s="428"/>
    </row>
    <row r="8078" spans="1:10" ht="24.75" customHeight="1">
      <c r="A8078" s="428"/>
      <c r="B8078" s="428"/>
      <c r="C8078" s="428"/>
      <c r="D8078" s="495"/>
      <c r="E8078" s="495"/>
      <c r="F8078" s="428"/>
      <c r="G8078" s="495"/>
      <c r="H8078" s="495" t="str">
        <f t="shared" si="254"/>
        <v/>
      </c>
      <c r="I8078" s="512" t="str">
        <f t="shared" si="255"/>
        <v/>
      </c>
      <c r="J8078" s="428"/>
    </row>
    <row r="8079" spans="1:10" ht="24.75" customHeight="1">
      <c r="A8079" s="428"/>
      <c r="B8079" s="428"/>
      <c r="C8079" s="428"/>
      <c r="D8079" s="495"/>
      <c r="E8079" s="495"/>
      <c r="F8079" s="428"/>
      <c r="G8079" s="495"/>
      <c r="H8079" s="495" t="str">
        <f t="shared" si="254"/>
        <v/>
      </c>
      <c r="I8079" s="512" t="str">
        <f t="shared" si="255"/>
        <v/>
      </c>
      <c r="J8079" s="428"/>
    </row>
    <row r="8080" spans="1:10" ht="24.75" customHeight="1">
      <c r="A8080" s="428"/>
      <c r="B8080" s="428"/>
      <c r="C8080" s="428"/>
      <c r="D8080" s="495"/>
      <c r="E8080" s="495"/>
      <c r="F8080" s="428"/>
      <c r="G8080" s="495"/>
      <c r="H8080" s="495" t="str">
        <f t="shared" si="254"/>
        <v/>
      </c>
      <c r="I8080" s="512" t="str">
        <f t="shared" si="255"/>
        <v/>
      </c>
      <c r="J8080" s="428"/>
    </row>
    <row r="8081" spans="1:10" ht="24.75" customHeight="1">
      <c r="A8081" s="428"/>
      <c r="B8081" s="428"/>
      <c r="C8081" s="428"/>
      <c r="D8081" s="495"/>
      <c r="E8081" s="495"/>
      <c r="F8081" s="428"/>
      <c r="G8081" s="495"/>
      <c r="H8081" s="495" t="str">
        <f t="shared" si="254"/>
        <v/>
      </c>
      <c r="I8081" s="512" t="str">
        <f t="shared" si="255"/>
        <v/>
      </c>
      <c r="J8081" s="428"/>
    </row>
    <row r="8082" spans="1:10" ht="24.75" customHeight="1">
      <c r="A8082" s="428"/>
      <c r="B8082" s="428"/>
      <c r="C8082" s="428"/>
      <c r="D8082" s="495"/>
      <c r="E8082" s="495"/>
      <c r="F8082" s="428"/>
      <c r="G8082" s="495"/>
      <c r="H8082" s="495" t="str">
        <f t="shared" si="254"/>
        <v/>
      </c>
      <c r="I8082" s="512" t="str">
        <f t="shared" si="255"/>
        <v/>
      </c>
      <c r="J8082" s="428"/>
    </row>
    <row r="8083" spans="1:10" ht="24.75" customHeight="1">
      <c r="A8083" s="428"/>
      <c r="B8083" s="428"/>
      <c r="C8083" s="428"/>
      <c r="D8083" s="495"/>
      <c r="E8083" s="495"/>
      <c r="F8083" s="428"/>
      <c r="G8083" s="495"/>
      <c r="H8083" s="495" t="str">
        <f t="shared" si="254"/>
        <v/>
      </c>
      <c r="I8083" s="512" t="str">
        <f t="shared" si="255"/>
        <v/>
      </c>
      <c r="J8083" s="428"/>
    </row>
    <row r="8084" spans="1:10" ht="24.75" customHeight="1">
      <c r="A8084" s="428"/>
      <c r="B8084" s="428"/>
      <c r="C8084" s="428"/>
      <c r="D8084" s="495"/>
      <c r="E8084" s="495"/>
      <c r="F8084" s="428"/>
      <c r="G8084" s="495"/>
      <c r="H8084" s="495" t="str">
        <f t="shared" si="254"/>
        <v/>
      </c>
      <c r="I8084" s="512" t="str">
        <f t="shared" si="255"/>
        <v/>
      </c>
      <c r="J8084" s="428"/>
    </row>
    <row r="8085" spans="1:10" ht="24.75" customHeight="1">
      <c r="A8085" s="428"/>
      <c r="B8085" s="428"/>
      <c r="C8085" s="428"/>
      <c r="D8085" s="495"/>
      <c r="E8085" s="495"/>
      <c r="F8085" s="428"/>
      <c r="G8085" s="495"/>
      <c r="H8085" s="495" t="str">
        <f t="shared" si="254"/>
        <v/>
      </c>
      <c r="I8085" s="512" t="str">
        <f t="shared" si="255"/>
        <v/>
      </c>
      <c r="J8085" s="428"/>
    </row>
    <row r="8086" spans="1:10" ht="24.75" customHeight="1">
      <c r="A8086" s="428"/>
      <c r="B8086" s="428"/>
      <c r="C8086" s="428"/>
      <c r="D8086" s="495"/>
      <c r="E8086" s="495"/>
      <c r="F8086" s="428"/>
      <c r="G8086" s="495"/>
      <c r="H8086" s="495" t="str">
        <f t="shared" si="254"/>
        <v/>
      </c>
      <c r="I8086" s="512" t="str">
        <f t="shared" si="255"/>
        <v/>
      </c>
      <c r="J8086" s="428"/>
    </row>
    <row r="8087" spans="1:10" ht="24.75" customHeight="1">
      <c r="A8087" s="428"/>
      <c r="B8087" s="428"/>
      <c r="C8087" s="428"/>
      <c r="D8087" s="495"/>
      <c r="E8087" s="495"/>
      <c r="F8087" s="428"/>
      <c r="G8087" s="495"/>
      <c r="H8087" s="495" t="str">
        <f t="shared" si="254"/>
        <v/>
      </c>
      <c r="I8087" s="512" t="str">
        <f t="shared" si="255"/>
        <v/>
      </c>
      <c r="J8087" s="428"/>
    </row>
    <row r="8088" spans="1:10" ht="24.75" customHeight="1">
      <c r="A8088" s="428"/>
      <c r="B8088" s="428"/>
      <c r="C8088" s="428"/>
      <c r="D8088" s="495"/>
      <c r="E8088" s="495"/>
      <c r="F8088" s="428"/>
      <c r="G8088" s="495"/>
      <c r="H8088" s="495" t="str">
        <f t="shared" si="254"/>
        <v/>
      </c>
      <c r="I8088" s="512" t="str">
        <f t="shared" si="255"/>
        <v/>
      </c>
      <c r="J8088" s="428"/>
    </row>
    <row r="8089" spans="1:10" ht="24.75" customHeight="1">
      <c r="A8089" s="428"/>
      <c r="B8089" s="428"/>
      <c r="C8089" s="428"/>
      <c r="D8089" s="495"/>
      <c r="E8089" s="495"/>
      <c r="F8089" s="428"/>
      <c r="G8089" s="495"/>
      <c r="H8089" s="495" t="str">
        <f t="shared" si="254"/>
        <v/>
      </c>
      <c r="I8089" s="512" t="str">
        <f t="shared" si="255"/>
        <v/>
      </c>
      <c r="J8089" s="428"/>
    </row>
    <row r="8090" spans="1:10" ht="24.75" customHeight="1">
      <c r="A8090" s="428"/>
      <c r="B8090" s="428"/>
      <c r="C8090" s="428"/>
      <c r="D8090" s="495"/>
      <c r="E8090" s="495"/>
      <c r="F8090" s="428"/>
      <c r="G8090" s="495"/>
      <c r="H8090" s="495" t="str">
        <f t="shared" si="254"/>
        <v/>
      </c>
      <c r="I8090" s="512" t="str">
        <f t="shared" si="255"/>
        <v/>
      </c>
      <c r="J8090" s="428"/>
    </row>
    <row r="8091" spans="1:10" ht="24.75" customHeight="1">
      <c r="A8091" s="428"/>
      <c r="B8091" s="428"/>
      <c r="C8091" s="428"/>
      <c r="D8091" s="495"/>
      <c r="E8091" s="495"/>
      <c r="F8091" s="428"/>
      <c r="G8091" s="495"/>
      <c r="H8091" s="495" t="str">
        <f t="shared" si="254"/>
        <v/>
      </c>
      <c r="I8091" s="512" t="str">
        <f t="shared" si="255"/>
        <v/>
      </c>
      <c r="J8091" s="428"/>
    </row>
    <row r="8092" spans="1:10" ht="24.75" customHeight="1">
      <c r="A8092" s="428"/>
      <c r="B8092" s="428"/>
      <c r="C8092" s="428"/>
      <c r="D8092" s="495"/>
      <c r="E8092" s="495"/>
      <c r="F8092" s="428"/>
      <c r="G8092" s="495"/>
      <c r="H8092" s="495" t="str">
        <f t="shared" si="254"/>
        <v/>
      </c>
      <c r="I8092" s="512" t="str">
        <f t="shared" si="255"/>
        <v/>
      </c>
      <c r="J8092" s="428"/>
    </row>
    <row r="8093" spans="1:10" ht="24.75" customHeight="1">
      <c r="A8093" s="428"/>
      <c r="B8093" s="428"/>
      <c r="C8093" s="428"/>
      <c r="D8093" s="495"/>
      <c r="E8093" s="495"/>
      <c r="F8093" s="428"/>
      <c r="G8093" s="495"/>
      <c r="H8093" s="495" t="str">
        <f t="shared" si="254"/>
        <v/>
      </c>
      <c r="I8093" s="512" t="str">
        <f t="shared" si="255"/>
        <v/>
      </c>
      <c r="J8093" s="428"/>
    </row>
    <row r="8094" spans="1:10" ht="24.75" customHeight="1">
      <c r="A8094" s="428"/>
      <c r="B8094" s="428"/>
      <c r="C8094" s="428"/>
      <c r="D8094" s="495"/>
      <c r="E8094" s="495"/>
      <c r="F8094" s="428"/>
      <c r="G8094" s="495"/>
      <c r="H8094" s="495" t="str">
        <f t="shared" ref="H8094:H8157" si="256">IF(E8094="","",E8094*G8094)</f>
        <v/>
      </c>
      <c r="I8094" s="512" t="str">
        <f t="shared" ref="I8094:I8157" si="257">IF(D8094="","",H8094/D8094)</f>
        <v/>
      </c>
      <c r="J8094" s="428"/>
    </row>
    <row r="8095" spans="1:10" ht="24.75" customHeight="1">
      <c r="A8095" s="428"/>
      <c r="B8095" s="428"/>
      <c r="C8095" s="428"/>
      <c r="D8095" s="495"/>
      <c r="E8095" s="495"/>
      <c r="F8095" s="428"/>
      <c r="G8095" s="495"/>
      <c r="H8095" s="495" t="str">
        <f t="shared" si="256"/>
        <v/>
      </c>
      <c r="I8095" s="512" t="str">
        <f t="shared" si="257"/>
        <v/>
      </c>
      <c r="J8095" s="428"/>
    </row>
    <row r="8096" spans="1:10" ht="24.75" customHeight="1">
      <c r="A8096" s="428"/>
      <c r="B8096" s="428"/>
      <c r="C8096" s="428"/>
      <c r="D8096" s="495"/>
      <c r="E8096" s="495"/>
      <c r="F8096" s="428"/>
      <c r="G8096" s="495"/>
      <c r="H8096" s="495" t="str">
        <f t="shared" si="256"/>
        <v/>
      </c>
      <c r="I8096" s="512" t="str">
        <f t="shared" si="257"/>
        <v/>
      </c>
      <c r="J8096" s="428"/>
    </row>
    <row r="8097" spans="1:10" ht="24.75" customHeight="1">
      <c r="A8097" s="428"/>
      <c r="B8097" s="428"/>
      <c r="C8097" s="428"/>
      <c r="D8097" s="495"/>
      <c r="E8097" s="495"/>
      <c r="F8097" s="428"/>
      <c r="G8097" s="495"/>
      <c r="H8097" s="495" t="str">
        <f t="shared" si="256"/>
        <v/>
      </c>
      <c r="I8097" s="512" t="str">
        <f t="shared" si="257"/>
        <v/>
      </c>
      <c r="J8097" s="428"/>
    </row>
    <row r="8098" spans="1:10" ht="24.75" customHeight="1">
      <c r="A8098" s="428"/>
      <c r="B8098" s="428"/>
      <c r="C8098" s="428"/>
      <c r="D8098" s="495"/>
      <c r="E8098" s="495"/>
      <c r="F8098" s="428"/>
      <c r="G8098" s="495"/>
      <c r="H8098" s="495" t="str">
        <f t="shared" si="256"/>
        <v/>
      </c>
      <c r="I8098" s="512" t="str">
        <f t="shared" si="257"/>
        <v/>
      </c>
      <c r="J8098" s="428"/>
    </row>
    <row r="8099" spans="1:10" ht="24.75" customHeight="1">
      <c r="A8099" s="428"/>
      <c r="B8099" s="428"/>
      <c r="C8099" s="428"/>
      <c r="D8099" s="495"/>
      <c r="E8099" s="495"/>
      <c r="F8099" s="428"/>
      <c r="G8099" s="495"/>
      <c r="H8099" s="495" t="str">
        <f t="shared" si="256"/>
        <v/>
      </c>
      <c r="I8099" s="512" t="str">
        <f t="shared" si="257"/>
        <v/>
      </c>
      <c r="J8099" s="428"/>
    </row>
    <row r="8100" spans="1:10" ht="24.75" customHeight="1">
      <c r="A8100" s="428"/>
      <c r="B8100" s="428"/>
      <c r="C8100" s="428"/>
      <c r="D8100" s="495"/>
      <c r="E8100" s="495"/>
      <c r="F8100" s="428"/>
      <c r="G8100" s="495"/>
      <c r="H8100" s="495" t="str">
        <f t="shared" si="256"/>
        <v/>
      </c>
      <c r="I8100" s="512" t="str">
        <f t="shared" si="257"/>
        <v/>
      </c>
      <c r="J8100" s="428"/>
    </row>
    <row r="8101" spans="1:10" ht="24.75" customHeight="1">
      <c r="A8101" s="428"/>
      <c r="B8101" s="428"/>
      <c r="C8101" s="428"/>
      <c r="D8101" s="495"/>
      <c r="E8101" s="495"/>
      <c r="F8101" s="428"/>
      <c r="G8101" s="495"/>
      <c r="H8101" s="495" t="str">
        <f t="shared" si="256"/>
        <v/>
      </c>
      <c r="I8101" s="512" t="str">
        <f t="shared" si="257"/>
        <v/>
      </c>
      <c r="J8101" s="428"/>
    </row>
    <row r="8102" spans="1:10" ht="24.75" customHeight="1">
      <c r="A8102" s="428"/>
      <c r="B8102" s="428"/>
      <c r="C8102" s="428"/>
      <c r="D8102" s="495"/>
      <c r="E8102" s="495"/>
      <c r="F8102" s="428"/>
      <c r="G8102" s="495"/>
      <c r="H8102" s="495" t="str">
        <f t="shared" si="256"/>
        <v/>
      </c>
      <c r="I8102" s="512" t="str">
        <f t="shared" si="257"/>
        <v/>
      </c>
      <c r="J8102" s="428"/>
    </row>
    <row r="8103" spans="1:10" ht="24.75" customHeight="1">
      <c r="A8103" s="428"/>
      <c r="B8103" s="428"/>
      <c r="C8103" s="428"/>
      <c r="D8103" s="495"/>
      <c r="E8103" s="495"/>
      <c r="F8103" s="428"/>
      <c r="G8103" s="495"/>
      <c r="H8103" s="495" t="str">
        <f t="shared" si="256"/>
        <v/>
      </c>
      <c r="I8103" s="512" t="str">
        <f t="shared" si="257"/>
        <v/>
      </c>
      <c r="J8103" s="428"/>
    </row>
    <row r="8104" spans="1:10" ht="24.75" customHeight="1">
      <c r="A8104" s="428"/>
      <c r="B8104" s="428"/>
      <c r="C8104" s="428"/>
      <c r="D8104" s="495"/>
      <c r="E8104" s="495"/>
      <c r="F8104" s="428"/>
      <c r="G8104" s="495"/>
      <c r="H8104" s="495" t="str">
        <f t="shared" si="256"/>
        <v/>
      </c>
      <c r="I8104" s="512" t="str">
        <f t="shared" si="257"/>
        <v/>
      </c>
      <c r="J8104" s="428"/>
    </row>
    <row r="8105" spans="1:10" ht="24.75" customHeight="1">
      <c r="A8105" s="428"/>
      <c r="B8105" s="428"/>
      <c r="C8105" s="428"/>
      <c r="D8105" s="495"/>
      <c r="E8105" s="495"/>
      <c r="F8105" s="428"/>
      <c r="G8105" s="495"/>
      <c r="H8105" s="495" t="str">
        <f t="shared" si="256"/>
        <v/>
      </c>
      <c r="I8105" s="512" t="str">
        <f t="shared" si="257"/>
        <v/>
      </c>
      <c r="J8105" s="428"/>
    </row>
    <row r="8106" spans="1:10" ht="24.75" customHeight="1">
      <c r="A8106" s="428"/>
      <c r="B8106" s="428"/>
      <c r="C8106" s="428"/>
      <c r="D8106" s="495"/>
      <c r="E8106" s="495"/>
      <c r="F8106" s="428"/>
      <c r="G8106" s="495"/>
      <c r="H8106" s="495" t="str">
        <f t="shared" si="256"/>
        <v/>
      </c>
      <c r="I8106" s="512" t="str">
        <f t="shared" si="257"/>
        <v/>
      </c>
      <c r="J8106" s="428"/>
    </row>
    <row r="8107" spans="1:10" ht="24.75" customHeight="1">
      <c r="A8107" s="428"/>
      <c r="B8107" s="428"/>
      <c r="C8107" s="428"/>
      <c r="D8107" s="495"/>
      <c r="E8107" s="495"/>
      <c r="F8107" s="428"/>
      <c r="G8107" s="495"/>
      <c r="H8107" s="495" t="str">
        <f t="shared" si="256"/>
        <v/>
      </c>
      <c r="I8107" s="512" t="str">
        <f t="shared" si="257"/>
        <v/>
      </c>
      <c r="J8107" s="428"/>
    </row>
    <row r="8108" spans="1:10" ht="24.75" customHeight="1">
      <c r="A8108" s="428"/>
      <c r="B8108" s="428"/>
      <c r="C8108" s="428"/>
      <c r="D8108" s="495"/>
      <c r="E8108" s="495"/>
      <c r="F8108" s="428"/>
      <c r="G8108" s="495"/>
      <c r="H8108" s="495" t="str">
        <f t="shared" si="256"/>
        <v/>
      </c>
      <c r="I8108" s="512" t="str">
        <f t="shared" si="257"/>
        <v/>
      </c>
      <c r="J8108" s="428"/>
    </row>
    <row r="8109" spans="1:10" ht="24.75" customHeight="1">
      <c r="A8109" s="428"/>
      <c r="B8109" s="428"/>
      <c r="C8109" s="428"/>
      <c r="D8109" s="495"/>
      <c r="E8109" s="495"/>
      <c r="F8109" s="428"/>
      <c r="G8109" s="495"/>
      <c r="H8109" s="495" t="str">
        <f t="shared" si="256"/>
        <v/>
      </c>
      <c r="I8109" s="512" t="str">
        <f t="shared" si="257"/>
        <v/>
      </c>
      <c r="J8109" s="428"/>
    </row>
    <row r="8110" spans="1:10" ht="24.75" customHeight="1">
      <c r="A8110" s="428"/>
      <c r="B8110" s="428"/>
      <c r="C8110" s="428"/>
      <c r="D8110" s="495"/>
      <c r="E8110" s="495"/>
      <c r="F8110" s="428"/>
      <c r="G8110" s="495"/>
      <c r="H8110" s="495" t="str">
        <f t="shared" si="256"/>
        <v/>
      </c>
      <c r="I8110" s="512" t="str">
        <f t="shared" si="257"/>
        <v/>
      </c>
      <c r="J8110" s="428"/>
    </row>
    <row r="8111" spans="1:10" ht="24.75" customHeight="1">
      <c r="A8111" s="428"/>
      <c r="B8111" s="428"/>
      <c r="C8111" s="428"/>
      <c r="D8111" s="495"/>
      <c r="E8111" s="495"/>
      <c r="F8111" s="428"/>
      <c r="G8111" s="495"/>
      <c r="H8111" s="495" t="str">
        <f t="shared" si="256"/>
        <v/>
      </c>
      <c r="I8111" s="512" t="str">
        <f t="shared" si="257"/>
        <v/>
      </c>
      <c r="J8111" s="428"/>
    </row>
    <row r="8112" spans="1:10" ht="24.75" customHeight="1">
      <c r="A8112" s="428"/>
      <c r="B8112" s="428"/>
      <c r="C8112" s="428"/>
      <c r="D8112" s="495"/>
      <c r="E8112" s="495"/>
      <c r="F8112" s="428"/>
      <c r="G8112" s="495"/>
      <c r="H8112" s="495" t="str">
        <f t="shared" si="256"/>
        <v/>
      </c>
      <c r="I8112" s="512" t="str">
        <f t="shared" si="257"/>
        <v/>
      </c>
      <c r="J8112" s="428"/>
    </row>
    <row r="8113" spans="1:10" ht="24.75" customHeight="1">
      <c r="A8113" s="428"/>
      <c r="B8113" s="428"/>
      <c r="C8113" s="428"/>
      <c r="D8113" s="495"/>
      <c r="E8113" s="495"/>
      <c r="F8113" s="428"/>
      <c r="G8113" s="495"/>
      <c r="H8113" s="495" t="str">
        <f t="shared" si="256"/>
        <v/>
      </c>
      <c r="I8113" s="512" t="str">
        <f t="shared" si="257"/>
        <v/>
      </c>
      <c r="J8113" s="428"/>
    </row>
    <row r="8114" spans="1:10" ht="24.75" customHeight="1">
      <c r="A8114" s="428"/>
      <c r="B8114" s="428"/>
      <c r="C8114" s="428"/>
      <c r="D8114" s="495"/>
      <c r="E8114" s="495"/>
      <c r="F8114" s="428"/>
      <c r="G8114" s="495"/>
      <c r="H8114" s="495" t="str">
        <f t="shared" si="256"/>
        <v/>
      </c>
      <c r="I8114" s="512" t="str">
        <f t="shared" si="257"/>
        <v/>
      </c>
      <c r="J8114" s="428"/>
    </row>
    <row r="8115" spans="1:10" ht="24.75" customHeight="1">
      <c r="A8115" s="428"/>
      <c r="B8115" s="428"/>
      <c r="C8115" s="428"/>
      <c r="D8115" s="495"/>
      <c r="E8115" s="495"/>
      <c r="F8115" s="428"/>
      <c r="G8115" s="495"/>
      <c r="H8115" s="495" t="str">
        <f t="shared" si="256"/>
        <v/>
      </c>
      <c r="I8115" s="512" t="str">
        <f t="shared" si="257"/>
        <v/>
      </c>
      <c r="J8115" s="428"/>
    </row>
    <row r="8116" spans="1:10" ht="24.75" customHeight="1">
      <c r="A8116" s="428"/>
      <c r="B8116" s="428"/>
      <c r="C8116" s="428"/>
      <c r="D8116" s="495"/>
      <c r="E8116" s="495"/>
      <c r="F8116" s="428"/>
      <c r="G8116" s="495"/>
      <c r="H8116" s="495" t="str">
        <f t="shared" si="256"/>
        <v/>
      </c>
      <c r="I8116" s="512" t="str">
        <f t="shared" si="257"/>
        <v/>
      </c>
      <c r="J8116" s="428"/>
    </row>
    <row r="8117" spans="1:10" ht="24.75" customHeight="1">
      <c r="A8117" s="428"/>
      <c r="B8117" s="428"/>
      <c r="C8117" s="428"/>
      <c r="D8117" s="495"/>
      <c r="E8117" s="495"/>
      <c r="F8117" s="428"/>
      <c r="G8117" s="495"/>
      <c r="H8117" s="495" t="str">
        <f t="shared" si="256"/>
        <v/>
      </c>
      <c r="I8117" s="512" t="str">
        <f t="shared" si="257"/>
        <v/>
      </c>
      <c r="J8117" s="428"/>
    </row>
    <row r="8118" spans="1:10" ht="24.75" customHeight="1">
      <c r="A8118" s="428"/>
      <c r="B8118" s="428"/>
      <c r="C8118" s="428"/>
      <c r="D8118" s="495"/>
      <c r="E8118" s="495"/>
      <c r="F8118" s="428"/>
      <c r="G8118" s="495"/>
      <c r="H8118" s="495" t="str">
        <f t="shared" si="256"/>
        <v/>
      </c>
      <c r="I8118" s="512" t="str">
        <f t="shared" si="257"/>
        <v/>
      </c>
      <c r="J8118" s="428"/>
    </row>
    <row r="8119" spans="1:10" ht="24.75" customHeight="1">
      <c r="A8119" s="428"/>
      <c r="B8119" s="428"/>
      <c r="C8119" s="428"/>
      <c r="D8119" s="495"/>
      <c r="E8119" s="495"/>
      <c r="F8119" s="428"/>
      <c r="G8119" s="495"/>
      <c r="H8119" s="495" t="str">
        <f t="shared" si="256"/>
        <v/>
      </c>
      <c r="I8119" s="512" t="str">
        <f t="shared" si="257"/>
        <v/>
      </c>
      <c r="J8119" s="428"/>
    </row>
    <row r="8120" spans="1:10" ht="24.75" customHeight="1">
      <c r="A8120" s="428"/>
      <c r="B8120" s="428"/>
      <c r="C8120" s="428"/>
      <c r="D8120" s="495"/>
      <c r="E8120" s="495"/>
      <c r="F8120" s="428"/>
      <c r="G8120" s="495"/>
      <c r="H8120" s="495" t="str">
        <f t="shared" si="256"/>
        <v/>
      </c>
      <c r="I8120" s="512" t="str">
        <f t="shared" si="257"/>
        <v/>
      </c>
      <c r="J8120" s="428"/>
    </row>
    <row r="8121" spans="1:10" ht="24.75" customHeight="1">
      <c r="A8121" s="428"/>
      <c r="B8121" s="428"/>
      <c r="C8121" s="428"/>
      <c r="D8121" s="495"/>
      <c r="E8121" s="495"/>
      <c r="F8121" s="428"/>
      <c r="G8121" s="495"/>
      <c r="H8121" s="495" t="str">
        <f t="shared" si="256"/>
        <v/>
      </c>
      <c r="I8121" s="512" t="str">
        <f t="shared" si="257"/>
        <v/>
      </c>
      <c r="J8121" s="428"/>
    </row>
    <row r="8122" spans="1:10" ht="24.75" customHeight="1">
      <c r="A8122" s="428"/>
      <c r="B8122" s="428"/>
      <c r="C8122" s="428"/>
      <c r="D8122" s="495"/>
      <c r="E8122" s="495"/>
      <c r="F8122" s="428"/>
      <c r="G8122" s="495"/>
      <c r="H8122" s="495" t="str">
        <f t="shared" si="256"/>
        <v/>
      </c>
      <c r="I8122" s="512" t="str">
        <f t="shared" si="257"/>
        <v/>
      </c>
      <c r="J8122" s="428"/>
    </row>
    <row r="8123" spans="1:10" ht="24.75" customHeight="1">
      <c r="A8123" s="428"/>
      <c r="B8123" s="428"/>
      <c r="C8123" s="428"/>
      <c r="D8123" s="495"/>
      <c r="E8123" s="495"/>
      <c r="F8123" s="428"/>
      <c r="G8123" s="495"/>
      <c r="H8123" s="495" t="str">
        <f t="shared" si="256"/>
        <v/>
      </c>
      <c r="I8123" s="512" t="str">
        <f t="shared" si="257"/>
        <v/>
      </c>
      <c r="J8123" s="428"/>
    </row>
    <row r="8124" spans="1:10" ht="24.75" customHeight="1">
      <c r="A8124" s="428"/>
      <c r="B8124" s="428"/>
      <c r="C8124" s="428"/>
      <c r="D8124" s="495"/>
      <c r="E8124" s="495"/>
      <c r="F8124" s="428"/>
      <c r="G8124" s="495"/>
      <c r="H8124" s="495" t="str">
        <f t="shared" si="256"/>
        <v/>
      </c>
      <c r="I8124" s="512" t="str">
        <f t="shared" si="257"/>
        <v/>
      </c>
      <c r="J8124" s="428"/>
    </row>
    <row r="8125" spans="1:10" ht="24.75" customHeight="1">
      <c r="A8125" s="428"/>
      <c r="B8125" s="428"/>
      <c r="C8125" s="428"/>
      <c r="D8125" s="495"/>
      <c r="E8125" s="495"/>
      <c r="F8125" s="428"/>
      <c r="G8125" s="495"/>
      <c r="H8125" s="495" t="str">
        <f t="shared" si="256"/>
        <v/>
      </c>
      <c r="I8125" s="512" t="str">
        <f t="shared" si="257"/>
        <v/>
      </c>
      <c r="J8125" s="428"/>
    </row>
    <row r="8126" spans="1:10" ht="24.75" customHeight="1">
      <c r="A8126" s="428"/>
      <c r="B8126" s="428"/>
      <c r="C8126" s="428"/>
      <c r="D8126" s="495"/>
      <c r="E8126" s="495"/>
      <c r="F8126" s="428"/>
      <c r="G8126" s="495"/>
      <c r="H8126" s="495" t="str">
        <f t="shared" si="256"/>
        <v/>
      </c>
      <c r="I8126" s="512" t="str">
        <f t="shared" si="257"/>
        <v/>
      </c>
      <c r="J8126" s="428"/>
    </row>
    <row r="8127" spans="1:10" ht="24.75" customHeight="1">
      <c r="A8127" s="428"/>
      <c r="B8127" s="428"/>
      <c r="C8127" s="428"/>
      <c r="D8127" s="495"/>
      <c r="E8127" s="495"/>
      <c r="F8127" s="428"/>
      <c r="G8127" s="495"/>
      <c r="H8127" s="495" t="str">
        <f t="shared" si="256"/>
        <v/>
      </c>
      <c r="I8127" s="512" t="str">
        <f t="shared" si="257"/>
        <v/>
      </c>
      <c r="J8127" s="428"/>
    </row>
    <row r="8128" spans="1:10" ht="24.75" customHeight="1">
      <c r="A8128" s="428"/>
      <c r="B8128" s="428"/>
      <c r="C8128" s="428"/>
      <c r="D8128" s="495"/>
      <c r="E8128" s="495"/>
      <c r="F8128" s="428"/>
      <c r="G8128" s="495"/>
      <c r="H8128" s="495" t="str">
        <f t="shared" si="256"/>
        <v/>
      </c>
      <c r="I8128" s="512" t="str">
        <f t="shared" si="257"/>
        <v/>
      </c>
      <c r="J8128" s="428"/>
    </row>
    <row r="8129" spans="1:10" ht="24.75" customHeight="1">
      <c r="A8129" s="428"/>
      <c r="B8129" s="428"/>
      <c r="C8129" s="428"/>
      <c r="D8129" s="495"/>
      <c r="E8129" s="495"/>
      <c r="F8129" s="428"/>
      <c r="G8129" s="495"/>
      <c r="H8129" s="495" t="str">
        <f t="shared" si="256"/>
        <v/>
      </c>
      <c r="I8129" s="512" t="str">
        <f t="shared" si="257"/>
        <v/>
      </c>
      <c r="J8129" s="428"/>
    </row>
    <row r="8130" spans="1:10" ht="24.75" customHeight="1">
      <c r="A8130" s="428"/>
      <c r="B8130" s="428"/>
      <c r="C8130" s="428"/>
      <c r="D8130" s="495"/>
      <c r="E8130" s="495"/>
      <c r="F8130" s="428"/>
      <c r="G8130" s="495"/>
      <c r="H8130" s="495" t="str">
        <f t="shared" si="256"/>
        <v/>
      </c>
      <c r="I8130" s="512" t="str">
        <f t="shared" si="257"/>
        <v/>
      </c>
      <c r="J8130" s="428"/>
    </row>
    <row r="8131" spans="1:10" ht="24.75" customHeight="1">
      <c r="A8131" s="428"/>
      <c r="B8131" s="428"/>
      <c r="C8131" s="428"/>
      <c r="D8131" s="495"/>
      <c r="E8131" s="495"/>
      <c r="F8131" s="428"/>
      <c r="G8131" s="495"/>
      <c r="H8131" s="495" t="str">
        <f t="shared" si="256"/>
        <v/>
      </c>
      <c r="I8131" s="512" t="str">
        <f t="shared" si="257"/>
        <v/>
      </c>
      <c r="J8131" s="428"/>
    </row>
    <row r="8132" spans="1:10" ht="24.75" customHeight="1">
      <c r="A8132" s="428"/>
      <c r="B8132" s="428"/>
      <c r="C8132" s="428"/>
      <c r="D8132" s="495"/>
      <c r="E8132" s="495"/>
      <c r="F8132" s="428"/>
      <c r="G8132" s="495"/>
      <c r="H8132" s="495" t="str">
        <f t="shared" si="256"/>
        <v/>
      </c>
      <c r="I8132" s="512" t="str">
        <f t="shared" si="257"/>
        <v/>
      </c>
      <c r="J8132" s="428"/>
    </row>
    <row r="8133" spans="1:10" ht="24.75" customHeight="1">
      <c r="A8133" s="428"/>
      <c r="B8133" s="428"/>
      <c r="C8133" s="428"/>
      <c r="D8133" s="495"/>
      <c r="E8133" s="495"/>
      <c r="F8133" s="428"/>
      <c r="G8133" s="495"/>
      <c r="H8133" s="495" t="str">
        <f t="shared" si="256"/>
        <v/>
      </c>
      <c r="I8133" s="512" t="str">
        <f t="shared" si="257"/>
        <v/>
      </c>
      <c r="J8133" s="428"/>
    </row>
    <row r="8134" spans="1:10" ht="24.75" customHeight="1">
      <c r="A8134" s="428"/>
      <c r="B8134" s="428"/>
      <c r="C8134" s="428"/>
      <c r="D8134" s="495"/>
      <c r="E8134" s="495"/>
      <c r="F8134" s="428"/>
      <c r="G8134" s="495"/>
      <c r="H8134" s="495" t="str">
        <f t="shared" si="256"/>
        <v/>
      </c>
      <c r="I8134" s="512" t="str">
        <f t="shared" si="257"/>
        <v/>
      </c>
      <c r="J8134" s="428"/>
    </row>
    <row r="8135" spans="1:10" ht="24.75" customHeight="1">
      <c r="A8135" s="428"/>
      <c r="B8135" s="428"/>
      <c r="C8135" s="428"/>
      <c r="D8135" s="495"/>
      <c r="E8135" s="495"/>
      <c r="F8135" s="428"/>
      <c r="G8135" s="495"/>
      <c r="H8135" s="495" t="str">
        <f t="shared" si="256"/>
        <v/>
      </c>
      <c r="I8135" s="512" t="str">
        <f t="shared" si="257"/>
        <v/>
      </c>
      <c r="J8135" s="428"/>
    </row>
    <row r="8136" spans="1:10" ht="24.75" customHeight="1">
      <c r="A8136" s="428"/>
      <c r="B8136" s="428"/>
      <c r="C8136" s="428"/>
      <c r="D8136" s="495"/>
      <c r="E8136" s="495"/>
      <c r="F8136" s="428"/>
      <c r="G8136" s="495"/>
      <c r="H8136" s="495" t="str">
        <f t="shared" si="256"/>
        <v/>
      </c>
      <c r="I8136" s="512" t="str">
        <f t="shared" si="257"/>
        <v/>
      </c>
      <c r="J8136" s="428"/>
    </row>
    <row r="8137" spans="1:10" ht="24.75" customHeight="1">
      <c r="A8137" s="428"/>
      <c r="B8137" s="428"/>
      <c r="C8137" s="428"/>
      <c r="D8137" s="495"/>
      <c r="E8137" s="495"/>
      <c r="F8137" s="428"/>
      <c r="G8137" s="495"/>
      <c r="H8137" s="495" t="str">
        <f t="shared" si="256"/>
        <v/>
      </c>
      <c r="I8137" s="512" t="str">
        <f t="shared" si="257"/>
        <v/>
      </c>
      <c r="J8137" s="428"/>
    </row>
    <row r="8138" spans="1:10" ht="24.75" customHeight="1">
      <c r="A8138" s="428"/>
      <c r="B8138" s="428"/>
      <c r="C8138" s="428"/>
      <c r="D8138" s="495"/>
      <c r="E8138" s="495"/>
      <c r="F8138" s="428"/>
      <c r="G8138" s="495"/>
      <c r="H8138" s="495" t="str">
        <f t="shared" si="256"/>
        <v/>
      </c>
      <c r="I8138" s="512" t="str">
        <f t="shared" si="257"/>
        <v/>
      </c>
      <c r="J8138" s="428"/>
    </row>
    <row r="8139" spans="1:10" ht="24.75" customHeight="1">
      <c r="A8139" s="428"/>
      <c r="B8139" s="428"/>
      <c r="C8139" s="428"/>
      <c r="D8139" s="495"/>
      <c r="E8139" s="495"/>
      <c r="F8139" s="428"/>
      <c r="G8139" s="495"/>
      <c r="H8139" s="495" t="str">
        <f t="shared" si="256"/>
        <v/>
      </c>
      <c r="I8139" s="512" t="str">
        <f t="shared" si="257"/>
        <v/>
      </c>
      <c r="J8139" s="428"/>
    </row>
    <row r="8140" spans="1:10" ht="24.75" customHeight="1">
      <c r="A8140" s="428"/>
      <c r="B8140" s="428"/>
      <c r="C8140" s="428"/>
      <c r="D8140" s="495"/>
      <c r="E8140" s="495"/>
      <c r="F8140" s="428"/>
      <c r="G8140" s="495"/>
      <c r="H8140" s="495" t="str">
        <f t="shared" si="256"/>
        <v/>
      </c>
      <c r="I8140" s="512" t="str">
        <f t="shared" si="257"/>
        <v/>
      </c>
      <c r="J8140" s="428"/>
    </row>
    <row r="8141" spans="1:10" ht="24.75" customHeight="1">
      <c r="A8141" s="428"/>
      <c r="B8141" s="428"/>
      <c r="C8141" s="428"/>
      <c r="D8141" s="495"/>
      <c r="E8141" s="495"/>
      <c r="F8141" s="428"/>
      <c r="G8141" s="495"/>
      <c r="H8141" s="495" t="str">
        <f t="shared" si="256"/>
        <v/>
      </c>
      <c r="I8141" s="512" t="str">
        <f t="shared" si="257"/>
        <v/>
      </c>
      <c r="J8141" s="428"/>
    </row>
    <row r="8142" spans="1:10" ht="24.75" customHeight="1">
      <c r="A8142" s="428"/>
      <c r="B8142" s="428"/>
      <c r="C8142" s="428"/>
      <c r="D8142" s="495"/>
      <c r="E8142" s="495"/>
      <c r="F8142" s="428"/>
      <c r="G8142" s="495"/>
      <c r="H8142" s="495" t="str">
        <f t="shared" si="256"/>
        <v/>
      </c>
      <c r="I8142" s="512" t="str">
        <f t="shared" si="257"/>
        <v/>
      </c>
      <c r="J8142" s="428"/>
    </row>
    <row r="8143" spans="1:10" ht="24.75" customHeight="1">
      <c r="A8143" s="428"/>
      <c r="B8143" s="428"/>
      <c r="C8143" s="428"/>
      <c r="D8143" s="495"/>
      <c r="E8143" s="495"/>
      <c r="F8143" s="428"/>
      <c r="G8143" s="495"/>
      <c r="H8143" s="495" t="str">
        <f t="shared" si="256"/>
        <v/>
      </c>
      <c r="I8143" s="512" t="str">
        <f t="shared" si="257"/>
        <v/>
      </c>
      <c r="J8143" s="428"/>
    </row>
    <row r="8144" spans="1:10" ht="24.75" customHeight="1">
      <c r="A8144" s="428"/>
      <c r="B8144" s="428"/>
      <c r="C8144" s="428"/>
      <c r="D8144" s="495"/>
      <c r="E8144" s="495"/>
      <c r="F8144" s="428"/>
      <c r="G8144" s="495"/>
      <c r="H8144" s="495" t="str">
        <f t="shared" si="256"/>
        <v/>
      </c>
      <c r="I8144" s="512" t="str">
        <f t="shared" si="257"/>
        <v/>
      </c>
      <c r="J8144" s="428"/>
    </row>
    <row r="8145" spans="1:10" ht="24.75" customHeight="1">
      <c r="A8145" s="428"/>
      <c r="B8145" s="428"/>
      <c r="C8145" s="428"/>
      <c r="D8145" s="495"/>
      <c r="E8145" s="495"/>
      <c r="F8145" s="428"/>
      <c r="G8145" s="495"/>
      <c r="H8145" s="495" t="str">
        <f t="shared" si="256"/>
        <v/>
      </c>
      <c r="I8145" s="512" t="str">
        <f t="shared" si="257"/>
        <v/>
      </c>
      <c r="J8145" s="428"/>
    </row>
    <row r="8146" spans="1:10" ht="24.75" customHeight="1">
      <c r="A8146" s="428"/>
      <c r="B8146" s="428"/>
      <c r="C8146" s="428"/>
      <c r="D8146" s="495"/>
      <c r="E8146" s="495"/>
      <c r="F8146" s="428"/>
      <c r="G8146" s="495"/>
      <c r="H8146" s="495" t="str">
        <f t="shared" si="256"/>
        <v/>
      </c>
      <c r="I8146" s="512" t="str">
        <f t="shared" si="257"/>
        <v/>
      </c>
      <c r="J8146" s="428"/>
    </row>
    <row r="8147" spans="1:10" ht="24.75" customHeight="1">
      <c r="A8147" s="428"/>
      <c r="B8147" s="428"/>
      <c r="C8147" s="428"/>
      <c r="D8147" s="495"/>
      <c r="E8147" s="495"/>
      <c r="F8147" s="428"/>
      <c r="G8147" s="495"/>
      <c r="H8147" s="495" t="str">
        <f t="shared" si="256"/>
        <v/>
      </c>
      <c r="I8147" s="512" t="str">
        <f t="shared" si="257"/>
        <v/>
      </c>
      <c r="J8147" s="428"/>
    </row>
    <row r="8148" spans="1:10" ht="24.75" customHeight="1">
      <c r="A8148" s="428"/>
      <c r="B8148" s="428"/>
      <c r="C8148" s="428"/>
      <c r="D8148" s="495"/>
      <c r="E8148" s="495"/>
      <c r="F8148" s="428"/>
      <c r="G8148" s="495"/>
      <c r="H8148" s="495" t="str">
        <f t="shared" si="256"/>
        <v/>
      </c>
      <c r="I8148" s="512" t="str">
        <f t="shared" si="257"/>
        <v/>
      </c>
      <c r="J8148" s="428"/>
    </row>
    <row r="8149" spans="1:10" ht="24.75" customHeight="1">
      <c r="A8149" s="428"/>
      <c r="B8149" s="428"/>
      <c r="C8149" s="428"/>
      <c r="D8149" s="495"/>
      <c r="E8149" s="495"/>
      <c r="F8149" s="428"/>
      <c r="G8149" s="495"/>
      <c r="H8149" s="495" t="str">
        <f t="shared" si="256"/>
        <v/>
      </c>
      <c r="I8149" s="512" t="str">
        <f t="shared" si="257"/>
        <v/>
      </c>
      <c r="J8149" s="428"/>
    </row>
    <row r="8150" spans="1:10" ht="24.75" customHeight="1">
      <c r="A8150" s="428"/>
      <c r="B8150" s="428"/>
      <c r="C8150" s="428"/>
      <c r="D8150" s="495"/>
      <c r="E8150" s="495"/>
      <c r="F8150" s="428"/>
      <c r="G8150" s="495"/>
      <c r="H8150" s="495" t="str">
        <f t="shared" si="256"/>
        <v/>
      </c>
      <c r="I8150" s="512" t="str">
        <f t="shared" si="257"/>
        <v/>
      </c>
      <c r="J8150" s="428"/>
    </row>
    <row r="8151" spans="1:10" ht="24.75" customHeight="1">
      <c r="A8151" s="428"/>
      <c r="B8151" s="428"/>
      <c r="C8151" s="428"/>
      <c r="D8151" s="495"/>
      <c r="E8151" s="495"/>
      <c r="F8151" s="428"/>
      <c r="G8151" s="495"/>
      <c r="H8151" s="495" t="str">
        <f t="shared" si="256"/>
        <v/>
      </c>
      <c r="I8151" s="512" t="str">
        <f t="shared" si="257"/>
        <v/>
      </c>
      <c r="J8151" s="428"/>
    </row>
    <row r="8152" spans="1:10" ht="24.75" customHeight="1">
      <c r="A8152" s="428"/>
      <c r="B8152" s="428"/>
      <c r="C8152" s="428"/>
      <c r="D8152" s="495"/>
      <c r="E8152" s="495"/>
      <c r="F8152" s="428"/>
      <c r="G8152" s="495"/>
      <c r="H8152" s="495" t="str">
        <f t="shared" si="256"/>
        <v/>
      </c>
      <c r="I8152" s="512" t="str">
        <f t="shared" si="257"/>
        <v/>
      </c>
      <c r="J8152" s="428"/>
    </row>
    <row r="8153" spans="1:10" ht="24.75" customHeight="1">
      <c r="A8153" s="428"/>
      <c r="B8153" s="428"/>
      <c r="C8153" s="428"/>
      <c r="D8153" s="495"/>
      <c r="E8153" s="495"/>
      <c r="F8153" s="428"/>
      <c r="G8153" s="495"/>
      <c r="H8153" s="495" t="str">
        <f t="shared" si="256"/>
        <v/>
      </c>
      <c r="I8153" s="512" t="str">
        <f t="shared" si="257"/>
        <v/>
      </c>
      <c r="J8153" s="428"/>
    </row>
    <row r="8154" spans="1:10" ht="24.75" customHeight="1">
      <c r="A8154" s="428"/>
      <c r="B8154" s="428"/>
      <c r="C8154" s="428"/>
      <c r="D8154" s="495"/>
      <c r="E8154" s="495"/>
      <c r="F8154" s="428"/>
      <c r="G8154" s="495"/>
      <c r="H8154" s="495" t="str">
        <f t="shared" si="256"/>
        <v/>
      </c>
      <c r="I8154" s="512" t="str">
        <f t="shared" si="257"/>
        <v/>
      </c>
      <c r="J8154" s="428"/>
    </row>
    <row r="8155" spans="1:10" ht="24.75" customHeight="1">
      <c r="A8155" s="428"/>
      <c r="B8155" s="428"/>
      <c r="C8155" s="428"/>
      <c r="D8155" s="495"/>
      <c r="E8155" s="495"/>
      <c r="F8155" s="428"/>
      <c r="G8155" s="495"/>
      <c r="H8155" s="495" t="str">
        <f t="shared" si="256"/>
        <v/>
      </c>
      <c r="I8155" s="512" t="str">
        <f t="shared" si="257"/>
        <v/>
      </c>
      <c r="J8155" s="428"/>
    </row>
    <row r="8156" spans="1:10" ht="24.75" customHeight="1">
      <c r="A8156" s="428"/>
      <c r="B8156" s="428"/>
      <c r="C8156" s="428"/>
      <c r="D8156" s="495"/>
      <c r="E8156" s="495"/>
      <c r="F8156" s="428"/>
      <c r="G8156" s="495"/>
      <c r="H8156" s="495" t="str">
        <f t="shared" si="256"/>
        <v/>
      </c>
      <c r="I8156" s="512" t="str">
        <f t="shared" si="257"/>
        <v/>
      </c>
      <c r="J8156" s="428"/>
    </row>
    <row r="8157" spans="1:10" ht="24.75" customHeight="1">
      <c r="A8157" s="428"/>
      <c r="B8157" s="428"/>
      <c r="C8157" s="428"/>
      <c r="D8157" s="495"/>
      <c r="E8157" s="495"/>
      <c r="F8157" s="428"/>
      <c r="G8157" s="495"/>
      <c r="H8157" s="495" t="str">
        <f t="shared" si="256"/>
        <v/>
      </c>
      <c r="I8157" s="512" t="str">
        <f t="shared" si="257"/>
        <v/>
      </c>
      <c r="J8157" s="428"/>
    </row>
    <row r="8158" spans="1:10" ht="24.75" customHeight="1">
      <c r="A8158" s="428"/>
      <c r="B8158" s="428"/>
      <c r="C8158" s="428"/>
      <c r="D8158" s="495"/>
      <c r="E8158" s="495"/>
      <c r="F8158" s="428"/>
      <c r="G8158" s="495"/>
      <c r="H8158" s="495" t="str">
        <f t="shared" ref="H8158:H8221" si="258">IF(E8158="","",E8158*G8158)</f>
        <v/>
      </c>
      <c r="I8158" s="512" t="str">
        <f t="shared" ref="I8158:I8221" si="259">IF(D8158="","",H8158/D8158)</f>
        <v/>
      </c>
      <c r="J8158" s="428"/>
    </row>
    <row r="8159" spans="1:10" ht="24.75" customHeight="1">
      <c r="A8159" s="428"/>
      <c r="B8159" s="428"/>
      <c r="C8159" s="428"/>
      <c r="D8159" s="495"/>
      <c r="E8159" s="495"/>
      <c r="F8159" s="428"/>
      <c r="G8159" s="495"/>
      <c r="H8159" s="495" t="str">
        <f t="shared" si="258"/>
        <v/>
      </c>
      <c r="I8159" s="512" t="str">
        <f t="shared" si="259"/>
        <v/>
      </c>
      <c r="J8159" s="428"/>
    </row>
    <row r="8160" spans="1:10" ht="24.75" customHeight="1">
      <c r="A8160" s="428"/>
      <c r="B8160" s="428"/>
      <c r="C8160" s="428"/>
      <c r="D8160" s="495"/>
      <c r="E8160" s="495"/>
      <c r="F8160" s="428"/>
      <c r="G8160" s="495"/>
      <c r="H8160" s="495" t="str">
        <f t="shared" si="258"/>
        <v/>
      </c>
      <c r="I8160" s="512" t="str">
        <f t="shared" si="259"/>
        <v/>
      </c>
      <c r="J8160" s="428"/>
    </row>
    <row r="8161" spans="1:10" ht="24.75" customHeight="1">
      <c r="A8161" s="428"/>
      <c r="B8161" s="428"/>
      <c r="C8161" s="428"/>
      <c r="D8161" s="495"/>
      <c r="E8161" s="495"/>
      <c r="F8161" s="428"/>
      <c r="G8161" s="495"/>
      <c r="H8161" s="495" t="str">
        <f t="shared" si="258"/>
        <v/>
      </c>
      <c r="I8161" s="512" t="str">
        <f t="shared" si="259"/>
        <v/>
      </c>
      <c r="J8161" s="428"/>
    </row>
    <row r="8162" spans="1:10" ht="24.75" customHeight="1">
      <c r="A8162" s="428"/>
      <c r="B8162" s="428"/>
      <c r="C8162" s="428"/>
      <c r="D8162" s="495"/>
      <c r="E8162" s="495"/>
      <c r="F8162" s="428"/>
      <c r="G8162" s="495"/>
      <c r="H8162" s="495" t="str">
        <f t="shared" si="258"/>
        <v/>
      </c>
      <c r="I8162" s="512" t="str">
        <f t="shared" si="259"/>
        <v/>
      </c>
      <c r="J8162" s="428"/>
    </row>
    <row r="8163" spans="1:10" ht="24.75" customHeight="1">
      <c r="A8163" s="428"/>
      <c r="B8163" s="428"/>
      <c r="C8163" s="428"/>
      <c r="D8163" s="495"/>
      <c r="E8163" s="495"/>
      <c r="F8163" s="428"/>
      <c r="G8163" s="495"/>
      <c r="H8163" s="495" t="str">
        <f t="shared" si="258"/>
        <v/>
      </c>
      <c r="I8163" s="512" t="str">
        <f t="shared" si="259"/>
        <v/>
      </c>
      <c r="J8163" s="428"/>
    </row>
    <row r="8164" spans="1:10" ht="24.75" customHeight="1">
      <c r="A8164" s="428"/>
      <c r="B8164" s="428"/>
      <c r="C8164" s="428"/>
      <c r="D8164" s="495"/>
      <c r="E8164" s="495"/>
      <c r="F8164" s="428"/>
      <c r="G8164" s="495"/>
      <c r="H8164" s="495" t="str">
        <f t="shared" si="258"/>
        <v/>
      </c>
      <c r="I8164" s="512" t="str">
        <f t="shared" si="259"/>
        <v/>
      </c>
      <c r="J8164" s="428"/>
    </row>
    <row r="8165" spans="1:10" ht="24.75" customHeight="1">
      <c r="A8165" s="428"/>
      <c r="B8165" s="428"/>
      <c r="C8165" s="428"/>
      <c r="D8165" s="495"/>
      <c r="E8165" s="495"/>
      <c r="F8165" s="428"/>
      <c r="G8165" s="495"/>
      <c r="H8165" s="495" t="str">
        <f t="shared" si="258"/>
        <v/>
      </c>
      <c r="I8165" s="512" t="str">
        <f t="shared" si="259"/>
        <v/>
      </c>
      <c r="J8165" s="428"/>
    </row>
    <row r="8166" spans="1:10" ht="24.75" customHeight="1">
      <c r="A8166" s="428"/>
      <c r="B8166" s="428"/>
      <c r="C8166" s="428"/>
      <c r="D8166" s="495"/>
      <c r="E8166" s="495"/>
      <c r="F8166" s="428"/>
      <c r="G8166" s="495"/>
      <c r="H8166" s="495" t="str">
        <f t="shared" si="258"/>
        <v/>
      </c>
      <c r="I8166" s="512" t="str">
        <f t="shared" si="259"/>
        <v/>
      </c>
      <c r="J8166" s="428"/>
    </row>
    <row r="8167" spans="1:10" ht="24.75" customHeight="1">
      <c r="A8167" s="428"/>
      <c r="B8167" s="428"/>
      <c r="C8167" s="428"/>
      <c r="D8167" s="495"/>
      <c r="E8167" s="495"/>
      <c r="F8167" s="428"/>
      <c r="G8167" s="495"/>
      <c r="H8167" s="495" t="str">
        <f t="shared" si="258"/>
        <v/>
      </c>
      <c r="I8167" s="512" t="str">
        <f t="shared" si="259"/>
        <v/>
      </c>
      <c r="J8167" s="428"/>
    </row>
    <row r="8168" spans="1:10" ht="24.75" customHeight="1">
      <c r="A8168" s="428"/>
      <c r="B8168" s="428"/>
      <c r="C8168" s="428"/>
      <c r="D8168" s="495"/>
      <c r="E8168" s="495"/>
      <c r="F8168" s="428"/>
      <c r="G8168" s="495"/>
      <c r="H8168" s="495" t="str">
        <f t="shared" si="258"/>
        <v/>
      </c>
      <c r="I8168" s="512" t="str">
        <f t="shared" si="259"/>
        <v/>
      </c>
      <c r="J8168" s="428"/>
    </row>
    <row r="8169" spans="1:10" ht="24.75" customHeight="1">
      <c r="A8169" s="428"/>
      <c r="B8169" s="428"/>
      <c r="C8169" s="428"/>
      <c r="D8169" s="495"/>
      <c r="E8169" s="495"/>
      <c r="F8169" s="428"/>
      <c r="G8169" s="495"/>
      <c r="H8169" s="495" t="str">
        <f t="shared" si="258"/>
        <v/>
      </c>
      <c r="I8169" s="512" t="str">
        <f t="shared" si="259"/>
        <v/>
      </c>
      <c r="J8169" s="428"/>
    </row>
    <row r="8170" spans="1:10" ht="24.75" customHeight="1">
      <c r="A8170" s="428"/>
      <c r="B8170" s="428"/>
      <c r="C8170" s="428"/>
      <c r="D8170" s="495"/>
      <c r="E8170" s="495"/>
      <c r="F8170" s="428"/>
      <c r="G8170" s="495"/>
      <c r="H8170" s="495" t="str">
        <f t="shared" si="258"/>
        <v/>
      </c>
      <c r="I8170" s="512" t="str">
        <f t="shared" si="259"/>
        <v/>
      </c>
      <c r="J8170" s="428"/>
    </row>
    <row r="8171" spans="1:10" ht="24.75" customHeight="1">
      <c r="A8171" s="428"/>
      <c r="B8171" s="428"/>
      <c r="C8171" s="428"/>
      <c r="D8171" s="495"/>
      <c r="E8171" s="495"/>
      <c r="F8171" s="428"/>
      <c r="G8171" s="495"/>
      <c r="H8171" s="495" t="str">
        <f t="shared" si="258"/>
        <v/>
      </c>
      <c r="I8171" s="512" t="str">
        <f t="shared" si="259"/>
        <v/>
      </c>
      <c r="J8171" s="428"/>
    </row>
    <row r="8172" spans="1:10" ht="24.75" customHeight="1">
      <c r="A8172" s="428"/>
      <c r="B8172" s="428"/>
      <c r="C8172" s="428"/>
      <c r="D8172" s="495"/>
      <c r="E8172" s="495"/>
      <c r="F8172" s="428"/>
      <c r="G8172" s="495"/>
      <c r="H8172" s="495" t="str">
        <f t="shared" si="258"/>
        <v/>
      </c>
      <c r="I8172" s="512" t="str">
        <f t="shared" si="259"/>
        <v/>
      </c>
      <c r="J8172" s="428"/>
    </row>
    <row r="8173" spans="1:10" ht="24.75" customHeight="1">
      <c r="A8173" s="428"/>
      <c r="B8173" s="428"/>
      <c r="C8173" s="428"/>
      <c r="D8173" s="495"/>
      <c r="E8173" s="495"/>
      <c r="F8173" s="428"/>
      <c r="G8173" s="495"/>
      <c r="H8173" s="495" t="str">
        <f t="shared" si="258"/>
        <v/>
      </c>
      <c r="I8173" s="512" t="str">
        <f t="shared" si="259"/>
        <v/>
      </c>
      <c r="J8173" s="428"/>
    </row>
    <row r="8174" spans="1:10" ht="24.75" customHeight="1">
      <c r="A8174" s="428"/>
      <c r="B8174" s="428"/>
      <c r="C8174" s="428"/>
      <c r="D8174" s="495"/>
      <c r="E8174" s="495"/>
      <c r="F8174" s="428"/>
      <c r="G8174" s="495"/>
      <c r="H8174" s="495" t="str">
        <f t="shared" si="258"/>
        <v/>
      </c>
      <c r="I8174" s="512" t="str">
        <f t="shared" si="259"/>
        <v/>
      </c>
      <c r="J8174" s="428"/>
    </row>
    <row r="8175" spans="1:10" ht="24.75" customHeight="1">
      <c r="A8175" s="428"/>
      <c r="B8175" s="428"/>
      <c r="C8175" s="428"/>
      <c r="D8175" s="495"/>
      <c r="E8175" s="495"/>
      <c r="F8175" s="428"/>
      <c r="G8175" s="495"/>
      <c r="H8175" s="495" t="str">
        <f t="shared" si="258"/>
        <v/>
      </c>
      <c r="I8175" s="512" t="str">
        <f t="shared" si="259"/>
        <v/>
      </c>
      <c r="J8175" s="428"/>
    </row>
    <row r="8176" spans="1:10" ht="24.75" customHeight="1">
      <c r="A8176" s="428"/>
      <c r="B8176" s="428"/>
      <c r="C8176" s="428"/>
      <c r="D8176" s="495"/>
      <c r="E8176" s="495"/>
      <c r="F8176" s="428"/>
      <c r="G8176" s="495"/>
      <c r="H8176" s="495" t="str">
        <f t="shared" si="258"/>
        <v/>
      </c>
      <c r="I8176" s="512" t="str">
        <f t="shared" si="259"/>
        <v/>
      </c>
      <c r="J8176" s="428"/>
    </row>
    <row r="8177" spans="1:10" ht="24.75" customHeight="1">
      <c r="A8177" s="428"/>
      <c r="B8177" s="428"/>
      <c r="C8177" s="428"/>
      <c r="D8177" s="495"/>
      <c r="E8177" s="495"/>
      <c r="F8177" s="428"/>
      <c r="G8177" s="495"/>
      <c r="H8177" s="495" t="str">
        <f t="shared" si="258"/>
        <v/>
      </c>
      <c r="I8177" s="512" t="str">
        <f t="shared" si="259"/>
        <v/>
      </c>
      <c r="J8177" s="428"/>
    </row>
    <row r="8178" spans="1:10" ht="24.75" customHeight="1">
      <c r="A8178" s="428"/>
      <c r="B8178" s="428"/>
      <c r="C8178" s="428"/>
      <c r="D8178" s="495"/>
      <c r="E8178" s="495"/>
      <c r="F8178" s="428"/>
      <c r="G8178" s="495"/>
      <c r="H8178" s="495" t="str">
        <f t="shared" si="258"/>
        <v/>
      </c>
      <c r="I8178" s="512" t="str">
        <f t="shared" si="259"/>
        <v/>
      </c>
      <c r="J8178" s="428"/>
    </row>
    <row r="8179" spans="1:10" ht="24.75" customHeight="1">
      <c r="A8179" s="428"/>
      <c r="B8179" s="428"/>
      <c r="C8179" s="428"/>
      <c r="D8179" s="495"/>
      <c r="E8179" s="495"/>
      <c r="F8179" s="428"/>
      <c r="G8179" s="495"/>
      <c r="H8179" s="495" t="str">
        <f t="shared" si="258"/>
        <v/>
      </c>
      <c r="I8179" s="512" t="str">
        <f t="shared" si="259"/>
        <v/>
      </c>
      <c r="J8179" s="428"/>
    </row>
    <row r="8180" spans="1:10" ht="24.75" customHeight="1">
      <c r="A8180" s="428"/>
      <c r="B8180" s="428"/>
      <c r="C8180" s="428"/>
      <c r="D8180" s="495"/>
      <c r="E8180" s="495"/>
      <c r="F8180" s="428"/>
      <c r="G8180" s="495"/>
      <c r="H8180" s="495" t="str">
        <f t="shared" si="258"/>
        <v/>
      </c>
      <c r="I8180" s="512" t="str">
        <f t="shared" si="259"/>
        <v/>
      </c>
      <c r="J8180" s="428"/>
    </row>
    <row r="8181" spans="1:10" ht="24.75" customHeight="1">
      <c r="A8181" s="428"/>
      <c r="B8181" s="428"/>
      <c r="C8181" s="428"/>
      <c r="D8181" s="495"/>
      <c r="E8181" s="495"/>
      <c r="F8181" s="428"/>
      <c r="G8181" s="495"/>
      <c r="H8181" s="495" t="str">
        <f t="shared" si="258"/>
        <v/>
      </c>
      <c r="I8181" s="512" t="str">
        <f t="shared" si="259"/>
        <v/>
      </c>
      <c r="J8181" s="428"/>
    </row>
    <row r="8182" spans="1:10" ht="24.75" customHeight="1">
      <c r="A8182" s="428"/>
      <c r="B8182" s="428"/>
      <c r="C8182" s="428"/>
      <c r="D8182" s="495"/>
      <c r="E8182" s="495"/>
      <c r="F8182" s="428"/>
      <c r="G8182" s="495"/>
      <c r="H8182" s="495" t="str">
        <f t="shared" si="258"/>
        <v/>
      </c>
      <c r="I8182" s="512" t="str">
        <f t="shared" si="259"/>
        <v/>
      </c>
      <c r="J8182" s="428"/>
    </row>
    <row r="8183" spans="1:10" ht="24.75" customHeight="1">
      <c r="A8183" s="428"/>
      <c r="B8183" s="428"/>
      <c r="C8183" s="428"/>
      <c r="D8183" s="495"/>
      <c r="E8183" s="495"/>
      <c r="F8183" s="428"/>
      <c r="G8183" s="495"/>
      <c r="H8183" s="495" t="str">
        <f t="shared" si="258"/>
        <v/>
      </c>
      <c r="I8183" s="512" t="str">
        <f t="shared" si="259"/>
        <v/>
      </c>
      <c r="J8183" s="428"/>
    </row>
    <row r="8184" spans="1:10" ht="24.75" customHeight="1">
      <c r="A8184" s="428"/>
      <c r="B8184" s="428"/>
      <c r="C8184" s="428"/>
      <c r="D8184" s="495"/>
      <c r="E8184" s="495"/>
      <c r="F8184" s="428"/>
      <c r="G8184" s="495"/>
      <c r="H8184" s="495" t="str">
        <f t="shared" si="258"/>
        <v/>
      </c>
      <c r="I8184" s="512" t="str">
        <f t="shared" si="259"/>
        <v/>
      </c>
      <c r="J8184" s="428"/>
    </row>
    <row r="8185" spans="1:10" ht="24.75" customHeight="1">
      <c r="A8185" s="428"/>
      <c r="B8185" s="428"/>
      <c r="C8185" s="428"/>
      <c r="D8185" s="495"/>
      <c r="E8185" s="495"/>
      <c r="F8185" s="428"/>
      <c r="G8185" s="495"/>
      <c r="H8185" s="495" t="str">
        <f t="shared" si="258"/>
        <v/>
      </c>
      <c r="I8185" s="512" t="str">
        <f t="shared" si="259"/>
        <v/>
      </c>
      <c r="J8185" s="428"/>
    </row>
    <row r="8186" spans="1:10" ht="24.75" customHeight="1">
      <c r="A8186" s="428"/>
      <c r="B8186" s="428"/>
      <c r="C8186" s="428"/>
      <c r="D8186" s="495"/>
      <c r="E8186" s="495"/>
      <c r="F8186" s="428"/>
      <c r="G8186" s="495"/>
      <c r="H8186" s="495" t="str">
        <f t="shared" si="258"/>
        <v/>
      </c>
      <c r="I8186" s="512" t="str">
        <f t="shared" si="259"/>
        <v/>
      </c>
      <c r="J8186" s="428"/>
    </row>
    <row r="8187" spans="1:10" ht="24.75" customHeight="1">
      <c r="A8187" s="428"/>
      <c r="B8187" s="428"/>
      <c r="C8187" s="428"/>
      <c r="D8187" s="495"/>
      <c r="E8187" s="495"/>
      <c r="F8187" s="428"/>
      <c r="G8187" s="495"/>
      <c r="H8187" s="495" t="str">
        <f t="shared" si="258"/>
        <v/>
      </c>
      <c r="I8187" s="512" t="str">
        <f t="shared" si="259"/>
        <v/>
      </c>
      <c r="J8187" s="428"/>
    </row>
    <row r="8188" spans="1:10" ht="24.75" customHeight="1">
      <c r="A8188" s="428"/>
      <c r="B8188" s="428"/>
      <c r="C8188" s="428"/>
      <c r="D8188" s="495"/>
      <c r="E8188" s="495"/>
      <c r="F8188" s="428"/>
      <c r="G8188" s="495"/>
      <c r="H8188" s="495" t="str">
        <f t="shared" si="258"/>
        <v/>
      </c>
      <c r="I8188" s="512" t="str">
        <f t="shared" si="259"/>
        <v/>
      </c>
      <c r="J8188" s="428"/>
    </row>
    <row r="8189" spans="1:10" ht="24.75" customHeight="1">
      <c r="A8189" s="428"/>
      <c r="B8189" s="428"/>
      <c r="C8189" s="428"/>
      <c r="D8189" s="495"/>
      <c r="E8189" s="495"/>
      <c r="F8189" s="428"/>
      <c r="G8189" s="495"/>
      <c r="H8189" s="495" t="str">
        <f t="shared" si="258"/>
        <v/>
      </c>
      <c r="I8189" s="512" t="str">
        <f t="shared" si="259"/>
        <v/>
      </c>
      <c r="J8189" s="428"/>
    </row>
    <row r="8190" spans="1:10" ht="24.75" customHeight="1">
      <c r="A8190" s="428"/>
      <c r="B8190" s="428"/>
      <c r="C8190" s="428"/>
      <c r="D8190" s="495"/>
      <c r="E8190" s="495"/>
      <c r="F8190" s="428"/>
      <c r="G8190" s="495"/>
      <c r="H8190" s="495" t="str">
        <f t="shared" si="258"/>
        <v/>
      </c>
      <c r="I8190" s="512" t="str">
        <f t="shared" si="259"/>
        <v/>
      </c>
      <c r="J8190" s="428"/>
    </row>
    <row r="8191" spans="1:10" ht="24.75" customHeight="1">
      <c r="A8191" s="428"/>
      <c r="B8191" s="428"/>
      <c r="C8191" s="428"/>
      <c r="D8191" s="495"/>
      <c r="E8191" s="495"/>
      <c r="F8191" s="428"/>
      <c r="G8191" s="495"/>
      <c r="H8191" s="495" t="str">
        <f t="shared" si="258"/>
        <v/>
      </c>
      <c r="I8191" s="512" t="str">
        <f t="shared" si="259"/>
        <v/>
      </c>
      <c r="J8191" s="428"/>
    </row>
    <row r="8192" spans="1:10" ht="24.75" customHeight="1">
      <c r="A8192" s="428"/>
      <c r="B8192" s="428"/>
      <c r="C8192" s="428"/>
      <c r="D8192" s="495"/>
      <c r="E8192" s="495"/>
      <c r="F8192" s="428"/>
      <c r="G8192" s="495"/>
      <c r="H8192" s="495" t="str">
        <f t="shared" si="258"/>
        <v/>
      </c>
      <c r="I8192" s="512" t="str">
        <f t="shared" si="259"/>
        <v/>
      </c>
      <c r="J8192" s="428"/>
    </row>
    <row r="8193" spans="1:10" ht="24.75" customHeight="1">
      <c r="A8193" s="428"/>
      <c r="B8193" s="428"/>
      <c r="C8193" s="428"/>
      <c r="D8193" s="495"/>
      <c r="E8193" s="495"/>
      <c r="F8193" s="428"/>
      <c r="G8193" s="495"/>
      <c r="H8193" s="495" t="str">
        <f t="shared" si="258"/>
        <v/>
      </c>
      <c r="I8193" s="512" t="str">
        <f t="shared" si="259"/>
        <v/>
      </c>
      <c r="J8193" s="428"/>
    </row>
    <row r="8194" spans="1:10" ht="24.75" customHeight="1">
      <c r="A8194" s="428"/>
      <c r="B8194" s="428"/>
      <c r="C8194" s="428"/>
      <c r="D8194" s="495"/>
      <c r="E8194" s="495"/>
      <c r="F8194" s="428"/>
      <c r="G8194" s="495"/>
      <c r="H8194" s="495" t="str">
        <f t="shared" si="258"/>
        <v/>
      </c>
      <c r="I8194" s="512" t="str">
        <f t="shared" si="259"/>
        <v/>
      </c>
      <c r="J8194" s="428"/>
    </row>
    <row r="8195" spans="1:10" ht="24.75" customHeight="1">
      <c r="A8195" s="428"/>
      <c r="B8195" s="428"/>
      <c r="C8195" s="428"/>
      <c r="D8195" s="495"/>
      <c r="E8195" s="495"/>
      <c r="F8195" s="428"/>
      <c r="G8195" s="495"/>
      <c r="H8195" s="495" t="str">
        <f t="shared" si="258"/>
        <v/>
      </c>
      <c r="I8195" s="512" t="str">
        <f t="shared" si="259"/>
        <v/>
      </c>
      <c r="J8195" s="428"/>
    </row>
    <row r="8196" spans="1:10" ht="24.75" customHeight="1">
      <c r="A8196" s="428"/>
      <c r="B8196" s="428"/>
      <c r="C8196" s="428"/>
      <c r="D8196" s="495"/>
      <c r="E8196" s="495"/>
      <c r="F8196" s="428"/>
      <c r="G8196" s="495"/>
      <c r="H8196" s="495" t="str">
        <f t="shared" si="258"/>
        <v/>
      </c>
      <c r="I8196" s="512" t="str">
        <f t="shared" si="259"/>
        <v/>
      </c>
      <c r="J8196" s="428"/>
    </row>
    <row r="8197" spans="1:10" ht="24.75" customHeight="1">
      <c r="A8197" s="428"/>
      <c r="B8197" s="428"/>
      <c r="C8197" s="428"/>
      <c r="D8197" s="495"/>
      <c r="E8197" s="495"/>
      <c r="F8197" s="428"/>
      <c r="G8197" s="495"/>
      <c r="H8197" s="495" t="str">
        <f t="shared" si="258"/>
        <v/>
      </c>
      <c r="I8197" s="512" t="str">
        <f t="shared" si="259"/>
        <v/>
      </c>
      <c r="J8197" s="428"/>
    </row>
    <row r="8198" spans="1:10" ht="24.75" customHeight="1">
      <c r="A8198" s="428"/>
      <c r="B8198" s="428"/>
      <c r="C8198" s="428"/>
      <c r="D8198" s="495"/>
      <c r="E8198" s="495"/>
      <c r="F8198" s="428"/>
      <c r="G8198" s="495"/>
      <c r="H8198" s="495" t="str">
        <f t="shared" si="258"/>
        <v/>
      </c>
      <c r="I8198" s="512" t="str">
        <f t="shared" si="259"/>
        <v/>
      </c>
      <c r="J8198" s="428"/>
    </row>
    <row r="8199" spans="1:10" ht="24.75" customHeight="1">
      <c r="A8199" s="428"/>
      <c r="B8199" s="428"/>
      <c r="C8199" s="428"/>
      <c r="D8199" s="495"/>
      <c r="E8199" s="495"/>
      <c r="F8199" s="428"/>
      <c r="G8199" s="495"/>
      <c r="H8199" s="495" t="str">
        <f t="shared" si="258"/>
        <v/>
      </c>
      <c r="I8199" s="512" t="str">
        <f t="shared" si="259"/>
        <v/>
      </c>
      <c r="J8199" s="428"/>
    </row>
    <row r="8200" spans="1:10" ht="24.75" customHeight="1">
      <c r="A8200" s="428"/>
      <c r="B8200" s="428"/>
      <c r="C8200" s="428"/>
      <c r="D8200" s="495"/>
      <c r="E8200" s="495"/>
      <c r="F8200" s="428"/>
      <c r="G8200" s="495"/>
      <c r="H8200" s="495" t="str">
        <f t="shared" si="258"/>
        <v/>
      </c>
      <c r="I8200" s="512" t="str">
        <f t="shared" si="259"/>
        <v/>
      </c>
      <c r="J8200" s="428"/>
    </row>
    <row r="8201" spans="1:10" ht="24.75" customHeight="1">
      <c r="A8201" s="428"/>
      <c r="B8201" s="428"/>
      <c r="C8201" s="428"/>
      <c r="D8201" s="495"/>
      <c r="E8201" s="495"/>
      <c r="F8201" s="428"/>
      <c r="G8201" s="495"/>
      <c r="H8201" s="495" t="str">
        <f t="shared" si="258"/>
        <v/>
      </c>
      <c r="I8201" s="512" t="str">
        <f t="shared" si="259"/>
        <v/>
      </c>
      <c r="J8201" s="428"/>
    </row>
    <row r="8202" spans="1:10" ht="24.75" customHeight="1">
      <c r="A8202" s="428"/>
      <c r="B8202" s="428"/>
      <c r="C8202" s="428"/>
      <c r="D8202" s="495"/>
      <c r="E8202" s="495"/>
      <c r="F8202" s="428"/>
      <c r="G8202" s="495"/>
      <c r="H8202" s="495" t="str">
        <f t="shared" si="258"/>
        <v/>
      </c>
      <c r="I8202" s="512" t="str">
        <f t="shared" si="259"/>
        <v/>
      </c>
      <c r="J8202" s="428"/>
    </row>
    <row r="8203" spans="1:10" ht="24.75" customHeight="1">
      <c r="A8203" s="428"/>
      <c r="B8203" s="428"/>
      <c r="C8203" s="428"/>
      <c r="D8203" s="495"/>
      <c r="E8203" s="495"/>
      <c r="F8203" s="428"/>
      <c r="G8203" s="495"/>
      <c r="H8203" s="495" t="str">
        <f t="shared" si="258"/>
        <v/>
      </c>
      <c r="I8203" s="512" t="str">
        <f t="shared" si="259"/>
        <v/>
      </c>
      <c r="J8203" s="428"/>
    </row>
    <row r="8204" spans="1:10" ht="24.75" customHeight="1">
      <c r="A8204" s="428"/>
      <c r="B8204" s="428"/>
      <c r="C8204" s="428"/>
      <c r="D8204" s="495"/>
      <c r="E8204" s="495"/>
      <c r="F8204" s="428"/>
      <c r="G8204" s="495"/>
      <c r="H8204" s="495" t="str">
        <f t="shared" si="258"/>
        <v/>
      </c>
      <c r="I8204" s="512" t="str">
        <f t="shared" si="259"/>
        <v/>
      </c>
      <c r="J8204" s="428"/>
    </row>
    <row r="8205" spans="1:10" ht="24.75" customHeight="1">
      <c r="A8205" s="428"/>
      <c r="B8205" s="428"/>
      <c r="C8205" s="428"/>
      <c r="D8205" s="495"/>
      <c r="E8205" s="495"/>
      <c r="F8205" s="428"/>
      <c r="G8205" s="495"/>
      <c r="H8205" s="495" t="str">
        <f t="shared" si="258"/>
        <v/>
      </c>
      <c r="I8205" s="512" t="str">
        <f t="shared" si="259"/>
        <v/>
      </c>
      <c r="J8205" s="428"/>
    </row>
    <row r="8206" spans="1:10" ht="24.75" customHeight="1">
      <c r="A8206" s="428"/>
      <c r="B8206" s="428"/>
      <c r="C8206" s="428"/>
      <c r="D8206" s="495"/>
      <c r="E8206" s="495"/>
      <c r="F8206" s="428"/>
      <c r="G8206" s="495"/>
      <c r="H8206" s="495" t="str">
        <f t="shared" si="258"/>
        <v/>
      </c>
      <c r="I8206" s="512" t="str">
        <f t="shared" si="259"/>
        <v/>
      </c>
      <c r="J8206" s="428"/>
    </row>
    <row r="8207" spans="1:10" ht="24.75" customHeight="1">
      <c r="A8207" s="428"/>
      <c r="B8207" s="428"/>
      <c r="C8207" s="428"/>
      <c r="D8207" s="495"/>
      <c r="E8207" s="495"/>
      <c r="F8207" s="428"/>
      <c r="G8207" s="495"/>
      <c r="H8207" s="495" t="str">
        <f t="shared" si="258"/>
        <v/>
      </c>
      <c r="I8207" s="512" t="str">
        <f t="shared" si="259"/>
        <v/>
      </c>
      <c r="J8207" s="428"/>
    </row>
    <row r="8208" spans="1:10" ht="24.75" customHeight="1">
      <c r="A8208" s="428"/>
      <c r="B8208" s="428"/>
      <c r="C8208" s="428"/>
      <c r="D8208" s="495"/>
      <c r="E8208" s="495"/>
      <c r="F8208" s="428"/>
      <c r="G8208" s="495"/>
      <c r="H8208" s="495" t="str">
        <f t="shared" si="258"/>
        <v/>
      </c>
      <c r="I8208" s="512" t="str">
        <f t="shared" si="259"/>
        <v/>
      </c>
      <c r="J8208" s="428"/>
    </row>
    <row r="8209" spans="1:10" ht="24.75" customHeight="1">
      <c r="A8209" s="428"/>
      <c r="B8209" s="428"/>
      <c r="C8209" s="428"/>
      <c r="D8209" s="495"/>
      <c r="E8209" s="495"/>
      <c r="F8209" s="428"/>
      <c r="G8209" s="495"/>
      <c r="H8209" s="495" t="str">
        <f t="shared" si="258"/>
        <v/>
      </c>
      <c r="I8209" s="512" t="str">
        <f t="shared" si="259"/>
        <v/>
      </c>
      <c r="J8209" s="428"/>
    </row>
    <row r="8210" spans="1:10" ht="24.75" customHeight="1">
      <c r="A8210" s="428"/>
      <c r="B8210" s="428"/>
      <c r="C8210" s="428"/>
      <c r="D8210" s="495"/>
      <c r="E8210" s="495"/>
      <c r="F8210" s="428"/>
      <c r="G8210" s="495"/>
      <c r="H8210" s="495" t="str">
        <f t="shared" si="258"/>
        <v/>
      </c>
      <c r="I8210" s="512" t="str">
        <f t="shared" si="259"/>
        <v/>
      </c>
      <c r="J8210" s="428"/>
    </row>
    <row r="8211" spans="1:10" ht="24.75" customHeight="1">
      <c r="A8211" s="428"/>
      <c r="B8211" s="428"/>
      <c r="C8211" s="428"/>
      <c r="D8211" s="495"/>
      <c r="E8211" s="495"/>
      <c r="F8211" s="428"/>
      <c r="G8211" s="495"/>
      <c r="H8211" s="495" t="str">
        <f t="shared" si="258"/>
        <v/>
      </c>
      <c r="I8211" s="512" t="str">
        <f t="shared" si="259"/>
        <v/>
      </c>
      <c r="J8211" s="428"/>
    </row>
    <row r="8212" spans="1:10" ht="24.75" customHeight="1">
      <c r="A8212" s="428"/>
      <c r="B8212" s="428"/>
      <c r="C8212" s="428"/>
      <c r="D8212" s="495"/>
      <c r="E8212" s="495"/>
      <c r="F8212" s="428"/>
      <c r="G8212" s="495"/>
      <c r="H8212" s="495" t="str">
        <f t="shared" si="258"/>
        <v/>
      </c>
      <c r="I8212" s="512" t="str">
        <f t="shared" si="259"/>
        <v/>
      </c>
      <c r="J8212" s="428"/>
    </row>
    <row r="8213" spans="1:10" ht="24.75" customHeight="1">
      <c r="A8213" s="428"/>
      <c r="B8213" s="428"/>
      <c r="C8213" s="428"/>
      <c r="D8213" s="495"/>
      <c r="E8213" s="495"/>
      <c r="F8213" s="428"/>
      <c r="G8213" s="495"/>
      <c r="H8213" s="495" t="str">
        <f t="shared" si="258"/>
        <v/>
      </c>
      <c r="I8213" s="512" t="str">
        <f t="shared" si="259"/>
        <v/>
      </c>
      <c r="J8213" s="428"/>
    </row>
    <row r="8214" spans="1:10" ht="24.75" customHeight="1">
      <c r="A8214" s="428"/>
      <c r="B8214" s="428"/>
      <c r="C8214" s="428"/>
      <c r="D8214" s="495"/>
      <c r="E8214" s="495"/>
      <c r="F8214" s="428"/>
      <c r="G8214" s="495"/>
      <c r="H8214" s="495" t="str">
        <f t="shared" si="258"/>
        <v/>
      </c>
      <c r="I8214" s="512" t="str">
        <f t="shared" si="259"/>
        <v/>
      </c>
      <c r="J8214" s="428"/>
    </row>
    <row r="8215" spans="1:10" ht="24.75" customHeight="1">
      <c r="A8215" s="428"/>
      <c r="B8215" s="428"/>
      <c r="C8215" s="428"/>
      <c r="D8215" s="495"/>
      <c r="E8215" s="495"/>
      <c r="F8215" s="428"/>
      <c r="G8215" s="495"/>
      <c r="H8215" s="495" t="str">
        <f t="shared" si="258"/>
        <v/>
      </c>
      <c r="I8215" s="512" t="str">
        <f t="shared" si="259"/>
        <v/>
      </c>
      <c r="J8215" s="428"/>
    </row>
    <row r="8216" spans="1:10" ht="24.75" customHeight="1">
      <c r="A8216" s="428"/>
      <c r="B8216" s="428"/>
      <c r="C8216" s="428"/>
      <c r="D8216" s="495"/>
      <c r="E8216" s="495"/>
      <c r="F8216" s="428"/>
      <c r="G8216" s="495"/>
      <c r="H8216" s="495" t="str">
        <f t="shared" si="258"/>
        <v/>
      </c>
      <c r="I8216" s="512" t="str">
        <f t="shared" si="259"/>
        <v/>
      </c>
      <c r="J8216" s="428"/>
    </row>
    <row r="8217" spans="1:10" ht="24.75" customHeight="1">
      <c r="A8217" s="428"/>
      <c r="B8217" s="428"/>
      <c r="C8217" s="428"/>
      <c r="D8217" s="495"/>
      <c r="E8217" s="495"/>
      <c r="F8217" s="428"/>
      <c r="G8217" s="495"/>
      <c r="H8217" s="495" t="str">
        <f t="shared" si="258"/>
        <v/>
      </c>
      <c r="I8217" s="512" t="str">
        <f t="shared" si="259"/>
        <v/>
      </c>
      <c r="J8217" s="428"/>
    </row>
    <row r="8218" spans="1:10" ht="24.75" customHeight="1">
      <c r="A8218" s="428"/>
      <c r="B8218" s="428"/>
      <c r="C8218" s="428"/>
      <c r="D8218" s="495"/>
      <c r="E8218" s="495"/>
      <c r="F8218" s="428"/>
      <c r="G8218" s="495"/>
      <c r="H8218" s="495" t="str">
        <f t="shared" si="258"/>
        <v/>
      </c>
      <c r="I8218" s="512" t="str">
        <f t="shared" si="259"/>
        <v/>
      </c>
      <c r="J8218" s="428"/>
    </row>
    <row r="8219" spans="1:10" ht="24.75" customHeight="1">
      <c r="A8219" s="428"/>
      <c r="B8219" s="428"/>
      <c r="C8219" s="428"/>
      <c r="D8219" s="495"/>
      <c r="E8219" s="495"/>
      <c r="F8219" s="428"/>
      <c r="G8219" s="495"/>
      <c r="H8219" s="495" t="str">
        <f t="shared" si="258"/>
        <v/>
      </c>
      <c r="I8219" s="512" t="str">
        <f t="shared" si="259"/>
        <v/>
      </c>
      <c r="J8219" s="428"/>
    </row>
    <row r="8220" spans="1:10" ht="24.75" customHeight="1">
      <c r="A8220" s="428"/>
      <c r="B8220" s="428"/>
      <c r="C8220" s="428"/>
      <c r="D8220" s="495"/>
      <c r="E8220" s="495"/>
      <c r="F8220" s="428"/>
      <c r="G8220" s="495"/>
      <c r="H8220" s="495" t="str">
        <f t="shared" si="258"/>
        <v/>
      </c>
      <c r="I8220" s="512" t="str">
        <f t="shared" si="259"/>
        <v/>
      </c>
      <c r="J8220" s="428"/>
    </row>
    <row r="8221" spans="1:10" ht="24.75" customHeight="1">
      <c r="A8221" s="428"/>
      <c r="B8221" s="428"/>
      <c r="C8221" s="428"/>
      <c r="D8221" s="495"/>
      <c r="E8221" s="495"/>
      <c r="F8221" s="428"/>
      <c r="G8221" s="495"/>
      <c r="H8221" s="495" t="str">
        <f t="shared" si="258"/>
        <v/>
      </c>
      <c r="I8221" s="512" t="str">
        <f t="shared" si="259"/>
        <v/>
      </c>
      <c r="J8221" s="428"/>
    </row>
    <row r="8222" spans="1:10" ht="24.75" customHeight="1">
      <c r="A8222" s="428"/>
      <c r="B8222" s="428"/>
      <c r="C8222" s="428"/>
      <c r="D8222" s="495"/>
      <c r="E8222" s="495"/>
      <c r="F8222" s="428"/>
      <c r="G8222" s="495"/>
      <c r="H8222" s="495" t="str">
        <f t="shared" ref="H8222:H8285" si="260">IF(E8222="","",E8222*G8222)</f>
        <v/>
      </c>
      <c r="I8222" s="512" t="str">
        <f t="shared" ref="I8222:I8285" si="261">IF(D8222="","",H8222/D8222)</f>
        <v/>
      </c>
      <c r="J8222" s="428"/>
    </row>
    <row r="8223" spans="1:10" ht="24.75" customHeight="1">
      <c r="A8223" s="428"/>
      <c r="B8223" s="428"/>
      <c r="C8223" s="428"/>
      <c r="D8223" s="495"/>
      <c r="E8223" s="495"/>
      <c r="F8223" s="428"/>
      <c r="G8223" s="495"/>
      <c r="H8223" s="495" t="str">
        <f t="shared" si="260"/>
        <v/>
      </c>
      <c r="I8223" s="512" t="str">
        <f t="shared" si="261"/>
        <v/>
      </c>
      <c r="J8223" s="428"/>
    </row>
    <row r="8224" spans="1:10" ht="24.75" customHeight="1">
      <c r="A8224" s="428"/>
      <c r="B8224" s="428"/>
      <c r="C8224" s="428"/>
      <c r="D8224" s="495"/>
      <c r="E8224" s="495"/>
      <c r="F8224" s="428"/>
      <c r="G8224" s="495"/>
      <c r="H8224" s="495" t="str">
        <f t="shared" si="260"/>
        <v/>
      </c>
      <c r="I8224" s="512" t="str">
        <f t="shared" si="261"/>
        <v/>
      </c>
      <c r="J8224" s="428"/>
    </row>
    <row r="8225" spans="1:10" ht="24.75" customHeight="1">
      <c r="A8225" s="428"/>
      <c r="B8225" s="428"/>
      <c r="C8225" s="428"/>
      <c r="D8225" s="495"/>
      <c r="E8225" s="495"/>
      <c r="F8225" s="428"/>
      <c r="G8225" s="495"/>
      <c r="H8225" s="495" t="str">
        <f t="shared" si="260"/>
        <v/>
      </c>
      <c r="I8225" s="512" t="str">
        <f t="shared" si="261"/>
        <v/>
      </c>
      <c r="J8225" s="428"/>
    </row>
    <row r="8226" spans="1:10" ht="24.75" customHeight="1">
      <c r="A8226" s="428"/>
      <c r="B8226" s="428"/>
      <c r="C8226" s="428"/>
      <c r="D8226" s="495"/>
      <c r="E8226" s="495"/>
      <c r="F8226" s="428"/>
      <c r="G8226" s="495"/>
      <c r="H8226" s="495" t="str">
        <f t="shared" si="260"/>
        <v/>
      </c>
      <c r="I8226" s="512" t="str">
        <f t="shared" si="261"/>
        <v/>
      </c>
      <c r="J8226" s="428"/>
    </row>
    <row r="8227" spans="1:10" ht="24.75" customHeight="1">
      <c r="A8227" s="428"/>
      <c r="B8227" s="428"/>
      <c r="C8227" s="428"/>
      <c r="D8227" s="495"/>
      <c r="E8227" s="495"/>
      <c r="F8227" s="428"/>
      <c r="G8227" s="495"/>
      <c r="H8227" s="495" t="str">
        <f t="shared" si="260"/>
        <v/>
      </c>
      <c r="I8227" s="512" t="str">
        <f t="shared" si="261"/>
        <v/>
      </c>
      <c r="J8227" s="428"/>
    </row>
    <row r="8228" spans="1:10" ht="24.75" customHeight="1">
      <c r="A8228" s="428"/>
      <c r="B8228" s="428"/>
      <c r="C8228" s="428"/>
      <c r="D8228" s="495"/>
      <c r="E8228" s="495"/>
      <c r="F8228" s="428"/>
      <c r="G8228" s="495"/>
      <c r="H8228" s="495" t="str">
        <f t="shared" si="260"/>
        <v/>
      </c>
      <c r="I8228" s="512" t="str">
        <f t="shared" si="261"/>
        <v/>
      </c>
      <c r="J8228" s="428"/>
    </row>
    <row r="8229" spans="1:10" ht="24.75" customHeight="1">
      <c r="A8229" s="428"/>
      <c r="B8229" s="428"/>
      <c r="C8229" s="428"/>
      <c r="D8229" s="495"/>
      <c r="E8229" s="495"/>
      <c r="F8229" s="428"/>
      <c r="G8229" s="495"/>
      <c r="H8229" s="495" t="str">
        <f t="shared" si="260"/>
        <v/>
      </c>
      <c r="I8229" s="512" t="str">
        <f t="shared" si="261"/>
        <v/>
      </c>
      <c r="J8229" s="428"/>
    </row>
    <row r="8230" spans="1:10" ht="24.75" customHeight="1">
      <c r="A8230" s="428"/>
      <c r="B8230" s="428"/>
      <c r="C8230" s="428"/>
      <c r="D8230" s="495"/>
      <c r="E8230" s="495"/>
      <c r="F8230" s="428"/>
      <c r="G8230" s="495"/>
      <c r="H8230" s="495" t="str">
        <f t="shared" si="260"/>
        <v/>
      </c>
      <c r="I8230" s="512" t="str">
        <f t="shared" si="261"/>
        <v/>
      </c>
      <c r="J8230" s="428"/>
    </row>
    <row r="8231" spans="1:10" ht="24.75" customHeight="1">
      <c r="A8231" s="428"/>
      <c r="B8231" s="428"/>
      <c r="C8231" s="428"/>
      <c r="D8231" s="495"/>
      <c r="E8231" s="495"/>
      <c r="F8231" s="428"/>
      <c r="G8231" s="495"/>
      <c r="H8231" s="495" t="str">
        <f t="shared" si="260"/>
        <v/>
      </c>
      <c r="I8231" s="512" t="str">
        <f t="shared" si="261"/>
        <v/>
      </c>
      <c r="J8231" s="428"/>
    </row>
    <row r="8232" spans="1:10" ht="24.75" customHeight="1">
      <c r="A8232" s="428"/>
      <c r="B8232" s="428"/>
      <c r="C8232" s="428"/>
      <c r="D8232" s="495"/>
      <c r="E8232" s="495"/>
      <c r="F8232" s="428"/>
      <c r="G8232" s="495"/>
      <c r="H8232" s="495" t="str">
        <f t="shared" si="260"/>
        <v/>
      </c>
      <c r="I8232" s="512" t="str">
        <f t="shared" si="261"/>
        <v/>
      </c>
      <c r="J8232" s="428"/>
    </row>
    <row r="8233" spans="1:10" ht="24.75" customHeight="1">
      <c r="A8233" s="428"/>
      <c r="B8233" s="428"/>
      <c r="C8233" s="428"/>
      <c r="D8233" s="495"/>
      <c r="E8233" s="495"/>
      <c r="F8233" s="428"/>
      <c r="G8233" s="495"/>
      <c r="H8233" s="495" t="str">
        <f t="shared" si="260"/>
        <v/>
      </c>
      <c r="I8233" s="512" t="str">
        <f t="shared" si="261"/>
        <v/>
      </c>
      <c r="J8233" s="428"/>
    </row>
    <row r="8234" spans="1:10" ht="24.75" customHeight="1">
      <c r="A8234" s="428"/>
      <c r="B8234" s="428"/>
      <c r="C8234" s="428"/>
      <c r="D8234" s="495"/>
      <c r="E8234" s="495"/>
      <c r="F8234" s="428"/>
      <c r="G8234" s="495"/>
      <c r="H8234" s="495" t="str">
        <f t="shared" si="260"/>
        <v/>
      </c>
      <c r="I8234" s="512" t="str">
        <f t="shared" si="261"/>
        <v/>
      </c>
      <c r="J8234" s="428"/>
    </row>
    <row r="8235" spans="1:10" ht="24.75" customHeight="1">
      <c r="A8235" s="428"/>
      <c r="B8235" s="428"/>
      <c r="C8235" s="428"/>
      <c r="D8235" s="495"/>
      <c r="E8235" s="495"/>
      <c r="F8235" s="428"/>
      <c r="G8235" s="495"/>
      <c r="H8235" s="495" t="str">
        <f t="shared" si="260"/>
        <v/>
      </c>
      <c r="I8235" s="512" t="str">
        <f t="shared" si="261"/>
        <v/>
      </c>
      <c r="J8235" s="428"/>
    </row>
    <row r="8236" spans="1:10" ht="24.75" customHeight="1">
      <c r="A8236" s="428"/>
      <c r="B8236" s="428"/>
      <c r="C8236" s="428"/>
      <c r="D8236" s="495"/>
      <c r="E8236" s="495"/>
      <c r="F8236" s="428"/>
      <c r="G8236" s="495"/>
      <c r="H8236" s="495" t="str">
        <f t="shared" si="260"/>
        <v/>
      </c>
      <c r="I8236" s="512" t="str">
        <f t="shared" si="261"/>
        <v/>
      </c>
      <c r="J8236" s="428"/>
    </row>
    <row r="8237" spans="1:10" ht="24.75" customHeight="1">
      <c r="A8237" s="428"/>
      <c r="B8237" s="428"/>
      <c r="C8237" s="428"/>
      <c r="D8237" s="495"/>
      <c r="E8237" s="495"/>
      <c r="F8237" s="428"/>
      <c r="G8237" s="495"/>
      <c r="H8237" s="495" t="str">
        <f t="shared" si="260"/>
        <v/>
      </c>
      <c r="I8237" s="512" t="str">
        <f t="shared" si="261"/>
        <v/>
      </c>
      <c r="J8237" s="428"/>
    </row>
    <row r="8238" spans="1:10" ht="24.75" customHeight="1">
      <c r="A8238" s="428"/>
      <c r="B8238" s="428"/>
      <c r="C8238" s="428"/>
      <c r="D8238" s="495"/>
      <c r="E8238" s="495"/>
      <c r="F8238" s="428"/>
      <c r="G8238" s="495"/>
      <c r="H8238" s="495" t="str">
        <f t="shared" si="260"/>
        <v/>
      </c>
      <c r="I8238" s="512" t="str">
        <f t="shared" si="261"/>
        <v/>
      </c>
      <c r="J8238" s="428"/>
    </row>
    <row r="8239" spans="1:10" ht="24.75" customHeight="1">
      <c r="A8239" s="428"/>
      <c r="B8239" s="428"/>
      <c r="C8239" s="428"/>
      <c r="D8239" s="495"/>
      <c r="E8239" s="495"/>
      <c r="F8239" s="428"/>
      <c r="G8239" s="495"/>
      <c r="H8239" s="495" t="str">
        <f t="shared" si="260"/>
        <v/>
      </c>
      <c r="I8239" s="512" t="str">
        <f t="shared" si="261"/>
        <v/>
      </c>
      <c r="J8239" s="428"/>
    </row>
    <row r="8240" spans="1:10" ht="24.75" customHeight="1">
      <c r="A8240" s="428"/>
      <c r="B8240" s="428"/>
      <c r="C8240" s="428"/>
      <c r="D8240" s="495"/>
      <c r="E8240" s="495"/>
      <c r="F8240" s="428"/>
      <c r="G8240" s="495"/>
      <c r="H8240" s="495" t="str">
        <f t="shared" si="260"/>
        <v/>
      </c>
      <c r="I8240" s="512" t="str">
        <f t="shared" si="261"/>
        <v/>
      </c>
      <c r="J8240" s="428"/>
    </row>
    <row r="8241" spans="1:10" ht="24.75" customHeight="1">
      <c r="A8241" s="428"/>
      <c r="B8241" s="428"/>
      <c r="C8241" s="428"/>
      <c r="D8241" s="495"/>
      <c r="E8241" s="495"/>
      <c r="F8241" s="428"/>
      <c r="G8241" s="495"/>
      <c r="H8241" s="495" t="str">
        <f t="shared" si="260"/>
        <v/>
      </c>
      <c r="I8241" s="512" t="str">
        <f t="shared" si="261"/>
        <v/>
      </c>
      <c r="J8241" s="428"/>
    </row>
    <row r="8242" spans="1:10" ht="24.75" customHeight="1">
      <c r="A8242" s="428"/>
      <c r="B8242" s="428"/>
      <c r="C8242" s="428"/>
      <c r="D8242" s="495"/>
      <c r="E8242" s="495"/>
      <c r="F8242" s="428"/>
      <c r="G8242" s="495"/>
      <c r="H8242" s="495" t="str">
        <f t="shared" si="260"/>
        <v/>
      </c>
      <c r="I8242" s="512" t="str">
        <f t="shared" si="261"/>
        <v/>
      </c>
      <c r="J8242" s="428"/>
    </row>
    <row r="8243" spans="1:10" ht="24.75" customHeight="1">
      <c r="A8243" s="428"/>
      <c r="B8243" s="428"/>
      <c r="C8243" s="428"/>
      <c r="D8243" s="495"/>
      <c r="E8243" s="495"/>
      <c r="F8243" s="428"/>
      <c r="G8243" s="495"/>
      <c r="H8243" s="495" t="str">
        <f t="shared" si="260"/>
        <v/>
      </c>
      <c r="I8243" s="512" t="str">
        <f t="shared" si="261"/>
        <v/>
      </c>
      <c r="J8243" s="428"/>
    </row>
    <row r="8244" spans="1:10" ht="24.75" customHeight="1">
      <c r="A8244" s="428"/>
      <c r="B8244" s="428"/>
      <c r="C8244" s="428"/>
      <c r="D8244" s="495"/>
      <c r="E8244" s="495"/>
      <c r="F8244" s="428"/>
      <c r="G8244" s="495"/>
      <c r="H8244" s="495" t="str">
        <f t="shared" si="260"/>
        <v/>
      </c>
      <c r="I8244" s="512" t="str">
        <f t="shared" si="261"/>
        <v/>
      </c>
      <c r="J8244" s="428"/>
    </row>
    <row r="8245" spans="1:10" ht="24.75" customHeight="1">
      <c r="A8245" s="428"/>
      <c r="B8245" s="428"/>
      <c r="C8245" s="428"/>
      <c r="D8245" s="495"/>
      <c r="E8245" s="495"/>
      <c r="F8245" s="428"/>
      <c r="G8245" s="495"/>
      <c r="H8245" s="495" t="str">
        <f t="shared" si="260"/>
        <v/>
      </c>
      <c r="I8245" s="512" t="str">
        <f t="shared" si="261"/>
        <v/>
      </c>
      <c r="J8245" s="428"/>
    </row>
    <row r="8246" spans="1:10" ht="24.75" customHeight="1">
      <c r="A8246" s="428"/>
      <c r="B8246" s="428"/>
      <c r="C8246" s="428"/>
      <c r="D8246" s="495"/>
      <c r="E8246" s="495"/>
      <c r="F8246" s="428"/>
      <c r="G8246" s="495"/>
      <c r="H8246" s="495" t="str">
        <f t="shared" si="260"/>
        <v/>
      </c>
      <c r="I8246" s="512" t="str">
        <f t="shared" si="261"/>
        <v/>
      </c>
      <c r="J8246" s="428"/>
    </row>
    <row r="8247" spans="1:10" ht="24.75" customHeight="1">
      <c r="A8247" s="428"/>
      <c r="B8247" s="428"/>
      <c r="C8247" s="428"/>
      <c r="D8247" s="495"/>
      <c r="E8247" s="495"/>
      <c r="F8247" s="428"/>
      <c r="G8247" s="495"/>
      <c r="H8247" s="495" t="str">
        <f t="shared" si="260"/>
        <v/>
      </c>
      <c r="I8247" s="512" t="str">
        <f t="shared" si="261"/>
        <v/>
      </c>
      <c r="J8247" s="428"/>
    </row>
    <row r="8248" spans="1:10" ht="24.75" customHeight="1">
      <c r="A8248" s="428"/>
      <c r="B8248" s="428"/>
      <c r="C8248" s="428"/>
      <c r="D8248" s="495"/>
      <c r="E8248" s="495"/>
      <c r="F8248" s="428"/>
      <c r="G8248" s="495"/>
      <c r="H8248" s="495" t="str">
        <f t="shared" si="260"/>
        <v/>
      </c>
      <c r="I8248" s="512" t="str">
        <f t="shared" si="261"/>
        <v/>
      </c>
      <c r="J8248" s="428"/>
    </row>
    <row r="8249" spans="1:10" ht="24.75" customHeight="1">
      <c r="A8249" s="428"/>
      <c r="B8249" s="428"/>
      <c r="C8249" s="428"/>
      <c r="D8249" s="495"/>
      <c r="E8249" s="495"/>
      <c r="F8249" s="428"/>
      <c r="G8249" s="495"/>
      <c r="H8249" s="495" t="str">
        <f t="shared" si="260"/>
        <v/>
      </c>
      <c r="I8249" s="512" t="str">
        <f t="shared" si="261"/>
        <v/>
      </c>
      <c r="J8249" s="428"/>
    </row>
    <row r="8250" spans="1:10" ht="24.75" customHeight="1">
      <c r="A8250" s="428"/>
      <c r="B8250" s="428"/>
      <c r="C8250" s="428"/>
      <c r="D8250" s="495"/>
      <c r="E8250" s="495"/>
      <c r="F8250" s="428"/>
      <c r="G8250" s="495"/>
      <c r="H8250" s="495" t="str">
        <f t="shared" si="260"/>
        <v/>
      </c>
      <c r="I8250" s="512" t="str">
        <f t="shared" si="261"/>
        <v/>
      </c>
      <c r="J8250" s="428"/>
    </row>
    <row r="8251" spans="1:10" ht="24.75" customHeight="1">
      <c r="A8251" s="428"/>
      <c r="B8251" s="428"/>
      <c r="C8251" s="428"/>
      <c r="D8251" s="495"/>
      <c r="E8251" s="495"/>
      <c r="F8251" s="428"/>
      <c r="G8251" s="495"/>
      <c r="H8251" s="495" t="str">
        <f t="shared" si="260"/>
        <v/>
      </c>
      <c r="I8251" s="512" t="str">
        <f t="shared" si="261"/>
        <v/>
      </c>
      <c r="J8251" s="428"/>
    </row>
    <row r="8252" spans="1:10" ht="24.75" customHeight="1">
      <c r="A8252" s="428"/>
      <c r="B8252" s="428"/>
      <c r="C8252" s="428"/>
      <c r="D8252" s="495"/>
      <c r="E8252" s="495"/>
      <c r="F8252" s="428"/>
      <c r="G8252" s="495"/>
      <c r="H8252" s="495" t="str">
        <f t="shared" si="260"/>
        <v/>
      </c>
      <c r="I8252" s="512" t="str">
        <f t="shared" si="261"/>
        <v/>
      </c>
      <c r="J8252" s="428"/>
    </row>
    <row r="8253" spans="1:10" ht="24.75" customHeight="1">
      <c r="A8253" s="428"/>
      <c r="B8253" s="428"/>
      <c r="C8253" s="428"/>
      <c r="D8253" s="495"/>
      <c r="E8253" s="495"/>
      <c r="F8253" s="428"/>
      <c r="G8253" s="495"/>
      <c r="H8253" s="495" t="str">
        <f t="shared" si="260"/>
        <v/>
      </c>
      <c r="I8253" s="512" t="str">
        <f t="shared" si="261"/>
        <v/>
      </c>
      <c r="J8253" s="428"/>
    </row>
    <row r="8254" spans="1:10" ht="24.75" customHeight="1">
      <c r="A8254" s="428"/>
      <c r="B8254" s="428"/>
      <c r="C8254" s="428"/>
      <c r="D8254" s="495"/>
      <c r="E8254" s="495"/>
      <c r="F8254" s="428"/>
      <c r="G8254" s="495"/>
      <c r="H8254" s="495" t="str">
        <f t="shared" si="260"/>
        <v/>
      </c>
      <c r="I8254" s="512" t="str">
        <f t="shared" si="261"/>
        <v/>
      </c>
      <c r="J8254" s="428"/>
    </row>
    <row r="8255" spans="1:10" ht="24.75" customHeight="1">
      <c r="A8255" s="428"/>
      <c r="B8255" s="428"/>
      <c r="C8255" s="428"/>
      <c r="D8255" s="495"/>
      <c r="E8255" s="495"/>
      <c r="F8255" s="428"/>
      <c r="G8255" s="495"/>
      <c r="H8255" s="495" t="str">
        <f t="shared" si="260"/>
        <v/>
      </c>
      <c r="I8255" s="512" t="str">
        <f t="shared" si="261"/>
        <v/>
      </c>
      <c r="J8255" s="428"/>
    </row>
    <row r="8256" spans="1:10" ht="24.75" customHeight="1">
      <c r="A8256" s="428"/>
      <c r="B8256" s="428"/>
      <c r="C8256" s="428"/>
      <c r="D8256" s="495"/>
      <c r="E8256" s="495"/>
      <c r="F8256" s="428"/>
      <c r="G8256" s="495"/>
      <c r="H8256" s="495" t="str">
        <f t="shared" si="260"/>
        <v/>
      </c>
      <c r="I8256" s="512" t="str">
        <f t="shared" si="261"/>
        <v/>
      </c>
      <c r="J8256" s="428"/>
    </row>
    <row r="8257" spans="1:10" ht="24.75" customHeight="1">
      <c r="A8257" s="428"/>
      <c r="B8257" s="428"/>
      <c r="C8257" s="428"/>
      <c r="D8257" s="495"/>
      <c r="E8257" s="495"/>
      <c r="F8257" s="428"/>
      <c r="G8257" s="495"/>
      <c r="H8257" s="495" t="str">
        <f t="shared" si="260"/>
        <v/>
      </c>
      <c r="I8257" s="512" t="str">
        <f t="shared" si="261"/>
        <v/>
      </c>
      <c r="J8257" s="428"/>
    </row>
    <row r="8258" spans="1:10" ht="24.75" customHeight="1">
      <c r="A8258" s="428"/>
      <c r="B8258" s="428"/>
      <c r="C8258" s="428"/>
      <c r="D8258" s="495"/>
      <c r="E8258" s="495"/>
      <c r="F8258" s="428"/>
      <c r="G8258" s="495"/>
      <c r="H8258" s="495" t="str">
        <f t="shared" si="260"/>
        <v/>
      </c>
      <c r="I8258" s="512" t="str">
        <f t="shared" si="261"/>
        <v/>
      </c>
      <c r="J8258" s="428"/>
    </row>
    <row r="8259" spans="1:10" ht="24.75" customHeight="1">
      <c r="A8259" s="428"/>
      <c r="B8259" s="428"/>
      <c r="C8259" s="428"/>
      <c r="D8259" s="495"/>
      <c r="E8259" s="495"/>
      <c r="F8259" s="428"/>
      <c r="G8259" s="495"/>
      <c r="H8259" s="495" t="str">
        <f t="shared" si="260"/>
        <v/>
      </c>
      <c r="I8259" s="512" t="str">
        <f t="shared" si="261"/>
        <v/>
      </c>
      <c r="J8259" s="428"/>
    </row>
    <row r="8260" spans="1:10" ht="24.75" customHeight="1">
      <c r="A8260" s="428"/>
      <c r="B8260" s="428"/>
      <c r="C8260" s="428"/>
      <c r="D8260" s="495"/>
      <c r="E8260" s="495"/>
      <c r="F8260" s="428"/>
      <c r="G8260" s="495"/>
      <c r="H8260" s="495" t="str">
        <f t="shared" si="260"/>
        <v/>
      </c>
      <c r="I8260" s="512" t="str">
        <f t="shared" si="261"/>
        <v/>
      </c>
      <c r="J8260" s="428"/>
    </row>
    <row r="8261" spans="1:10" ht="24.75" customHeight="1">
      <c r="A8261" s="428"/>
      <c r="B8261" s="428"/>
      <c r="C8261" s="428"/>
      <c r="D8261" s="495"/>
      <c r="E8261" s="495"/>
      <c r="F8261" s="428"/>
      <c r="G8261" s="495"/>
      <c r="H8261" s="495" t="str">
        <f t="shared" si="260"/>
        <v/>
      </c>
      <c r="I8261" s="512" t="str">
        <f t="shared" si="261"/>
        <v/>
      </c>
      <c r="J8261" s="428"/>
    </row>
    <row r="8262" spans="1:10" ht="24.75" customHeight="1">
      <c r="A8262" s="428"/>
      <c r="B8262" s="428"/>
      <c r="C8262" s="428"/>
      <c r="D8262" s="495"/>
      <c r="E8262" s="495"/>
      <c r="F8262" s="428"/>
      <c r="G8262" s="495"/>
      <c r="H8262" s="495" t="str">
        <f t="shared" si="260"/>
        <v/>
      </c>
      <c r="I8262" s="512" t="str">
        <f t="shared" si="261"/>
        <v/>
      </c>
      <c r="J8262" s="428"/>
    </row>
    <row r="8263" spans="1:10" ht="24.75" customHeight="1">
      <c r="A8263" s="428"/>
      <c r="B8263" s="428"/>
      <c r="C8263" s="428"/>
      <c r="D8263" s="495"/>
      <c r="E8263" s="495"/>
      <c r="F8263" s="428"/>
      <c r="G8263" s="495"/>
      <c r="H8263" s="495" t="str">
        <f t="shared" si="260"/>
        <v/>
      </c>
      <c r="I8263" s="512" t="str">
        <f t="shared" si="261"/>
        <v/>
      </c>
      <c r="J8263" s="428"/>
    </row>
    <row r="8264" spans="1:10" ht="24.75" customHeight="1">
      <c r="A8264" s="428"/>
      <c r="B8264" s="428"/>
      <c r="C8264" s="428"/>
      <c r="D8264" s="495"/>
      <c r="E8264" s="495"/>
      <c r="F8264" s="428"/>
      <c r="G8264" s="495"/>
      <c r="H8264" s="495" t="str">
        <f t="shared" si="260"/>
        <v/>
      </c>
      <c r="I8264" s="512" t="str">
        <f t="shared" si="261"/>
        <v/>
      </c>
      <c r="J8264" s="428"/>
    </row>
    <row r="8265" spans="1:10" ht="24.75" customHeight="1">
      <c r="A8265" s="428"/>
      <c r="B8265" s="428"/>
      <c r="C8265" s="428"/>
      <c r="D8265" s="495"/>
      <c r="E8265" s="495"/>
      <c r="F8265" s="428"/>
      <c r="G8265" s="495"/>
      <c r="H8265" s="495" t="str">
        <f t="shared" si="260"/>
        <v/>
      </c>
      <c r="I8265" s="512" t="str">
        <f t="shared" si="261"/>
        <v/>
      </c>
      <c r="J8265" s="428"/>
    </row>
    <row r="8266" spans="1:10" ht="24.75" customHeight="1">
      <c r="A8266" s="428"/>
      <c r="B8266" s="428"/>
      <c r="C8266" s="428"/>
      <c r="D8266" s="495"/>
      <c r="E8266" s="495"/>
      <c r="F8266" s="428"/>
      <c r="G8266" s="495"/>
      <c r="H8266" s="495" t="str">
        <f t="shared" si="260"/>
        <v/>
      </c>
      <c r="I8266" s="512" t="str">
        <f t="shared" si="261"/>
        <v/>
      </c>
      <c r="J8266" s="428"/>
    </row>
    <row r="8267" spans="1:10" ht="24.75" customHeight="1">
      <c r="A8267" s="428"/>
      <c r="B8267" s="428"/>
      <c r="C8267" s="428"/>
      <c r="D8267" s="495"/>
      <c r="E8267" s="495"/>
      <c r="F8267" s="428"/>
      <c r="G8267" s="495"/>
      <c r="H8267" s="495" t="str">
        <f t="shared" si="260"/>
        <v/>
      </c>
      <c r="I8267" s="512" t="str">
        <f t="shared" si="261"/>
        <v/>
      </c>
      <c r="J8267" s="428"/>
    </row>
    <row r="8268" spans="1:10" ht="24.75" customHeight="1">
      <c r="A8268" s="428"/>
      <c r="B8268" s="428"/>
      <c r="C8268" s="428"/>
      <c r="D8268" s="495"/>
      <c r="E8268" s="495"/>
      <c r="F8268" s="428"/>
      <c r="G8268" s="495"/>
      <c r="H8268" s="495" t="str">
        <f t="shared" si="260"/>
        <v/>
      </c>
      <c r="I8268" s="512" t="str">
        <f t="shared" si="261"/>
        <v/>
      </c>
      <c r="J8268" s="428"/>
    </row>
    <row r="8269" spans="1:10" ht="24.75" customHeight="1">
      <c r="A8269" s="428"/>
      <c r="B8269" s="428"/>
      <c r="C8269" s="428"/>
      <c r="D8269" s="495"/>
      <c r="E8269" s="495"/>
      <c r="F8269" s="428"/>
      <c r="G8269" s="495"/>
      <c r="H8269" s="495" t="str">
        <f t="shared" si="260"/>
        <v/>
      </c>
      <c r="I8269" s="512" t="str">
        <f t="shared" si="261"/>
        <v/>
      </c>
      <c r="J8269" s="428"/>
    </row>
    <row r="8270" spans="1:10" ht="24.75" customHeight="1">
      <c r="A8270" s="428"/>
      <c r="B8270" s="428"/>
      <c r="C8270" s="428"/>
      <c r="D8270" s="495"/>
      <c r="E8270" s="495"/>
      <c r="F8270" s="428"/>
      <c r="G8270" s="495"/>
      <c r="H8270" s="495" t="str">
        <f t="shared" si="260"/>
        <v/>
      </c>
      <c r="I8270" s="512" t="str">
        <f t="shared" si="261"/>
        <v/>
      </c>
      <c r="J8270" s="428"/>
    </row>
    <row r="8271" spans="1:10" ht="24.75" customHeight="1">
      <c r="A8271" s="428"/>
      <c r="B8271" s="428"/>
      <c r="C8271" s="428"/>
      <c r="D8271" s="495"/>
      <c r="E8271" s="495"/>
      <c r="F8271" s="428"/>
      <c r="G8271" s="495"/>
      <c r="H8271" s="495" t="str">
        <f t="shared" si="260"/>
        <v/>
      </c>
      <c r="I8271" s="512" t="str">
        <f t="shared" si="261"/>
        <v/>
      </c>
      <c r="J8271" s="428"/>
    </row>
    <row r="8272" spans="1:10" ht="24.75" customHeight="1">
      <c r="A8272" s="428"/>
      <c r="B8272" s="428"/>
      <c r="C8272" s="428"/>
      <c r="D8272" s="495"/>
      <c r="E8272" s="495"/>
      <c r="F8272" s="428"/>
      <c r="G8272" s="495"/>
      <c r="H8272" s="495" t="str">
        <f t="shared" si="260"/>
        <v/>
      </c>
      <c r="I8272" s="512" t="str">
        <f t="shared" si="261"/>
        <v/>
      </c>
      <c r="J8272" s="428"/>
    </row>
    <row r="8273" spans="1:10" ht="24.75" customHeight="1">
      <c r="A8273" s="428"/>
      <c r="B8273" s="428"/>
      <c r="C8273" s="428"/>
      <c r="D8273" s="495"/>
      <c r="E8273" s="495"/>
      <c r="F8273" s="428"/>
      <c r="G8273" s="495"/>
      <c r="H8273" s="495" t="str">
        <f t="shared" si="260"/>
        <v/>
      </c>
      <c r="I8273" s="512" t="str">
        <f t="shared" si="261"/>
        <v/>
      </c>
      <c r="J8273" s="428"/>
    </row>
    <row r="8274" spans="1:10" ht="24.75" customHeight="1">
      <c r="A8274" s="428"/>
      <c r="B8274" s="428"/>
      <c r="C8274" s="428"/>
      <c r="D8274" s="495"/>
      <c r="E8274" s="495"/>
      <c r="F8274" s="428"/>
      <c r="G8274" s="495"/>
      <c r="H8274" s="495" t="str">
        <f t="shared" si="260"/>
        <v/>
      </c>
      <c r="I8274" s="512" t="str">
        <f t="shared" si="261"/>
        <v/>
      </c>
      <c r="J8274" s="428"/>
    </row>
    <row r="8275" spans="1:10" ht="24.75" customHeight="1">
      <c r="A8275" s="428"/>
      <c r="B8275" s="428"/>
      <c r="C8275" s="428"/>
      <c r="D8275" s="495"/>
      <c r="E8275" s="495"/>
      <c r="F8275" s="428"/>
      <c r="G8275" s="495"/>
      <c r="H8275" s="495" t="str">
        <f t="shared" si="260"/>
        <v/>
      </c>
      <c r="I8275" s="512" t="str">
        <f t="shared" si="261"/>
        <v/>
      </c>
      <c r="J8275" s="428"/>
    </row>
    <row r="8276" spans="1:10" ht="24.75" customHeight="1">
      <c r="A8276" s="428"/>
      <c r="B8276" s="428"/>
      <c r="C8276" s="428"/>
      <c r="D8276" s="495"/>
      <c r="E8276" s="495"/>
      <c r="F8276" s="428"/>
      <c r="G8276" s="495"/>
      <c r="H8276" s="495" t="str">
        <f t="shared" si="260"/>
        <v/>
      </c>
      <c r="I8276" s="512" t="str">
        <f t="shared" si="261"/>
        <v/>
      </c>
      <c r="J8276" s="428"/>
    </row>
    <row r="8277" spans="1:10" ht="24.75" customHeight="1">
      <c r="A8277" s="428"/>
      <c r="B8277" s="428"/>
      <c r="C8277" s="428"/>
      <c r="D8277" s="495"/>
      <c r="E8277" s="495"/>
      <c r="F8277" s="428"/>
      <c r="G8277" s="495"/>
      <c r="H8277" s="495" t="str">
        <f t="shared" si="260"/>
        <v/>
      </c>
      <c r="I8277" s="512" t="str">
        <f t="shared" si="261"/>
        <v/>
      </c>
      <c r="J8277" s="428"/>
    </row>
    <row r="8278" spans="1:10" ht="24.75" customHeight="1">
      <c r="A8278" s="428"/>
      <c r="B8278" s="428"/>
      <c r="C8278" s="428"/>
      <c r="D8278" s="495"/>
      <c r="E8278" s="495"/>
      <c r="F8278" s="428"/>
      <c r="G8278" s="495"/>
      <c r="H8278" s="495" t="str">
        <f t="shared" si="260"/>
        <v/>
      </c>
      <c r="I8278" s="512" t="str">
        <f t="shared" si="261"/>
        <v/>
      </c>
      <c r="J8278" s="428"/>
    </row>
    <row r="8279" spans="1:10" ht="24.75" customHeight="1">
      <c r="A8279" s="428"/>
      <c r="B8279" s="428"/>
      <c r="C8279" s="428"/>
      <c r="D8279" s="495"/>
      <c r="E8279" s="495"/>
      <c r="F8279" s="428"/>
      <c r="G8279" s="495"/>
      <c r="H8279" s="495" t="str">
        <f t="shared" si="260"/>
        <v/>
      </c>
      <c r="I8279" s="512" t="str">
        <f t="shared" si="261"/>
        <v/>
      </c>
      <c r="J8279" s="428"/>
    </row>
    <row r="8280" spans="1:10" ht="24.75" customHeight="1">
      <c r="A8280" s="428"/>
      <c r="B8280" s="428"/>
      <c r="C8280" s="428"/>
      <c r="D8280" s="495"/>
      <c r="E8280" s="495"/>
      <c r="F8280" s="428"/>
      <c r="G8280" s="495"/>
      <c r="H8280" s="495" t="str">
        <f t="shared" si="260"/>
        <v/>
      </c>
      <c r="I8280" s="512" t="str">
        <f t="shared" si="261"/>
        <v/>
      </c>
      <c r="J8280" s="428"/>
    </row>
    <row r="8281" spans="1:10" ht="24.75" customHeight="1">
      <c r="A8281" s="428"/>
      <c r="B8281" s="428"/>
      <c r="C8281" s="428"/>
      <c r="D8281" s="495"/>
      <c r="E8281" s="495"/>
      <c r="F8281" s="428"/>
      <c r="G8281" s="495"/>
      <c r="H8281" s="495" t="str">
        <f t="shared" si="260"/>
        <v/>
      </c>
      <c r="I8281" s="512" t="str">
        <f t="shared" si="261"/>
        <v/>
      </c>
      <c r="J8281" s="428"/>
    </row>
    <row r="8282" spans="1:10" ht="24.75" customHeight="1">
      <c r="A8282" s="428"/>
      <c r="B8282" s="428"/>
      <c r="C8282" s="428"/>
      <c r="D8282" s="495"/>
      <c r="E8282" s="495"/>
      <c r="F8282" s="428"/>
      <c r="G8282" s="495"/>
      <c r="H8282" s="495" t="str">
        <f t="shared" si="260"/>
        <v/>
      </c>
      <c r="I8282" s="512" t="str">
        <f t="shared" si="261"/>
        <v/>
      </c>
      <c r="J8282" s="428"/>
    </row>
    <row r="8283" spans="1:10" ht="24.75" customHeight="1">
      <c r="A8283" s="428"/>
      <c r="B8283" s="428"/>
      <c r="C8283" s="428"/>
      <c r="D8283" s="495"/>
      <c r="E8283" s="495"/>
      <c r="F8283" s="428"/>
      <c r="G8283" s="495"/>
      <c r="H8283" s="495" t="str">
        <f t="shared" si="260"/>
        <v/>
      </c>
      <c r="I8283" s="512" t="str">
        <f t="shared" si="261"/>
        <v/>
      </c>
      <c r="J8283" s="428"/>
    </row>
    <row r="8284" spans="1:10" ht="24.75" customHeight="1">
      <c r="A8284" s="428"/>
      <c r="B8284" s="428"/>
      <c r="C8284" s="428"/>
      <c r="D8284" s="495"/>
      <c r="E8284" s="495"/>
      <c r="F8284" s="428"/>
      <c r="G8284" s="495"/>
      <c r="H8284" s="495" t="str">
        <f t="shared" si="260"/>
        <v/>
      </c>
      <c r="I8284" s="512" t="str">
        <f t="shared" si="261"/>
        <v/>
      </c>
      <c r="J8284" s="428"/>
    </row>
    <row r="8285" spans="1:10" ht="24.75" customHeight="1">
      <c r="A8285" s="428"/>
      <c r="B8285" s="428"/>
      <c r="C8285" s="428"/>
      <c r="D8285" s="495"/>
      <c r="E8285" s="495"/>
      <c r="F8285" s="428"/>
      <c r="G8285" s="495"/>
      <c r="H8285" s="495" t="str">
        <f t="shared" si="260"/>
        <v/>
      </c>
      <c r="I8285" s="512" t="str">
        <f t="shared" si="261"/>
        <v/>
      </c>
      <c r="J8285" s="428"/>
    </row>
    <row r="8286" spans="1:10" ht="24.75" customHeight="1">
      <c r="A8286" s="428"/>
      <c r="B8286" s="428"/>
      <c r="C8286" s="428"/>
      <c r="D8286" s="495"/>
      <c r="E8286" s="495"/>
      <c r="F8286" s="428"/>
      <c r="G8286" s="495"/>
      <c r="H8286" s="495" t="str">
        <f t="shared" ref="H8286:H8349" si="262">IF(E8286="","",E8286*G8286)</f>
        <v/>
      </c>
      <c r="I8286" s="512" t="str">
        <f t="shared" ref="I8286:I8349" si="263">IF(D8286="","",H8286/D8286)</f>
        <v/>
      </c>
      <c r="J8286" s="428"/>
    </row>
    <row r="8287" spans="1:10" ht="24.75" customHeight="1">
      <c r="A8287" s="428"/>
      <c r="B8287" s="428"/>
      <c r="C8287" s="428"/>
      <c r="D8287" s="495"/>
      <c r="E8287" s="495"/>
      <c r="F8287" s="428"/>
      <c r="G8287" s="495"/>
      <c r="H8287" s="495" t="str">
        <f t="shared" si="262"/>
        <v/>
      </c>
      <c r="I8287" s="512" t="str">
        <f t="shared" si="263"/>
        <v/>
      </c>
      <c r="J8287" s="428"/>
    </row>
    <row r="8288" spans="1:10" ht="24.75" customHeight="1">
      <c r="A8288" s="428"/>
      <c r="B8288" s="428"/>
      <c r="C8288" s="428"/>
      <c r="D8288" s="495"/>
      <c r="E8288" s="495"/>
      <c r="F8288" s="428"/>
      <c r="G8288" s="495"/>
      <c r="H8288" s="495" t="str">
        <f t="shared" si="262"/>
        <v/>
      </c>
      <c r="I8288" s="512" t="str">
        <f t="shared" si="263"/>
        <v/>
      </c>
      <c r="J8288" s="428"/>
    </row>
    <row r="8289" spans="1:10" ht="24.75" customHeight="1">
      <c r="A8289" s="428"/>
      <c r="B8289" s="428"/>
      <c r="C8289" s="428"/>
      <c r="D8289" s="495"/>
      <c r="E8289" s="495"/>
      <c r="F8289" s="428"/>
      <c r="G8289" s="495"/>
      <c r="H8289" s="495" t="str">
        <f t="shared" si="262"/>
        <v/>
      </c>
      <c r="I8289" s="512" t="str">
        <f t="shared" si="263"/>
        <v/>
      </c>
      <c r="J8289" s="428"/>
    </row>
    <row r="8290" spans="1:10" ht="24.75" customHeight="1">
      <c r="A8290" s="428"/>
      <c r="B8290" s="428"/>
      <c r="C8290" s="428"/>
      <c r="D8290" s="495"/>
      <c r="E8290" s="495"/>
      <c r="F8290" s="428"/>
      <c r="G8290" s="495"/>
      <c r="H8290" s="495" t="str">
        <f t="shared" si="262"/>
        <v/>
      </c>
      <c r="I8290" s="512" t="str">
        <f t="shared" si="263"/>
        <v/>
      </c>
      <c r="J8290" s="428"/>
    </row>
    <row r="8291" spans="1:10" ht="24.75" customHeight="1">
      <c r="A8291" s="428"/>
      <c r="B8291" s="428"/>
      <c r="C8291" s="428"/>
      <c r="D8291" s="495"/>
      <c r="E8291" s="495"/>
      <c r="F8291" s="428"/>
      <c r="G8291" s="495"/>
      <c r="H8291" s="495" t="str">
        <f t="shared" si="262"/>
        <v/>
      </c>
      <c r="I8291" s="512" t="str">
        <f t="shared" si="263"/>
        <v/>
      </c>
      <c r="J8291" s="428"/>
    </row>
    <row r="8292" spans="1:10" ht="24.75" customHeight="1">
      <c r="A8292" s="428"/>
      <c r="B8292" s="428"/>
      <c r="C8292" s="428"/>
      <c r="D8292" s="495"/>
      <c r="E8292" s="495"/>
      <c r="F8292" s="428"/>
      <c r="G8292" s="495"/>
      <c r="H8292" s="495" t="str">
        <f t="shared" si="262"/>
        <v/>
      </c>
      <c r="I8292" s="512" t="str">
        <f t="shared" si="263"/>
        <v/>
      </c>
      <c r="J8292" s="428"/>
    </row>
    <row r="8293" spans="1:10" ht="24.75" customHeight="1">
      <c r="A8293" s="428"/>
      <c r="B8293" s="428"/>
      <c r="C8293" s="428"/>
      <c r="D8293" s="495"/>
      <c r="E8293" s="495"/>
      <c r="F8293" s="428"/>
      <c r="G8293" s="495"/>
      <c r="H8293" s="495" t="str">
        <f t="shared" si="262"/>
        <v/>
      </c>
      <c r="I8293" s="512" t="str">
        <f t="shared" si="263"/>
        <v/>
      </c>
      <c r="J8293" s="428"/>
    </row>
    <row r="8294" spans="1:10" ht="24.75" customHeight="1">
      <c r="A8294" s="428"/>
      <c r="B8294" s="428"/>
      <c r="C8294" s="428"/>
      <c r="D8294" s="495"/>
      <c r="E8294" s="495"/>
      <c r="F8294" s="428"/>
      <c r="G8294" s="495"/>
      <c r="H8294" s="495" t="str">
        <f t="shared" si="262"/>
        <v/>
      </c>
      <c r="I8294" s="512" t="str">
        <f t="shared" si="263"/>
        <v/>
      </c>
      <c r="J8294" s="428"/>
    </row>
    <row r="8295" spans="1:10" ht="24.75" customHeight="1">
      <c r="A8295" s="428"/>
      <c r="B8295" s="428"/>
      <c r="C8295" s="428"/>
      <c r="D8295" s="495"/>
      <c r="E8295" s="495"/>
      <c r="F8295" s="428"/>
      <c r="G8295" s="495"/>
      <c r="H8295" s="495" t="str">
        <f t="shared" si="262"/>
        <v/>
      </c>
      <c r="I8295" s="512" t="str">
        <f t="shared" si="263"/>
        <v/>
      </c>
      <c r="J8295" s="428"/>
    </row>
    <row r="8296" spans="1:10" ht="24.75" customHeight="1">
      <c r="A8296" s="428"/>
      <c r="B8296" s="428"/>
      <c r="C8296" s="428"/>
      <c r="D8296" s="495"/>
      <c r="E8296" s="495"/>
      <c r="F8296" s="428"/>
      <c r="G8296" s="495"/>
      <c r="H8296" s="495" t="str">
        <f t="shared" si="262"/>
        <v/>
      </c>
      <c r="I8296" s="512" t="str">
        <f t="shared" si="263"/>
        <v/>
      </c>
      <c r="J8296" s="428"/>
    </row>
    <row r="8297" spans="1:10" ht="24.75" customHeight="1">
      <c r="A8297" s="428"/>
      <c r="B8297" s="428"/>
      <c r="C8297" s="428"/>
      <c r="D8297" s="495"/>
      <c r="E8297" s="495"/>
      <c r="F8297" s="428"/>
      <c r="G8297" s="495"/>
      <c r="H8297" s="495" t="str">
        <f t="shared" si="262"/>
        <v/>
      </c>
      <c r="I8297" s="512" t="str">
        <f t="shared" si="263"/>
        <v/>
      </c>
      <c r="J8297" s="428"/>
    </row>
    <row r="8298" spans="1:10" ht="24.75" customHeight="1">
      <c r="A8298" s="428"/>
      <c r="B8298" s="428"/>
      <c r="C8298" s="428"/>
      <c r="D8298" s="495"/>
      <c r="E8298" s="495"/>
      <c r="F8298" s="428"/>
      <c r="G8298" s="495"/>
      <c r="H8298" s="495" t="str">
        <f t="shared" si="262"/>
        <v/>
      </c>
      <c r="I8298" s="512" t="str">
        <f t="shared" si="263"/>
        <v/>
      </c>
      <c r="J8298" s="428"/>
    </row>
    <row r="8299" spans="1:10" ht="24.75" customHeight="1">
      <c r="A8299" s="428"/>
      <c r="B8299" s="428"/>
      <c r="C8299" s="428"/>
      <c r="D8299" s="495"/>
      <c r="E8299" s="495"/>
      <c r="F8299" s="428"/>
      <c r="G8299" s="495"/>
      <c r="H8299" s="495" t="str">
        <f t="shared" si="262"/>
        <v/>
      </c>
      <c r="I8299" s="512" t="str">
        <f t="shared" si="263"/>
        <v/>
      </c>
      <c r="J8299" s="428"/>
    </row>
    <row r="8300" spans="1:10" ht="24.75" customHeight="1">
      <c r="A8300" s="428"/>
      <c r="B8300" s="428"/>
      <c r="C8300" s="428"/>
      <c r="D8300" s="495"/>
      <c r="E8300" s="495"/>
      <c r="F8300" s="428"/>
      <c r="G8300" s="495"/>
      <c r="H8300" s="495" t="str">
        <f t="shared" si="262"/>
        <v/>
      </c>
      <c r="I8300" s="512" t="str">
        <f t="shared" si="263"/>
        <v/>
      </c>
      <c r="J8300" s="428"/>
    </row>
    <row r="8301" spans="1:10" ht="24.75" customHeight="1">
      <c r="A8301" s="428"/>
      <c r="B8301" s="428"/>
      <c r="C8301" s="428"/>
      <c r="D8301" s="495"/>
      <c r="E8301" s="495"/>
      <c r="F8301" s="428"/>
      <c r="G8301" s="495"/>
      <c r="H8301" s="495" t="str">
        <f t="shared" si="262"/>
        <v/>
      </c>
      <c r="I8301" s="512" t="str">
        <f t="shared" si="263"/>
        <v/>
      </c>
      <c r="J8301" s="428"/>
    </row>
    <row r="8302" spans="1:10" ht="24.75" customHeight="1">
      <c r="A8302" s="428"/>
      <c r="B8302" s="428"/>
      <c r="C8302" s="428"/>
      <c r="D8302" s="495"/>
      <c r="E8302" s="495"/>
      <c r="F8302" s="428"/>
      <c r="G8302" s="495"/>
      <c r="H8302" s="495" t="str">
        <f t="shared" si="262"/>
        <v/>
      </c>
      <c r="I8302" s="512" t="str">
        <f t="shared" si="263"/>
        <v/>
      </c>
      <c r="J8302" s="428"/>
    </row>
    <row r="8303" spans="1:10" ht="24.75" customHeight="1">
      <c r="A8303" s="428"/>
      <c r="B8303" s="428"/>
      <c r="C8303" s="428"/>
      <c r="D8303" s="495"/>
      <c r="E8303" s="495"/>
      <c r="F8303" s="428"/>
      <c r="G8303" s="495"/>
      <c r="H8303" s="495" t="str">
        <f t="shared" si="262"/>
        <v/>
      </c>
      <c r="I8303" s="512" t="str">
        <f t="shared" si="263"/>
        <v/>
      </c>
      <c r="J8303" s="428"/>
    </row>
    <row r="8304" spans="1:10" ht="24.75" customHeight="1">
      <c r="A8304" s="428"/>
      <c r="B8304" s="428"/>
      <c r="C8304" s="428"/>
      <c r="D8304" s="495"/>
      <c r="E8304" s="495"/>
      <c r="F8304" s="428"/>
      <c r="G8304" s="495"/>
      <c r="H8304" s="495" t="str">
        <f t="shared" si="262"/>
        <v/>
      </c>
      <c r="I8304" s="512" t="str">
        <f t="shared" si="263"/>
        <v/>
      </c>
      <c r="J8304" s="428"/>
    </row>
    <row r="8305" spans="1:10" ht="24.75" customHeight="1">
      <c r="A8305" s="428"/>
      <c r="B8305" s="428"/>
      <c r="C8305" s="428"/>
      <c r="D8305" s="495"/>
      <c r="E8305" s="495"/>
      <c r="F8305" s="428"/>
      <c r="G8305" s="495"/>
      <c r="H8305" s="495" t="str">
        <f t="shared" si="262"/>
        <v/>
      </c>
      <c r="I8305" s="512" t="str">
        <f t="shared" si="263"/>
        <v/>
      </c>
      <c r="J8305" s="428"/>
    </row>
    <row r="8306" spans="1:10" ht="24.75" customHeight="1">
      <c r="A8306" s="428"/>
      <c r="B8306" s="428"/>
      <c r="C8306" s="428"/>
      <c r="D8306" s="495"/>
      <c r="E8306" s="495"/>
      <c r="F8306" s="428"/>
      <c r="G8306" s="495"/>
      <c r="H8306" s="495" t="str">
        <f t="shared" si="262"/>
        <v/>
      </c>
      <c r="I8306" s="512" t="str">
        <f t="shared" si="263"/>
        <v/>
      </c>
      <c r="J8306" s="428"/>
    </row>
    <row r="8307" spans="1:10" ht="24.75" customHeight="1">
      <c r="A8307" s="428"/>
      <c r="B8307" s="428"/>
      <c r="C8307" s="428"/>
      <c r="D8307" s="495"/>
      <c r="E8307" s="495"/>
      <c r="F8307" s="428"/>
      <c r="G8307" s="495"/>
      <c r="H8307" s="495" t="str">
        <f t="shared" si="262"/>
        <v/>
      </c>
      <c r="I8307" s="512" t="str">
        <f t="shared" si="263"/>
        <v/>
      </c>
      <c r="J8307" s="428"/>
    </row>
    <row r="8308" spans="1:10" ht="24.75" customHeight="1">
      <c r="A8308" s="428"/>
      <c r="B8308" s="428"/>
      <c r="C8308" s="428"/>
      <c r="D8308" s="495"/>
      <c r="E8308" s="495"/>
      <c r="F8308" s="428"/>
      <c r="G8308" s="495"/>
      <c r="H8308" s="495" t="str">
        <f t="shared" si="262"/>
        <v/>
      </c>
      <c r="I8308" s="512" t="str">
        <f t="shared" si="263"/>
        <v/>
      </c>
      <c r="J8308" s="428"/>
    </row>
    <row r="8309" spans="1:10" ht="24.75" customHeight="1">
      <c r="A8309" s="428"/>
      <c r="B8309" s="428"/>
      <c r="C8309" s="428"/>
      <c r="D8309" s="495"/>
      <c r="E8309" s="495"/>
      <c r="F8309" s="428"/>
      <c r="G8309" s="495"/>
      <c r="H8309" s="495" t="str">
        <f t="shared" si="262"/>
        <v/>
      </c>
      <c r="I8309" s="512" t="str">
        <f t="shared" si="263"/>
        <v/>
      </c>
      <c r="J8309" s="428"/>
    </row>
    <row r="8310" spans="1:10" ht="24.75" customHeight="1">
      <c r="A8310" s="428"/>
      <c r="B8310" s="428"/>
      <c r="C8310" s="428"/>
      <c r="D8310" s="495"/>
      <c r="E8310" s="495"/>
      <c r="F8310" s="428"/>
      <c r="G8310" s="495"/>
      <c r="H8310" s="495" t="str">
        <f t="shared" si="262"/>
        <v/>
      </c>
      <c r="I8310" s="512" t="str">
        <f t="shared" si="263"/>
        <v/>
      </c>
      <c r="J8310" s="428"/>
    </row>
    <row r="8311" spans="1:10" ht="24.75" customHeight="1">
      <c r="A8311" s="428"/>
      <c r="B8311" s="428"/>
      <c r="C8311" s="428"/>
      <c r="D8311" s="495"/>
      <c r="E8311" s="495"/>
      <c r="F8311" s="428"/>
      <c r="G8311" s="495"/>
      <c r="H8311" s="495" t="str">
        <f t="shared" si="262"/>
        <v/>
      </c>
      <c r="I8311" s="512" t="str">
        <f t="shared" si="263"/>
        <v/>
      </c>
      <c r="J8311" s="428"/>
    </row>
    <row r="8312" spans="1:10" ht="24.75" customHeight="1">
      <c r="A8312" s="428"/>
      <c r="B8312" s="428"/>
      <c r="C8312" s="428"/>
      <c r="D8312" s="495"/>
      <c r="E8312" s="495"/>
      <c r="F8312" s="428"/>
      <c r="G8312" s="495"/>
      <c r="H8312" s="495" t="str">
        <f t="shared" si="262"/>
        <v/>
      </c>
      <c r="I8312" s="512" t="str">
        <f t="shared" si="263"/>
        <v/>
      </c>
      <c r="J8312" s="428"/>
    </row>
    <row r="8313" spans="1:10" ht="24.75" customHeight="1">
      <c r="A8313" s="428"/>
      <c r="B8313" s="428"/>
      <c r="C8313" s="428"/>
      <c r="D8313" s="495"/>
      <c r="E8313" s="495"/>
      <c r="F8313" s="428"/>
      <c r="G8313" s="495"/>
      <c r="H8313" s="495" t="str">
        <f t="shared" si="262"/>
        <v/>
      </c>
      <c r="I8313" s="512" t="str">
        <f t="shared" si="263"/>
        <v/>
      </c>
      <c r="J8313" s="428"/>
    </row>
    <row r="8314" spans="1:10" ht="24.75" customHeight="1">
      <c r="A8314" s="428"/>
      <c r="B8314" s="428"/>
      <c r="C8314" s="428"/>
      <c r="D8314" s="495"/>
      <c r="E8314" s="495"/>
      <c r="F8314" s="428"/>
      <c r="G8314" s="495"/>
      <c r="H8314" s="495" t="str">
        <f t="shared" si="262"/>
        <v/>
      </c>
      <c r="I8314" s="512" t="str">
        <f t="shared" si="263"/>
        <v/>
      </c>
      <c r="J8314" s="428"/>
    </row>
    <row r="8315" spans="1:10" ht="24.75" customHeight="1">
      <c r="A8315" s="428"/>
      <c r="B8315" s="428"/>
      <c r="C8315" s="428"/>
      <c r="D8315" s="495"/>
      <c r="E8315" s="495"/>
      <c r="F8315" s="428"/>
      <c r="G8315" s="495"/>
      <c r="H8315" s="495" t="str">
        <f t="shared" si="262"/>
        <v/>
      </c>
      <c r="I8315" s="512" t="str">
        <f t="shared" si="263"/>
        <v/>
      </c>
      <c r="J8315" s="428"/>
    </row>
    <row r="8316" spans="1:10" ht="24.75" customHeight="1">
      <c r="A8316" s="428"/>
      <c r="B8316" s="428"/>
      <c r="C8316" s="428"/>
      <c r="D8316" s="495"/>
      <c r="E8316" s="495"/>
      <c r="F8316" s="428"/>
      <c r="G8316" s="495"/>
      <c r="H8316" s="495" t="str">
        <f t="shared" si="262"/>
        <v/>
      </c>
      <c r="I8316" s="512" t="str">
        <f t="shared" si="263"/>
        <v/>
      </c>
      <c r="J8316" s="428"/>
    </row>
    <row r="8317" spans="1:10" ht="24.75" customHeight="1">
      <c r="A8317" s="428"/>
      <c r="B8317" s="428"/>
      <c r="C8317" s="428"/>
      <c r="D8317" s="495"/>
      <c r="E8317" s="495"/>
      <c r="F8317" s="428"/>
      <c r="G8317" s="495"/>
      <c r="H8317" s="495" t="str">
        <f t="shared" si="262"/>
        <v/>
      </c>
      <c r="I8317" s="512" t="str">
        <f t="shared" si="263"/>
        <v/>
      </c>
      <c r="J8317" s="428"/>
    </row>
    <row r="8318" spans="1:10" ht="24.75" customHeight="1">
      <c r="A8318" s="428"/>
      <c r="B8318" s="428"/>
      <c r="C8318" s="428"/>
      <c r="D8318" s="495"/>
      <c r="E8318" s="495"/>
      <c r="F8318" s="428"/>
      <c r="G8318" s="495"/>
      <c r="H8318" s="495" t="str">
        <f t="shared" si="262"/>
        <v/>
      </c>
      <c r="I8318" s="512" t="str">
        <f t="shared" si="263"/>
        <v/>
      </c>
      <c r="J8318" s="428"/>
    </row>
    <row r="8319" spans="1:10" ht="24.75" customHeight="1">
      <c r="A8319" s="428"/>
      <c r="B8319" s="428"/>
      <c r="C8319" s="428"/>
      <c r="D8319" s="495"/>
      <c r="E8319" s="495"/>
      <c r="F8319" s="428"/>
      <c r="G8319" s="495"/>
      <c r="H8319" s="495" t="str">
        <f t="shared" si="262"/>
        <v/>
      </c>
      <c r="I8319" s="512" t="str">
        <f t="shared" si="263"/>
        <v/>
      </c>
      <c r="J8319" s="428"/>
    </row>
    <row r="8320" spans="1:10" ht="24.75" customHeight="1">
      <c r="A8320" s="428"/>
      <c r="B8320" s="428"/>
      <c r="C8320" s="428"/>
      <c r="D8320" s="495"/>
      <c r="E8320" s="495"/>
      <c r="F8320" s="428"/>
      <c r="G8320" s="495"/>
      <c r="H8320" s="495" t="str">
        <f t="shared" si="262"/>
        <v/>
      </c>
      <c r="I8320" s="512" t="str">
        <f t="shared" si="263"/>
        <v/>
      </c>
      <c r="J8320" s="428"/>
    </row>
    <row r="8321" spans="1:10" ht="24.75" customHeight="1">
      <c r="A8321" s="428"/>
      <c r="B8321" s="428"/>
      <c r="C8321" s="428"/>
      <c r="D8321" s="495"/>
      <c r="E8321" s="495"/>
      <c r="F8321" s="428"/>
      <c r="G8321" s="495"/>
      <c r="H8321" s="495" t="str">
        <f t="shared" si="262"/>
        <v/>
      </c>
      <c r="I8321" s="512" t="str">
        <f t="shared" si="263"/>
        <v/>
      </c>
      <c r="J8321" s="428"/>
    </row>
    <row r="8322" spans="1:10" ht="24.75" customHeight="1">
      <c r="A8322" s="428"/>
      <c r="B8322" s="428"/>
      <c r="C8322" s="428"/>
      <c r="D8322" s="495"/>
      <c r="E8322" s="495"/>
      <c r="F8322" s="428"/>
      <c r="G8322" s="495"/>
      <c r="H8322" s="495" t="str">
        <f t="shared" si="262"/>
        <v/>
      </c>
      <c r="I8322" s="512" t="str">
        <f t="shared" si="263"/>
        <v/>
      </c>
      <c r="J8322" s="428"/>
    </row>
    <row r="8323" spans="1:10" ht="24.75" customHeight="1">
      <c r="A8323" s="428"/>
      <c r="B8323" s="428"/>
      <c r="C8323" s="428"/>
      <c r="D8323" s="495"/>
      <c r="E8323" s="495"/>
      <c r="F8323" s="428"/>
      <c r="G8323" s="495"/>
      <c r="H8323" s="495" t="str">
        <f t="shared" si="262"/>
        <v/>
      </c>
      <c r="I8323" s="512" t="str">
        <f t="shared" si="263"/>
        <v/>
      </c>
      <c r="J8323" s="428"/>
    </row>
    <row r="8324" spans="1:10" ht="24.75" customHeight="1">
      <c r="A8324" s="428"/>
      <c r="B8324" s="428"/>
      <c r="C8324" s="428"/>
      <c r="D8324" s="495"/>
      <c r="E8324" s="495"/>
      <c r="F8324" s="428"/>
      <c r="G8324" s="495"/>
      <c r="H8324" s="495" t="str">
        <f t="shared" si="262"/>
        <v/>
      </c>
      <c r="I8324" s="512" t="str">
        <f t="shared" si="263"/>
        <v/>
      </c>
      <c r="J8324" s="428"/>
    </row>
    <row r="8325" spans="1:10" ht="24.75" customHeight="1">
      <c r="A8325" s="428"/>
      <c r="B8325" s="428"/>
      <c r="C8325" s="428"/>
      <c r="D8325" s="495"/>
      <c r="E8325" s="495"/>
      <c r="F8325" s="428"/>
      <c r="G8325" s="495"/>
      <c r="H8325" s="495" t="str">
        <f t="shared" si="262"/>
        <v/>
      </c>
      <c r="I8325" s="512" t="str">
        <f t="shared" si="263"/>
        <v/>
      </c>
      <c r="J8325" s="428"/>
    </row>
    <row r="8326" spans="1:10" ht="24.75" customHeight="1">
      <c r="A8326" s="428"/>
      <c r="B8326" s="428"/>
      <c r="C8326" s="428"/>
      <c r="D8326" s="495"/>
      <c r="E8326" s="495"/>
      <c r="F8326" s="428"/>
      <c r="G8326" s="495"/>
      <c r="H8326" s="495" t="str">
        <f t="shared" si="262"/>
        <v/>
      </c>
      <c r="I8326" s="512" t="str">
        <f t="shared" si="263"/>
        <v/>
      </c>
      <c r="J8326" s="428"/>
    </row>
    <row r="8327" spans="1:10" ht="24.75" customHeight="1">
      <c r="A8327" s="428"/>
      <c r="B8327" s="428"/>
      <c r="C8327" s="428"/>
      <c r="D8327" s="495"/>
      <c r="E8327" s="495"/>
      <c r="F8327" s="428"/>
      <c r="G8327" s="495"/>
      <c r="H8327" s="495" t="str">
        <f t="shared" si="262"/>
        <v/>
      </c>
      <c r="I8327" s="512" t="str">
        <f t="shared" si="263"/>
        <v/>
      </c>
      <c r="J8327" s="428"/>
    </row>
    <row r="8328" spans="1:10" ht="24.75" customHeight="1">
      <c r="A8328" s="428"/>
      <c r="B8328" s="428"/>
      <c r="C8328" s="428"/>
      <c r="D8328" s="495"/>
      <c r="E8328" s="495"/>
      <c r="F8328" s="428"/>
      <c r="G8328" s="495"/>
      <c r="H8328" s="495" t="str">
        <f t="shared" si="262"/>
        <v/>
      </c>
      <c r="I8328" s="512" t="str">
        <f t="shared" si="263"/>
        <v/>
      </c>
      <c r="J8328" s="428"/>
    </row>
    <row r="8329" spans="1:10" ht="24.75" customHeight="1">
      <c r="A8329" s="428"/>
      <c r="B8329" s="428"/>
      <c r="C8329" s="428"/>
      <c r="D8329" s="495"/>
      <c r="E8329" s="495"/>
      <c r="F8329" s="428"/>
      <c r="G8329" s="495"/>
      <c r="H8329" s="495" t="str">
        <f t="shared" si="262"/>
        <v/>
      </c>
      <c r="I8329" s="512" t="str">
        <f t="shared" si="263"/>
        <v/>
      </c>
      <c r="J8329" s="428"/>
    </row>
    <row r="8330" spans="1:10" ht="24.75" customHeight="1">
      <c r="A8330" s="428"/>
      <c r="B8330" s="428"/>
      <c r="C8330" s="428"/>
      <c r="D8330" s="495"/>
      <c r="E8330" s="495"/>
      <c r="F8330" s="428"/>
      <c r="G8330" s="495"/>
      <c r="H8330" s="495" t="str">
        <f t="shared" si="262"/>
        <v/>
      </c>
      <c r="I8330" s="512" t="str">
        <f t="shared" si="263"/>
        <v/>
      </c>
      <c r="J8330" s="428"/>
    </row>
    <row r="8331" spans="1:10" ht="24.75" customHeight="1">
      <c r="A8331" s="428"/>
      <c r="B8331" s="428"/>
      <c r="C8331" s="428"/>
      <c r="D8331" s="495"/>
      <c r="E8331" s="495"/>
      <c r="F8331" s="428"/>
      <c r="G8331" s="495"/>
      <c r="H8331" s="495" t="str">
        <f t="shared" si="262"/>
        <v/>
      </c>
      <c r="I8331" s="512" t="str">
        <f t="shared" si="263"/>
        <v/>
      </c>
      <c r="J8331" s="428"/>
    </row>
    <row r="8332" spans="1:10" ht="24.75" customHeight="1">
      <c r="A8332" s="428"/>
      <c r="B8332" s="428"/>
      <c r="C8332" s="428"/>
      <c r="D8332" s="495"/>
      <c r="E8332" s="495"/>
      <c r="F8332" s="428"/>
      <c r="G8332" s="495"/>
      <c r="H8332" s="495" t="str">
        <f t="shared" si="262"/>
        <v/>
      </c>
      <c r="I8332" s="512" t="str">
        <f t="shared" si="263"/>
        <v/>
      </c>
      <c r="J8332" s="428"/>
    </row>
    <row r="8333" spans="1:10" ht="24.75" customHeight="1">
      <c r="A8333" s="428"/>
      <c r="B8333" s="428"/>
      <c r="C8333" s="428"/>
      <c r="D8333" s="495"/>
      <c r="E8333" s="495"/>
      <c r="F8333" s="428"/>
      <c r="G8333" s="495"/>
      <c r="H8333" s="495" t="str">
        <f t="shared" si="262"/>
        <v/>
      </c>
      <c r="I8333" s="512" t="str">
        <f t="shared" si="263"/>
        <v/>
      </c>
      <c r="J8333" s="428"/>
    </row>
    <row r="8334" spans="1:10" ht="24.75" customHeight="1">
      <c r="A8334" s="428"/>
      <c r="B8334" s="428"/>
      <c r="C8334" s="428"/>
      <c r="D8334" s="495"/>
      <c r="E8334" s="495"/>
      <c r="F8334" s="428"/>
      <c r="G8334" s="495"/>
      <c r="H8334" s="495" t="str">
        <f t="shared" si="262"/>
        <v/>
      </c>
      <c r="I8334" s="512" t="str">
        <f t="shared" si="263"/>
        <v/>
      </c>
      <c r="J8334" s="428"/>
    </row>
    <row r="8335" spans="1:10" ht="24.75" customHeight="1">
      <c r="A8335" s="428"/>
      <c r="B8335" s="428"/>
      <c r="C8335" s="428"/>
      <c r="D8335" s="495"/>
      <c r="E8335" s="495"/>
      <c r="F8335" s="428"/>
      <c r="G8335" s="495"/>
      <c r="H8335" s="495" t="str">
        <f t="shared" si="262"/>
        <v/>
      </c>
      <c r="I8335" s="512" t="str">
        <f t="shared" si="263"/>
        <v/>
      </c>
      <c r="J8335" s="428"/>
    </row>
    <row r="8336" spans="1:10" ht="24.75" customHeight="1">
      <c r="A8336" s="428"/>
      <c r="B8336" s="428"/>
      <c r="C8336" s="428"/>
      <c r="D8336" s="495"/>
      <c r="E8336" s="495"/>
      <c r="F8336" s="428"/>
      <c r="G8336" s="495"/>
      <c r="H8336" s="495" t="str">
        <f t="shared" si="262"/>
        <v/>
      </c>
      <c r="I8336" s="512" t="str">
        <f t="shared" si="263"/>
        <v/>
      </c>
      <c r="J8336" s="428"/>
    </row>
    <row r="8337" spans="1:10" ht="24.75" customHeight="1">
      <c r="A8337" s="428"/>
      <c r="B8337" s="428"/>
      <c r="C8337" s="428"/>
      <c r="D8337" s="495"/>
      <c r="E8337" s="495"/>
      <c r="F8337" s="428"/>
      <c r="G8337" s="495"/>
      <c r="H8337" s="495" t="str">
        <f t="shared" si="262"/>
        <v/>
      </c>
      <c r="I8337" s="512" t="str">
        <f t="shared" si="263"/>
        <v/>
      </c>
      <c r="J8337" s="428"/>
    </row>
    <row r="8338" spans="1:10" ht="24.75" customHeight="1">
      <c r="A8338" s="428"/>
      <c r="B8338" s="428"/>
      <c r="C8338" s="428"/>
      <c r="D8338" s="495"/>
      <c r="E8338" s="495"/>
      <c r="F8338" s="428"/>
      <c r="G8338" s="495"/>
      <c r="H8338" s="495" t="str">
        <f t="shared" si="262"/>
        <v/>
      </c>
      <c r="I8338" s="512" t="str">
        <f t="shared" si="263"/>
        <v/>
      </c>
      <c r="J8338" s="428"/>
    </row>
    <row r="8339" spans="1:10" ht="24.75" customHeight="1">
      <c r="A8339" s="428"/>
      <c r="B8339" s="428"/>
      <c r="C8339" s="428"/>
      <c r="D8339" s="495"/>
      <c r="E8339" s="495"/>
      <c r="F8339" s="428"/>
      <c r="G8339" s="495"/>
      <c r="H8339" s="495" t="str">
        <f t="shared" si="262"/>
        <v/>
      </c>
      <c r="I8339" s="512" t="str">
        <f t="shared" si="263"/>
        <v/>
      </c>
      <c r="J8339" s="428"/>
    </row>
    <row r="8340" spans="1:10" ht="24.75" customHeight="1">
      <c r="A8340" s="428"/>
      <c r="B8340" s="428"/>
      <c r="C8340" s="428"/>
      <c r="D8340" s="495"/>
      <c r="E8340" s="495"/>
      <c r="F8340" s="428"/>
      <c r="G8340" s="495"/>
      <c r="H8340" s="495" t="str">
        <f t="shared" si="262"/>
        <v/>
      </c>
      <c r="I8340" s="512" t="str">
        <f t="shared" si="263"/>
        <v/>
      </c>
      <c r="J8340" s="428"/>
    </row>
    <row r="8341" spans="1:10" ht="24.75" customHeight="1">
      <c r="A8341" s="428"/>
      <c r="B8341" s="428"/>
      <c r="C8341" s="428"/>
      <c r="D8341" s="495"/>
      <c r="E8341" s="495"/>
      <c r="F8341" s="428"/>
      <c r="G8341" s="495"/>
      <c r="H8341" s="495" t="str">
        <f t="shared" si="262"/>
        <v/>
      </c>
      <c r="I8341" s="512" t="str">
        <f t="shared" si="263"/>
        <v/>
      </c>
      <c r="J8341" s="428"/>
    </row>
    <row r="8342" spans="1:10" ht="24.75" customHeight="1">
      <c r="A8342" s="428"/>
      <c r="B8342" s="428"/>
      <c r="C8342" s="428"/>
      <c r="D8342" s="495"/>
      <c r="E8342" s="495"/>
      <c r="F8342" s="428"/>
      <c r="G8342" s="495"/>
      <c r="H8342" s="495" t="str">
        <f t="shared" si="262"/>
        <v/>
      </c>
      <c r="I8342" s="512" t="str">
        <f t="shared" si="263"/>
        <v/>
      </c>
      <c r="J8342" s="428"/>
    </row>
    <row r="8343" spans="1:10" ht="24.75" customHeight="1">
      <c r="A8343" s="428"/>
      <c r="B8343" s="428"/>
      <c r="C8343" s="428"/>
      <c r="D8343" s="495"/>
      <c r="E8343" s="495"/>
      <c r="F8343" s="428"/>
      <c r="G8343" s="495"/>
      <c r="H8343" s="495" t="str">
        <f t="shared" si="262"/>
        <v/>
      </c>
      <c r="I8343" s="512" t="str">
        <f t="shared" si="263"/>
        <v/>
      </c>
      <c r="J8343" s="428"/>
    </row>
    <row r="8344" spans="1:10" ht="24.75" customHeight="1">
      <c r="A8344" s="428"/>
      <c r="B8344" s="428"/>
      <c r="C8344" s="428"/>
      <c r="D8344" s="495"/>
      <c r="E8344" s="495"/>
      <c r="F8344" s="428"/>
      <c r="G8344" s="495"/>
      <c r="H8344" s="495" t="str">
        <f t="shared" si="262"/>
        <v/>
      </c>
      <c r="I8344" s="512" t="str">
        <f t="shared" si="263"/>
        <v/>
      </c>
      <c r="J8344" s="428"/>
    </row>
    <row r="8345" spans="1:10" ht="24.75" customHeight="1">
      <c r="A8345" s="428"/>
      <c r="B8345" s="428"/>
      <c r="C8345" s="428"/>
      <c r="D8345" s="495"/>
      <c r="E8345" s="495"/>
      <c r="F8345" s="428"/>
      <c r="G8345" s="495"/>
      <c r="H8345" s="495" t="str">
        <f t="shared" si="262"/>
        <v/>
      </c>
      <c r="I8345" s="512" t="str">
        <f t="shared" si="263"/>
        <v/>
      </c>
      <c r="J8345" s="428"/>
    </row>
    <row r="8346" spans="1:10" ht="24.75" customHeight="1">
      <c r="A8346" s="428"/>
      <c r="B8346" s="428"/>
      <c r="C8346" s="428"/>
      <c r="D8346" s="495"/>
      <c r="E8346" s="495"/>
      <c r="F8346" s="428"/>
      <c r="G8346" s="495"/>
      <c r="H8346" s="495" t="str">
        <f t="shared" si="262"/>
        <v/>
      </c>
      <c r="I8346" s="512" t="str">
        <f t="shared" si="263"/>
        <v/>
      </c>
      <c r="J8346" s="428"/>
    </row>
    <row r="8347" spans="1:10" ht="24.75" customHeight="1">
      <c r="A8347" s="428"/>
      <c r="B8347" s="428"/>
      <c r="C8347" s="428"/>
      <c r="D8347" s="495"/>
      <c r="E8347" s="495"/>
      <c r="F8347" s="428"/>
      <c r="G8347" s="495"/>
      <c r="H8347" s="495" t="str">
        <f t="shared" si="262"/>
        <v/>
      </c>
      <c r="I8347" s="512" t="str">
        <f t="shared" si="263"/>
        <v/>
      </c>
      <c r="J8347" s="428"/>
    </row>
    <row r="8348" spans="1:10" ht="24.75" customHeight="1">
      <c r="A8348" s="428"/>
      <c r="B8348" s="428"/>
      <c r="C8348" s="428"/>
      <c r="D8348" s="495"/>
      <c r="E8348" s="495"/>
      <c r="F8348" s="428"/>
      <c r="G8348" s="495"/>
      <c r="H8348" s="495" t="str">
        <f t="shared" si="262"/>
        <v/>
      </c>
      <c r="I8348" s="512" t="str">
        <f t="shared" si="263"/>
        <v/>
      </c>
      <c r="J8348" s="428"/>
    </row>
    <row r="8349" spans="1:10" ht="24.75" customHeight="1">
      <c r="A8349" s="428"/>
      <c r="B8349" s="428"/>
      <c r="C8349" s="428"/>
      <c r="D8349" s="495"/>
      <c r="E8349" s="495"/>
      <c r="F8349" s="428"/>
      <c r="G8349" s="495"/>
      <c r="H8349" s="495" t="str">
        <f t="shared" si="262"/>
        <v/>
      </c>
      <c r="I8349" s="512" t="str">
        <f t="shared" si="263"/>
        <v/>
      </c>
      <c r="J8349" s="428"/>
    </row>
    <row r="8350" spans="1:10" ht="24.75" customHeight="1">
      <c r="A8350" s="428"/>
      <c r="B8350" s="428"/>
      <c r="C8350" s="428"/>
      <c r="D8350" s="495"/>
      <c r="E8350" s="495"/>
      <c r="F8350" s="428"/>
      <c r="G8350" s="495"/>
      <c r="H8350" s="495" t="str">
        <f t="shared" ref="H8350:H8413" si="264">IF(E8350="","",E8350*G8350)</f>
        <v/>
      </c>
      <c r="I8350" s="512" t="str">
        <f t="shared" ref="I8350:I8413" si="265">IF(D8350="","",H8350/D8350)</f>
        <v/>
      </c>
      <c r="J8350" s="428"/>
    </row>
    <row r="8351" spans="1:10" ht="24.75" customHeight="1">
      <c r="A8351" s="428"/>
      <c r="B8351" s="428"/>
      <c r="C8351" s="428"/>
      <c r="D8351" s="495"/>
      <c r="E8351" s="495"/>
      <c r="F8351" s="428"/>
      <c r="G8351" s="495"/>
      <c r="H8351" s="495" t="str">
        <f t="shared" si="264"/>
        <v/>
      </c>
      <c r="I8351" s="512" t="str">
        <f t="shared" si="265"/>
        <v/>
      </c>
      <c r="J8351" s="428"/>
    </row>
    <row r="8352" spans="1:10" ht="24.75" customHeight="1">
      <c r="A8352" s="428"/>
      <c r="B8352" s="428"/>
      <c r="C8352" s="428"/>
      <c r="D8352" s="495"/>
      <c r="E8352" s="495"/>
      <c r="F8352" s="428"/>
      <c r="G8352" s="495"/>
      <c r="H8352" s="495" t="str">
        <f t="shared" si="264"/>
        <v/>
      </c>
      <c r="I8352" s="512" t="str">
        <f t="shared" si="265"/>
        <v/>
      </c>
      <c r="J8352" s="428"/>
    </row>
    <row r="8353" spans="1:10" ht="24.75" customHeight="1">
      <c r="A8353" s="428"/>
      <c r="B8353" s="428"/>
      <c r="C8353" s="428"/>
      <c r="D8353" s="495"/>
      <c r="E8353" s="495"/>
      <c r="F8353" s="428"/>
      <c r="G8353" s="495"/>
      <c r="H8353" s="495" t="str">
        <f t="shared" si="264"/>
        <v/>
      </c>
      <c r="I8353" s="512" t="str">
        <f t="shared" si="265"/>
        <v/>
      </c>
      <c r="J8353" s="428"/>
    </row>
    <row r="8354" spans="1:10" ht="24.75" customHeight="1">
      <c r="A8354" s="428"/>
      <c r="B8354" s="428"/>
      <c r="C8354" s="428"/>
      <c r="D8354" s="495"/>
      <c r="E8354" s="495"/>
      <c r="F8354" s="428"/>
      <c r="G8354" s="495"/>
      <c r="H8354" s="495" t="str">
        <f t="shared" si="264"/>
        <v/>
      </c>
      <c r="I8354" s="512" t="str">
        <f t="shared" si="265"/>
        <v/>
      </c>
      <c r="J8354" s="428"/>
    </row>
    <row r="8355" spans="1:10" ht="24.75" customHeight="1">
      <c r="A8355" s="428"/>
      <c r="B8355" s="428"/>
      <c r="C8355" s="428"/>
      <c r="D8355" s="495"/>
      <c r="E8355" s="495"/>
      <c r="F8355" s="428"/>
      <c r="G8355" s="495"/>
      <c r="H8355" s="495" t="str">
        <f t="shared" si="264"/>
        <v/>
      </c>
      <c r="I8355" s="512" t="str">
        <f t="shared" si="265"/>
        <v/>
      </c>
      <c r="J8355" s="428"/>
    </row>
    <row r="8356" spans="1:10" ht="24.75" customHeight="1">
      <c r="A8356" s="428"/>
      <c r="B8356" s="428"/>
      <c r="C8356" s="428"/>
      <c r="D8356" s="495"/>
      <c r="E8356" s="495"/>
      <c r="F8356" s="428"/>
      <c r="G8356" s="495"/>
      <c r="H8356" s="495" t="str">
        <f t="shared" si="264"/>
        <v/>
      </c>
      <c r="I8356" s="512" t="str">
        <f t="shared" si="265"/>
        <v/>
      </c>
      <c r="J8356" s="428"/>
    </row>
    <row r="8357" spans="1:10" ht="24.75" customHeight="1">
      <c r="A8357" s="428"/>
      <c r="B8357" s="428"/>
      <c r="C8357" s="428"/>
      <c r="D8357" s="495"/>
      <c r="E8357" s="495"/>
      <c r="F8357" s="428"/>
      <c r="G8357" s="495"/>
      <c r="H8357" s="495" t="str">
        <f t="shared" si="264"/>
        <v/>
      </c>
      <c r="I8357" s="512" t="str">
        <f t="shared" si="265"/>
        <v/>
      </c>
      <c r="J8357" s="428"/>
    </row>
    <row r="8358" spans="1:10" ht="24.75" customHeight="1">
      <c r="A8358" s="428"/>
      <c r="B8358" s="428"/>
      <c r="C8358" s="428"/>
      <c r="D8358" s="495"/>
      <c r="E8358" s="495"/>
      <c r="F8358" s="428"/>
      <c r="G8358" s="495"/>
      <c r="H8358" s="495" t="str">
        <f t="shared" si="264"/>
        <v/>
      </c>
      <c r="I8358" s="512" t="str">
        <f t="shared" si="265"/>
        <v/>
      </c>
      <c r="J8358" s="428"/>
    </row>
    <row r="8359" spans="1:10" ht="24.75" customHeight="1">
      <c r="A8359" s="428"/>
      <c r="B8359" s="428"/>
      <c r="C8359" s="428"/>
      <c r="D8359" s="495"/>
      <c r="E8359" s="495"/>
      <c r="F8359" s="428"/>
      <c r="G8359" s="495"/>
      <c r="H8359" s="495" t="str">
        <f t="shared" si="264"/>
        <v/>
      </c>
      <c r="I8359" s="512" t="str">
        <f t="shared" si="265"/>
        <v/>
      </c>
      <c r="J8359" s="428"/>
    </row>
    <row r="8360" spans="1:10" ht="24.75" customHeight="1">
      <c r="A8360" s="428"/>
      <c r="B8360" s="428"/>
      <c r="C8360" s="428"/>
      <c r="D8360" s="495"/>
      <c r="E8360" s="495"/>
      <c r="F8360" s="428"/>
      <c r="G8360" s="495"/>
      <c r="H8360" s="495" t="str">
        <f t="shared" si="264"/>
        <v/>
      </c>
      <c r="I8360" s="512" t="str">
        <f t="shared" si="265"/>
        <v/>
      </c>
      <c r="J8360" s="428"/>
    </row>
    <row r="8361" spans="1:10" ht="24.75" customHeight="1">
      <c r="A8361" s="428"/>
      <c r="B8361" s="428"/>
      <c r="C8361" s="428"/>
      <c r="D8361" s="495"/>
      <c r="E8361" s="495"/>
      <c r="F8361" s="428"/>
      <c r="G8361" s="495"/>
      <c r="H8361" s="495" t="str">
        <f t="shared" si="264"/>
        <v/>
      </c>
      <c r="I8361" s="512" t="str">
        <f t="shared" si="265"/>
        <v/>
      </c>
      <c r="J8361" s="428"/>
    </row>
    <row r="8362" spans="1:10" ht="24.75" customHeight="1">
      <c r="A8362" s="428"/>
      <c r="B8362" s="428"/>
      <c r="C8362" s="428"/>
      <c r="D8362" s="495"/>
      <c r="E8362" s="495"/>
      <c r="F8362" s="428"/>
      <c r="G8362" s="495"/>
      <c r="H8362" s="495" t="str">
        <f t="shared" si="264"/>
        <v/>
      </c>
      <c r="I8362" s="512" t="str">
        <f t="shared" si="265"/>
        <v/>
      </c>
      <c r="J8362" s="428"/>
    </row>
    <row r="8363" spans="1:10" ht="24.75" customHeight="1">
      <c r="A8363" s="428"/>
      <c r="B8363" s="428"/>
      <c r="C8363" s="428"/>
      <c r="D8363" s="495"/>
      <c r="E8363" s="495"/>
      <c r="F8363" s="428"/>
      <c r="G8363" s="495"/>
      <c r="H8363" s="495" t="str">
        <f t="shared" si="264"/>
        <v/>
      </c>
      <c r="I8363" s="512" t="str">
        <f t="shared" si="265"/>
        <v/>
      </c>
      <c r="J8363" s="428"/>
    </row>
    <row r="8364" spans="1:10" ht="24.75" customHeight="1">
      <c r="A8364" s="428"/>
      <c r="B8364" s="428"/>
      <c r="C8364" s="428"/>
      <c r="D8364" s="495"/>
      <c r="E8364" s="495"/>
      <c r="F8364" s="428"/>
      <c r="G8364" s="495"/>
      <c r="H8364" s="495" t="str">
        <f t="shared" si="264"/>
        <v/>
      </c>
      <c r="I8364" s="512" t="str">
        <f t="shared" si="265"/>
        <v/>
      </c>
      <c r="J8364" s="428"/>
    </row>
    <row r="8365" spans="1:10" ht="24.75" customHeight="1">
      <c r="A8365" s="428"/>
      <c r="B8365" s="428"/>
      <c r="C8365" s="428"/>
      <c r="D8365" s="495"/>
      <c r="E8365" s="495"/>
      <c r="F8365" s="428"/>
      <c r="G8365" s="495"/>
      <c r="H8365" s="495" t="str">
        <f t="shared" si="264"/>
        <v/>
      </c>
      <c r="I8365" s="512" t="str">
        <f t="shared" si="265"/>
        <v/>
      </c>
      <c r="J8365" s="428"/>
    </row>
    <row r="8366" spans="1:10" ht="24.75" customHeight="1">
      <c r="A8366" s="428"/>
      <c r="B8366" s="428"/>
      <c r="C8366" s="428"/>
      <c r="D8366" s="495"/>
      <c r="E8366" s="495"/>
      <c r="F8366" s="428"/>
      <c r="G8366" s="495"/>
      <c r="H8366" s="495" t="str">
        <f t="shared" si="264"/>
        <v/>
      </c>
      <c r="I8366" s="512" t="str">
        <f t="shared" si="265"/>
        <v/>
      </c>
      <c r="J8366" s="428"/>
    </row>
    <row r="8367" spans="1:10" ht="24.75" customHeight="1">
      <c r="A8367" s="428"/>
      <c r="B8367" s="428"/>
      <c r="C8367" s="428"/>
      <c r="D8367" s="495"/>
      <c r="E8367" s="495"/>
      <c r="F8367" s="428"/>
      <c r="G8367" s="495"/>
      <c r="H8367" s="495" t="str">
        <f t="shared" si="264"/>
        <v/>
      </c>
      <c r="I8367" s="512" t="str">
        <f t="shared" si="265"/>
        <v/>
      </c>
      <c r="J8367" s="428"/>
    </row>
    <row r="8368" spans="1:10" ht="24.75" customHeight="1">
      <c r="A8368" s="428"/>
      <c r="B8368" s="428"/>
      <c r="C8368" s="428"/>
      <c r="D8368" s="495"/>
      <c r="E8368" s="495"/>
      <c r="F8368" s="428"/>
      <c r="G8368" s="495"/>
      <c r="H8368" s="495" t="str">
        <f t="shared" si="264"/>
        <v/>
      </c>
      <c r="I8368" s="512" t="str">
        <f t="shared" si="265"/>
        <v/>
      </c>
      <c r="J8368" s="428"/>
    </row>
    <row r="8369" spans="1:10" ht="24.75" customHeight="1">
      <c r="A8369" s="428"/>
      <c r="B8369" s="428"/>
      <c r="C8369" s="428"/>
      <c r="D8369" s="495"/>
      <c r="E8369" s="495"/>
      <c r="F8369" s="428"/>
      <c r="G8369" s="495"/>
      <c r="H8369" s="495" t="str">
        <f t="shared" si="264"/>
        <v/>
      </c>
      <c r="I8369" s="512" t="str">
        <f t="shared" si="265"/>
        <v/>
      </c>
      <c r="J8369" s="428"/>
    </row>
    <row r="8370" spans="1:10" ht="24.75" customHeight="1">
      <c r="A8370" s="428"/>
      <c r="B8370" s="428"/>
      <c r="C8370" s="428"/>
      <c r="D8370" s="495"/>
      <c r="E8370" s="495"/>
      <c r="F8370" s="428"/>
      <c r="G8370" s="495"/>
      <c r="H8370" s="495" t="str">
        <f t="shared" si="264"/>
        <v/>
      </c>
      <c r="I8370" s="512" t="str">
        <f t="shared" si="265"/>
        <v/>
      </c>
      <c r="J8370" s="428"/>
    </row>
    <row r="8371" spans="1:10" ht="24.75" customHeight="1">
      <c r="A8371" s="428"/>
      <c r="B8371" s="428"/>
      <c r="C8371" s="428"/>
      <c r="D8371" s="495"/>
      <c r="E8371" s="495"/>
      <c r="F8371" s="428"/>
      <c r="G8371" s="495"/>
      <c r="H8371" s="495" t="str">
        <f t="shared" si="264"/>
        <v/>
      </c>
      <c r="I8371" s="512" t="str">
        <f t="shared" si="265"/>
        <v/>
      </c>
      <c r="J8371" s="428"/>
    </row>
    <row r="8372" spans="1:10" ht="24.75" customHeight="1">
      <c r="A8372" s="428"/>
      <c r="B8372" s="428"/>
      <c r="C8372" s="428"/>
      <c r="D8372" s="495"/>
      <c r="E8372" s="495"/>
      <c r="F8372" s="428"/>
      <c r="G8372" s="495"/>
      <c r="H8372" s="495" t="str">
        <f t="shared" si="264"/>
        <v/>
      </c>
      <c r="I8372" s="512" t="str">
        <f t="shared" si="265"/>
        <v/>
      </c>
      <c r="J8372" s="428"/>
    </row>
    <row r="8373" spans="1:10" ht="24.75" customHeight="1">
      <c r="A8373" s="428"/>
      <c r="B8373" s="428"/>
      <c r="C8373" s="428"/>
      <c r="D8373" s="495"/>
      <c r="E8373" s="495"/>
      <c r="F8373" s="428"/>
      <c r="G8373" s="495"/>
      <c r="H8373" s="495" t="str">
        <f t="shared" si="264"/>
        <v/>
      </c>
      <c r="I8373" s="512" t="str">
        <f t="shared" si="265"/>
        <v/>
      </c>
      <c r="J8373" s="428"/>
    </row>
    <row r="8374" spans="1:10" ht="24.75" customHeight="1">
      <c r="A8374" s="428"/>
      <c r="B8374" s="428"/>
      <c r="C8374" s="428"/>
      <c r="D8374" s="495"/>
      <c r="E8374" s="495"/>
      <c r="F8374" s="428"/>
      <c r="G8374" s="495"/>
      <c r="H8374" s="495" t="str">
        <f t="shared" si="264"/>
        <v/>
      </c>
      <c r="I8374" s="512" t="str">
        <f t="shared" si="265"/>
        <v/>
      </c>
      <c r="J8374" s="428"/>
    </row>
    <row r="8375" spans="1:10" ht="24.75" customHeight="1">
      <c r="A8375" s="428"/>
      <c r="B8375" s="428"/>
      <c r="C8375" s="428"/>
      <c r="D8375" s="495"/>
      <c r="E8375" s="495"/>
      <c r="F8375" s="428"/>
      <c r="G8375" s="495"/>
      <c r="H8375" s="495" t="str">
        <f t="shared" si="264"/>
        <v/>
      </c>
      <c r="I8375" s="512" t="str">
        <f t="shared" si="265"/>
        <v/>
      </c>
      <c r="J8375" s="428"/>
    </row>
    <row r="8376" spans="1:10" ht="24.75" customHeight="1">
      <c r="A8376" s="428"/>
      <c r="B8376" s="428"/>
      <c r="C8376" s="428"/>
      <c r="D8376" s="495"/>
      <c r="E8376" s="495"/>
      <c r="F8376" s="428"/>
      <c r="G8376" s="495"/>
      <c r="H8376" s="495" t="str">
        <f t="shared" si="264"/>
        <v/>
      </c>
      <c r="I8376" s="512" t="str">
        <f t="shared" si="265"/>
        <v/>
      </c>
      <c r="J8376" s="428"/>
    </row>
    <row r="8377" spans="1:10" ht="24.75" customHeight="1">
      <c r="A8377" s="428"/>
      <c r="B8377" s="428"/>
      <c r="C8377" s="428"/>
      <c r="D8377" s="495"/>
      <c r="E8377" s="495"/>
      <c r="F8377" s="428"/>
      <c r="G8377" s="495"/>
      <c r="H8377" s="495" t="str">
        <f t="shared" si="264"/>
        <v/>
      </c>
      <c r="I8377" s="512" t="str">
        <f t="shared" si="265"/>
        <v/>
      </c>
      <c r="J8377" s="428"/>
    </row>
    <row r="8378" spans="1:10" ht="24.75" customHeight="1">
      <c r="A8378" s="428"/>
      <c r="B8378" s="428"/>
      <c r="C8378" s="428"/>
      <c r="D8378" s="495"/>
      <c r="E8378" s="495"/>
      <c r="F8378" s="428"/>
      <c r="G8378" s="495"/>
      <c r="H8378" s="495" t="str">
        <f t="shared" si="264"/>
        <v/>
      </c>
      <c r="I8378" s="512" t="str">
        <f t="shared" si="265"/>
        <v/>
      </c>
      <c r="J8378" s="428"/>
    </row>
    <row r="8379" spans="1:10" ht="24.75" customHeight="1">
      <c r="A8379" s="428"/>
      <c r="B8379" s="428"/>
      <c r="C8379" s="428"/>
      <c r="D8379" s="495"/>
      <c r="E8379" s="495"/>
      <c r="F8379" s="428"/>
      <c r="G8379" s="495"/>
      <c r="H8379" s="495" t="str">
        <f t="shared" si="264"/>
        <v/>
      </c>
      <c r="I8379" s="512" t="str">
        <f t="shared" si="265"/>
        <v/>
      </c>
      <c r="J8379" s="428"/>
    </row>
    <row r="8380" spans="1:10" ht="24.75" customHeight="1">
      <c r="A8380" s="428"/>
      <c r="B8380" s="428"/>
      <c r="C8380" s="428"/>
      <c r="D8380" s="495"/>
      <c r="E8380" s="495"/>
      <c r="F8380" s="428"/>
      <c r="G8380" s="495"/>
      <c r="H8380" s="495" t="str">
        <f t="shared" si="264"/>
        <v/>
      </c>
      <c r="I8380" s="512" t="str">
        <f t="shared" si="265"/>
        <v/>
      </c>
      <c r="J8380" s="428"/>
    </row>
    <row r="8381" spans="1:10" ht="24.75" customHeight="1">
      <c r="A8381" s="428"/>
      <c r="B8381" s="428"/>
      <c r="C8381" s="428"/>
      <c r="D8381" s="495"/>
      <c r="E8381" s="495"/>
      <c r="F8381" s="428"/>
      <c r="G8381" s="495"/>
      <c r="H8381" s="495" t="str">
        <f t="shared" si="264"/>
        <v/>
      </c>
      <c r="I8381" s="512" t="str">
        <f t="shared" si="265"/>
        <v/>
      </c>
      <c r="J8381" s="428"/>
    </row>
    <row r="8382" spans="1:10" ht="24.75" customHeight="1">
      <c r="A8382" s="428"/>
      <c r="B8382" s="428"/>
      <c r="C8382" s="428"/>
      <c r="D8382" s="495"/>
      <c r="E8382" s="495"/>
      <c r="F8382" s="428"/>
      <c r="G8382" s="495"/>
      <c r="H8382" s="495" t="str">
        <f t="shared" si="264"/>
        <v/>
      </c>
      <c r="I8382" s="512" t="str">
        <f t="shared" si="265"/>
        <v/>
      </c>
      <c r="J8382" s="428"/>
    </row>
    <row r="8383" spans="1:10" ht="24.75" customHeight="1">
      <c r="A8383" s="428"/>
      <c r="B8383" s="428"/>
      <c r="C8383" s="428"/>
      <c r="D8383" s="495"/>
      <c r="E8383" s="495"/>
      <c r="F8383" s="428"/>
      <c r="G8383" s="495"/>
      <c r="H8383" s="495" t="str">
        <f t="shared" si="264"/>
        <v/>
      </c>
      <c r="I8383" s="512" t="str">
        <f t="shared" si="265"/>
        <v/>
      </c>
      <c r="J8383" s="428"/>
    </row>
    <row r="8384" spans="1:10" ht="24.75" customHeight="1">
      <c r="A8384" s="428"/>
      <c r="B8384" s="428"/>
      <c r="C8384" s="428"/>
      <c r="D8384" s="495"/>
      <c r="E8384" s="495"/>
      <c r="F8384" s="428"/>
      <c r="G8384" s="495"/>
      <c r="H8384" s="495" t="str">
        <f t="shared" si="264"/>
        <v/>
      </c>
      <c r="I8384" s="512" t="str">
        <f t="shared" si="265"/>
        <v/>
      </c>
      <c r="J8384" s="428"/>
    </row>
    <row r="8385" spans="1:10" ht="24.75" customHeight="1">
      <c r="A8385" s="428"/>
      <c r="B8385" s="428"/>
      <c r="C8385" s="428"/>
      <c r="D8385" s="495"/>
      <c r="E8385" s="495"/>
      <c r="F8385" s="428"/>
      <c r="G8385" s="495"/>
      <c r="H8385" s="495" t="str">
        <f t="shared" si="264"/>
        <v/>
      </c>
      <c r="I8385" s="512" t="str">
        <f t="shared" si="265"/>
        <v/>
      </c>
      <c r="J8385" s="428"/>
    </row>
    <row r="8386" spans="1:10" ht="24.75" customHeight="1">
      <c r="A8386" s="428"/>
      <c r="B8386" s="428"/>
      <c r="C8386" s="428"/>
      <c r="D8386" s="495"/>
      <c r="E8386" s="495"/>
      <c r="F8386" s="428"/>
      <c r="G8386" s="495"/>
      <c r="H8386" s="495" t="str">
        <f t="shared" si="264"/>
        <v/>
      </c>
      <c r="I8386" s="512" t="str">
        <f t="shared" si="265"/>
        <v/>
      </c>
      <c r="J8386" s="428"/>
    </row>
    <row r="8387" spans="1:10" ht="24.75" customHeight="1">
      <c r="A8387" s="428"/>
      <c r="B8387" s="428"/>
      <c r="C8387" s="428"/>
      <c r="D8387" s="495"/>
      <c r="E8387" s="495"/>
      <c r="F8387" s="428"/>
      <c r="G8387" s="495"/>
      <c r="H8387" s="495" t="str">
        <f t="shared" si="264"/>
        <v/>
      </c>
      <c r="I8387" s="512" t="str">
        <f t="shared" si="265"/>
        <v/>
      </c>
      <c r="J8387" s="428"/>
    </row>
    <row r="8388" spans="1:10" ht="24.75" customHeight="1">
      <c r="A8388" s="428"/>
      <c r="B8388" s="428"/>
      <c r="C8388" s="428"/>
      <c r="D8388" s="495"/>
      <c r="E8388" s="495"/>
      <c r="F8388" s="428"/>
      <c r="G8388" s="495"/>
      <c r="H8388" s="495" t="str">
        <f t="shared" si="264"/>
        <v/>
      </c>
      <c r="I8388" s="512" t="str">
        <f t="shared" si="265"/>
        <v/>
      </c>
      <c r="J8388" s="428"/>
    </row>
    <row r="8389" spans="1:10" ht="24.75" customHeight="1">
      <c r="A8389" s="428"/>
      <c r="B8389" s="428"/>
      <c r="C8389" s="428"/>
      <c r="D8389" s="495"/>
      <c r="E8389" s="495"/>
      <c r="F8389" s="428"/>
      <c r="G8389" s="495"/>
      <c r="H8389" s="495" t="str">
        <f t="shared" si="264"/>
        <v/>
      </c>
      <c r="I8389" s="512" t="str">
        <f t="shared" si="265"/>
        <v/>
      </c>
      <c r="J8389" s="428"/>
    </row>
    <row r="8390" spans="1:10" ht="24.75" customHeight="1">
      <c r="A8390" s="428"/>
      <c r="B8390" s="428"/>
      <c r="C8390" s="428"/>
      <c r="D8390" s="495"/>
      <c r="E8390" s="495"/>
      <c r="F8390" s="428"/>
      <c r="G8390" s="495"/>
      <c r="H8390" s="495" t="str">
        <f t="shared" si="264"/>
        <v/>
      </c>
      <c r="I8390" s="512" t="str">
        <f t="shared" si="265"/>
        <v/>
      </c>
      <c r="J8390" s="428"/>
    </row>
    <row r="8391" spans="1:10" ht="24.75" customHeight="1">
      <c r="A8391" s="428"/>
      <c r="B8391" s="428"/>
      <c r="C8391" s="428"/>
      <c r="D8391" s="495"/>
      <c r="E8391" s="495"/>
      <c r="F8391" s="428"/>
      <c r="G8391" s="495"/>
      <c r="H8391" s="495" t="str">
        <f t="shared" si="264"/>
        <v/>
      </c>
      <c r="I8391" s="512" t="str">
        <f t="shared" si="265"/>
        <v/>
      </c>
      <c r="J8391" s="428"/>
    </row>
    <row r="8392" spans="1:10" ht="24.75" customHeight="1">
      <c r="A8392" s="428"/>
      <c r="B8392" s="428"/>
      <c r="C8392" s="428"/>
      <c r="D8392" s="495"/>
      <c r="E8392" s="495"/>
      <c r="F8392" s="428"/>
      <c r="G8392" s="495"/>
      <c r="H8392" s="495" t="str">
        <f t="shared" si="264"/>
        <v/>
      </c>
      <c r="I8392" s="512" t="str">
        <f t="shared" si="265"/>
        <v/>
      </c>
      <c r="J8392" s="428"/>
    </row>
    <row r="8393" spans="1:10" ht="24.75" customHeight="1">
      <c r="A8393" s="428"/>
      <c r="B8393" s="428"/>
      <c r="C8393" s="428"/>
      <c r="D8393" s="495"/>
      <c r="E8393" s="495"/>
      <c r="F8393" s="428"/>
      <c r="G8393" s="495"/>
      <c r="H8393" s="495" t="str">
        <f t="shared" si="264"/>
        <v/>
      </c>
      <c r="I8393" s="512" t="str">
        <f t="shared" si="265"/>
        <v/>
      </c>
      <c r="J8393" s="428"/>
    </row>
    <row r="8394" spans="1:10" ht="24.75" customHeight="1">
      <c r="A8394" s="428"/>
      <c r="B8394" s="428"/>
      <c r="C8394" s="428"/>
      <c r="D8394" s="495"/>
      <c r="E8394" s="495"/>
      <c r="F8394" s="428"/>
      <c r="G8394" s="495"/>
      <c r="H8394" s="495" t="str">
        <f t="shared" si="264"/>
        <v/>
      </c>
      <c r="I8394" s="512" t="str">
        <f t="shared" si="265"/>
        <v/>
      </c>
      <c r="J8394" s="428"/>
    </row>
    <row r="8395" spans="1:10" ht="24.75" customHeight="1">
      <c r="A8395" s="428"/>
      <c r="B8395" s="428"/>
      <c r="C8395" s="428"/>
      <c r="D8395" s="495"/>
      <c r="E8395" s="495"/>
      <c r="F8395" s="428"/>
      <c r="G8395" s="495"/>
      <c r="H8395" s="495" t="str">
        <f t="shared" si="264"/>
        <v/>
      </c>
      <c r="I8395" s="512" t="str">
        <f t="shared" si="265"/>
        <v/>
      </c>
      <c r="J8395" s="428"/>
    </row>
    <row r="8396" spans="1:10" ht="24.75" customHeight="1">
      <c r="A8396" s="428"/>
      <c r="B8396" s="428"/>
      <c r="C8396" s="428"/>
      <c r="D8396" s="495"/>
      <c r="E8396" s="495"/>
      <c r="F8396" s="428"/>
      <c r="G8396" s="495"/>
      <c r="H8396" s="495" t="str">
        <f t="shared" si="264"/>
        <v/>
      </c>
      <c r="I8396" s="512" t="str">
        <f t="shared" si="265"/>
        <v/>
      </c>
      <c r="J8396" s="428"/>
    </row>
    <row r="8397" spans="1:10" ht="24.75" customHeight="1">
      <c r="A8397" s="428"/>
      <c r="B8397" s="428"/>
      <c r="C8397" s="428"/>
      <c r="D8397" s="495"/>
      <c r="E8397" s="495"/>
      <c r="F8397" s="428"/>
      <c r="G8397" s="495"/>
      <c r="H8397" s="495" t="str">
        <f t="shared" si="264"/>
        <v/>
      </c>
      <c r="I8397" s="512" t="str">
        <f t="shared" si="265"/>
        <v/>
      </c>
      <c r="J8397" s="428"/>
    </row>
    <row r="8398" spans="1:10" ht="24.75" customHeight="1">
      <c r="A8398" s="428"/>
      <c r="B8398" s="428"/>
      <c r="C8398" s="428"/>
      <c r="D8398" s="495"/>
      <c r="E8398" s="495"/>
      <c r="F8398" s="428"/>
      <c r="G8398" s="495"/>
      <c r="H8398" s="495" t="str">
        <f t="shared" si="264"/>
        <v/>
      </c>
      <c r="I8398" s="512" t="str">
        <f t="shared" si="265"/>
        <v/>
      </c>
      <c r="J8398" s="428"/>
    </row>
    <row r="8399" spans="1:10" ht="24.75" customHeight="1">
      <c r="A8399" s="428"/>
      <c r="B8399" s="428"/>
      <c r="C8399" s="428"/>
      <c r="D8399" s="495"/>
      <c r="E8399" s="495"/>
      <c r="F8399" s="428"/>
      <c r="G8399" s="495"/>
      <c r="H8399" s="495" t="str">
        <f t="shared" si="264"/>
        <v/>
      </c>
      <c r="I8399" s="512" t="str">
        <f t="shared" si="265"/>
        <v/>
      </c>
      <c r="J8399" s="428"/>
    </row>
    <row r="8400" spans="1:10" ht="24.75" customHeight="1">
      <c r="A8400" s="428"/>
      <c r="B8400" s="428"/>
      <c r="C8400" s="428"/>
      <c r="D8400" s="495"/>
      <c r="E8400" s="495"/>
      <c r="F8400" s="428"/>
      <c r="G8400" s="495"/>
      <c r="H8400" s="495" t="str">
        <f t="shared" si="264"/>
        <v/>
      </c>
      <c r="I8400" s="512" t="str">
        <f t="shared" si="265"/>
        <v/>
      </c>
      <c r="J8400" s="428"/>
    </row>
    <row r="8401" spans="1:10" ht="24.75" customHeight="1">
      <c r="A8401" s="428"/>
      <c r="B8401" s="428"/>
      <c r="C8401" s="428"/>
      <c r="D8401" s="495"/>
      <c r="E8401" s="495"/>
      <c r="F8401" s="428"/>
      <c r="G8401" s="495"/>
      <c r="H8401" s="495" t="str">
        <f t="shared" si="264"/>
        <v/>
      </c>
      <c r="I8401" s="512" t="str">
        <f t="shared" si="265"/>
        <v/>
      </c>
      <c r="J8401" s="428"/>
    </row>
    <row r="8402" spans="1:10" ht="24.75" customHeight="1">
      <c r="A8402" s="428"/>
      <c r="B8402" s="428"/>
      <c r="C8402" s="428"/>
      <c r="D8402" s="495"/>
      <c r="E8402" s="495"/>
      <c r="F8402" s="428"/>
      <c r="G8402" s="495"/>
      <c r="H8402" s="495" t="str">
        <f t="shared" si="264"/>
        <v/>
      </c>
      <c r="I8402" s="512" t="str">
        <f t="shared" si="265"/>
        <v/>
      </c>
      <c r="J8402" s="428"/>
    </row>
    <row r="8403" spans="1:10" ht="24.75" customHeight="1">
      <c r="A8403" s="428"/>
      <c r="B8403" s="428"/>
      <c r="C8403" s="428"/>
      <c r="D8403" s="495"/>
      <c r="E8403" s="495"/>
      <c r="F8403" s="428"/>
      <c r="G8403" s="495"/>
      <c r="H8403" s="495" t="str">
        <f t="shared" si="264"/>
        <v/>
      </c>
      <c r="I8403" s="512" t="str">
        <f t="shared" si="265"/>
        <v/>
      </c>
      <c r="J8403" s="428"/>
    </row>
    <row r="8404" spans="1:10" ht="24.75" customHeight="1">
      <c r="A8404" s="428"/>
      <c r="B8404" s="428"/>
      <c r="C8404" s="428"/>
      <c r="D8404" s="495"/>
      <c r="E8404" s="495"/>
      <c r="F8404" s="428"/>
      <c r="G8404" s="495"/>
      <c r="H8404" s="495" t="str">
        <f t="shared" si="264"/>
        <v/>
      </c>
      <c r="I8404" s="512" t="str">
        <f t="shared" si="265"/>
        <v/>
      </c>
      <c r="J8404" s="428"/>
    </row>
    <row r="8405" spans="1:10" ht="24.75" customHeight="1">
      <c r="A8405" s="428"/>
      <c r="B8405" s="428"/>
      <c r="C8405" s="428"/>
      <c r="D8405" s="495"/>
      <c r="E8405" s="495"/>
      <c r="F8405" s="428"/>
      <c r="G8405" s="495"/>
      <c r="H8405" s="495" t="str">
        <f t="shared" si="264"/>
        <v/>
      </c>
      <c r="I8405" s="512" t="str">
        <f t="shared" si="265"/>
        <v/>
      </c>
      <c r="J8405" s="428"/>
    </row>
    <row r="8406" spans="1:10" ht="24.75" customHeight="1">
      <c r="A8406" s="428"/>
      <c r="B8406" s="428"/>
      <c r="C8406" s="428"/>
      <c r="D8406" s="495"/>
      <c r="E8406" s="495"/>
      <c r="F8406" s="428"/>
      <c r="G8406" s="495"/>
      <c r="H8406" s="495" t="str">
        <f t="shared" si="264"/>
        <v/>
      </c>
      <c r="I8406" s="512" t="str">
        <f t="shared" si="265"/>
        <v/>
      </c>
      <c r="J8406" s="428"/>
    </row>
    <row r="8407" spans="1:10" ht="24.75" customHeight="1">
      <c r="A8407" s="428"/>
      <c r="B8407" s="428"/>
      <c r="C8407" s="428"/>
      <c r="D8407" s="495"/>
      <c r="E8407" s="495"/>
      <c r="F8407" s="428"/>
      <c r="G8407" s="495"/>
      <c r="H8407" s="495" t="str">
        <f t="shared" si="264"/>
        <v/>
      </c>
      <c r="I8407" s="512" t="str">
        <f t="shared" si="265"/>
        <v/>
      </c>
      <c r="J8407" s="428"/>
    </row>
    <row r="8408" spans="1:10" ht="24.75" customHeight="1">
      <c r="A8408" s="428"/>
      <c r="B8408" s="428"/>
      <c r="C8408" s="428"/>
      <c r="D8408" s="495"/>
      <c r="E8408" s="495"/>
      <c r="F8408" s="428"/>
      <c r="G8408" s="495"/>
      <c r="H8408" s="495" t="str">
        <f t="shared" si="264"/>
        <v/>
      </c>
      <c r="I8408" s="512" t="str">
        <f t="shared" si="265"/>
        <v/>
      </c>
      <c r="J8408" s="428"/>
    </row>
    <row r="8409" spans="1:10" ht="24.75" customHeight="1">
      <c r="A8409" s="428"/>
      <c r="B8409" s="428"/>
      <c r="C8409" s="428"/>
      <c r="D8409" s="495"/>
      <c r="E8409" s="495"/>
      <c r="F8409" s="428"/>
      <c r="G8409" s="495"/>
      <c r="H8409" s="495" t="str">
        <f t="shared" si="264"/>
        <v/>
      </c>
      <c r="I8409" s="512" t="str">
        <f t="shared" si="265"/>
        <v/>
      </c>
      <c r="J8409" s="428"/>
    </row>
    <row r="8410" spans="1:10" ht="24.75" customHeight="1">
      <c r="A8410" s="428"/>
      <c r="B8410" s="428"/>
      <c r="C8410" s="428"/>
      <c r="D8410" s="495"/>
      <c r="E8410" s="495"/>
      <c r="F8410" s="428"/>
      <c r="G8410" s="495"/>
      <c r="H8410" s="495" t="str">
        <f t="shared" si="264"/>
        <v/>
      </c>
      <c r="I8410" s="512" t="str">
        <f t="shared" si="265"/>
        <v/>
      </c>
      <c r="J8410" s="428"/>
    </row>
    <row r="8411" spans="1:10" ht="24.75" customHeight="1">
      <c r="A8411" s="428"/>
      <c r="B8411" s="428"/>
      <c r="C8411" s="428"/>
      <c r="D8411" s="495"/>
      <c r="E8411" s="495"/>
      <c r="F8411" s="428"/>
      <c r="G8411" s="495"/>
      <c r="H8411" s="495" t="str">
        <f t="shared" si="264"/>
        <v/>
      </c>
      <c r="I8411" s="512" t="str">
        <f t="shared" si="265"/>
        <v/>
      </c>
      <c r="J8411" s="428"/>
    </row>
    <row r="8412" spans="1:10" ht="24.75" customHeight="1">
      <c r="A8412" s="428"/>
      <c r="B8412" s="428"/>
      <c r="C8412" s="428"/>
      <c r="D8412" s="495"/>
      <c r="E8412" s="495"/>
      <c r="F8412" s="428"/>
      <c r="G8412" s="495"/>
      <c r="H8412" s="495" t="str">
        <f t="shared" si="264"/>
        <v/>
      </c>
      <c r="I8412" s="512" t="str">
        <f t="shared" si="265"/>
        <v/>
      </c>
      <c r="J8412" s="428"/>
    </row>
    <row r="8413" spans="1:10" ht="24.75" customHeight="1">
      <c r="A8413" s="428"/>
      <c r="B8413" s="428"/>
      <c r="C8413" s="428"/>
      <c r="D8413" s="495"/>
      <c r="E8413" s="495"/>
      <c r="F8413" s="428"/>
      <c r="G8413" s="495"/>
      <c r="H8413" s="495" t="str">
        <f t="shared" si="264"/>
        <v/>
      </c>
      <c r="I8413" s="512" t="str">
        <f t="shared" si="265"/>
        <v/>
      </c>
      <c r="J8413" s="428"/>
    </row>
    <row r="8414" spans="1:10" ht="24.75" customHeight="1">
      <c r="A8414" s="428"/>
      <c r="B8414" s="428"/>
      <c r="C8414" s="428"/>
      <c r="D8414" s="495"/>
      <c r="E8414" s="495"/>
      <c r="F8414" s="428"/>
      <c r="G8414" s="495"/>
      <c r="H8414" s="495" t="str">
        <f t="shared" ref="H8414:H8477" si="266">IF(E8414="","",E8414*G8414)</f>
        <v/>
      </c>
      <c r="I8414" s="512" t="str">
        <f t="shared" ref="I8414:I8477" si="267">IF(D8414="","",H8414/D8414)</f>
        <v/>
      </c>
      <c r="J8414" s="428"/>
    </row>
    <row r="8415" spans="1:10" ht="24.75" customHeight="1">
      <c r="A8415" s="428"/>
      <c r="B8415" s="428"/>
      <c r="C8415" s="428"/>
      <c r="D8415" s="495"/>
      <c r="E8415" s="495"/>
      <c r="F8415" s="428"/>
      <c r="G8415" s="495"/>
      <c r="H8415" s="495" t="str">
        <f t="shared" si="266"/>
        <v/>
      </c>
      <c r="I8415" s="512" t="str">
        <f t="shared" si="267"/>
        <v/>
      </c>
      <c r="J8415" s="428"/>
    </row>
    <row r="8416" spans="1:10" ht="24.75" customHeight="1">
      <c r="A8416" s="428"/>
      <c r="B8416" s="428"/>
      <c r="C8416" s="428"/>
      <c r="D8416" s="495"/>
      <c r="E8416" s="495"/>
      <c r="F8416" s="428"/>
      <c r="G8416" s="495"/>
      <c r="H8416" s="495" t="str">
        <f t="shared" si="266"/>
        <v/>
      </c>
      <c r="I8416" s="512" t="str">
        <f t="shared" si="267"/>
        <v/>
      </c>
      <c r="J8416" s="428"/>
    </row>
    <row r="8417" spans="1:10" ht="24.75" customHeight="1">
      <c r="A8417" s="428"/>
      <c r="B8417" s="428"/>
      <c r="C8417" s="428"/>
      <c r="D8417" s="495"/>
      <c r="E8417" s="495"/>
      <c r="F8417" s="428"/>
      <c r="G8417" s="495"/>
      <c r="H8417" s="495" t="str">
        <f t="shared" si="266"/>
        <v/>
      </c>
      <c r="I8417" s="512" t="str">
        <f t="shared" si="267"/>
        <v/>
      </c>
      <c r="J8417" s="428"/>
    </row>
    <row r="8418" spans="1:10" ht="24.75" customHeight="1">
      <c r="A8418" s="428"/>
      <c r="B8418" s="428"/>
      <c r="C8418" s="428"/>
      <c r="D8418" s="495"/>
      <c r="E8418" s="495"/>
      <c r="F8418" s="428"/>
      <c r="G8418" s="495"/>
      <c r="H8418" s="495" t="str">
        <f t="shared" si="266"/>
        <v/>
      </c>
      <c r="I8418" s="512" t="str">
        <f t="shared" si="267"/>
        <v/>
      </c>
      <c r="J8418" s="428"/>
    </row>
    <row r="8419" spans="1:10" ht="24.75" customHeight="1">
      <c r="A8419" s="428"/>
      <c r="B8419" s="428"/>
      <c r="C8419" s="428"/>
      <c r="D8419" s="495"/>
      <c r="E8419" s="495"/>
      <c r="F8419" s="428"/>
      <c r="G8419" s="495"/>
      <c r="H8419" s="495" t="str">
        <f t="shared" si="266"/>
        <v/>
      </c>
      <c r="I8419" s="512" t="str">
        <f t="shared" si="267"/>
        <v/>
      </c>
      <c r="J8419" s="428"/>
    </row>
    <row r="8420" spans="1:10" ht="24.75" customHeight="1">
      <c r="A8420" s="428"/>
      <c r="B8420" s="428"/>
      <c r="C8420" s="428"/>
      <c r="D8420" s="495"/>
      <c r="E8420" s="495"/>
      <c r="F8420" s="428"/>
      <c r="G8420" s="495"/>
      <c r="H8420" s="495" t="str">
        <f t="shared" si="266"/>
        <v/>
      </c>
      <c r="I8420" s="512" t="str">
        <f t="shared" si="267"/>
        <v/>
      </c>
      <c r="J8420" s="428"/>
    </row>
    <row r="8421" spans="1:10" ht="24.75" customHeight="1">
      <c r="A8421" s="428"/>
      <c r="B8421" s="428"/>
      <c r="C8421" s="428"/>
      <c r="D8421" s="495"/>
      <c r="E8421" s="495"/>
      <c r="F8421" s="428"/>
      <c r="G8421" s="495"/>
      <c r="H8421" s="495" t="str">
        <f t="shared" si="266"/>
        <v/>
      </c>
      <c r="I8421" s="512" t="str">
        <f t="shared" si="267"/>
        <v/>
      </c>
      <c r="J8421" s="428"/>
    </row>
    <row r="8422" spans="1:10" ht="24.75" customHeight="1">
      <c r="A8422" s="428"/>
      <c r="B8422" s="428"/>
      <c r="C8422" s="428"/>
      <c r="D8422" s="495"/>
      <c r="E8422" s="495"/>
      <c r="F8422" s="428"/>
      <c r="G8422" s="495"/>
      <c r="H8422" s="495" t="str">
        <f t="shared" si="266"/>
        <v/>
      </c>
      <c r="I8422" s="512" t="str">
        <f t="shared" si="267"/>
        <v/>
      </c>
      <c r="J8422" s="428"/>
    </row>
    <row r="8423" spans="1:10" ht="24.75" customHeight="1">
      <c r="A8423" s="428"/>
      <c r="B8423" s="428"/>
      <c r="C8423" s="428"/>
      <c r="D8423" s="495"/>
      <c r="E8423" s="495"/>
      <c r="F8423" s="428"/>
      <c r="G8423" s="495"/>
      <c r="H8423" s="495" t="str">
        <f t="shared" si="266"/>
        <v/>
      </c>
      <c r="I8423" s="512" t="str">
        <f t="shared" si="267"/>
        <v/>
      </c>
      <c r="J8423" s="428"/>
    </row>
    <row r="8424" spans="1:10" ht="24.75" customHeight="1">
      <c r="A8424" s="428"/>
      <c r="B8424" s="428"/>
      <c r="C8424" s="428"/>
      <c r="D8424" s="495"/>
      <c r="E8424" s="495"/>
      <c r="F8424" s="428"/>
      <c r="G8424" s="495"/>
      <c r="H8424" s="495" t="str">
        <f t="shared" si="266"/>
        <v/>
      </c>
      <c r="I8424" s="512" t="str">
        <f t="shared" si="267"/>
        <v/>
      </c>
      <c r="J8424" s="428"/>
    </row>
    <row r="8425" spans="1:10" ht="24.75" customHeight="1">
      <c r="A8425" s="428"/>
      <c r="B8425" s="428"/>
      <c r="C8425" s="428"/>
      <c r="D8425" s="495"/>
      <c r="E8425" s="495"/>
      <c r="F8425" s="428"/>
      <c r="G8425" s="495"/>
      <c r="H8425" s="495" t="str">
        <f t="shared" si="266"/>
        <v/>
      </c>
      <c r="I8425" s="512" t="str">
        <f t="shared" si="267"/>
        <v/>
      </c>
      <c r="J8425" s="428"/>
    </row>
    <row r="8426" spans="1:10" ht="24.75" customHeight="1">
      <c r="A8426" s="428"/>
      <c r="B8426" s="428"/>
      <c r="C8426" s="428"/>
      <c r="D8426" s="495"/>
      <c r="E8426" s="495"/>
      <c r="F8426" s="428"/>
      <c r="G8426" s="495"/>
      <c r="H8426" s="495" t="str">
        <f t="shared" si="266"/>
        <v/>
      </c>
      <c r="I8426" s="512" t="str">
        <f t="shared" si="267"/>
        <v/>
      </c>
      <c r="J8426" s="428"/>
    </row>
    <row r="8427" spans="1:10" ht="24.75" customHeight="1">
      <c r="A8427" s="428"/>
      <c r="B8427" s="428"/>
      <c r="C8427" s="428"/>
      <c r="D8427" s="495"/>
      <c r="E8427" s="495"/>
      <c r="F8427" s="428"/>
      <c r="G8427" s="495"/>
      <c r="H8427" s="495" t="str">
        <f t="shared" si="266"/>
        <v/>
      </c>
      <c r="I8427" s="512" t="str">
        <f t="shared" si="267"/>
        <v/>
      </c>
      <c r="J8427" s="428"/>
    </row>
    <row r="8428" spans="1:10" ht="24.75" customHeight="1">
      <c r="A8428" s="428"/>
      <c r="B8428" s="428"/>
      <c r="C8428" s="428"/>
      <c r="D8428" s="495"/>
      <c r="E8428" s="495"/>
      <c r="F8428" s="428"/>
      <c r="G8428" s="495"/>
      <c r="H8428" s="495" t="str">
        <f t="shared" si="266"/>
        <v/>
      </c>
      <c r="I8428" s="512" t="str">
        <f t="shared" si="267"/>
        <v/>
      </c>
      <c r="J8428" s="428"/>
    </row>
    <row r="8429" spans="1:10" ht="24.75" customHeight="1">
      <c r="A8429" s="428"/>
      <c r="B8429" s="428"/>
      <c r="C8429" s="428"/>
      <c r="D8429" s="495"/>
      <c r="E8429" s="495"/>
      <c r="F8429" s="428"/>
      <c r="G8429" s="495"/>
      <c r="H8429" s="495" t="str">
        <f t="shared" si="266"/>
        <v/>
      </c>
      <c r="I8429" s="512" t="str">
        <f t="shared" si="267"/>
        <v/>
      </c>
      <c r="J8429" s="428"/>
    </row>
    <row r="8430" spans="1:10" ht="24.75" customHeight="1">
      <c r="A8430" s="428"/>
      <c r="B8430" s="428"/>
      <c r="C8430" s="428"/>
      <c r="D8430" s="495"/>
      <c r="E8430" s="495"/>
      <c r="F8430" s="428"/>
      <c r="G8430" s="495"/>
      <c r="H8430" s="495" t="str">
        <f t="shared" si="266"/>
        <v/>
      </c>
      <c r="I8430" s="512" t="str">
        <f t="shared" si="267"/>
        <v/>
      </c>
      <c r="J8430" s="428"/>
    </row>
    <row r="8431" spans="1:10" ht="24.75" customHeight="1">
      <c r="A8431" s="428"/>
      <c r="B8431" s="428"/>
      <c r="C8431" s="428"/>
      <c r="D8431" s="495"/>
      <c r="E8431" s="495"/>
      <c r="F8431" s="428"/>
      <c r="G8431" s="495"/>
      <c r="H8431" s="495" t="str">
        <f t="shared" si="266"/>
        <v/>
      </c>
      <c r="I8431" s="512" t="str">
        <f t="shared" si="267"/>
        <v/>
      </c>
      <c r="J8431" s="428"/>
    </row>
    <row r="8432" spans="1:10" ht="24.75" customHeight="1">
      <c r="A8432" s="428"/>
      <c r="B8432" s="428"/>
      <c r="C8432" s="428"/>
      <c r="D8432" s="495"/>
      <c r="E8432" s="495"/>
      <c r="F8432" s="428"/>
      <c r="G8432" s="495"/>
      <c r="H8432" s="495" t="str">
        <f t="shared" si="266"/>
        <v/>
      </c>
      <c r="I8432" s="512" t="str">
        <f t="shared" si="267"/>
        <v/>
      </c>
      <c r="J8432" s="428"/>
    </row>
    <row r="8433" spans="1:10" ht="24.75" customHeight="1">
      <c r="A8433" s="428"/>
      <c r="B8433" s="428"/>
      <c r="C8433" s="428"/>
      <c r="D8433" s="495"/>
      <c r="E8433" s="495"/>
      <c r="F8433" s="428"/>
      <c r="G8433" s="495"/>
      <c r="H8433" s="495" t="str">
        <f t="shared" si="266"/>
        <v/>
      </c>
      <c r="I8433" s="512" t="str">
        <f t="shared" si="267"/>
        <v/>
      </c>
      <c r="J8433" s="428"/>
    </row>
    <row r="8434" spans="1:10" ht="24.75" customHeight="1">
      <c r="A8434" s="428"/>
      <c r="B8434" s="428"/>
      <c r="C8434" s="428"/>
      <c r="D8434" s="495"/>
      <c r="E8434" s="495"/>
      <c r="F8434" s="428"/>
      <c r="G8434" s="495"/>
      <c r="H8434" s="495" t="str">
        <f t="shared" si="266"/>
        <v/>
      </c>
      <c r="I8434" s="512" t="str">
        <f t="shared" si="267"/>
        <v/>
      </c>
      <c r="J8434" s="428"/>
    </row>
    <row r="8435" spans="1:10" ht="24.75" customHeight="1">
      <c r="A8435" s="428"/>
      <c r="B8435" s="428"/>
      <c r="C8435" s="428"/>
      <c r="D8435" s="495"/>
      <c r="E8435" s="495"/>
      <c r="F8435" s="428"/>
      <c r="G8435" s="495"/>
      <c r="H8435" s="495" t="str">
        <f t="shared" si="266"/>
        <v/>
      </c>
      <c r="I8435" s="512" t="str">
        <f t="shared" si="267"/>
        <v/>
      </c>
      <c r="J8435" s="428"/>
    </row>
    <row r="8436" spans="1:10" ht="24.75" customHeight="1">
      <c r="A8436" s="428"/>
      <c r="B8436" s="428"/>
      <c r="C8436" s="428"/>
      <c r="D8436" s="495"/>
      <c r="E8436" s="495"/>
      <c r="F8436" s="428"/>
      <c r="G8436" s="495"/>
      <c r="H8436" s="495" t="str">
        <f t="shared" si="266"/>
        <v/>
      </c>
      <c r="I8436" s="512" t="str">
        <f t="shared" si="267"/>
        <v/>
      </c>
      <c r="J8436" s="428"/>
    </row>
    <row r="8437" spans="1:10" ht="24.75" customHeight="1">
      <c r="A8437" s="428"/>
      <c r="B8437" s="428"/>
      <c r="C8437" s="428"/>
      <c r="D8437" s="495"/>
      <c r="E8437" s="495"/>
      <c r="F8437" s="428"/>
      <c r="G8437" s="495"/>
      <c r="H8437" s="495" t="str">
        <f t="shared" si="266"/>
        <v/>
      </c>
      <c r="I8437" s="512" t="str">
        <f t="shared" si="267"/>
        <v/>
      </c>
      <c r="J8437" s="428"/>
    </row>
    <row r="8438" spans="1:10" ht="24.75" customHeight="1">
      <c r="A8438" s="428"/>
      <c r="B8438" s="428"/>
      <c r="C8438" s="428"/>
      <c r="D8438" s="495"/>
      <c r="E8438" s="495"/>
      <c r="F8438" s="428"/>
      <c r="G8438" s="495"/>
      <c r="H8438" s="495" t="str">
        <f t="shared" si="266"/>
        <v/>
      </c>
      <c r="I8438" s="512" t="str">
        <f t="shared" si="267"/>
        <v/>
      </c>
      <c r="J8438" s="428"/>
    </row>
    <row r="8439" spans="1:10" ht="24.75" customHeight="1">
      <c r="A8439" s="428"/>
      <c r="B8439" s="428"/>
      <c r="C8439" s="428"/>
      <c r="D8439" s="495"/>
      <c r="E8439" s="495"/>
      <c r="F8439" s="428"/>
      <c r="G8439" s="495"/>
      <c r="H8439" s="495" t="str">
        <f t="shared" si="266"/>
        <v/>
      </c>
      <c r="I8439" s="512" t="str">
        <f t="shared" si="267"/>
        <v/>
      </c>
      <c r="J8439" s="428"/>
    </row>
    <row r="8440" spans="1:10" ht="24.75" customHeight="1">
      <c r="A8440" s="428"/>
      <c r="B8440" s="428"/>
      <c r="C8440" s="428"/>
      <c r="D8440" s="495"/>
      <c r="E8440" s="495"/>
      <c r="F8440" s="428"/>
      <c r="G8440" s="495"/>
      <c r="H8440" s="495" t="str">
        <f t="shared" si="266"/>
        <v/>
      </c>
      <c r="I8440" s="512" t="str">
        <f t="shared" si="267"/>
        <v/>
      </c>
      <c r="J8440" s="428"/>
    </row>
    <row r="8441" spans="1:10" ht="24.75" customHeight="1">
      <c r="A8441" s="428"/>
      <c r="B8441" s="428"/>
      <c r="C8441" s="428"/>
      <c r="D8441" s="495"/>
      <c r="E8441" s="495"/>
      <c r="F8441" s="428"/>
      <c r="G8441" s="495"/>
      <c r="H8441" s="495" t="str">
        <f t="shared" si="266"/>
        <v/>
      </c>
      <c r="I8441" s="512" t="str">
        <f t="shared" si="267"/>
        <v/>
      </c>
      <c r="J8441" s="428"/>
    </row>
    <row r="8442" spans="1:10" ht="24.75" customHeight="1">
      <c r="A8442" s="428"/>
      <c r="B8442" s="428"/>
      <c r="C8442" s="428"/>
      <c r="D8442" s="495"/>
      <c r="E8442" s="495"/>
      <c r="F8442" s="428"/>
      <c r="G8442" s="495"/>
      <c r="H8442" s="495" t="str">
        <f t="shared" si="266"/>
        <v/>
      </c>
      <c r="I8442" s="512" t="str">
        <f t="shared" si="267"/>
        <v/>
      </c>
      <c r="J8442" s="428"/>
    </row>
    <row r="8443" spans="1:10" ht="24.75" customHeight="1">
      <c r="A8443" s="428"/>
      <c r="B8443" s="428"/>
      <c r="C8443" s="428"/>
      <c r="D8443" s="495"/>
      <c r="E8443" s="495"/>
      <c r="F8443" s="428"/>
      <c r="G8443" s="495"/>
      <c r="H8443" s="495" t="str">
        <f t="shared" si="266"/>
        <v/>
      </c>
      <c r="I8443" s="512" t="str">
        <f t="shared" si="267"/>
        <v/>
      </c>
      <c r="J8443" s="428"/>
    </row>
    <row r="8444" spans="1:10" ht="24.75" customHeight="1">
      <c r="A8444" s="428"/>
      <c r="B8444" s="428"/>
      <c r="C8444" s="428"/>
      <c r="D8444" s="495"/>
      <c r="E8444" s="495"/>
      <c r="F8444" s="428"/>
      <c r="G8444" s="495"/>
      <c r="H8444" s="495" t="str">
        <f t="shared" si="266"/>
        <v/>
      </c>
      <c r="I8444" s="512" t="str">
        <f t="shared" si="267"/>
        <v/>
      </c>
      <c r="J8444" s="428"/>
    </row>
    <row r="8445" spans="1:10" ht="24.75" customHeight="1">
      <c r="A8445" s="428"/>
      <c r="B8445" s="428"/>
      <c r="C8445" s="428"/>
      <c r="D8445" s="495"/>
      <c r="E8445" s="495"/>
      <c r="F8445" s="428"/>
      <c r="G8445" s="495"/>
      <c r="H8445" s="495" t="str">
        <f t="shared" si="266"/>
        <v/>
      </c>
      <c r="I8445" s="512" t="str">
        <f t="shared" si="267"/>
        <v/>
      </c>
      <c r="J8445" s="428"/>
    </row>
    <row r="8446" spans="1:10" ht="24.75" customHeight="1">
      <c r="A8446" s="428"/>
      <c r="B8446" s="428"/>
      <c r="C8446" s="428"/>
      <c r="D8446" s="495"/>
      <c r="E8446" s="495"/>
      <c r="F8446" s="428"/>
      <c r="G8446" s="495"/>
      <c r="H8446" s="495" t="str">
        <f t="shared" si="266"/>
        <v/>
      </c>
      <c r="I8446" s="512" t="str">
        <f t="shared" si="267"/>
        <v/>
      </c>
      <c r="J8446" s="428"/>
    </row>
    <row r="8447" spans="1:10" ht="24.75" customHeight="1">
      <c r="A8447" s="428"/>
      <c r="B8447" s="428"/>
      <c r="C8447" s="428"/>
      <c r="D8447" s="495"/>
      <c r="E8447" s="495"/>
      <c r="F8447" s="428"/>
      <c r="G8447" s="495"/>
      <c r="H8447" s="495" t="str">
        <f t="shared" si="266"/>
        <v/>
      </c>
      <c r="I8447" s="512" t="str">
        <f t="shared" si="267"/>
        <v/>
      </c>
      <c r="J8447" s="428"/>
    </row>
    <row r="8448" spans="1:10" ht="24.75" customHeight="1">
      <c r="A8448" s="428"/>
      <c r="B8448" s="428"/>
      <c r="C8448" s="428"/>
      <c r="D8448" s="495"/>
      <c r="E8448" s="495"/>
      <c r="F8448" s="428"/>
      <c r="G8448" s="495"/>
      <c r="H8448" s="495" t="str">
        <f t="shared" si="266"/>
        <v/>
      </c>
      <c r="I8448" s="512" t="str">
        <f t="shared" si="267"/>
        <v/>
      </c>
      <c r="J8448" s="428"/>
    </row>
    <row r="8449" spans="1:10" ht="24.75" customHeight="1">
      <c r="A8449" s="428"/>
      <c r="B8449" s="428"/>
      <c r="C8449" s="428"/>
      <c r="D8449" s="495"/>
      <c r="E8449" s="495"/>
      <c r="F8449" s="428"/>
      <c r="G8449" s="495"/>
      <c r="H8449" s="495" t="str">
        <f t="shared" si="266"/>
        <v/>
      </c>
      <c r="I8449" s="512" t="str">
        <f t="shared" si="267"/>
        <v/>
      </c>
      <c r="J8449" s="428"/>
    </row>
    <row r="8450" spans="1:10" ht="24.75" customHeight="1">
      <c r="A8450" s="428"/>
      <c r="B8450" s="428"/>
      <c r="C8450" s="428"/>
      <c r="D8450" s="495"/>
      <c r="E8450" s="495"/>
      <c r="F8450" s="428"/>
      <c r="G8450" s="495"/>
      <c r="H8450" s="495" t="str">
        <f t="shared" si="266"/>
        <v/>
      </c>
      <c r="I8450" s="512" t="str">
        <f t="shared" si="267"/>
        <v/>
      </c>
      <c r="J8450" s="428"/>
    </row>
    <row r="8451" spans="1:10" ht="24.75" customHeight="1">
      <c r="A8451" s="428"/>
      <c r="B8451" s="428"/>
      <c r="C8451" s="428"/>
      <c r="D8451" s="495"/>
      <c r="E8451" s="495"/>
      <c r="F8451" s="428"/>
      <c r="G8451" s="495"/>
      <c r="H8451" s="495" t="str">
        <f t="shared" si="266"/>
        <v/>
      </c>
      <c r="I8451" s="512" t="str">
        <f t="shared" si="267"/>
        <v/>
      </c>
      <c r="J8451" s="428"/>
    </row>
    <row r="8452" spans="1:10" ht="24.75" customHeight="1">
      <c r="A8452" s="428"/>
      <c r="B8452" s="428"/>
      <c r="C8452" s="428"/>
      <c r="D8452" s="495"/>
      <c r="E8452" s="495"/>
      <c r="F8452" s="428"/>
      <c r="G8452" s="495"/>
      <c r="H8452" s="495" t="str">
        <f t="shared" si="266"/>
        <v/>
      </c>
      <c r="I8452" s="512" t="str">
        <f t="shared" si="267"/>
        <v/>
      </c>
      <c r="J8452" s="428"/>
    </row>
    <row r="8453" spans="1:10" ht="24.75" customHeight="1">
      <c r="A8453" s="428"/>
      <c r="B8453" s="428"/>
      <c r="C8453" s="428"/>
      <c r="D8453" s="495"/>
      <c r="E8453" s="495"/>
      <c r="F8453" s="428"/>
      <c r="G8453" s="495"/>
      <c r="H8453" s="495" t="str">
        <f t="shared" si="266"/>
        <v/>
      </c>
      <c r="I8453" s="512" t="str">
        <f t="shared" si="267"/>
        <v/>
      </c>
      <c r="J8453" s="428"/>
    </row>
    <row r="8454" spans="1:10" ht="24.75" customHeight="1">
      <c r="A8454" s="428"/>
      <c r="B8454" s="428"/>
      <c r="C8454" s="428"/>
      <c r="D8454" s="495"/>
      <c r="E8454" s="495"/>
      <c r="F8454" s="428"/>
      <c r="G8454" s="495"/>
      <c r="H8454" s="495" t="str">
        <f t="shared" si="266"/>
        <v/>
      </c>
      <c r="I8454" s="512" t="str">
        <f t="shared" si="267"/>
        <v/>
      </c>
      <c r="J8454" s="428"/>
    </row>
    <row r="8455" spans="1:10" ht="24.75" customHeight="1">
      <c r="A8455" s="428"/>
      <c r="B8455" s="428"/>
      <c r="C8455" s="428"/>
      <c r="D8455" s="495"/>
      <c r="E8455" s="495"/>
      <c r="F8455" s="428"/>
      <c r="G8455" s="495"/>
      <c r="H8455" s="495" t="str">
        <f t="shared" si="266"/>
        <v/>
      </c>
      <c r="I8455" s="512" t="str">
        <f t="shared" si="267"/>
        <v/>
      </c>
      <c r="J8455" s="428"/>
    </row>
    <row r="8456" spans="1:10" ht="24.75" customHeight="1">
      <c r="A8456" s="428"/>
      <c r="B8456" s="428"/>
      <c r="C8456" s="428"/>
      <c r="D8456" s="495"/>
      <c r="E8456" s="495"/>
      <c r="F8456" s="428"/>
      <c r="G8456" s="495"/>
      <c r="H8456" s="495" t="str">
        <f t="shared" si="266"/>
        <v/>
      </c>
      <c r="I8456" s="512" t="str">
        <f t="shared" si="267"/>
        <v/>
      </c>
      <c r="J8456" s="428"/>
    </row>
    <row r="8457" spans="1:10" ht="24.75" customHeight="1">
      <c r="A8457" s="428"/>
      <c r="B8457" s="428"/>
      <c r="C8457" s="428"/>
      <c r="D8457" s="495"/>
      <c r="E8457" s="495"/>
      <c r="F8457" s="428"/>
      <c r="G8457" s="495"/>
      <c r="H8457" s="495" t="str">
        <f t="shared" si="266"/>
        <v/>
      </c>
      <c r="I8457" s="512" t="str">
        <f t="shared" si="267"/>
        <v/>
      </c>
      <c r="J8457" s="428"/>
    </row>
    <row r="8458" spans="1:10" ht="24.75" customHeight="1">
      <c r="A8458" s="428"/>
      <c r="B8458" s="428"/>
      <c r="C8458" s="428"/>
      <c r="D8458" s="495"/>
      <c r="E8458" s="495"/>
      <c r="F8458" s="428"/>
      <c r="G8458" s="495"/>
      <c r="H8458" s="495" t="str">
        <f t="shared" si="266"/>
        <v/>
      </c>
      <c r="I8458" s="512" t="str">
        <f t="shared" si="267"/>
        <v/>
      </c>
      <c r="J8458" s="428"/>
    </row>
    <row r="8459" spans="1:10" ht="24.75" customHeight="1">
      <c r="A8459" s="428"/>
      <c r="B8459" s="428"/>
      <c r="C8459" s="428"/>
      <c r="D8459" s="495"/>
      <c r="E8459" s="495"/>
      <c r="F8459" s="428"/>
      <c r="G8459" s="495"/>
      <c r="H8459" s="495" t="str">
        <f t="shared" si="266"/>
        <v/>
      </c>
      <c r="I8459" s="512" t="str">
        <f t="shared" si="267"/>
        <v/>
      </c>
      <c r="J8459" s="428"/>
    </row>
    <row r="8460" spans="1:10" ht="24.75" customHeight="1">
      <c r="A8460" s="428"/>
      <c r="B8460" s="428"/>
      <c r="C8460" s="428"/>
      <c r="D8460" s="495"/>
      <c r="E8460" s="495"/>
      <c r="F8460" s="428"/>
      <c r="G8460" s="495"/>
      <c r="H8460" s="495" t="str">
        <f t="shared" si="266"/>
        <v/>
      </c>
      <c r="I8460" s="512" t="str">
        <f t="shared" si="267"/>
        <v/>
      </c>
      <c r="J8460" s="428"/>
    </row>
    <row r="8461" spans="1:10" ht="24.75" customHeight="1">
      <c r="A8461" s="428"/>
      <c r="B8461" s="428"/>
      <c r="C8461" s="428"/>
      <c r="D8461" s="495"/>
      <c r="E8461" s="495"/>
      <c r="F8461" s="428"/>
      <c r="G8461" s="495"/>
      <c r="H8461" s="495" t="str">
        <f t="shared" si="266"/>
        <v/>
      </c>
      <c r="I8461" s="512" t="str">
        <f t="shared" si="267"/>
        <v/>
      </c>
      <c r="J8461" s="428"/>
    </row>
    <row r="8462" spans="1:10" ht="24.75" customHeight="1">
      <c r="A8462" s="428"/>
      <c r="B8462" s="428"/>
      <c r="C8462" s="428"/>
      <c r="D8462" s="495"/>
      <c r="E8462" s="495"/>
      <c r="F8462" s="428"/>
      <c r="G8462" s="495"/>
      <c r="H8462" s="495" t="str">
        <f t="shared" si="266"/>
        <v/>
      </c>
      <c r="I8462" s="512" t="str">
        <f t="shared" si="267"/>
        <v/>
      </c>
      <c r="J8462" s="428"/>
    </row>
    <row r="8463" spans="1:10" ht="24.75" customHeight="1">
      <c r="A8463" s="428"/>
      <c r="B8463" s="428"/>
      <c r="C8463" s="428"/>
      <c r="D8463" s="495"/>
      <c r="E8463" s="495"/>
      <c r="F8463" s="428"/>
      <c r="G8463" s="495"/>
      <c r="H8463" s="495" t="str">
        <f t="shared" si="266"/>
        <v/>
      </c>
      <c r="I8463" s="512" t="str">
        <f t="shared" si="267"/>
        <v/>
      </c>
      <c r="J8463" s="428"/>
    </row>
    <row r="8464" spans="1:10" ht="24.75" customHeight="1">
      <c r="A8464" s="428"/>
      <c r="B8464" s="428"/>
      <c r="C8464" s="428"/>
      <c r="D8464" s="495"/>
      <c r="E8464" s="495"/>
      <c r="F8464" s="428"/>
      <c r="G8464" s="495"/>
      <c r="H8464" s="495" t="str">
        <f t="shared" si="266"/>
        <v/>
      </c>
      <c r="I8464" s="512" t="str">
        <f t="shared" si="267"/>
        <v/>
      </c>
      <c r="J8464" s="428"/>
    </row>
    <row r="8465" spans="1:10" ht="24.75" customHeight="1">
      <c r="A8465" s="428"/>
      <c r="B8465" s="428"/>
      <c r="C8465" s="428"/>
      <c r="D8465" s="495"/>
      <c r="E8465" s="495"/>
      <c r="F8465" s="428"/>
      <c r="G8465" s="495"/>
      <c r="H8465" s="495" t="str">
        <f t="shared" si="266"/>
        <v/>
      </c>
      <c r="I8465" s="512" t="str">
        <f t="shared" si="267"/>
        <v/>
      </c>
      <c r="J8465" s="428"/>
    </row>
    <row r="8466" spans="1:10" ht="24.75" customHeight="1">
      <c r="A8466" s="428"/>
      <c r="B8466" s="428"/>
      <c r="C8466" s="428"/>
      <c r="D8466" s="495"/>
      <c r="E8466" s="495"/>
      <c r="F8466" s="428"/>
      <c r="G8466" s="495"/>
      <c r="H8466" s="495" t="str">
        <f t="shared" si="266"/>
        <v/>
      </c>
      <c r="I8466" s="512" t="str">
        <f t="shared" si="267"/>
        <v/>
      </c>
      <c r="J8466" s="428"/>
    </row>
    <row r="8467" spans="1:10" ht="24.75" customHeight="1">
      <c r="A8467" s="428"/>
      <c r="B8467" s="428"/>
      <c r="C8467" s="428"/>
      <c r="D8467" s="495"/>
      <c r="E8467" s="495"/>
      <c r="F8467" s="428"/>
      <c r="G8467" s="495"/>
      <c r="H8467" s="495" t="str">
        <f t="shared" si="266"/>
        <v/>
      </c>
      <c r="I8467" s="512" t="str">
        <f t="shared" si="267"/>
        <v/>
      </c>
      <c r="J8467" s="428"/>
    </row>
    <row r="8468" spans="1:10" ht="24.75" customHeight="1">
      <c r="A8468" s="428"/>
      <c r="B8468" s="428"/>
      <c r="C8468" s="428"/>
      <c r="D8468" s="495"/>
      <c r="E8468" s="495"/>
      <c r="F8468" s="428"/>
      <c r="G8468" s="495"/>
      <c r="H8468" s="495" t="str">
        <f t="shared" si="266"/>
        <v/>
      </c>
      <c r="I8468" s="512" t="str">
        <f t="shared" si="267"/>
        <v/>
      </c>
      <c r="J8468" s="428"/>
    </row>
    <row r="8469" spans="1:10" ht="24.75" customHeight="1">
      <c r="A8469" s="428"/>
      <c r="B8469" s="428"/>
      <c r="C8469" s="428"/>
      <c r="D8469" s="495"/>
      <c r="E8469" s="495"/>
      <c r="F8469" s="428"/>
      <c r="G8469" s="495"/>
      <c r="H8469" s="495" t="str">
        <f t="shared" si="266"/>
        <v/>
      </c>
      <c r="I8469" s="512" t="str">
        <f t="shared" si="267"/>
        <v/>
      </c>
      <c r="J8469" s="428"/>
    </row>
    <row r="8470" spans="1:10" ht="24.75" customHeight="1">
      <c r="A8470" s="428"/>
      <c r="B8470" s="428"/>
      <c r="C8470" s="428"/>
      <c r="D8470" s="495"/>
      <c r="E8470" s="495"/>
      <c r="F8470" s="428"/>
      <c r="G8470" s="495"/>
      <c r="H8470" s="495" t="str">
        <f t="shared" si="266"/>
        <v/>
      </c>
      <c r="I8470" s="512" t="str">
        <f t="shared" si="267"/>
        <v/>
      </c>
      <c r="J8470" s="428"/>
    </row>
    <row r="8471" spans="1:10" ht="24.75" customHeight="1">
      <c r="A8471" s="428"/>
      <c r="B8471" s="428"/>
      <c r="C8471" s="428"/>
      <c r="D8471" s="495"/>
      <c r="E8471" s="495"/>
      <c r="F8471" s="428"/>
      <c r="G8471" s="495"/>
      <c r="H8471" s="495" t="str">
        <f t="shared" si="266"/>
        <v/>
      </c>
      <c r="I8471" s="512" t="str">
        <f t="shared" si="267"/>
        <v/>
      </c>
      <c r="J8471" s="428"/>
    </row>
    <row r="8472" spans="1:10" ht="24.75" customHeight="1">
      <c r="A8472" s="428"/>
      <c r="B8472" s="428"/>
      <c r="C8472" s="428"/>
      <c r="D8472" s="495"/>
      <c r="E8472" s="495"/>
      <c r="F8472" s="428"/>
      <c r="G8472" s="495"/>
      <c r="H8472" s="495" t="str">
        <f t="shared" si="266"/>
        <v/>
      </c>
      <c r="I8472" s="512" t="str">
        <f t="shared" si="267"/>
        <v/>
      </c>
      <c r="J8472" s="428"/>
    </row>
    <row r="8473" spans="1:10" ht="24.75" customHeight="1">
      <c r="A8473" s="428"/>
      <c r="B8473" s="428"/>
      <c r="C8473" s="428"/>
      <c r="D8473" s="495"/>
      <c r="E8473" s="495"/>
      <c r="F8473" s="428"/>
      <c r="G8473" s="495"/>
      <c r="H8473" s="495" t="str">
        <f t="shared" si="266"/>
        <v/>
      </c>
      <c r="I8473" s="512" t="str">
        <f t="shared" si="267"/>
        <v/>
      </c>
      <c r="J8473" s="428"/>
    </row>
    <row r="8474" spans="1:10" ht="24.75" customHeight="1">
      <c r="A8474" s="428"/>
      <c r="B8474" s="428"/>
      <c r="C8474" s="428"/>
      <c r="D8474" s="495"/>
      <c r="E8474" s="495"/>
      <c r="F8474" s="428"/>
      <c r="G8474" s="495"/>
      <c r="H8474" s="495" t="str">
        <f t="shared" si="266"/>
        <v/>
      </c>
      <c r="I8474" s="512" t="str">
        <f t="shared" si="267"/>
        <v/>
      </c>
      <c r="J8474" s="428"/>
    </row>
    <row r="8475" spans="1:10" ht="24.75" customHeight="1">
      <c r="A8475" s="428"/>
      <c r="B8475" s="428"/>
      <c r="C8475" s="428"/>
      <c r="D8475" s="495"/>
      <c r="E8475" s="495"/>
      <c r="F8475" s="428"/>
      <c r="G8475" s="495"/>
      <c r="H8475" s="495" t="str">
        <f t="shared" si="266"/>
        <v/>
      </c>
      <c r="I8475" s="512" t="str">
        <f t="shared" si="267"/>
        <v/>
      </c>
      <c r="J8475" s="428"/>
    </row>
    <row r="8476" spans="1:10" ht="24.75" customHeight="1">
      <c r="A8476" s="428"/>
      <c r="B8476" s="428"/>
      <c r="C8476" s="428"/>
      <c r="D8476" s="495"/>
      <c r="E8476" s="495"/>
      <c r="F8476" s="428"/>
      <c r="G8476" s="495"/>
      <c r="H8476" s="495" t="str">
        <f t="shared" si="266"/>
        <v/>
      </c>
      <c r="I8476" s="512" t="str">
        <f t="shared" si="267"/>
        <v/>
      </c>
      <c r="J8476" s="428"/>
    </row>
    <row r="8477" spans="1:10" ht="24.75" customHeight="1">
      <c r="A8477" s="428"/>
      <c r="B8477" s="428"/>
      <c r="C8477" s="428"/>
      <c r="D8477" s="495"/>
      <c r="E8477" s="495"/>
      <c r="F8477" s="428"/>
      <c r="G8477" s="495"/>
      <c r="H8477" s="495" t="str">
        <f t="shared" si="266"/>
        <v/>
      </c>
      <c r="I8477" s="512" t="str">
        <f t="shared" si="267"/>
        <v/>
      </c>
      <c r="J8477" s="428"/>
    </row>
    <row r="8478" spans="1:10" ht="24.75" customHeight="1">
      <c r="A8478" s="428"/>
      <c r="B8478" s="428"/>
      <c r="C8478" s="428"/>
      <c r="D8478" s="495"/>
      <c r="E8478" s="495"/>
      <c r="F8478" s="428"/>
      <c r="G8478" s="495"/>
      <c r="H8478" s="495" t="str">
        <f t="shared" ref="H8478:H8541" si="268">IF(E8478="","",E8478*G8478)</f>
        <v/>
      </c>
      <c r="I8478" s="512" t="str">
        <f t="shared" ref="I8478:I8541" si="269">IF(D8478="","",H8478/D8478)</f>
        <v/>
      </c>
      <c r="J8478" s="428"/>
    </row>
    <row r="8479" spans="1:10" ht="24.75" customHeight="1">
      <c r="A8479" s="428"/>
      <c r="B8479" s="428"/>
      <c r="C8479" s="428"/>
      <c r="D8479" s="495"/>
      <c r="E8479" s="495"/>
      <c r="F8479" s="428"/>
      <c r="G8479" s="495"/>
      <c r="H8479" s="495" t="str">
        <f t="shared" si="268"/>
        <v/>
      </c>
      <c r="I8479" s="512" t="str">
        <f t="shared" si="269"/>
        <v/>
      </c>
      <c r="J8479" s="428"/>
    </row>
    <row r="8480" spans="1:10" ht="24.75" customHeight="1">
      <c r="A8480" s="428"/>
      <c r="B8480" s="428"/>
      <c r="C8480" s="428"/>
      <c r="D8480" s="495"/>
      <c r="E8480" s="495"/>
      <c r="F8480" s="428"/>
      <c r="G8480" s="495"/>
      <c r="H8480" s="495" t="str">
        <f t="shared" si="268"/>
        <v/>
      </c>
      <c r="I8480" s="512" t="str">
        <f t="shared" si="269"/>
        <v/>
      </c>
      <c r="J8480" s="428"/>
    </row>
    <row r="8481" spans="1:10" ht="24.75" customHeight="1">
      <c r="A8481" s="428"/>
      <c r="B8481" s="428"/>
      <c r="C8481" s="428"/>
      <c r="D8481" s="495"/>
      <c r="E8481" s="495"/>
      <c r="F8481" s="428"/>
      <c r="G8481" s="495"/>
      <c r="H8481" s="495" t="str">
        <f t="shared" si="268"/>
        <v/>
      </c>
      <c r="I8481" s="512" t="str">
        <f t="shared" si="269"/>
        <v/>
      </c>
      <c r="J8481" s="428"/>
    </row>
    <row r="8482" spans="1:10" ht="24.75" customHeight="1">
      <c r="A8482" s="428"/>
      <c r="B8482" s="428"/>
      <c r="C8482" s="428"/>
      <c r="D8482" s="495"/>
      <c r="E8482" s="495"/>
      <c r="F8482" s="428"/>
      <c r="G8482" s="495"/>
      <c r="H8482" s="495" t="str">
        <f t="shared" si="268"/>
        <v/>
      </c>
      <c r="I8482" s="512" t="str">
        <f t="shared" si="269"/>
        <v/>
      </c>
      <c r="J8482" s="428"/>
    </row>
    <row r="8483" spans="1:10" ht="24.75" customHeight="1">
      <c r="A8483" s="428"/>
      <c r="B8483" s="428"/>
      <c r="C8483" s="428"/>
      <c r="D8483" s="495"/>
      <c r="E8483" s="495"/>
      <c r="F8483" s="428"/>
      <c r="G8483" s="495"/>
      <c r="H8483" s="495" t="str">
        <f t="shared" si="268"/>
        <v/>
      </c>
      <c r="I8483" s="512" t="str">
        <f t="shared" si="269"/>
        <v/>
      </c>
      <c r="J8483" s="428"/>
    </row>
    <row r="8484" spans="1:10" ht="24.75" customHeight="1">
      <c r="A8484" s="428"/>
      <c r="B8484" s="428"/>
      <c r="C8484" s="428"/>
      <c r="D8484" s="495"/>
      <c r="E8484" s="495"/>
      <c r="F8484" s="428"/>
      <c r="G8484" s="495"/>
      <c r="H8484" s="495" t="str">
        <f t="shared" si="268"/>
        <v/>
      </c>
      <c r="I8484" s="512" t="str">
        <f t="shared" si="269"/>
        <v/>
      </c>
      <c r="J8484" s="428"/>
    </row>
    <row r="8485" spans="1:10" ht="24.75" customHeight="1">
      <c r="A8485" s="428"/>
      <c r="B8485" s="428"/>
      <c r="C8485" s="428"/>
      <c r="D8485" s="495"/>
      <c r="E8485" s="495"/>
      <c r="F8485" s="428"/>
      <c r="G8485" s="495"/>
      <c r="H8485" s="495" t="str">
        <f t="shared" si="268"/>
        <v/>
      </c>
      <c r="I8485" s="512" t="str">
        <f t="shared" si="269"/>
        <v/>
      </c>
      <c r="J8485" s="428"/>
    </row>
    <row r="8486" spans="1:10" ht="24.75" customHeight="1">
      <c r="A8486" s="428"/>
      <c r="B8486" s="428"/>
      <c r="C8486" s="428"/>
      <c r="D8486" s="495"/>
      <c r="E8486" s="495"/>
      <c r="F8486" s="428"/>
      <c r="G8486" s="495"/>
      <c r="H8486" s="495" t="str">
        <f t="shared" si="268"/>
        <v/>
      </c>
      <c r="I8486" s="512" t="str">
        <f t="shared" si="269"/>
        <v/>
      </c>
      <c r="J8486" s="428"/>
    </row>
    <row r="8487" spans="1:10" ht="24.75" customHeight="1">
      <c r="A8487" s="428"/>
      <c r="B8487" s="428"/>
      <c r="C8487" s="428"/>
      <c r="D8487" s="495"/>
      <c r="E8487" s="495"/>
      <c r="F8487" s="428"/>
      <c r="G8487" s="495"/>
      <c r="H8487" s="495" t="str">
        <f t="shared" si="268"/>
        <v/>
      </c>
      <c r="I8487" s="512" t="str">
        <f t="shared" si="269"/>
        <v/>
      </c>
      <c r="J8487" s="428"/>
    </row>
    <row r="8488" spans="1:10" ht="24.75" customHeight="1">
      <c r="A8488" s="428"/>
      <c r="B8488" s="428"/>
      <c r="C8488" s="428"/>
      <c r="D8488" s="495"/>
      <c r="E8488" s="495"/>
      <c r="F8488" s="428"/>
      <c r="G8488" s="495"/>
      <c r="H8488" s="495" t="str">
        <f t="shared" si="268"/>
        <v/>
      </c>
      <c r="I8488" s="512" t="str">
        <f t="shared" si="269"/>
        <v/>
      </c>
      <c r="J8488" s="428"/>
    </row>
    <row r="8489" spans="1:10" ht="24.75" customHeight="1">
      <c r="A8489" s="428"/>
      <c r="B8489" s="428"/>
      <c r="C8489" s="428"/>
      <c r="D8489" s="495"/>
      <c r="E8489" s="495"/>
      <c r="F8489" s="428"/>
      <c r="G8489" s="495"/>
      <c r="H8489" s="495" t="str">
        <f t="shared" si="268"/>
        <v/>
      </c>
      <c r="I8489" s="512" t="str">
        <f t="shared" si="269"/>
        <v/>
      </c>
      <c r="J8489" s="428"/>
    </row>
    <row r="8490" spans="1:10" ht="24.75" customHeight="1">
      <c r="A8490" s="428"/>
      <c r="B8490" s="428"/>
      <c r="C8490" s="428"/>
      <c r="D8490" s="495"/>
      <c r="E8490" s="495"/>
      <c r="F8490" s="428"/>
      <c r="G8490" s="495"/>
      <c r="H8490" s="495" t="str">
        <f t="shared" si="268"/>
        <v/>
      </c>
      <c r="I8490" s="512" t="str">
        <f t="shared" si="269"/>
        <v/>
      </c>
      <c r="J8490" s="428"/>
    </row>
    <row r="8491" spans="1:10" ht="24.75" customHeight="1">
      <c r="A8491" s="428"/>
      <c r="B8491" s="428"/>
      <c r="C8491" s="428"/>
      <c r="D8491" s="495"/>
      <c r="E8491" s="495"/>
      <c r="F8491" s="428"/>
      <c r="G8491" s="495"/>
      <c r="H8491" s="495" t="str">
        <f t="shared" si="268"/>
        <v/>
      </c>
      <c r="I8491" s="512" t="str">
        <f t="shared" si="269"/>
        <v/>
      </c>
      <c r="J8491" s="428"/>
    </row>
    <row r="8492" spans="1:10" ht="24.75" customHeight="1">
      <c r="A8492" s="428"/>
      <c r="B8492" s="428"/>
      <c r="C8492" s="428"/>
      <c r="D8492" s="495"/>
      <c r="E8492" s="495"/>
      <c r="F8492" s="428"/>
      <c r="G8492" s="495"/>
      <c r="H8492" s="495" t="str">
        <f t="shared" si="268"/>
        <v/>
      </c>
      <c r="I8492" s="512" t="str">
        <f t="shared" si="269"/>
        <v/>
      </c>
      <c r="J8492" s="428"/>
    </row>
    <row r="8493" spans="1:10" ht="24.75" customHeight="1">
      <c r="A8493" s="428"/>
      <c r="B8493" s="428"/>
      <c r="C8493" s="428"/>
      <c r="D8493" s="495"/>
      <c r="E8493" s="495"/>
      <c r="F8493" s="428"/>
      <c r="G8493" s="495"/>
      <c r="H8493" s="495" t="str">
        <f t="shared" si="268"/>
        <v/>
      </c>
      <c r="I8493" s="512" t="str">
        <f t="shared" si="269"/>
        <v/>
      </c>
      <c r="J8493" s="428"/>
    </row>
    <row r="8494" spans="1:10" ht="24.75" customHeight="1">
      <c r="A8494" s="428"/>
      <c r="B8494" s="428"/>
      <c r="C8494" s="428"/>
      <c r="D8494" s="495"/>
      <c r="E8494" s="495"/>
      <c r="F8494" s="428"/>
      <c r="G8494" s="495"/>
      <c r="H8494" s="495" t="str">
        <f t="shared" si="268"/>
        <v/>
      </c>
      <c r="I8494" s="512" t="str">
        <f t="shared" si="269"/>
        <v/>
      </c>
      <c r="J8494" s="428"/>
    </row>
    <row r="8495" spans="1:10" ht="24.75" customHeight="1">
      <c r="A8495" s="428"/>
      <c r="B8495" s="428"/>
      <c r="C8495" s="428"/>
      <c r="D8495" s="495"/>
      <c r="E8495" s="495"/>
      <c r="F8495" s="428"/>
      <c r="G8495" s="495"/>
      <c r="H8495" s="495" t="str">
        <f t="shared" si="268"/>
        <v/>
      </c>
      <c r="I8495" s="512" t="str">
        <f t="shared" si="269"/>
        <v/>
      </c>
      <c r="J8495" s="428"/>
    </row>
    <row r="8496" spans="1:10" ht="24.75" customHeight="1">
      <c r="A8496" s="428"/>
      <c r="B8496" s="428"/>
      <c r="C8496" s="428"/>
      <c r="D8496" s="495"/>
      <c r="E8496" s="495"/>
      <c r="F8496" s="428"/>
      <c r="G8496" s="495"/>
      <c r="H8496" s="495" t="str">
        <f t="shared" si="268"/>
        <v/>
      </c>
      <c r="I8496" s="512" t="str">
        <f t="shared" si="269"/>
        <v/>
      </c>
      <c r="J8496" s="428"/>
    </row>
    <row r="8497" spans="1:10" ht="24.75" customHeight="1">
      <c r="A8497" s="428"/>
      <c r="B8497" s="428"/>
      <c r="C8497" s="428"/>
      <c r="D8497" s="495"/>
      <c r="E8497" s="495"/>
      <c r="F8497" s="428"/>
      <c r="G8497" s="495"/>
      <c r="H8497" s="495" t="str">
        <f t="shared" si="268"/>
        <v/>
      </c>
      <c r="I8497" s="512" t="str">
        <f t="shared" si="269"/>
        <v/>
      </c>
      <c r="J8497" s="428"/>
    </row>
    <row r="8498" spans="1:10" ht="24.75" customHeight="1">
      <c r="A8498" s="428"/>
      <c r="B8498" s="428"/>
      <c r="C8498" s="428"/>
      <c r="D8498" s="495"/>
      <c r="E8498" s="495"/>
      <c r="F8498" s="428"/>
      <c r="G8498" s="495"/>
      <c r="H8498" s="495" t="str">
        <f t="shared" si="268"/>
        <v/>
      </c>
      <c r="I8498" s="512" t="str">
        <f t="shared" si="269"/>
        <v/>
      </c>
      <c r="J8498" s="428"/>
    </row>
    <row r="8499" spans="1:10" ht="24.75" customHeight="1">
      <c r="A8499" s="428"/>
      <c r="B8499" s="428"/>
      <c r="C8499" s="428"/>
      <c r="D8499" s="495"/>
      <c r="E8499" s="495"/>
      <c r="F8499" s="428"/>
      <c r="G8499" s="495"/>
      <c r="H8499" s="495" t="str">
        <f t="shared" si="268"/>
        <v/>
      </c>
      <c r="I8499" s="512" t="str">
        <f t="shared" si="269"/>
        <v/>
      </c>
      <c r="J8499" s="428"/>
    </row>
    <row r="8500" spans="1:10" ht="24.75" customHeight="1">
      <c r="A8500" s="428"/>
      <c r="B8500" s="428"/>
      <c r="C8500" s="428"/>
      <c r="D8500" s="495"/>
      <c r="E8500" s="495"/>
      <c r="F8500" s="428"/>
      <c r="G8500" s="495"/>
      <c r="H8500" s="495" t="str">
        <f t="shared" si="268"/>
        <v/>
      </c>
      <c r="I8500" s="512" t="str">
        <f t="shared" si="269"/>
        <v/>
      </c>
      <c r="J8500" s="428"/>
    </row>
    <row r="8501" spans="1:10" ht="24.75" customHeight="1">
      <c r="A8501" s="428"/>
      <c r="B8501" s="428"/>
      <c r="C8501" s="428"/>
      <c r="D8501" s="495"/>
      <c r="E8501" s="495"/>
      <c r="F8501" s="428"/>
      <c r="G8501" s="495"/>
      <c r="H8501" s="495" t="str">
        <f t="shared" si="268"/>
        <v/>
      </c>
      <c r="I8501" s="512" t="str">
        <f t="shared" si="269"/>
        <v/>
      </c>
      <c r="J8501" s="428"/>
    </row>
    <row r="8502" spans="1:10" ht="24.75" customHeight="1">
      <c r="A8502" s="428"/>
      <c r="B8502" s="428"/>
      <c r="C8502" s="428"/>
      <c r="D8502" s="495"/>
      <c r="E8502" s="495"/>
      <c r="F8502" s="428"/>
      <c r="G8502" s="495"/>
      <c r="H8502" s="495" t="str">
        <f t="shared" si="268"/>
        <v/>
      </c>
      <c r="I8502" s="512" t="str">
        <f t="shared" si="269"/>
        <v/>
      </c>
      <c r="J8502" s="428"/>
    </row>
    <row r="8503" spans="1:10" ht="24.75" customHeight="1">
      <c r="A8503" s="428"/>
      <c r="B8503" s="428"/>
      <c r="C8503" s="428"/>
      <c r="D8503" s="495"/>
      <c r="E8503" s="495"/>
      <c r="F8503" s="428"/>
      <c r="G8503" s="495"/>
      <c r="H8503" s="495" t="str">
        <f t="shared" si="268"/>
        <v/>
      </c>
      <c r="I8503" s="512" t="str">
        <f t="shared" si="269"/>
        <v/>
      </c>
      <c r="J8503" s="428"/>
    </row>
    <row r="8504" spans="1:10" ht="24.75" customHeight="1">
      <c r="A8504" s="428"/>
      <c r="B8504" s="428"/>
      <c r="C8504" s="428"/>
      <c r="D8504" s="495"/>
      <c r="E8504" s="495"/>
      <c r="F8504" s="428"/>
      <c r="G8504" s="495"/>
      <c r="H8504" s="495" t="str">
        <f t="shared" si="268"/>
        <v/>
      </c>
      <c r="I8504" s="512" t="str">
        <f t="shared" si="269"/>
        <v/>
      </c>
      <c r="J8504" s="428"/>
    </row>
    <row r="8505" spans="1:10" ht="24.75" customHeight="1">
      <c r="A8505" s="428"/>
      <c r="B8505" s="428"/>
      <c r="C8505" s="428"/>
      <c r="D8505" s="495"/>
      <c r="E8505" s="495"/>
      <c r="F8505" s="428"/>
      <c r="G8505" s="495"/>
      <c r="H8505" s="495" t="str">
        <f t="shared" si="268"/>
        <v/>
      </c>
      <c r="I8505" s="512" t="str">
        <f t="shared" si="269"/>
        <v/>
      </c>
      <c r="J8505" s="428"/>
    </row>
    <row r="8506" spans="1:10" ht="24.75" customHeight="1">
      <c r="A8506" s="428"/>
      <c r="B8506" s="428"/>
      <c r="C8506" s="428"/>
      <c r="D8506" s="495"/>
      <c r="E8506" s="495"/>
      <c r="F8506" s="428"/>
      <c r="G8506" s="495"/>
      <c r="H8506" s="495" t="str">
        <f t="shared" si="268"/>
        <v/>
      </c>
      <c r="I8506" s="512" t="str">
        <f t="shared" si="269"/>
        <v/>
      </c>
      <c r="J8506" s="428"/>
    </row>
    <row r="8507" spans="1:10" ht="24.75" customHeight="1">
      <c r="A8507" s="428"/>
      <c r="B8507" s="428"/>
      <c r="C8507" s="428"/>
      <c r="D8507" s="495"/>
      <c r="E8507" s="495"/>
      <c r="F8507" s="428"/>
      <c r="G8507" s="495"/>
      <c r="H8507" s="495" t="str">
        <f t="shared" si="268"/>
        <v/>
      </c>
      <c r="I8507" s="512" t="str">
        <f t="shared" si="269"/>
        <v/>
      </c>
      <c r="J8507" s="428"/>
    </row>
    <row r="8508" spans="1:10" ht="24.75" customHeight="1">
      <c r="A8508" s="428"/>
      <c r="B8508" s="428"/>
      <c r="C8508" s="428"/>
      <c r="D8508" s="495"/>
      <c r="E8508" s="495"/>
      <c r="F8508" s="428"/>
      <c r="G8508" s="495"/>
      <c r="H8508" s="495" t="str">
        <f t="shared" si="268"/>
        <v/>
      </c>
      <c r="I8508" s="512" t="str">
        <f t="shared" si="269"/>
        <v/>
      </c>
      <c r="J8508" s="428"/>
    </row>
    <row r="8509" spans="1:10" ht="24.75" customHeight="1">
      <c r="A8509" s="428"/>
      <c r="B8509" s="428"/>
      <c r="C8509" s="428"/>
      <c r="D8509" s="495"/>
      <c r="E8509" s="495"/>
      <c r="F8509" s="428"/>
      <c r="G8509" s="495"/>
      <c r="H8509" s="495" t="str">
        <f t="shared" si="268"/>
        <v/>
      </c>
      <c r="I8509" s="512" t="str">
        <f t="shared" si="269"/>
        <v/>
      </c>
      <c r="J8509" s="428"/>
    </row>
    <row r="8510" spans="1:10" ht="24.75" customHeight="1">
      <c r="A8510" s="428"/>
      <c r="B8510" s="428"/>
      <c r="C8510" s="428"/>
      <c r="D8510" s="495"/>
      <c r="E8510" s="495"/>
      <c r="F8510" s="428"/>
      <c r="G8510" s="495"/>
      <c r="H8510" s="495" t="str">
        <f t="shared" si="268"/>
        <v/>
      </c>
      <c r="I8510" s="512" t="str">
        <f t="shared" si="269"/>
        <v/>
      </c>
      <c r="J8510" s="428"/>
    </row>
    <row r="8511" spans="1:10" ht="24.75" customHeight="1">
      <c r="A8511" s="428"/>
      <c r="B8511" s="428"/>
      <c r="C8511" s="428"/>
      <c r="D8511" s="495"/>
      <c r="E8511" s="495"/>
      <c r="F8511" s="428"/>
      <c r="G8511" s="495"/>
      <c r="H8511" s="495" t="str">
        <f t="shared" si="268"/>
        <v/>
      </c>
      <c r="I8511" s="512" t="str">
        <f t="shared" si="269"/>
        <v/>
      </c>
      <c r="J8511" s="428"/>
    </row>
    <row r="8512" spans="1:10" ht="24.75" customHeight="1">
      <c r="A8512" s="428"/>
      <c r="B8512" s="428"/>
      <c r="C8512" s="428"/>
      <c r="D8512" s="495"/>
      <c r="E8512" s="495"/>
      <c r="F8512" s="428"/>
      <c r="G8512" s="495"/>
      <c r="H8512" s="495" t="str">
        <f t="shared" si="268"/>
        <v/>
      </c>
      <c r="I8512" s="512" t="str">
        <f t="shared" si="269"/>
        <v/>
      </c>
      <c r="J8512" s="428"/>
    </row>
    <row r="8513" spans="1:10" ht="24.75" customHeight="1">
      <c r="A8513" s="428"/>
      <c r="B8513" s="428"/>
      <c r="C8513" s="428"/>
      <c r="D8513" s="495"/>
      <c r="E8513" s="495"/>
      <c r="F8513" s="428"/>
      <c r="G8513" s="495"/>
      <c r="H8513" s="495" t="str">
        <f t="shared" si="268"/>
        <v/>
      </c>
      <c r="I8513" s="512" t="str">
        <f t="shared" si="269"/>
        <v/>
      </c>
      <c r="J8513" s="428"/>
    </row>
    <row r="8514" spans="1:10" ht="24.75" customHeight="1">
      <c r="A8514" s="428"/>
      <c r="B8514" s="428"/>
      <c r="C8514" s="428"/>
      <c r="D8514" s="495"/>
      <c r="E8514" s="495"/>
      <c r="F8514" s="428"/>
      <c r="G8514" s="495"/>
      <c r="H8514" s="495" t="str">
        <f t="shared" si="268"/>
        <v/>
      </c>
      <c r="I8514" s="512" t="str">
        <f t="shared" si="269"/>
        <v/>
      </c>
      <c r="J8514" s="428"/>
    </row>
    <row r="8515" spans="1:10" ht="24.75" customHeight="1">
      <c r="A8515" s="428"/>
      <c r="B8515" s="428"/>
      <c r="C8515" s="428"/>
      <c r="D8515" s="495"/>
      <c r="E8515" s="495"/>
      <c r="F8515" s="428"/>
      <c r="G8515" s="495"/>
      <c r="H8515" s="495" t="str">
        <f t="shared" si="268"/>
        <v/>
      </c>
      <c r="I8515" s="512" t="str">
        <f t="shared" si="269"/>
        <v/>
      </c>
      <c r="J8515" s="428"/>
    </row>
    <row r="8516" spans="1:10" ht="24.75" customHeight="1">
      <c r="A8516" s="428"/>
      <c r="B8516" s="428"/>
      <c r="C8516" s="428"/>
      <c r="D8516" s="495"/>
      <c r="E8516" s="495"/>
      <c r="F8516" s="428"/>
      <c r="G8516" s="495"/>
      <c r="H8516" s="495" t="str">
        <f t="shared" si="268"/>
        <v/>
      </c>
      <c r="I8516" s="512" t="str">
        <f t="shared" si="269"/>
        <v/>
      </c>
      <c r="J8516" s="428"/>
    </row>
    <row r="8517" spans="1:10" ht="24.75" customHeight="1">
      <c r="A8517" s="428"/>
      <c r="B8517" s="428"/>
      <c r="C8517" s="428"/>
      <c r="D8517" s="495"/>
      <c r="E8517" s="495"/>
      <c r="F8517" s="428"/>
      <c r="G8517" s="495"/>
      <c r="H8517" s="495" t="str">
        <f t="shared" si="268"/>
        <v/>
      </c>
      <c r="I8517" s="512" t="str">
        <f t="shared" si="269"/>
        <v/>
      </c>
      <c r="J8517" s="428"/>
    </row>
    <row r="8518" spans="1:10" ht="24.75" customHeight="1">
      <c r="A8518" s="428"/>
      <c r="B8518" s="428"/>
      <c r="C8518" s="428"/>
      <c r="D8518" s="495"/>
      <c r="E8518" s="495"/>
      <c r="F8518" s="428"/>
      <c r="G8518" s="495"/>
      <c r="H8518" s="495" t="str">
        <f t="shared" si="268"/>
        <v/>
      </c>
      <c r="I8518" s="512" t="str">
        <f t="shared" si="269"/>
        <v/>
      </c>
      <c r="J8518" s="428"/>
    </row>
    <row r="8519" spans="1:10" ht="24.75" customHeight="1">
      <c r="A8519" s="428"/>
      <c r="B8519" s="428"/>
      <c r="C8519" s="428"/>
      <c r="D8519" s="495"/>
      <c r="E8519" s="495"/>
      <c r="F8519" s="428"/>
      <c r="G8519" s="495"/>
      <c r="H8519" s="495" t="str">
        <f t="shared" si="268"/>
        <v/>
      </c>
      <c r="I8519" s="512" t="str">
        <f t="shared" si="269"/>
        <v/>
      </c>
      <c r="J8519" s="428"/>
    </row>
    <row r="8520" spans="1:10" ht="24.75" customHeight="1">
      <c r="A8520" s="428"/>
      <c r="B8520" s="428"/>
      <c r="C8520" s="428"/>
      <c r="D8520" s="495"/>
      <c r="E8520" s="495"/>
      <c r="F8520" s="428"/>
      <c r="G8520" s="495"/>
      <c r="H8520" s="495" t="str">
        <f t="shared" si="268"/>
        <v/>
      </c>
      <c r="I8520" s="512" t="str">
        <f t="shared" si="269"/>
        <v/>
      </c>
      <c r="J8520" s="428"/>
    </row>
    <row r="8521" spans="1:10" ht="24.75" customHeight="1">
      <c r="A8521" s="428"/>
      <c r="B8521" s="428"/>
      <c r="C8521" s="428"/>
      <c r="D8521" s="495"/>
      <c r="E8521" s="495"/>
      <c r="F8521" s="428"/>
      <c r="G8521" s="495"/>
      <c r="H8521" s="495" t="str">
        <f t="shared" si="268"/>
        <v/>
      </c>
      <c r="I8521" s="512" t="str">
        <f t="shared" si="269"/>
        <v/>
      </c>
      <c r="J8521" s="428"/>
    </row>
    <row r="8522" spans="1:10" ht="24.75" customHeight="1">
      <c r="A8522" s="428"/>
      <c r="B8522" s="428"/>
      <c r="C8522" s="428"/>
      <c r="D8522" s="495"/>
      <c r="E8522" s="495"/>
      <c r="F8522" s="428"/>
      <c r="G8522" s="495"/>
      <c r="H8522" s="495" t="str">
        <f t="shared" si="268"/>
        <v/>
      </c>
      <c r="I8522" s="512" t="str">
        <f t="shared" si="269"/>
        <v/>
      </c>
      <c r="J8522" s="428"/>
    </row>
    <row r="8523" spans="1:10" ht="24.75" customHeight="1">
      <c r="A8523" s="428"/>
      <c r="B8523" s="428"/>
      <c r="C8523" s="428"/>
      <c r="D8523" s="495"/>
      <c r="E8523" s="495"/>
      <c r="F8523" s="428"/>
      <c r="G8523" s="495"/>
      <c r="H8523" s="495" t="str">
        <f t="shared" si="268"/>
        <v/>
      </c>
      <c r="I8523" s="512" t="str">
        <f t="shared" si="269"/>
        <v/>
      </c>
      <c r="J8523" s="428"/>
    </row>
    <row r="8524" spans="1:10" ht="24.75" customHeight="1">
      <c r="A8524" s="428"/>
      <c r="B8524" s="428"/>
      <c r="C8524" s="428"/>
      <c r="D8524" s="495"/>
      <c r="E8524" s="495"/>
      <c r="F8524" s="428"/>
      <c r="G8524" s="495"/>
      <c r="H8524" s="495" t="str">
        <f t="shared" si="268"/>
        <v/>
      </c>
      <c r="I8524" s="512" t="str">
        <f t="shared" si="269"/>
        <v/>
      </c>
      <c r="J8524" s="428"/>
    </row>
    <row r="8525" spans="1:10" ht="24.75" customHeight="1">
      <c r="A8525" s="428"/>
      <c r="B8525" s="428"/>
      <c r="C8525" s="428"/>
      <c r="D8525" s="495"/>
      <c r="E8525" s="495"/>
      <c r="F8525" s="428"/>
      <c r="G8525" s="495"/>
      <c r="H8525" s="495" t="str">
        <f t="shared" si="268"/>
        <v/>
      </c>
      <c r="I8525" s="512" t="str">
        <f t="shared" si="269"/>
        <v/>
      </c>
      <c r="J8525" s="428"/>
    </row>
    <row r="8526" spans="1:10" ht="24.75" customHeight="1">
      <c r="A8526" s="428"/>
      <c r="B8526" s="428"/>
      <c r="C8526" s="428"/>
      <c r="D8526" s="495"/>
      <c r="E8526" s="495"/>
      <c r="F8526" s="428"/>
      <c r="G8526" s="495"/>
      <c r="H8526" s="495" t="str">
        <f t="shared" si="268"/>
        <v/>
      </c>
      <c r="I8526" s="512" t="str">
        <f t="shared" si="269"/>
        <v/>
      </c>
      <c r="J8526" s="428"/>
    </row>
    <row r="8527" spans="1:10" ht="24.75" customHeight="1">
      <c r="A8527" s="428"/>
      <c r="B8527" s="428"/>
      <c r="C8527" s="428"/>
      <c r="D8527" s="495"/>
      <c r="E8527" s="495"/>
      <c r="F8527" s="428"/>
      <c r="G8527" s="495"/>
      <c r="H8527" s="495" t="str">
        <f t="shared" si="268"/>
        <v/>
      </c>
      <c r="I8527" s="512" t="str">
        <f t="shared" si="269"/>
        <v/>
      </c>
      <c r="J8527" s="428"/>
    </row>
    <row r="8528" spans="1:10" ht="24.75" customHeight="1">
      <c r="A8528" s="428"/>
      <c r="B8528" s="428"/>
      <c r="C8528" s="428"/>
      <c r="D8528" s="495"/>
      <c r="E8528" s="495"/>
      <c r="F8528" s="428"/>
      <c r="G8528" s="495"/>
      <c r="H8528" s="495" t="str">
        <f t="shared" si="268"/>
        <v/>
      </c>
      <c r="I8528" s="512" t="str">
        <f t="shared" si="269"/>
        <v/>
      </c>
      <c r="J8528" s="428"/>
    </row>
    <row r="8529" spans="1:10" ht="24.75" customHeight="1">
      <c r="A8529" s="428"/>
      <c r="B8529" s="428"/>
      <c r="C8529" s="428"/>
      <c r="D8529" s="495"/>
      <c r="E8529" s="495"/>
      <c r="F8529" s="428"/>
      <c r="G8529" s="495"/>
      <c r="H8529" s="495" t="str">
        <f t="shared" si="268"/>
        <v/>
      </c>
      <c r="I8529" s="512" t="str">
        <f t="shared" si="269"/>
        <v/>
      </c>
      <c r="J8529" s="428"/>
    </row>
    <row r="8530" spans="1:10" ht="24.75" customHeight="1">
      <c r="A8530" s="428"/>
      <c r="B8530" s="428"/>
      <c r="C8530" s="428"/>
      <c r="D8530" s="495"/>
      <c r="E8530" s="495"/>
      <c r="F8530" s="428"/>
      <c r="G8530" s="495"/>
      <c r="H8530" s="495" t="str">
        <f t="shared" si="268"/>
        <v/>
      </c>
      <c r="I8530" s="512" t="str">
        <f t="shared" si="269"/>
        <v/>
      </c>
      <c r="J8530" s="428"/>
    </row>
    <row r="8531" spans="1:10" ht="24.75" customHeight="1">
      <c r="A8531" s="428"/>
      <c r="B8531" s="428"/>
      <c r="C8531" s="428"/>
      <c r="D8531" s="495"/>
      <c r="E8531" s="495"/>
      <c r="F8531" s="428"/>
      <c r="G8531" s="495"/>
      <c r="H8531" s="495" t="str">
        <f t="shared" si="268"/>
        <v/>
      </c>
      <c r="I8531" s="512" t="str">
        <f t="shared" si="269"/>
        <v/>
      </c>
      <c r="J8531" s="428"/>
    </row>
    <row r="8532" spans="1:10" ht="24.75" customHeight="1">
      <c r="A8532" s="428"/>
      <c r="B8532" s="428"/>
      <c r="C8532" s="428"/>
      <c r="D8532" s="495"/>
      <c r="E8532" s="495"/>
      <c r="F8532" s="428"/>
      <c r="G8532" s="495"/>
      <c r="H8532" s="495" t="str">
        <f t="shared" si="268"/>
        <v/>
      </c>
      <c r="I8532" s="512" t="str">
        <f t="shared" si="269"/>
        <v/>
      </c>
      <c r="J8532" s="428"/>
    </row>
    <row r="8533" spans="1:10" ht="24.75" customHeight="1">
      <c r="A8533" s="428"/>
      <c r="B8533" s="428"/>
      <c r="C8533" s="428"/>
      <c r="D8533" s="495"/>
      <c r="E8533" s="495"/>
      <c r="F8533" s="428"/>
      <c r="G8533" s="495"/>
      <c r="H8533" s="495" t="str">
        <f t="shared" si="268"/>
        <v/>
      </c>
      <c r="I8533" s="512" t="str">
        <f t="shared" si="269"/>
        <v/>
      </c>
      <c r="J8533" s="428"/>
    </row>
    <row r="8534" spans="1:10" ht="24.75" customHeight="1">
      <c r="A8534" s="428"/>
      <c r="B8534" s="428"/>
      <c r="C8534" s="428"/>
      <c r="D8534" s="495"/>
      <c r="E8534" s="495"/>
      <c r="F8534" s="428"/>
      <c r="G8534" s="495"/>
      <c r="H8534" s="495" t="str">
        <f t="shared" si="268"/>
        <v/>
      </c>
      <c r="I8534" s="512" t="str">
        <f t="shared" si="269"/>
        <v/>
      </c>
      <c r="J8534" s="428"/>
    </row>
    <row r="8535" spans="1:10" ht="24.75" customHeight="1">
      <c r="A8535" s="428"/>
      <c r="B8535" s="428"/>
      <c r="C8535" s="428"/>
      <c r="D8535" s="495"/>
      <c r="E8535" s="495"/>
      <c r="F8535" s="428"/>
      <c r="G8535" s="495"/>
      <c r="H8535" s="495" t="str">
        <f t="shared" si="268"/>
        <v/>
      </c>
      <c r="I8535" s="512" t="str">
        <f t="shared" si="269"/>
        <v/>
      </c>
      <c r="J8535" s="428"/>
    </row>
    <row r="8536" spans="1:10" ht="24.75" customHeight="1">
      <c r="A8536" s="428"/>
      <c r="B8536" s="428"/>
      <c r="C8536" s="428"/>
      <c r="D8536" s="495"/>
      <c r="E8536" s="495"/>
      <c r="F8536" s="428"/>
      <c r="G8536" s="495"/>
      <c r="H8536" s="495" t="str">
        <f t="shared" si="268"/>
        <v/>
      </c>
      <c r="I8536" s="512" t="str">
        <f t="shared" si="269"/>
        <v/>
      </c>
      <c r="J8536" s="428"/>
    </row>
    <row r="8537" spans="1:10" ht="24.75" customHeight="1">
      <c r="A8537" s="428"/>
      <c r="B8537" s="428"/>
      <c r="C8537" s="428"/>
      <c r="D8537" s="495"/>
      <c r="E8537" s="495"/>
      <c r="F8537" s="428"/>
      <c r="G8537" s="495"/>
      <c r="H8537" s="495" t="str">
        <f t="shared" si="268"/>
        <v/>
      </c>
      <c r="I8537" s="512" t="str">
        <f t="shared" si="269"/>
        <v/>
      </c>
      <c r="J8537" s="428"/>
    </row>
    <row r="8538" spans="1:10" ht="24.75" customHeight="1">
      <c r="A8538" s="428"/>
      <c r="B8538" s="428"/>
      <c r="C8538" s="428"/>
      <c r="D8538" s="495"/>
      <c r="E8538" s="495"/>
      <c r="F8538" s="428"/>
      <c r="G8538" s="495"/>
      <c r="H8538" s="495" t="str">
        <f t="shared" si="268"/>
        <v/>
      </c>
      <c r="I8538" s="512" t="str">
        <f t="shared" si="269"/>
        <v/>
      </c>
      <c r="J8538" s="428"/>
    </row>
    <row r="8539" spans="1:10" ht="24.75" customHeight="1">
      <c r="A8539" s="428"/>
      <c r="B8539" s="428"/>
      <c r="C8539" s="428"/>
      <c r="D8539" s="495"/>
      <c r="E8539" s="495"/>
      <c r="F8539" s="428"/>
      <c r="G8539" s="495"/>
      <c r="H8539" s="495" t="str">
        <f t="shared" si="268"/>
        <v/>
      </c>
      <c r="I8539" s="512" t="str">
        <f t="shared" si="269"/>
        <v/>
      </c>
      <c r="J8539" s="428"/>
    </row>
    <row r="8540" spans="1:10" ht="24.75" customHeight="1">
      <c r="A8540" s="428"/>
      <c r="B8540" s="428"/>
      <c r="C8540" s="428"/>
      <c r="D8540" s="495"/>
      <c r="E8540" s="495"/>
      <c r="F8540" s="428"/>
      <c r="G8540" s="495"/>
      <c r="H8540" s="495" t="str">
        <f t="shared" si="268"/>
        <v/>
      </c>
      <c r="I8540" s="512" t="str">
        <f t="shared" si="269"/>
        <v/>
      </c>
      <c r="J8540" s="428"/>
    </row>
    <row r="8541" spans="1:10" ht="24.75" customHeight="1">
      <c r="A8541" s="428"/>
      <c r="B8541" s="428"/>
      <c r="C8541" s="428"/>
      <c r="D8541" s="495"/>
      <c r="E8541" s="495"/>
      <c r="F8541" s="428"/>
      <c r="G8541" s="495"/>
      <c r="H8541" s="495" t="str">
        <f t="shared" si="268"/>
        <v/>
      </c>
      <c r="I8541" s="512" t="str">
        <f t="shared" si="269"/>
        <v/>
      </c>
      <c r="J8541" s="428"/>
    </row>
    <row r="8542" spans="1:10" ht="24.75" customHeight="1">
      <c r="A8542" s="428"/>
      <c r="B8542" s="428"/>
      <c r="C8542" s="428"/>
      <c r="D8542" s="495"/>
      <c r="E8542" s="495"/>
      <c r="F8542" s="428"/>
      <c r="G8542" s="495"/>
      <c r="H8542" s="495" t="str">
        <f t="shared" ref="H8542:H8605" si="270">IF(E8542="","",E8542*G8542)</f>
        <v/>
      </c>
      <c r="I8542" s="512" t="str">
        <f t="shared" ref="I8542:I8605" si="271">IF(D8542="","",H8542/D8542)</f>
        <v/>
      </c>
      <c r="J8542" s="428"/>
    </row>
    <row r="8543" spans="1:10" ht="24.75" customHeight="1">
      <c r="A8543" s="428"/>
      <c r="B8543" s="428"/>
      <c r="C8543" s="428"/>
      <c r="D8543" s="495"/>
      <c r="E8543" s="495"/>
      <c r="F8543" s="428"/>
      <c r="G8543" s="495"/>
      <c r="H8543" s="495" t="str">
        <f t="shared" si="270"/>
        <v/>
      </c>
      <c r="I8543" s="512" t="str">
        <f t="shared" si="271"/>
        <v/>
      </c>
      <c r="J8543" s="428"/>
    </row>
    <row r="8544" spans="1:10" ht="24.75" customHeight="1">
      <c r="A8544" s="428"/>
      <c r="B8544" s="428"/>
      <c r="C8544" s="428"/>
      <c r="D8544" s="495"/>
      <c r="E8544" s="495"/>
      <c r="F8544" s="428"/>
      <c r="G8544" s="495"/>
      <c r="H8544" s="495" t="str">
        <f t="shared" si="270"/>
        <v/>
      </c>
      <c r="I8544" s="512" t="str">
        <f t="shared" si="271"/>
        <v/>
      </c>
      <c r="J8544" s="428"/>
    </row>
    <row r="8545" spans="1:10" ht="24.75" customHeight="1">
      <c r="A8545" s="428"/>
      <c r="B8545" s="428"/>
      <c r="C8545" s="428"/>
      <c r="D8545" s="495"/>
      <c r="E8545" s="495"/>
      <c r="F8545" s="428"/>
      <c r="G8545" s="495"/>
      <c r="H8545" s="495" t="str">
        <f t="shared" si="270"/>
        <v/>
      </c>
      <c r="I8545" s="512" t="str">
        <f t="shared" si="271"/>
        <v/>
      </c>
      <c r="J8545" s="428"/>
    </row>
    <row r="8546" spans="1:10" ht="24.75" customHeight="1">
      <c r="A8546" s="428"/>
      <c r="B8546" s="428"/>
      <c r="C8546" s="428"/>
      <c r="D8546" s="495"/>
      <c r="E8546" s="495"/>
      <c r="F8546" s="428"/>
      <c r="G8546" s="495"/>
      <c r="H8546" s="495" t="str">
        <f t="shared" si="270"/>
        <v/>
      </c>
      <c r="I8546" s="512" t="str">
        <f t="shared" si="271"/>
        <v/>
      </c>
      <c r="J8546" s="428"/>
    </row>
    <row r="8547" spans="1:10" ht="24.75" customHeight="1">
      <c r="A8547" s="428"/>
      <c r="B8547" s="428"/>
      <c r="C8547" s="428"/>
      <c r="D8547" s="495"/>
      <c r="E8547" s="495"/>
      <c r="F8547" s="428"/>
      <c r="G8547" s="495"/>
      <c r="H8547" s="495" t="str">
        <f t="shared" si="270"/>
        <v/>
      </c>
      <c r="I8547" s="512" t="str">
        <f t="shared" si="271"/>
        <v/>
      </c>
      <c r="J8547" s="428"/>
    </row>
    <row r="8548" spans="1:10" ht="24.75" customHeight="1">
      <c r="A8548" s="428"/>
      <c r="B8548" s="428"/>
      <c r="C8548" s="428"/>
      <c r="D8548" s="495"/>
      <c r="E8548" s="495"/>
      <c r="F8548" s="428"/>
      <c r="G8548" s="495"/>
      <c r="H8548" s="495" t="str">
        <f t="shared" si="270"/>
        <v/>
      </c>
      <c r="I8548" s="512" t="str">
        <f t="shared" si="271"/>
        <v/>
      </c>
      <c r="J8548" s="428"/>
    </row>
    <row r="8549" spans="1:10" ht="24.75" customHeight="1">
      <c r="A8549" s="428"/>
      <c r="B8549" s="428"/>
      <c r="C8549" s="428"/>
      <c r="D8549" s="495"/>
      <c r="E8549" s="495"/>
      <c r="F8549" s="428"/>
      <c r="G8549" s="495"/>
      <c r="H8549" s="495" t="str">
        <f t="shared" si="270"/>
        <v/>
      </c>
      <c r="I8549" s="512" t="str">
        <f t="shared" si="271"/>
        <v/>
      </c>
      <c r="J8549" s="428"/>
    </row>
    <row r="8550" spans="1:10" ht="24.75" customHeight="1">
      <c r="A8550" s="428"/>
      <c r="B8550" s="428"/>
      <c r="C8550" s="428"/>
      <c r="D8550" s="495"/>
      <c r="E8550" s="495"/>
      <c r="F8550" s="428"/>
      <c r="G8550" s="495"/>
      <c r="H8550" s="495" t="str">
        <f t="shared" si="270"/>
        <v/>
      </c>
      <c r="I8550" s="512" t="str">
        <f t="shared" si="271"/>
        <v/>
      </c>
      <c r="J8550" s="428"/>
    </row>
    <row r="8551" spans="1:10" ht="24.75" customHeight="1">
      <c r="A8551" s="428"/>
      <c r="B8551" s="428"/>
      <c r="C8551" s="428"/>
      <c r="D8551" s="495"/>
      <c r="E8551" s="495"/>
      <c r="F8551" s="428"/>
      <c r="G8551" s="495"/>
      <c r="H8551" s="495" t="str">
        <f t="shared" si="270"/>
        <v/>
      </c>
      <c r="I8551" s="512" t="str">
        <f t="shared" si="271"/>
        <v/>
      </c>
      <c r="J8551" s="428"/>
    </row>
    <row r="8552" spans="1:10" ht="24.75" customHeight="1">
      <c r="A8552" s="428"/>
      <c r="B8552" s="428"/>
      <c r="C8552" s="428"/>
      <c r="D8552" s="495"/>
      <c r="E8552" s="495"/>
      <c r="F8552" s="428"/>
      <c r="G8552" s="495"/>
      <c r="H8552" s="495" t="str">
        <f t="shared" si="270"/>
        <v/>
      </c>
      <c r="I8552" s="512" t="str">
        <f t="shared" si="271"/>
        <v/>
      </c>
      <c r="J8552" s="428"/>
    </row>
    <row r="8553" spans="1:10" ht="24.75" customHeight="1">
      <c r="A8553" s="428"/>
      <c r="B8553" s="428"/>
      <c r="C8553" s="428"/>
      <c r="D8553" s="495"/>
      <c r="E8553" s="495"/>
      <c r="F8553" s="428"/>
      <c r="G8553" s="495"/>
      <c r="H8553" s="495" t="str">
        <f t="shared" si="270"/>
        <v/>
      </c>
      <c r="I8553" s="512" t="str">
        <f t="shared" si="271"/>
        <v/>
      </c>
      <c r="J8553" s="428"/>
    </row>
    <row r="8554" spans="1:10" ht="24.75" customHeight="1">
      <c r="A8554" s="428"/>
      <c r="B8554" s="428"/>
      <c r="C8554" s="428"/>
      <c r="D8554" s="495"/>
      <c r="E8554" s="495"/>
      <c r="F8554" s="428"/>
      <c r="G8554" s="495"/>
      <c r="H8554" s="495" t="str">
        <f t="shared" si="270"/>
        <v/>
      </c>
      <c r="I8554" s="512" t="str">
        <f t="shared" si="271"/>
        <v/>
      </c>
      <c r="J8554" s="428"/>
    </row>
    <row r="8555" spans="1:10" ht="24.75" customHeight="1">
      <c r="A8555" s="428"/>
      <c r="B8555" s="428"/>
      <c r="C8555" s="428"/>
      <c r="D8555" s="495"/>
      <c r="E8555" s="495"/>
      <c r="F8555" s="428"/>
      <c r="G8555" s="495"/>
      <c r="H8555" s="495" t="str">
        <f t="shared" si="270"/>
        <v/>
      </c>
      <c r="I8555" s="512" t="str">
        <f t="shared" si="271"/>
        <v/>
      </c>
      <c r="J8555" s="428"/>
    </row>
    <row r="8556" spans="1:10" ht="24.75" customHeight="1">
      <c r="A8556" s="428"/>
      <c r="B8556" s="428"/>
      <c r="C8556" s="428"/>
      <c r="D8556" s="495"/>
      <c r="E8556" s="495"/>
      <c r="F8556" s="428"/>
      <c r="G8556" s="495"/>
      <c r="H8556" s="495" t="str">
        <f t="shared" si="270"/>
        <v/>
      </c>
      <c r="I8556" s="512" t="str">
        <f t="shared" si="271"/>
        <v/>
      </c>
      <c r="J8556" s="428"/>
    </row>
    <row r="8557" spans="1:10" ht="24.75" customHeight="1">
      <c r="A8557" s="428"/>
      <c r="B8557" s="428"/>
      <c r="C8557" s="428"/>
      <c r="D8557" s="495"/>
      <c r="E8557" s="495"/>
      <c r="F8557" s="428"/>
      <c r="G8557" s="495"/>
      <c r="H8557" s="495" t="str">
        <f t="shared" si="270"/>
        <v/>
      </c>
      <c r="I8557" s="512" t="str">
        <f t="shared" si="271"/>
        <v/>
      </c>
      <c r="J8557" s="428"/>
    </row>
    <row r="8558" spans="1:10" ht="24.75" customHeight="1">
      <c r="A8558" s="428"/>
      <c r="B8558" s="428"/>
      <c r="C8558" s="428"/>
      <c r="D8558" s="495"/>
      <c r="E8558" s="495"/>
      <c r="F8558" s="428"/>
      <c r="G8558" s="495"/>
      <c r="H8558" s="495" t="str">
        <f t="shared" si="270"/>
        <v/>
      </c>
      <c r="I8558" s="512" t="str">
        <f t="shared" si="271"/>
        <v/>
      </c>
      <c r="J8558" s="428"/>
    </row>
    <row r="8559" spans="1:10" ht="24.75" customHeight="1">
      <c r="A8559" s="428"/>
      <c r="B8559" s="428"/>
      <c r="C8559" s="428"/>
      <c r="D8559" s="495"/>
      <c r="E8559" s="495"/>
      <c r="F8559" s="428"/>
      <c r="G8559" s="495"/>
      <c r="H8559" s="495" t="str">
        <f t="shared" si="270"/>
        <v/>
      </c>
      <c r="I8559" s="512" t="str">
        <f t="shared" si="271"/>
        <v/>
      </c>
      <c r="J8559" s="428"/>
    </row>
    <row r="8560" spans="1:10" ht="24.75" customHeight="1">
      <c r="A8560" s="428"/>
      <c r="B8560" s="428"/>
      <c r="C8560" s="428"/>
      <c r="D8560" s="495"/>
      <c r="E8560" s="495"/>
      <c r="F8560" s="428"/>
      <c r="G8560" s="495"/>
      <c r="H8560" s="495" t="str">
        <f t="shared" si="270"/>
        <v/>
      </c>
      <c r="I8560" s="512" t="str">
        <f t="shared" si="271"/>
        <v/>
      </c>
      <c r="J8560" s="428"/>
    </row>
    <row r="8561" spans="1:10" ht="24.75" customHeight="1">
      <c r="A8561" s="428"/>
      <c r="B8561" s="428"/>
      <c r="C8561" s="428"/>
      <c r="D8561" s="495"/>
      <c r="E8561" s="495"/>
      <c r="F8561" s="428"/>
      <c r="G8561" s="495"/>
      <c r="H8561" s="495" t="str">
        <f t="shared" si="270"/>
        <v/>
      </c>
      <c r="I8561" s="512" t="str">
        <f t="shared" si="271"/>
        <v/>
      </c>
      <c r="J8561" s="428"/>
    </row>
    <row r="8562" spans="1:10" ht="24.75" customHeight="1">
      <c r="A8562" s="428"/>
      <c r="B8562" s="428"/>
      <c r="C8562" s="428"/>
      <c r="D8562" s="495"/>
      <c r="E8562" s="495"/>
      <c r="F8562" s="428"/>
      <c r="G8562" s="495"/>
      <c r="H8562" s="495" t="str">
        <f t="shared" si="270"/>
        <v/>
      </c>
      <c r="I8562" s="512" t="str">
        <f t="shared" si="271"/>
        <v/>
      </c>
      <c r="J8562" s="428"/>
    </row>
    <row r="8563" spans="1:10" ht="24.75" customHeight="1">
      <c r="A8563" s="428"/>
      <c r="B8563" s="428"/>
      <c r="C8563" s="428"/>
      <c r="D8563" s="495"/>
      <c r="E8563" s="495"/>
      <c r="F8563" s="428"/>
      <c r="G8563" s="495"/>
      <c r="H8563" s="495" t="str">
        <f t="shared" si="270"/>
        <v/>
      </c>
      <c r="I8563" s="512" t="str">
        <f t="shared" si="271"/>
        <v/>
      </c>
      <c r="J8563" s="428"/>
    </row>
    <row r="8564" spans="1:10" ht="24.75" customHeight="1">
      <c r="A8564" s="428"/>
      <c r="B8564" s="428"/>
      <c r="C8564" s="428"/>
      <c r="D8564" s="495"/>
      <c r="E8564" s="495"/>
      <c r="F8564" s="428"/>
      <c r="G8564" s="495"/>
      <c r="H8564" s="495" t="str">
        <f t="shared" si="270"/>
        <v/>
      </c>
      <c r="I8564" s="512" t="str">
        <f t="shared" si="271"/>
        <v/>
      </c>
      <c r="J8564" s="428"/>
    </row>
    <row r="8565" spans="1:10" ht="24.75" customHeight="1">
      <c r="A8565" s="428"/>
      <c r="B8565" s="428"/>
      <c r="C8565" s="428"/>
      <c r="D8565" s="495"/>
      <c r="E8565" s="495"/>
      <c r="F8565" s="428"/>
      <c r="G8565" s="495"/>
      <c r="H8565" s="495" t="str">
        <f t="shared" si="270"/>
        <v/>
      </c>
      <c r="I8565" s="512" t="str">
        <f t="shared" si="271"/>
        <v/>
      </c>
      <c r="J8565" s="428"/>
    </row>
    <row r="8566" spans="1:10" ht="24.75" customHeight="1">
      <c r="A8566" s="428"/>
      <c r="B8566" s="428"/>
      <c r="C8566" s="428"/>
      <c r="D8566" s="495"/>
      <c r="E8566" s="495"/>
      <c r="F8566" s="428"/>
      <c r="G8566" s="495"/>
      <c r="H8566" s="495" t="str">
        <f t="shared" si="270"/>
        <v/>
      </c>
      <c r="I8566" s="512" t="str">
        <f t="shared" si="271"/>
        <v/>
      </c>
      <c r="J8566" s="428"/>
    </row>
    <row r="8567" spans="1:10" ht="24.75" customHeight="1">
      <c r="A8567" s="428"/>
      <c r="B8567" s="428"/>
      <c r="C8567" s="428"/>
      <c r="D8567" s="495"/>
      <c r="E8567" s="495"/>
      <c r="F8567" s="428"/>
      <c r="G8567" s="495"/>
      <c r="H8567" s="495" t="str">
        <f t="shared" si="270"/>
        <v/>
      </c>
      <c r="I8567" s="512" t="str">
        <f t="shared" si="271"/>
        <v/>
      </c>
      <c r="J8567" s="428"/>
    </row>
    <row r="8568" spans="1:10" ht="24.75" customHeight="1">
      <c r="A8568" s="428"/>
      <c r="B8568" s="428"/>
      <c r="C8568" s="428"/>
      <c r="D8568" s="495"/>
      <c r="E8568" s="495"/>
      <c r="F8568" s="428"/>
      <c r="G8568" s="495"/>
      <c r="H8568" s="495" t="str">
        <f t="shared" si="270"/>
        <v/>
      </c>
      <c r="I8568" s="512" t="str">
        <f t="shared" si="271"/>
        <v/>
      </c>
      <c r="J8568" s="428"/>
    </row>
    <row r="8569" spans="1:10" ht="24.75" customHeight="1">
      <c r="A8569" s="428"/>
      <c r="B8569" s="428"/>
      <c r="C8569" s="428"/>
      <c r="D8569" s="495"/>
      <c r="E8569" s="495"/>
      <c r="F8569" s="428"/>
      <c r="G8569" s="495"/>
      <c r="H8569" s="495" t="str">
        <f t="shared" si="270"/>
        <v/>
      </c>
      <c r="I8569" s="512" t="str">
        <f t="shared" si="271"/>
        <v/>
      </c>
      <c r="J8569" s="428"/>
    </row>
    <row r="8570" spans="1:10" ht="24.75" customHeight="1">
      <c r="A8570" s="428"/>
      <c r="B8570" s="428"/>
      <c r="C8570" s="428"/>
      <c r="D8570" s="495"/>
      <c r="E8570" s="495"/>
      <c r="F8570" s="428"/>
      <c r="G8570" s="495"/>
      <c r="H8570" s="495" t="str">
        <f t="shared" si="270"/>
        <v/>
      </c>
      <c r="I8570" s="512" t="str">
        <f t="shared" si="271"/>
        <v/>
      </c>
      <c r="J8570" s="428"/>
    </row>
    <row r="8571" spans="1:10" ht="24.75" customHeight="1">
      <c r="A8571" s="428"/>
      <c r="B8571" s="428"/>
      <c r="C8571" s="428"/>
      <c r="D8571" s="495"/>
      <c r="E8571" s="495"/>
      <c r="F8571" s="428"/>
      <c r="G8571" s="495"/>
      <c r="H8571" s="495" t="str">
        <f t="shared" si="270"/>
        <v/>
      </c>
      <c r="I8571" s="512" t="str">
        <f t="shared" si="271"/>
        <v/>
      </c>
      <c r="J8571" s="428"/>
    </row>
    <row r="8572" spans="1:10" ht="24.75" customHeight="1">
      <c r="A8572" s="428"/>
      <c r="B8572" s="428"/>
      <c r="C8572" s="428"/>
      <c r="D8572" s="495"/>
      <c r="E8572" s="495"/>
      <c r="F8572" s="428"/>
      <c r="G8572" s="495"/>
      <c r="H8572" s="495" t="str">
        <f t="shared" si="270"/>
        <v/>
      </c>
      <c r="I8572" s="512" t="str">
        <f t="shared" si="271"/>
        <v/>
      </c>
      <c r="J8572" s="428"/>
    </row>
    <row r="8573" spans="1:10" ht="24.75" customHeight="1">
      <c r="A8573" s="428"/>
      <c r="B8573" s="428"/>
      <c r="C8573" s="428"/>
      <c r="D8573" s="495"/>
      <c r="E8573" s="495"/>
      <c r="F8573" s="428"/>
      <c r="G8573" s="495"/>
      <c r="H8573" s="495" t="str">
        <f t="shared" si="270"/>
        <v/>
      </c>
      <c r="I8573" s="512" t="str">
        <f t="shared" si="271"/>
        <v/>
      </c>
      <c r="J8573" s="428"/>
    </row>
    <row r="8574" spans="1:10" ht="24.75" customHeight="1">
      <c r="A8574" s="428"/>
      <c r="B8574" s="428"/>
      <c r="C8574" s="428"/>
      <c r="D8574" s="495"/>
      <c r="E8574" s="495"/>
      <c r="F8574" s="428"/>
      <c r="G8574" s="495"/>
      <c r="H8574" s="495" t="str">
        <f t="shared" si="270"/>
        <v/>
      </c>
      <c r="I8574" s="512" t="str">
        <f t="shared" si="271"/>
        <v/>
      </c>
      <c r="J8574" s="428"/>
    </row>
    <row r="8575" spans="1:10" ht="24.75" customHeight="1">
      <c r="A8575" s="428"/>
      <c r="B8575" s="428"/>
      <c r="C8575" s="428"/>
      <c r="D8575" s="495"/>
      <c r="E8575" s="495"/>
      <c r="F8575" s="428"/>
      <c r="G8575" s="495"/>
      <c r="H8575" s="495" t="str">
        <f t="shared" si="270"/>
        <v/>
      </c>
      <c r="I8575" s="512" t="str">
        <f t="shared" si="271"/>
        <v/>
      </c>
      <c r="J8575" s="428"/>
    </row>
    <row r="8576" spans="1:10" ht="24.75" customHeight="1">
      <c r="A8576" s="428"/>
      <c r="B8576" s="428"/>
      <c r="C8576" s="428"/>
      <c r="D8576" s="495"/>
      <c r="E8576" s="495"/>
      <c r="F8576" s="428"/>
      <c r="G8576" s="495"/>
      <c r="H8576" s="495" t="str">
        <f t="shared" si="270"/>
        <v/>
      </c>
      <c r="I8576" s="512" t="str">
        <f t="shared" si="271"/>
        <v/>
      </c>
      <c r="J8576" s="428"/>
    </row>
    <row r="8577" spans="1:10" ht="24.75" customHeight="1">
      <c r="A8577" s="428"/>
      <c r="B8577" s="428"/>
      <c r="C8577" s="428"/>
      <c r="D8577" s="495"/>
      <c r="E8577" s="495"/>
      <c r="F8577" s="428"/>
      <c r="G8577" s="495"/>
      <c r="H8577" s="495" t="str">
        <f t="shared" si="270"/>
        <v/>
      </c>
      <c r="I8577" s="512" t="str">
        <f t="shared" si="271"/>
        <v/>
      </c>
      <c r="J8577" s="428"/>
    </row>
    <row r="8578" spans="1:10" ht="24.75" customHeight="1">
      <c r="A8578" s="428"/>
      <c r="B8578" s="428"/>
      <c r="C8578" s="428"/>
      <c r="D8578" s="495"/>
      <c r="E8578" s="495"/>
      <c r="F8578" s="428"/>
      <c r="G8578" s="495"/>
      <c r="H8578" s="495" t="str">
        <f t="shared" si="270"/>
        <v/>
      </c>
      <c r="I8578" s="512" t="str">
        <f t="shared" si="271"/>
        <v/>
      </c>
      <c r="J8578" s="428"/>
    </row>
    <row r="8579" spans="1:10" ht="24.75" customHeight="1">
      <c r="A8579" s="428"/>
      <c r="B8579" s="428"/>
      <c r="C8579" s="428"/>
      <c r="D8579" s="495"/>
      <c r="E8579" s="495"/>
      <c r="F8579" s="428"/>
      <c r="G8579" s="495"/>
      <c r="H8579" s="495" t="str">
        <f t="shared" si="270"/>
        <v/>
      </c>
      <c r="I8579" s="512" t="str">
        <f t="shared" si="271"/>
        <v/>
      </c>
      <c r="J8579" s="428"/>
    </row>
    <row r="8580" spans="1:10" ht="24.75" customHeight="1">
      <c r="A8580" s="428"/>
      <c r="B8580" s="428"/>
      <c r="C8580" s="428"/>
      <c r="D8580" s="495"/>
      <c r="E8580" s="495"/>
      <c r="F8580" s="428"/>
      <c r="G8580" s="495"/>
      <c r="H8580" s="495" t="str">
        <f t="shared" si="270"/>
        <v/>
      </c>
      <c r="I8580" s="512" t="str">
        <f t="shared" si="271"/>
        <v/>
      </c>
      <c r="J8580" s="428"/>
    </row>
    <row r="8581" spans="1:10" ht="24.75" customHeight="1">
      <c r="A8581" s="428"/>
      <c r="B8581" s="428"/>
      <c r="C8581" s="428"/>
      <c r="D8581" s="495"/>
      <c r="E8581" s="495"/>
      <c r="F8581" s="428"/>
      <c r="G8581" s="495"/>
      <c r="H8581" s="495" t="str">
        <f t="shared" si="270"/>
        <v/>
      </c>
      <c r="I8581" s="512" t="str">
        <f t="shared" si="271"/>
        <v/>
      </c>
      <c r="J8581" s="428"/>
    </row>
    <row r="8582" spans="1:10" ht="24.75" customHeight="1">
      <c r="A8582" s="428"/>
      <c r="B8582" s="428"/>
      <c r="C8582" s="428"/>
      <c r="D8582" s="495"/>
      <c r="E8582" s="495"/>
      <c r="F8582" s="428"/>
      <c r="G8582" s="495"/>
      <c r="H8582" s="495" t="str">
        <f t="shared" si="270"/>
        <v/>
      </c>
      <c r="I8582" s="512" t="str">
        <f t="shared" si="271"/>
        <v/>
      </c>
      <c r="J8582" s="428"/>
    </row>
    <row r="8583" spans="1:10" ht="24.75" customHeight="1">
      <c r="A8583" s="428"/>
      <c r="B8583" s="428"/>
      <c r="C8583" s="428"/>
      <c r="D8583" s="495"/>
      <c r="E8583" s="495"/>
      <c r="F8583" s="428"/>
      <c r="G8583" s="495"/>
      <c r="H8583" s="495" t="str">
        <f t="shared" si="270"/>
        <v/>
      </c>
      <c r="I8583" s="512" t="str">
        <f t="shared" si="271"/>
        <v/>
      </c>
      <c r="J8583" s="428"/>
    </row>
    <row r="8584" spans="1:10" ht="24.75" customHeight="1">
      <c r="A8584" s="428"/>
      <c r="B8584" s="428"/>
      <c r="C8584" s="428"/>
      <c r="D8584" s="495"/>
      <c r="E8584" s="495"/>
      <c r="F8584" s="428"/>
      <c r="G8584" s="495"/>
      <c r="H8584" s="495" t="str">
        <f t="shared" si="270"/>
        <v/>
      </c>
      <c r="I8584" s="512" t="str">
        <f t="shared" si="271"/>
        <v/>
      </c>
      <c r="J8584" s="428"/>
    </row>
    <row r="8585" spans="1:10" ht="24.75" customHeight="1">
      <c r="A8585" s="428"/>
      <c r="B8585" s="428"/>
      <c r="C8585" s="428"/>
      <c r="D8585" s="495"/>
      <c r="E8585" s="495"/>
      <c r="F8585" s="428"/>
      <c r="G8585" s="495"/>
      <c r="H8585" s="495" t="str">
        <f t="shared" si="270"/>
        <v/>
      </c>
      <c r="I8585" s="512" t="str">
        <f t="shared" si="271"/>
        <v/>
      </c>
      <c r="J8585" s="428"/>
    </row>
    <row r="8586" spans="1:10" ht="24.75" customHeight="1">
      <c r="A8586" s="428"/>
      <c r="B8586" s="428"/>
      <c r="C8586" s="428"/>
      <c r="D8586" s="495"/>
      <c r="E8586" s="495"/>
      <c r="F8586" s="428"/>
      <c r="G8586" s="495"/>
      <c r="H8586" s="495" t="str">
        <f t="shared" si="270"/>
        <v/>
      </c>
      <c r="I8586" s="512" t="str">
        <f t="shared" si="271"/>
        <v/>
      </c>
      <c r="J8586" s="428"/>
    </row>
    <row r="8587" spans="1:10" ht="24.75" customHeight="1">
      <c r="A8587" s="428"/>
      <c r="B8587" s="428"/>
      <c r="C8587" s="428"/>
      <c r="D8587" s="495"/>
      <c r="E8587" s="495"/>
      <c r="F8587" s="428"/>
      <c r="G8587" s="495"/>
      <c r="H8587" s="495" t="str">
        <f t="shared" si="270"/>
        <v/>
      </c>
      <c r="I8587" s="512" t="str">
        <f t="shared" si="271"/>
        <v/>
      </c>
      <c r="J8587" s="428"/>
    </row>
    <row r="8588" spans="1:10" ht="24.75" customHeight="1">
      <c r="A8588" s="428"/>
      <c r="B8588" s="428"/>
      <c r="C8588" s="428"/>
      <c r="D8588" s="495"/>
      <c r="E8588" s="495"/>
      <c r="F8588" s="428"/>
      <c r="G8588" s="495"/>
      <c r="H8588" s="495" t="str">
        <f t="shared" si="270"/>
        <v/>
      </c>
      <c r="I8588" s="512" t="str">
        <f t="shared" si="271"/>
        <v/>
      </c>
      <c r="J8588" s="428"/>
    </row>
    <row r="8589" spans="1:10" ht="24.75" customHeight="1">
      <c r="A8589" s="428"/>
      <c r="B8589" s="428"/>
      <c r="C8589" s="428"/>
      <c r="D8589" s="495"/>
      <c r="E8589" s="495"/>
      <c r="F8589" s="428"/>
      <c r="G8589" s="495"/>
      <c r="H8589" s="495" t="str">
        <f t="shared" si="270"/>
        <v/>
      </c>
      <c r="I8589" s="512" t="str">
        <f t="shared" si="271"/>
        <v/>
      </c>
      <c r="J8589" s="428"/>
    </row>
    <row r="8590" spans="1:10" ht="24.75" customHeight="1">
      <c r="A8590" s="428"/>
      <c r="B8590" s="428"/>
      <c r="C8590" s="428"/>
      <c r="D8590" s="495"/>
      <c r="E8590" s="495"/>
      <c r="F8590" s="428"/>
      <c r="G8590" s="495"/>
      <c r="H8590" s="495" t="str">
        <f t="shared" si="270"/>
        <v/>
      </c>
      <c r="I8590" s="512" t="str">
        <f t="shared" si="271"/>
        <v/>
      </c>
      <c r="J8590" s="428"/>
    </row>
    <row r="8591" spans="1:10" ht="24.75" customHeight="1">
      <c r="A8591" s="428"/>
      <c r="B8591" s="428"/>
      <c r="C8591" s="428"/>
      <c r="D8591" s="495"/>
      <c r="E8591" s="495"/>
      <c r="F8591" s="428"/>
      <c r="G8591" s="495"/>
      <c r="H8591" s="495" t="str">
        <f t="shared" si="270"/>
        <v/>
      </c>
      <c r="I8591" s="512" t="str">
        <f t="shared" si="271"/>
        <v/>
      </c>
      <c r="J8591" s="428"/>
    </row>
    <row r="8592" spans="1:10" ht="24.75" customHeight="1">
      <c r="A8592" s="428"/>
      <c r="B8592" s="428"/>
      <c r="C8592" s="428"/>
      <c r="D8592" s="495"/>
      <c r="E8592" s="495"/>
      <c r="F8592" s="428"/>
      <c r="G8592" s="495"/>
      <c r="H8592" s="495" t="str">
        <f t="shared" si="270"/>
        <v/>
      </c>
      <c r="I8592" s="512" t="str">
        <f t="shared" si="271"/>
        <v/>
      </c>
      <c r="J8592" s="428"/>
    </row>
    <row r="8593" spans="1:10" ht="24.75" customHeight="1">
      <c r="A8593" s="428"/>
      <c r="B8593" s="428"/>
      <c r="C8593" s="428"/>
      <c r="D8593" s="495"/>
      <c r="E8593" s="495"/>
      <c r="F8593" s="428"/>
      <c r="G8593" s="495"/>
      <c r="H8593" s="495" t="str">
        <f t="shared" si="270"/>
        <v/>
      </c>
      <c r="I8593" s="512" t="str">
        <f t="shared" si="271"/>
        <v/>
      </c>
      <c r="J8593" s="428"/>
    </row>
    <row r="8594" spans="1:10" ht="24.75" customHeight="1">
      <c r="A8594" s="428"/>
      <c r="B8594" s="428"/>
      <c r="C8594" s="428"/>
      <c r="D8594" s="495"/>
      <c r="E8594" s="495"/>
      <c r="F8594" s="428"/>
      <c r="G8594" s="495"/>
      <c r="H8594" s="495" t="str">
        <f t="shared" si="270"/>
        <v/>
      </c>
      <c r="I8594" s="512" t="str">
        <f t="shared" si="271"/>
        <v/>
      </c>
      <c r="J8594" s="428"/>
    </row>
    <row r="8595" spans="1:10" ht="24.75" customHeight="1">
      <c r="A8595" s="428"/>
      <c r="B8595" s="428"/>
      <c r="C8595" s="428"/>
      <c r="D8595" s="495"/>
      <c r="E8595" s="495"/>
      <c r="F8595" s="428"/>
      <c r="G8595" s="495"/>
      <c r="H8595" s="495" t="str">
        <f t="shared" si="270"/>
        <v/>
      </c>
      <c r="I8595" s="512" t="str">
        <f t="shared" si="271"/>
        <v/>
      </c>
      <c r="J8595" s="428"/>
    </row>
    <row r="8596" spans="1:10" ht="24.75" customHeight="1">
      <c r="A8596" s="428"/>
      <c r="B8596" s="428"/>
      <c r="C8596" s="428"/>
      <c r="D8596" s="495"/>
      <c r="E8596" s="495"/>
      <c r="F8596" s="428"/>
      <c r="G8596" s="495"/>
      <c r="H8596" s="495" t="str">
        <f t="shared" si="270"/>
        <v/>
      </c>
      <c r="I8596" s="512" t="str">
        <f t="shared" si="271"/>
        <v/>
      </c>
      <c r="J8596" s="428"/>
    </row>
    <row r="8597" spans="1:10" ht="24.75" customHeight="1">
      <c r="A8597" s="428"/>
      <c r="B8597" s="428"/>
      <c r="C8597" s="428"/>
      <c r="D8597" s="495"/>
      <c r="E8597" s="495"/>
      <c r="F8597" s="428"/>
      <c r="G8597" s="495"/>
      <c r="H8597" s="495" t="str">
        <f t="shared" si="270"/>
        <v/>
      </c>
      <c r="I8597" s="512" t="str">
        <f t="shared" si="271"/>
        <v/>
      </c>
      <c r="J8597" s="428"/>
    </row>
    <row r="8598" spans="1:10" ht="24.75" customHeight="1">
      <c r="A8598" s="428"/>
      <c r="B8598" s="428"/>
      <c r="C8598" s="428"/>
      <c r="D8598" s="495"/>
      <c r="E8598" s="495"/>
      <c r="F8598" s="428"/>
      <c r="G8598" s="495"/>
      <c r="H8598" s="495" t="str">
        <f t="shared" si="270"/>
        <v/>
      </c>
      <c r="I8598" s="512" t="str">
        <f t="shared" si="271"/>
        <v/>
      </c>
      <c r="J8598" s="428"/>
    </row>
    <row r="8599" spans="1:10" ht="24.75" customHeight="1">
      <c r="A8599" s="428"/>
      <c r="B8599" s="428"/>
      <c r="C8599" s="428"/>
      <c r="D8599" s="495"/>
      <c r="E8599" s="495"/>
      <c r="F8599" s="428"/>
      <c r="G8599" s="495"/>
      <c r="H8599" s="495" t="str">
        <f t="shared" si="270"/>
        <v/>
      </c>
      <c r="I8599" s="512" t="str">
        <f t="shared" si="271"/>
        <v/>
      </c>
      <c r="J8599" s="428"/>
    </row>
    <row r="8600" spans="1:10" ht="24.75" customHeight="1">
      <c r="A8600" s="428"/>
      <c r="B8600" s="428"/>
      <c r="C8600" s="428"/>
      <c r="D8600" s="495"/>
      <c r="E8600" s="495"/>
      <c r="F8600" s="428"/>
      <c r="G8600" s="495"/>
      <c r="H8600" s="495" t="str">
        <f t="shared" si="270"/>
        <v/>
      </c>
      <c r="I8600" s="512" t="str">
        <f t="shared" si="271"/>
        <v/>
      </c>
      <c r="J8600" s="428"/>
    </row>
    <row r="8601" spans="1:10" ht="24.75" customHeight="1">
      <c r="A8601" s="428"/>
      <c r="B8601" s="428"/>
      <c r="C8601" s="428"/>
      <c r="D8601" s="495"/>
      <c r="E8601" s="495"/>
      <c r="F8601" s="428"/>
      <c r="G8601" s="495"/>
      <c r="H8601" s="495" t="str">
        <f t="shared" si="270"/>
        <v/>
      </c>
      <c r="I8601" s="512" t="str">
        <f t="shared" si="271"/>
        <v/>
      </c>
      <c r="J8601" s="428"/>
    </row>
    <row r="8602" spans="1:10" ht="24.75" customHeight="1">
      <c r="A8602" s="428"/>
      <c r="B8602" s="428"/>
      <c r="C8602" s="428"/>
      <c r="D8602" s="495"/>
      <c r="E8602" s="495"/>
      <c r="F8602" s="428"/>
      <c r="G8602" s="495"/>
      <c r="H8602" s="495" t="str">
        <f t="shared" si="270"/>
        <v/>
      </c>
      <c r="I8602" s="512" t="str">
        <f t="shared" si="271"/>
        <v/>
      </c>
      <c r="J8602" s="428"/>
    </row>
    <row r="8603" spans="1:10" ht="24.75" customHeight="1">
      <c r="A8603" s="428"/>
      <c r="B8603" s="428"/>
      <c r="C8603" s="428"/>
      <c r="D8603" s="495"/>
      <c r="E8603" s="495"/>
      <c r="F8603" s="428"/>
      <c r="G8603" s="495"/>
      <c r="H8603" s="495" t="str">
        <f t="shared" si="270"/>
        <v/>
      </c>
      <c r="I8603" s="512" t="str">
        <f t="shared" si="271"/>
        <v/>
      </c>
      <c r="J8603" s="428"/>
    </row>
    <row r="8604" spans="1:10" ht="24.75" customHeight="1">
      <c r="A8604" s="428"/>
      <c r="B8604" s="428"/>
      <c r="C8604" s="428"/>
      <c r="D8604" s="495"/>
      <c r="E8604" s="495"/>
      <c r="F8604" s="428"/>
      <c r="G8604" s="495"/>
      <c r="H8604" s="495" t="str">
        <f t="shared" si="270"/>
        <v/>
      </c>
      <c r="I8604" s="512" t="str">
        <f t="shared" si="271"/>
        <v/>
      </c>
      <c r="J8604" s="428"/>
    </row>
    <row r="8605" spans="1:10" ht="24.75" customHeight="1">
      <c r="A8605" s="428"/>
      <c r="B8605" s="428"/>
      <c r="C8605" s="428"/>
      <c r="D8605" s="495"/>
      <c r="E8605" s="495"/>
      <c r="F8605" s="428"/>
      <c r="G8605" s="495"/>
      <c r="H8605" s="495" t="str">
        <f t="shared" si="270"/>
        <v/>
      </c>
      <c r="I8605" s="512" t="str">
        <f t="shared" si="271"/>
        <v/>
      </c>
      <c r="J8605" s="428"/>
    </row>
    <row r="8606" spans="1:10" ht="24.75" customHeight="1">
      <c r="A8606" s="428"/>
      <c r="B8606" s="428"/>
      <c r="C8606" s="428"/>
      <c r="D8606" s="495"/>
      <c r="E8606" s="495"/>
      <c r="F8606" s="428"/>
      <c r="G8606" s="495"/>
      <c r="H8606" s="495" t="str">
        <f t="shared" ref="H8606:H8669" si="272">IF(E8606="","",E8606*G8606)</f>
        <v/>
      </c>
      <c r="I8606" s="512" t="str">
        <f t="shared" ref="I8606:I8669" si="273">IF(D8606="","",H8606/D8606)</f>
        <v/>
      </c>
      <c r="J8606" s="428"/>
    </row>
    <row r="8607" spans="1:10" ht="24.75" customHeight="1">
      <c r="A8607" s="428"/>
      <c r="B8607" s="428"/>
      <c r="C8607" s="428"/>
      <c r="D8607" s="495"/>
      <c r="E8607" s="495"/>
      <c r="F8607" s="428"/>
      <c r="G8607" s="495"/>
      <c r="H8607" s="495" t="str">
        <f t="shared" si="272"/>
        <v/>
      </c>
      <c r="I8607" s="512" t="str">
        <f t="shared" si="273"/>
        <v/>
      </c>
      <c r="J8607" s="428"/>
    </row>
    <row r="8608" spans="1:10" ht="24.75" customHeight="1">
      <c r="A8608" s="428"/>
      <c r="B8608" s="428"/>
      <c r="C8608" s="428"/>
      <c r="D8608" s="495"/>
      <c r="E8608" s="495"/>
      <c r="F8608" s="428"/>
      <c r="G8608" s="495"/>
      <c r="H8608" s="495" t="str">
        <f t="shared" si="272"/>
        <v/>
      </c>
      <c r="I8608" s="512" t="str">
        <f t="shared" si="273"/>
        <v/>
      </c>
      <c r="J8608" s="428"/>
    </row>
    <row r="8609" spans="1:10" ht="24.75" customHeight="1">
      <c r="A8609" s="428"/>
      <c r="B8609" s="428"/>
      <c r="C8609" s="428"/>
      <c r="D8609" s="495"/>
      <c r="E8609" s="495"/>
      <c r="F8609" s="428"/>
      <c r="G8609" s="495"/>
      <c r="H8609" s="495" t="str">
        <f t="shared" si="272"/>
        <v/>
      </c>
      <c r="I8609" s="512" t="str">
        <f t="shared" si="273"/>
        <v/>
      </c>
      <c r="J8609" s="428"/>
    </row>
    <row r="8610" spans="1:10" ht="24.75" customHeight="1">
      <c r="A8610" s="428"/>
      <c r="B8610" s="428"/>
      <c r="C8610" s="428"/>
      <c r="D8610" s="495"/>
      <c r="E8610" s="495"/>
      <c r="F8610" s="428"/>
      <c r="G8610" s="495"/>
      <c r="H8610" s="495" t="str">
        <f t="shared" si="272"/>
        <v/>
      </c>
      <c r="I8610" s="512" t="str">
        <f t="shared" si="273"/>
        <v/>
      </c>
      <c r="J8610" s="428"/>
    </row>
    <row r="8611" spans="1:10" ht="24.75" customHeight="1">
      <c r="A8611" s="428"/>
      <c r="B8611" s="428"/>
      <c r="C8611" s="428"/>
      <c r="D8611" s="495"/>
      <c r="E8611" s="495"/>
      <c r="F8611" s="428"/>
      <c r="G8611" s="495"/>
      <c r="H8611" s="495" t="str">
        <f t="shared" si="272"/>
        <v/>
      </c>
      <c r="I8611" s="512" t="str">
        <f t="shared" si="273"/>
        <v/>
      </c>
      <c r="J8611" s="428"/>
    </row>
    <row r="8612" spans="1:10" ht="24.75" customHeight="1">
      <c r="A8612" s="428"/>
      <c r="B8612" s="428"/>
      <c r="C8612" s="428"/>
      <c r="D8612" s="495"/>
      <c r="E8612" s="495"/>
      <c r="F8612" s="428"/>
      <c r="G8612" s="495"/>
      <c r="H8612" s="495" t="str">
        <f t="shared" si="272"/>
        <v/>
      </c>
      <c r="I8612" s="512" t="str">
        <f t="shared" si="273"/>
        <v/>
      </c>
      <c r="J8612" s="428"/>
    </row>
    <row r="8613" spans="1:10" ht="24.75" customHeight="1">
      <c r="A8613" s="428"/>
      <c r="B8613" s="428"/>
      <c r="C8613" s="428"/>
      <c r="D8613" s="495"/>
      <c r="E8613" s="495"/>
      <c r="F8613" s="428"/>
      <c r="G8613" s="495"/>
      <c r="H8613" s="495" t="str">
        <f t="shared" si="272"/>
        <v/>
      </c>
      <c r="I8613" s="512" t="str">
        <f t="shared" si="273"/>
        <v/>
      </c>
      <c r="J8613" s="428"/>
    </row>
    <row r="8614" spans="1:10" ht="24.75" customHeight="1">
      <c r="A8614" s="428"/>
      <c r="B8614" s="428"/>
      <c r="C8614" s="428"/>
      <c r="D8614" s="495"/>
      <c r="E8614" s="495"/>
      <c r="F8614" s="428"/>
      <c r="G8614" s="495"/>
      <c r="H8614" s="495" t="str">
        <f t="shared" si="272"/>
        <v/>
      </c>
      <c r="I8614" s="512" t="str">
        <f t="shared" si="273"/>
        <v/>
      </c>
      <c r="J8614" s="428"/>
    </row>
    <row r="8615" spans="1:10" ht="24.75" customHeight="1">
      <c r="A8615" s="428"/>
      <c r="B8615" s="428"/>
      <c r="C8615" s="428"/>
      <c r="D8615" s="495"/>
      <c r="E8615" s="495"/>
      <c r="F8615" s="428"/>
      <c r="G8615" s="495"/>
      <c r="H8615" s="495" t="str">
        <f t="shared" si="272"/>
        <v/>
      </c>
      <c r="I8615" s="512" t="str">
        <f t="shared" si="273"/>
        <v/>
      </c>
      <c r="J8615" s="428"/>
    </row>
    <row r="8616" spans="1:10" ht="24.75" customHeight="1">
      <c r="A8616" s="428"/>
      <c r="B8616" s="428"/>
      <c r="C8616" s="428"/>
      <c r="D8616" s="495"/>
      <c r="E8616" s="495"/>
      <c r="F8616" s="428"/>
      <c r="G8616" s="495"/>
      <c r="H8616" s="495" t="str">
        <f t="shared" si="272"/>
        <v/>
      </c>
      <c r="I8616" s="512" t="str">
        <f t="shared" si="273"/>
        <v/>
      </c>
      <c r="J8616" s="428"/>
    </row>
    <row r="8617" spans="1:10" ht="24.75" customHeight="1">
      <c r="A8617" s="428"/>
      <c r="B8617" s="428"/>
      <c r="C8617" s="428"/>
      <c r="D8617" s="495"/>
      <c r="E8617" s="495"/>
      <c r="F8617" s="428"/>
      <c r="G8617" s="495"/>
      <c r="H8617" s="495" t="str">
        <f t="shared" si="272"/>
        <v/>
      </c>
      <c r="I8617" s="512" t="str">
        <f t="shared" si="273"/>
        <v/>
      </c>
      <c r="J8617" s="428"/>
    </row>
    <row r="8618" spans="1:10" ht="24.75" customHeight="1">
      <c r="A8618" s="428"/>
      <c r="B8618" s="428"/>
      <c r="C8618" s="428"/>
      <c r="D8618" s="495"/>
      <c r="E8618" s="495"/>
      <c r="F8618" s="428"/>
      <c r="G8618" s="495"/>
      <c r="H8618" s="495" t="str">
        <f t="shared" si="272"/>
        <v/>
      </c>
      <c r="I8618" s="512" t="str">
        <f t="shared" si="273"/>
        <v/>
      </c>
      <c r="J8618" s="428"/>
    </row>
    <row r="8619" spans="1:10" ht="24.75" customHeight="1">
      <c r="A8619" s="428"/>
      <c r="B8619" s="428"/>
      <c r="C8619" s="428"/>
      <c r="D8619" s="495"/>
      <c r="E8619" s="495"/>
      <c r="F8619" s="428"/>
      <c r="G8619" s="495"/>
      <c r="H8619" s="495" t="str">
        <f t="shared" si="272"/>
        <v/>
      </c>
      <c r="I8619" s="512" t="str">
        <f t="shared" si="273"/>
        <v/>
      </c>
      <c r="J8619" s="428"/>
    </row>
    <row r="8620" spans="1:10" ht="24.75" customHeight="1">
      <c r="A8620" s="428"/>
      <c r="B8620" s="428"/>
      <c r="C8620" s="428"/>
      <c r="D8620" s="495"/>
      <c r="E8620" s="495"/>
      <c r="F8620" s="428"/>
      <c r="G8620" s="495"/>
      <c r="H8620" s="495" t="str">
        <f t="shared" si="272"/>
        <v/>
      </c>
      <c r="I8620" s="512" t="str">
        <f t="shared" si="273"/>
        <v/>
      </c>
      <c r="J8620" s="428"/>
    </row>
    <row r="8621" spans="1:10" ht="24.75" customHeight="1">
      <c r="A8621" s="428"/>
      <c r="B8621" s="428"/>
      <c r="C8621" s="428"/>
      <c r="D8621" s="495"/>
      <c r="E8621" s="495"/>
      <c r="F8621" s="428"/>
      <c r="G8621" s="495"/>
      <c r="H8621" s="495" t="str">
        <f t="shared" si="272"/>
        <v/>
      </c>
      <c r="I8621" s="512" t="str">
        <f t="shared" si="273"/>
        <v/>
      </c>
      <c r="J8621" s="428"/>
    </row>
    <row r="8622" spans="1:10" ht="24.75" customHeight="1">
      <c r="A8622" s="428"/>
      <c r="B8622" s="428"/>
      <c r="C8622" s="428"/>
      <c r="D8622" s="495"/>
      <c r="E8622" s="495"/>
      <c r="F8622" s="428"/>
      <c r="G8622" s="495"/>
      <c r="H8622" s="495" t="str">
        <f t="shared" si="272"/>
        <v/>
      </c>
      <c r="I8622" s="512" t="str">
        <f t="shared" si="273"/>
        <v/>
      </c>
      <c r="J8622" s="428"/>
    </row>
    <row r="8623" spans="1:10" ht="24.75" customHeight="1">
      <c r="A8623" s="428"/>
      <c r="B8623" s="428"/>
      <c r="C8623" s="428"/>
      <c r="D8623" s="495"/>
      <c r="E8623" s="495"/>
      <c r="F8623" s="428"/>
      <c r="G8623" s="495"/>
      <c r="H8623" s="495" t="str">
        <f t="shared" si="272"/>
        <v/>
      </c>
      <c r="I8623" s="512" t="str">
        <f t="shared" si="273"/>
        <v/>
      </c>
      <c r="J8623" s="428"/>
    </row>
    <row r="8624" spans="1:10" ht="24.75" customHeight="1">
      <c r="A8624" s="428"/>
      <c r="B8624" s="428"/>
      <c r="C8624" s="428"/>
      <c r="D8624" s="495"/>
      <c r="E8624" s="495"/>
      <c r="F8624" s="428"/>
      <c r="G8624" s="495"/>
      <c r="H8624" s="495" t="str">
        <f t="shared" si="272"/>
        <v/>
      </c>
      <c r="I8624" s="512" t="str">
        <f t="shared" si="273"/>
        <v/>
      </c>
      <c r="J8624" s="428"/>
    </row>
    <row r="8625" spans="1:10" ht="24.75" customHeight="1">
      <c r="A8625" s="428"/>
      <c r="B8625" s="428"/>
      <c r="C8625" s="428"/>
      <c r="D8625" s="495"/>
      <c r="E8625" s="495"/>
      <c r="F8625" s="428"/>
      <c r="G8625" s="495"/>
      <c r="H8625" s="495" t="str">
        <f t="shared" si="272"/>
        <v/>
      </c>
      <c r="I8625" s="512" t="str">
        <f t="shared" si="273"/>
        <v/>
      </c>
      <c r="J8625" s="428"/>
    </row>
    <row r="8626" spans="1:10" ht="24.75" customHeight="1">
      <c r="A8626" s="428"/>
      <c r="B8626" s="428"/>
      <c r="C8626" s="428"/>
      <c r="D8626" s="495"/>
      <c r="E8626" s="495"/>
      <c r="F8626" s="428"/>
      <c r="G8626" s="495"/>
      <c r="H8626" s="495" t="str">
        <f t="shared" si="272"/>
        <v/>
      </c>
      <c r="I8626" s="512" t="str">
        <f t="shared" si="273"/>
        <v/>
      </c>
      <c r="J8626" s="428"/>
    </row>
    <row r="8627" spans="1:10" ht="24.75" customHeight="1">
      <c r="A8627" s="428"/>
      <c r="B8627" s="428"/>
      <c r="C8627" s="428"/>
      <c r="D8627" s="495"/>
      <c r="E8627" s="495"/>
      <c r="F8627" s="428"/>
      <c r="G8627" s="495"/>
      <c r="H8627" s="495" t="str">
        <f t="shared" si="272"/>
        <v/>
      </c>
      <c r="I8627" s="512" t="str">
        <f t="shared" si="273"/>
        <v/>
      </c>
      <c r="J8627" s="428"/>
    </row>
    <row r="8628" spans="1:10" ht="24.75" customHeight="1">
      <c r="A8628" s="428"/>
      <c r="B8628" s="428"/>
      <c r="C8628" s="428"/>
      <c r="D8628" s="495"/>
      <c r="E8628" s="495"/>
      <c r="F8628" s="428"/>
      <c r="G8628" s="495"/>
      <c r="H8628" s="495" t="str">
        <f t="shared" si="272"/>
        <v/>
      </c>
      <c r="I8628" s="512" t="str">
        <f t="shared" si="273"/>
        <v/>
      </c>
      <c r="J8628" s="428"/>
    </row>
    <row r="8629" spans="1:10" ht="24.75" customHeight="1">
      <c r="A8629" s="428"/>
      <c r="B8629" s="428"/>
      <c r="C8629" s="428"/>
      <c r="D8629" s="495"/>
      <c r="E8629" s="495"/>
      <c r="F8629" s="428"/>
      <c r="G8629" s="495"/>
      <c r="H8629" s="495" t="str">
        <f t="shared" si="272"/>
        <v/>
      </c>
      <c r="I8629" s="512" t="str">
        <f t="shared" si="273"/>
        <v/>
      </c>
      <c r="J8629" s="428"/>
    </row>
    <row r="8630" spans="1:10" ht="24.75" customHeight="1">
      <c r="A8630" s="428"/>
      <c r="B8630" s="428"/>
      <c r="C8630" s="428"/>
      <c r="D8630" s="495"/>
      <c r="E8630" s="495"/>
      <c r="F8630" s="428"/>
      <c r="G8630" s="495"/>
      <c r="H8630" s="495" t="str">
        <f t="shared" si="272"/>
        <v/>
      </c>
      <c r="I8630" s="512" t="str">
        <f t="shared" si="273"/>
        <v/>
      </c>
      <c r="J8630" s="428"/>
    </row>
    <row r="8631" spans="1:10" ht="24.75" customHeight="1">
      <c r="A8631" s="428"/>
      <c r="B8631" s="428"/>
      <c r="C8631" s="428"/>
      <c r="D8631" s="495"/>
      <c r="E8631" s="495"/>
      <c r="F8631" s="428"/>
      <c r="G8631" s="495"/>
      <c r="H8631" s="495" t="str">
        <f t="shared" si="272"/>
        <v/>
      </c>
      <c r="I8631" s="512" t="str">
        <f t="shared" si="273"/>
        <v/>
      </c>
      <c r="J8631" s="428"/>
    </row>
    <row r="8632" spans="1:10" ht="24.75" customHeight="1">
      <c r="A8632" s="428"/>
      <c r="B8632" s="428"/>
      <c r="C8632" s="428"/>
      <c r="D8632" s="495"/>
      <c r="E8632" s="495"/>
      <c r="F8632" s="428"/>
      <c r="G8632" s="495"/>
      <c r="H8632" s="495" t="str">
        <f t="shared" si="272"/>
        <v/>
      </c>
      <c r="I8632" s="512" t="str">
        <f t="shared" si="273"/>
        <v/>
      </c>
      <c r="J8632" s="428"/>
    </row>
    <row r="8633" spans="1:10" ht="24.75" customHeight="1">
      <c r="A8633" s="428"/>
      <c r="B8633" s="428"/>
      <c r="C8633" s="428"/>
      <c r="D8633" s="495"/>
      <c r="E8633" s="495"/>
      <c r="F8633" s="428"/>
      <c r="G8633" s="495"/>
      <c r="H8633" s="495" t="str">
        <f t="shared" si="272"/>
        <v/>
      </c>
      <c r="I8633" s="512" t="str">
        <f t="shared" si="273"/>
        <v/>
      </c>
      <c r="J8633" s="428"/>
    </row>
    <row r="8634" spans="1:10" ht="24.75" customHeight="1">
      <c r="A8634" s="428"/>
      <c r="B8634" s="428"/>
      <c r="C8634" s="428"/>
      <c r="D8634" s="495"/>
      <c r="E8634" s="495"/>
      <c r="F8634" s="428"/>
      <c r="G8634" s="495"/>
      <c r="H8634" s="495" t="str">
        <f t="shared" si="272"/>
        <v/>
      </c>
      <c r="I8634" s="512" t="str">
        <f t="shared" si="273"/>
        <v/>
      </c>
      <c r="J8634" s="428"/>
    </row>
    <row r="8635" spans="1:10" ht="24.75" customHeight="1">
      <c r="A8635" s="428"/>
      <c r="B8635" s="428"/>
      <c r="C8635" s="428"/>
      <c r="D8635" s="495"/>
      <c r="E8635" s="495"/>
      <c r="F8635" s="428"/>
      <c r="G8635" s="495"/>
      <c r="H8635" s="495" t="str">
        <f t="shared" si="272"/>
        <v/>
      </c>
      <c r="I8635" s="512" t="str">
        <f t="shared" si="273"/>
        <v/>
      </c>
      <c r="J8635" s="428"/>
    </row>
    <row r="8636" spans="1:10" ht="24.75" customHeight="1">
      <c r="A8636" s="428"/>
      <c r="B8636" s="428"/>
      <c r="C8636" s="428"/>
      <c r="D8636" s="495"/>
      <c r="E8636" s="495"/>
      <c r="F8636" s="428"/>
      <c r="G8636" s="495"/>
      <c r="H8636" s="495" t="str">
        <f t="shared" si="272"/>
        <v/>
      </c>
      <c r="I8636" s="512" t="str">
        <f t="shared" si="273"/>
        <v/>
      </c>
      <c r="J8636" s="428"/>
    </row>
    <row r="8637" spans="1:10" ht="24.75" customHeight="1">
      <c r="A8637" s="428"/>
      <c r="B8637" s="428"/>
      <c r="C8637" s="428"/>
      <c r="D8637" s="495"/>
      <c r="E8637" s="495"/>
      <c r="F8637" s="428"/>
      <c r="G8637" s="495"/>
      <c r="H8637" s="495" t="str">
        <f t="shared" si="272"/>
        <v/>
      </c>
      <c r="I8637" s="512" t="str">
        <f t="shared" si="273"/>
        <v/>
      </c>
      <c r="J8637" s="428"/>
    </row>
    <row r="8638" spans="1:10" ht="24.75" customHeight="1">
      <c r="A8638" s="428"/>
      <c r="B8638" s="428"/>
      <c r="C8638" s="428"/>
      <c r="D8638" s="495"/>
      <c r="E8638" s="495"/>
      <c r="F8638" s="428"/>
      <c r="G8638" s="495"/>
      <c r="H8638" s="495" t="str">
        <f t="shared" si="272"/>
        <v/>
      </c>
      <c r="I8638" s="512" t="str">
        <f t="shared" si="273"/>
        <v/>
      </c>
      <c r="J8638" s="428"/>
    </row>
    <row r="8639" spans="1:10" ht="24.75" customHeight="1">
      <c r="A8639" s="428"/>
      <c r="B8639" s="428"/>
      <c r="C8639" s="428"/>
      <c r="D8639" s="495"/>
      <c r="E8639" s="495"/>
      <c r="F8639" s="428"/>
      <c r="G8639" s="495"/>
      <c r="H8639" s="495" t="str">
        <f t="shared" si="272"/>
        <v/>
      </c>
      <c r="I8639" s="512" t="str">
        <f t="shared" si="273"/>
        <v/>
      </c>
      <c r="J8639" s="428"/>
    </row>
    <row r="8640" spans="1:10" ht="24.75" customHeight="1">
      <c r="A8640" s="428"/>
      <c r="B8640" s="428"/>
      <c r="C8640" s="428"/>
      <c r="D8640" s="495"/>
      <c r="E8640" s="495"/>
      <c r="F8640" s="428"/>
      <c r="G8640" s="495"/>
      <c r="H8640" s="495" t="str">
        <f t="shared" si="272"/>
        <v/>
      </c>
      <c r="I8640" s="512" t="str">
        <f t="shared" si="273"/>
        <v/>
      </c>
      <c r="J8640" s="428"/>
    </row>
    <row r="8641" spans="1:10" ht="24.75" customHeight="1">
      <c r="A8641" s="428"/>
      <c r="B8641" s="428"/>
      <c r="C8641" s="428"/>
      <c r="D8641" s="495"/>
      <c r="E8641" s="495"/>
      <c r="F8641" s="428"/>
      <c r="G8641" s="495"/>
      <c r="H8641" s="495" t="str">
        <f t="shared" si="272"/>
        <v/>
      </c>
      <c r="I8641" s="512" t="str">
        <f t="shared" si="273"/>
        <v/>
      </c>
      <c r="J8641" s="428"/>
    </row>
    <row r="8642" spans="1:10" ht="24.75" customHeight="1">
      <c r="A8642" s="428"/>
      <c r="B8642" s="428"/>
      <c r="C8642" s="428"/>
      <c r="D8642" s="495"/>
      <c r="E8642" s="495"/>
      <c r="F8642" s="428"/>
      <c r="G8642" s="495"/>
      <c r="H8642" s="495" t="str">
        <f t="shared" si="272"/>
        <v/>
      </c>
      <c r="I8642" s="512" t="str">
        <f t="shared" si="273"/>
        <v/>
      </c>
      <c r="J8642" s="428"/>
    </row>
    <row r="8643" spans="1:10" ht="24.75" customHeight="1">
      <c r="A8643" s="428"/>
      <c r="B8643" s="428"/>
      <c r="C8643" s="428"/>
      <c r="D8643" s="495"/>
      <c r="E8643" s="495"/>
      <c r="F8643" s="428"/>
      <c r="G8643" s="495"/>
      <c r="H8643" s="495" t="str">
        <f t="shared" si="272"/>
        <v/>
      </c>
      <c r="I8643" s="512" t="str">
        <f t="shared" si="273"/>
        <v/>
      </c>
      <c r="J8643" s="428"/>
    </row>
    <row r="8644" spans="1:10" ht="24.75" customHeight="1">
      <c r="A8644" s="428"/>
      <c r="B8644" s="428"/>
      <c r="C8644" s="428"/>
      <c r="D8644" s="495"/>
      <c r="E8644" s="495"/>
      <c r="F8644" s="428"/>
      <c r="G8644" s="495"/>
      <c r="H8644" s="495" t="str">
        <f t="shared" si="272"/>
        <v/>
      </c>
      <c r="I8644" s="512" t="str">
        <f t="shared" si="273"/>
        <v/>
      </c>
      <c r="J8644" s="428"/>
    </row>
    <row r="8645" spans="1:10" ht="24.75" customHeight="1">
      <c r="A8645" s="428"/>
      <c r="B8645" s="428"/>
      <c r="C8645" s="428"/>
      <c r="D8645" s="495"/>
      <c r="E8645" s="495"/>
      <c r="F8645" s="428"/>
      <c r="G8645" s="495"/>
      <c r="H8645" s="495" t="str">
        <f t="shared" si="272"/>
        <v/>
      </c>
      <c r="I8645" s="512" t="str">
        <f t="shared" si="273"/>
        <v/>
      </c>
      <c r="J8645" s="428"/>
    </row>
    <row r="8646" spans="1:10" ht="24.75" customHeight="1">
      <c r="A8646" s="428"/>
      <c r="B8646" s="428"/>
      <c r="C8646" s="428"/>
      <c r="D8646" s="495"/>
      <c r="E8646" s="495"/>
      <c r="F8646" s="428"/>
      <c r="G8646" s="495"/>
      <c r="H8646" s="495" t="str">
        <f t="shared" si="272"/>
        <v/>
      </c>
      <c r="I8646" s="512" t="str">
        <f t="shared" si="273"/>
        <v/>
      </c>
      <c r="J8646" s="428"/>
    </row>
    <row r="8647" spans="1:10" ht="24.75" customHeight="1">
      <c r="A8647" s="428"/>
      <c r="B8647" s="428"/>
      <c r="C8647" s="428"/>
      <c r="D8647" s="495"/>
      <c r="E8647" s="495"/>
      <c r="F8647" s="428"/>
      <c r="G8647" s="495"/>
      <c r="H8647" s="495" t="str">
        <f t="shared" si="272"/>
        <v/>
      </c>
      <c r="I8647" s="512" t="str">
        <f t="shared" si="273"/>
        <v/>
      </c>
      <c r="J8647" s="428"/>
    </row>
    <row r="8648" spans="1:10" ht="24.75" customHeight="1">
      <c r="A8648" s="428"/>
      <c r="B8648" s="428"/>
      <c r="C8648" s="428"/>
      <c r="D8648" s="495"/>
      <c r="E8648" s="495"/>
      <c r="F8648" s="428"/>
      <c r="G8648" s="495"/>
      <c r="H8648" s="495" t="str">
        <f t="shared" si="272"/>
        <v/>
      </c>
      <c r="I8648" s="512" t="str">
        <f t="shared" si="273"/>
        <v/>
      </c>
      <c r="J8648" s="428"/>
    </row>
    <row r="8649" spans="1:10" ht="24.75" customHeight="1">
      <c r="A8649" s="428"/>
      <c r="B8649" s="428"/>
      <c r="C8649" s="428"/>
      <c r="D8649" s="495"/>
      <c r="E8649" s="495"/>
      <c r="F8649" s="428"/>
      <c r="G8649" s="495"/>
      <c r="H8649" s="495" t="str">
        <f t="shared" si="272"/>
        <v/>
      </c>
      <c r="I8649" s="512" t="str">
        <f t="shared" si="273"/>
        <v/>
      </c>
      <c r="J8649" s="428"/>
    </row>
    <row r="8650" spans="1:10" ht="24.75" customHeight="1">
      <c r="A8650" s="428"/>
      <c r="B8650" s="428"/>
      <c r="C8650" s="428"/>
      <c r="D8650" s="495"/>
      <c r="E8650" s="495"/>
      <c r="F8650" s="428"/>
      <c r="G8650" s="495"/>
      <c r="H8650" s="495" t="str">
        <f t="shared" si="272"/>
        <v/>
      </c>
      <c r="I8650" s="512" t="str">
        <f t="shared" si="273"/>
        <v/>
      </c>
      <c r="J8650" s="428"/>
    </row>
    <row r="8651" spans="1:10" ht="24.75" customHeight="1">
      <c r="A8651" s="428"/>
      <c r="B8651" s="428"/>
      <c r="C8651" s="428"/>
      <c r="D8651" s="495"/>
      <c r="E8651" s="495"/>
      <c r="F8651" s="428"/>
      <c r="G8651" s="495"/>
      <c r="H8651" s="495" t="str">
        <f t="shared" si="272"/>
        <v/>
      </c>
      <c r="I8651" s="512" t="str">
        <f t="shared" si="273"/>
        <v/>
      </c>
      <c r="J8651" s="428"/>
    </row>
    <row r="8652" spans="1:10" ht="24.75" customHeight="1">
      <c r="A8652" s="428"/>
      <c r="B8652" s="428"/>
      <c r="C8652" s="428"/>
      <c r="D8652" s="495"/>
      <c r="E8652" s="495"/>
      <c r="F8652" s="428"/>
      <c r="G8652" s="495"/>
      <c r="H8652" s="495" t="str">
        <f t="shared" si="272"/>
        <v/>
      </c>
      <c r="I8652" s="512" t="str">
        <f t="shared" si="273"/>
        <v/>
      </c>
      <c r="J8652" s="428"/>
    </row>
    <row r="8653" spans="1:10" ht="24.75" customHeight="1">
      <c r="A8653" s="428"/>
      <c r="B8653" s="428"/>
      <c r="C8653" s="428"/>
      <c r="D8653" s="495"/>
      <c r="E8653" s="495"/>
      <c r="F8653" s="428"/>
      <c r="G8653" s="495"/>
      <c r="H8653" s="495" t="str">
        <f t="shared" si="272"/>
        <v/>
      </c>
      <c r="I8653" s="512" t="str">
        <f t="shared" si="273"/>
        <v/>
      </c>
      <c r="J8653" s="428"/>
    </row>
    <row r="8654" spans="1:10" ht="24.75" customHeight="1">
      <c r="A8654" s="428"/>
      <c r="B8654" s="428"/>
      <c r="C8654" s="428"/>
      <c r="D8654" s="495"/>
      <c r="E8654" s="495"/>
      <c r="F8654" s="428"/>
      <c r="G8654" s="495"/>
      <c r="H8654" s="495" t="str">
        <f t="shared" si="272"/>
        <v/>
      </c>
      <c r="I8654" s="512" t="str">
        <f t="shared" si="273"/>
        <v/>
      </c>
      <c r="J8654" s="428"/>
    </row>
    <row r="8655" spans="1:10" ht="24.75" customHeight="1">
      <c r="A8655" s="428"/>
      <c r="B8655" s="428"/>
      <c r="C8655" s="428"/>
      <c r="D8655" s="495"/>
      <c r="E8655" s="495"/>
      <c r="F8655" s="428"/>
      <c r="G8655" s="495"/>
      <c r="H8655" s="495" t="str">
        <f t="shared" si="272"/>
        <v/>
      </c>
      <c r="I8655" s="512" t="str">
        <f t="shared" si="273"/>
        <v/>
      </c>
      <c r="J8655" s="428"/>
    </row>
    <row r="8656" spans="1:10" ht="24.75" customHeight="1">
      <c r="A8656" s="428"/>
      <c r="B8656" s="428"/>
      <c r="C8656" s="428"/>
      <c r="D8656" s="495"/>
      <c r="E8656" s="495"/>
      <c r="F8656" s="428"/>
      <c r="G8656" s="495"/>
      <c r="H8656" s="495" t="str">
        <f t="shared" si="272"/>
        <v/>
      </c>
      <c r="I8656" s="512" t="str">
        <f t="shared" si="273"/>
        <v/>
      </c>
      <c r="J8656" s="428"/>
    </row>
    <row r="8657" spans="1:10" ht="24.75" customHeight="1">
      <c r="A8657" s="428"/>
      <c r="B8657" s="428"/>
      <c r="C8657" s="428"/>
      <c r="D8657" s="495"/>
      <c r="E8657" s="495"/>
      <c r="F8657" s="428"/>
      <c r="G8657" s="495"/>
      <c r="H8657" s="495" t="str">
        <f t="shared" si="272"/>
        <v/>
      </c>
      <c r="I8657" s="512" t="str">
        <f t="shared" si="273"/>
        <v/>
      </c>
      <c r="J8657" s="428"/>
    </row>
    <row r="8658" spans="1:10" ht="24.75" customHeight="1">
      <c r="A8658" s="428"/>
      <c r="B8658" s="428"/>
      <c r="C8658" s="428"/>
      <c r="D8658" s="495"/>
      <c r="E8658" s="495"/>
      <c r="F8658" s="428"/>
      <c r="G8658" s="495"/>
      <c r="H8658" s="495" t="str">
        <f t="shared" si="272"/>
        <v/>
      </c>
      <c r="I8658" s="512" t="str">
        <f t="shared" si="273"/>
        <v/>
      </c>
      <c r="J8658" s="428"/>
    </row>
    <row r="8659" spans="1:10" ht="24.75" customHeight="1">
      <c r="A8659" s="428"/>
      <c r="B8659" s="428"/>
      <c r="C8659" s="428"/>
      <c r="D8659" s="495"/>
      <c r="E8659" s="495"/>
      <c r="F8659" s="428"/>
      <c r="G8659" s="495"/>
      <c r="H8659" s="495" t="str">
        <f t="shared" si="272"/>
        <v/>
      </c>
      <c r="I8659" s="512" t="str">
        <f t="shared" si="273"/>
        <v/>
      </c>
      <c r="J8659" s="428"/>
    </row>
    <row r="8660" spans="1:10" ht="24.75" customHeight="1">
      <c r="A8660" s="428"/>
      <c r="B8660" s="428"/>
      <c r="C8660" s="428"/>
      <c r="D8660" s="495"/>
      <c r="E8660" s="495"/>
      <c r="F8660" s="428"/>
      <c r="G8660" s="495"/>
      <c r="H8660" s="495" t="str">
        <f t="shared" si="272"/>
        <v/>
      </c>
      <c r="I8660" s="512" t="str">
        <f t="shared" si="273"/>
        <v/>
      </c>
      <c r="J8660" s="428"/>
    </row>
    <row r="8661" spans="1:10" ht="24.75" customHeight="1">
      <c r="A8661" s="428"/>
      <c r="B8661" s="428"/>
      <c r="C8661" s="428"/>
      <c r="D8661" s="495"/>
      <c r="E8661" s="495"/>
      <c r="F8661" s="428"/>
      <c r="G8661" s="495"/>
      <c r="H8661" s="495" t="str">
        <f t="shared" si="272"/>
        <v/>
      </c>
      <c r="I8661" s="512" t="str">
        <f t="shared" si="273"/>
        <v/>
      </c>
      <c r="J8661" s="428"/>
    </row>
    <row r="8662" spans="1:10" ht="24.75" customHeight="1">
      <c r="A8662" s="428"/>
      <c r="B8662" s="428"/>
      <c r="C8662" s="428"/>
      <c r="D8662" s="495"/>
      <c r="E8662" s="495"/>
      <c r="F8662" s="428"/>
      <c r="G8662" s="495"/>
      <c r="H8662" s="495" t="str">
        <f t="shared" si="272"/>
        <v/>
      </c>
      <c r="I8662" s="512" t="str">
        <f t="shared" si="273"/>
        <v/>
      </c>
      <c r="J8662" s="428"/>
    </row>
    <row r="8663" spans="1:10" ht="24.75" customHeight="1">
      <c r="A8663" s="428"/>
      <c r="B8663" s="428"/>
      <c r="C8663" s="428"/>
      <c r="D8663" s="495"/>
      <c r="E8663" s="495"/>
      <c r="F8663" s="428"/>
      <c r="G8663" s="495"/>
      <c r="H8663" s="495" t="str">
        <f t="shared" si="272"/>
        <v/>
      </c>
      <c r="I8663" s="512" t="str">
        <f t="shared" si="273"/>
        <v/>
      </c>
      <c r="J8663" s="428"/>
    </row>
    <row r="8664" spans="1:10" ht="24.75" customHeight="1">
      <c r="A8664" s="428"/>
      <c r="B8664" s="428"/>
      <c r="C8664" s="428"/>
      <c r="D8664" s="495"/>
      <c r="E8664" s="495"/>
      <c r="F8664" s="428"/>
      <c r="G8664" s="495"/>
      <c r="H8664" s="495" t="str">
        <f t="shared" si="272"/>
        <v/>
      </c>
      <c r="I8664" s="512" t="str">
        <f t="shared" si="273"/>
        <v/>
      </c>
      <c r="J8664" s="428"/>
    </row>
    <row r="8665" spans="1:10" ht="24.75" customHeight="1">
      <c r="A8665" s="428"/>
      <c r="B8665" s="428"/>
      <c r="C8665" s="428"/>
      <c r="D8665" s="495"/>
      <c r="E8665" s="495"/>
      <c r="F8665" s="428"/>
      <c r="G8665" s="495"/>
      <c r="H8665" s="495" t="str">
        <f t="shared" si="272"/>
        <v/>
      </c>
      <c r="I8665" s="512" t="str">
        <f t="shared" si="273"/>
        <v/>
      </c>
      <c r="J8665" s="428"/>
    </row>
    <row r="8666" spans="1:10" ht="24.75" customHeight="1">
      <c r="A8666" s="428"/>
      <c r="B8666" s="428"/>
      <c r="C8666" s="428"/>
      <c r="D8666" s="495"/>
      <c r="E8666" s="495"/>
      <c r="F8666" s="428"/>
      <c r="G8666" s="495"/>
      <c r="H8666" s="495" t="str">
        <f t="shared" si="272"/>
        <v/>
      </c>
      <c r="I8666" s="512" t="str">
        <f t="shared" si="273"/>
        <v/>
      </c>
      <c r="J8666" s="428"/>
    </row>
    <row r="8667" spans="1:10" ht="24.75" customHeight="1">
      <c r="A8667" s="428"/>
      <c r="B8667" s="428"/>
      <c r="C8667" s="428"/>
      <c r="D8667" s="495"/>
      <c r="E8667" s="495"/>
      <c r="F8667" s="428"/>
      <c r="G8667" s="495"/>
      <c r="H8667" s="495" t="str">
        <f t="shared" si="272"/>
        <v/>
      </c>
      <c r="I8667" s="512" t="str">
        <f t="shared" si="273"/>
        <v/>
      </c>
      <c r="J8667" s="428"/>
    </row>
    <row r="8668" spans="1:10" ht="24.75" customHeight="1">
      <c r="A8668" s="428"/>
      <c r="B8668" s="428"/>
      <c r="C8668" s="428"/>
      <c r="D8668" s="495"/>
      <c r="E8668" s="495"/>
      <c r="F8668" s="428"/>
      <c r="G8668" s="495"/>
      <c r="H8668" s="495" t="str">
        <f t="shared" si="272"/>
        <v/>
      </c>
      <c r="I8668" s="512" t="str">
        <f t="shared" si="273"/>
        <v/>
      </c>
      <c r="J8668" s="428"/>
    </row>
    <row r="8669" spans="1:10" ht="24.75" customHeight="1">
      <c r="A8669" s="428"/>
      <c r="B8669" s="428"/>
      <c r="C8669" s="428"/>
      <c r="D8669" s="495"/>
      <c r="E8669" s="495"/>
      <c r="F8669" s="428"/>
      <c r="G8669" s="495"/>
      <c r="H8669" s="495" t="str">
        <f t="shared" si="272"/>
        <v/>
      </c>
      <c r="I8669" s="512" t="str">
        <f t="shared" si="273"/>
        <v/>
      </c>
      <c r="J8669" s="428"/>
    </row>
    <row r="8670" spans="1:10" ht="24.75" customHeight="1">
      <c r="A8670" s="428"/>
      <c r="B8670" s="428"/>
      <c r="C8670" s="428"/>
      <c r="D8670" s="495"/>
      <c r="E8670" s="495"/>
      <c r="F8670" s="428"/>
      <c r="G8670" s="495"/>
      <c r="H8670" s="495" t="str">
        <f t="shared" ref="H8670:H8733" si="274">IF(E8670="","",E8670*G8670)</f>
        <v/>
      </c>
      <c r="I8670" s="512" t="str">
        <f t="shared" ref="I8670:I8733" si="275">IF(D8670="","",H8670/D8670)</f>
        <v/>
      </c>
      <c r="J8670" s="428"/>
    </row>
    <row r="8671" spans="1:10" ht="24.75" customHeight="1">
      <c r="A8671" s="428"/>
      <c r="B8671" s="428"/>
      <c r="C8671" s="428"/>
      <c r="D8671" s="495"/>
      <c r="E8671" s="495"/>
      <c r="F8671" s="428"/>
      <c r="G8671" s="495"/>
      <c r="H8671" s="495" t="str">
        <f t="shared" si="274"/>
        <v/>
      </c>
      <c r="I8671" s="512" t="str">
        <f t="shared" si="275"/>
        <v/>
      </c>
      <c r="J8671" s="428"/>
    </row>
    <row r="8672" spans="1:10" ht="24.75" customHeight="1">
      <c r="A8672" s="428"/>
      <c r="B8672" s="428"/>
      <c r="C8672" s="428"/>
      <c r="D8672" s="495"/>
      <c r="E8672" s="495"/>
      <c r="F8672" s="428"/>
      <c r="G8672" s="495"/>
      <c r="H8672" s="495" t="str">
        <f t="shared" si="274"/>
        <v/>
      </c>
      <c r="I8672" s="512" t="str">
        <f t="shared" si="275"/>
        <v/>
      </c>
      <c r="J8672" s="428"/>
    </row>
    <row r="8673" spans="1:10" ht="24.75" customHeight="1">
      <c r="A8673" s="428"/>
      <c r="B8673" s="428"/>
      <c r="C8673" s="428"/>
      <c r="D8673" s="495"/>
      <c r="E8673" s="495"/>
      <c r="F8673" s="428"/>
      <c r="G8673" s="495"/>
      <c r="H8673" s="495" t="str">
        <f t="shared" si="274"/>
        <v/>
      </c>
      <c r="I8673" s="512" t="str">
        <f t="shared" si="275"/>
        <v/>
      </c>
      <c r="J8673" s="428"/>
    </row>
    <row r="8674" spans="1:10" ht="24.75" customHeight="1">
      <c r="A8674" s="428"/>
      <c r="B8674" s="428"/>
      <c r="C8674" s="428"/>
      <c r="D8674" s="495"/>
      <c r="E8674" s="495"/>
      <c r="F8674" s="428"/>
      <c r="G8674" s="495"/>
      <c r="H8674" s="495" t="str">
        <f t="shared" si="274"/>
        <v/>
      </c>
      <c r="I8674" s="512" t="str">
        <f t="shared" si="275"/>
        <v/>
      </c>
      <c r="J8674" s="428"/>
    </row>
    <row r="8675" spans="1:10" ht="24.75" customHeight="1">
      <c r="A8675" s="428"/>
      <c r="B8675" s="428"/>
      <c r="C8675" s="428"/>
      <c r="D8675" s="495"/>
      <c r="E8675" s="495"/>
      <c r="F8675" s="428"/>
      <c r="G8675" s="495"/>
      <c r="H8675" s="495" t="str">
        <f t="shared" si="274"/>
        <v/>
      </c>
      <c r="I8675" s="512" t="str">
        <f t="shared" si="275"/>
        <v/>
      </c>
      <c r="J8675" s="428"/>
    </row>
    <row r="8676" spans="1:10" ht="24.75" customHeight="1">
      <c r="A8676" s="428"/>
      <c r="B8676" s="428"/>
      <c r="C8676" s="428"/>
      <c r="D8676" s="495"/>
      <c r="E8676" s="495"/>
      <c r="F8676" s="428"/>
      <c r="G8676" s="495"/>
      <c r="H8676" s="495" t="str">
        <f t="shared" si="274"/>
        <v/>
      </c>
      <c r="I8676" s="512" t="str">
        <f t="shared" si="275"/>
        <v/>
      </c>
      <c r="J8676" s="428"/>
    </row>
    <row r="8677" spans="1:10" ht="24.75" customHeight="1">
      <c r="A8677" s="428"/>
      <c r="B8677" s="428"/>
      <c r="C8677" s="428"/>
      <c r="D8677" s="495"/>
      <c r="E8677" s="495"/>
      <c r="F8677" s="428"/>
      <c r="G8677" s="495"/>
      <c r="H8677" s="495" t="str">
        <f t="shared" si="274"/>
        <v/>
      </c>
      <c r="I8677" s="512" t="str">
        <f t="shared" si="275"/>
        <v/>
      </c>
      <c r="J8677" s="428"/>
    </row>
    <row r="8678" spans="1:10" ht="24.75" customHeight="1">
      <c r="A8678" s="428"/>
      <c r="B8678" s="428"/>
      <c r="C8678" s="428"/>
      <c r="D8678" s="495"/>
      <c r="E8678" s="495"/>
      <c r="F8678" s="428"/>
      <c r="G8678" s="495"/>
      <c r="H8678" s="495" t="str">
        <f t="shared" si="274"/>
        <v/>
      </c>
      <c r="I8678" s="512" t="str">
        <f t="shared" si="275"/>
        <v/>
      </c>
      <c r="J8678" s="428"/>
    </row>
    <row r="8679" spans="1:10" ht="24.75" customHeight="1">
      <c r="A8679" s="428"/>
      <c r="B8679" s="428"/>
      <c r="C8679" s="428"/>
      <c r="D8679" s="495"/>
      <c r="E8679" s="495"/>
      <c r="F8679" s="428"/>
      <c r="G8679" s="495"/>
      <c r="H8679" s="495" t="str">
        <f t="shared" si="274"/>
        <v/>
      </c>
      <c r="I8679" s="512" t="str">
        <f t="shared" si="275"/>
        <v/>
      </c>
      <c r="J8679" s="428"/>
    </row>
    <row r="8680" spans="1:10" ht="24.75" customHeight="1">
      <c r="A8680" s="428"/>
      <c r="B8680" s="428"/>
      <c r="C8680" s="428"/>
      <c r="D8680" s="495"/>
      <c r="E8680" s="495"/>
      <c r="F8680" s="428"/>
      <c r="G8680" s="495"/>
      <c r="H8680" s="495" t="str">
        <f t="shared" si="274"/>
        <v/>
      </c>
      <c r="I8680" s="512" t="str">
        <f t="shared" si="275"/>
        <v/>
      </c>
      <c r="J8680" s="428"/>
    </row>
    <row r="8681" spans="1:10" ht="24.75" customHeight="1">
      <c r="A8681" s="428"/>
      <c r="B8681" s="428"/>
      <c r="C8681" s="428"/>
      <c r="D8681" s="495"/>
      <c r="E8681" s="495"/>
      <c r="F8681" s="428"/>
      <c r="G8681" s="495"/>
      <c r="H8681" s="495" t="str">
        <f t="shared" si="274"/>
        <v/>
      </c>
      <c r="I8681" s="512" t="str">
        <f t="shared" si="275"/>
        <v/>
      </c>
      <c r="J8681" s="428"/>
    </row>
    <row r="8682" spans="1:10" ht="24.75" customHeight="1">
      <c r="A8682" s="428"/>
      <c r="B8682" s="428"/>
      <c r="C8682" s="428"/>
      <c r="D8682" s="495"/>
      <c r="E8682" s="495"/>
      <c r="F8682" s="428"/>
      <c r="G8682" s="495"/>
      <c r="H8682" s="495" t="str">
        <f t="shared" si="274"/>
        <v/>
      </c>
      <c r="I8682" s="512" t="str">
        <f t="shared" si="275"/>
        <v/>
      </c>
      <c r="J8682" s="428"/>
    </row>
    <row r="8683" spans="1:10" ht="24.75" customHeight="1">
      <c r="A8683" s="428"/>
      <c r="B8683" s="428"/>
      <c r="C8683" s="428"/>
      <c r="D8683" s="495"/>
      <c r="E8683" s="495"/>
      <c r="F8683" s="428"/>
      <c r="G8683" s="495"/>
      <c r="H8683" s="495" t="str">
        <f t="shared" si="274"/>
        <v/>
      </c>
      <c r="I8683" s="512" t="str">
        <f t="shared" si="275"/>
        <v/>
      </c>
      <c r="J8683" s="428"/>
    </row>
    <row r="8684" spans="1:10" ht="24.75" customHeight="1">
      <c r="A8684" s="428"/>
      <c r="B8684" s="428"/>
      <c r="C8684" s="428"/>
      <c r="D8684" s="495"/>
      <c r="E8684" s="495"/>
      <c r="F8684" s="428"/>
      <c r="G8684" s="495"/>
      <c r="H8684" s="495" t="str">
        <f t="shared" si="274"/>
        <v/>
      </c>
      <c r="I8684" s="512" t="str">
        <f t="shared" si="275"/>
        <v/>
      </c>
      <c r="J8684" s="428"/>
    </row>
    <row r="8685" spans="1:10" ht="24.75" customHeight="1">
      <c r="A8685" s="428"/>
      <c r="B8685" s="428"/>
      <c r="C8685" s="428"/>
      <c r="D8685" s="495"/>
      <c r="E8685" s="495"/>
      <c r="F8685" s="428"/>
      <c r="G8685" s="495"/>
      <c r="H8685" s="495" t="str">
        <f t="shared" si="274"/>
        <v/>
      </c>
      <c r="I8685" s="512" t="str">
        <f t="shared" si="275"/>
        <v/>
      </c>
      <c r="J8685" s="428"/>
    </row>
    <row r="8686" spans="1:10" ht="24.75" customHeight="1">
      <c r="A8686" s="428"/>
      <c r="B8686" s="428"/>
      <c r="C8686" s="428"/>
      <c r="D8686" s="495"/>
      <c r="E8686" s="495"/>
      <c r="F8686" s="428"/>
      <c r="G8686" s="495"/>
      <c r="H8686" s="495" t="str">
        <f t="shared" si="274"/>
        <v/>
      </c>
      <c r="I8686" s="512" t="str">
        <f t="shared" si="275"/>
        <v/>
      </c>
      <c r="J8686" s="428"/>
    </row>
    <row r="8687" spans="1:10" ht="24.75" customHeight="1">
      <c r="A8687" s="428"/>
      <c r="B8687" s="428"/>
      <c r="C8687" s="428"/>
      <c r="D8687" s="495"/>
      <c r="E8687" s="495"/>
      <c r="F8687" s="428"/>
      <c r="G8687" s="495"/>
      <c r="H8687" s="495" t="str">
        <f t="shared" si="274"/>
        <v/>
      </c>
      <c r="I8687" s="512" t="str">
        <f t="shared" si="275"/>
        <v/>
      </c>
      <c r="J8687" s="428"/>
    </row>
    <row r="8688" spans="1:10" ht="24.75" customHeight="1">
      <c r="A8688" s="428"/>
      <c r="B8688" s="428"/>
      <c r="C8688" s="428"/>
      <c r="D8688" s="495"/>
      <c r="E8688" s="495"/>
      <c r="F8688" s="428"/>
      <c r="G8688" s="495"/>
      <c r="H8688" s="495" t="str">
        <f t="shared" si="274"/>
        <v/>
      </c>
      <c r="I8688" s="512" t="str">
        <f t="shared" si="275"/>
        <v/>
      </c>
      <c r="J8688" s="428"/>
    </row>
    <row r="8689" spans="1:10" ht="24.75" customHeight="1">
      <c r="A8689" s="428"/>
      <c r="B8689" s="428"/>
      <c r="C8689" s="428"/>
      <c r="D8689" s="495"/>
      <c r="E8689" s="495"/>
      <c r="F8689" s="428"/>
      <c r="G8689" s="495"/>
      <c r="H8689" s="495" t="str">
        <f t="shared" si="274"/>
        <v/>
      </c>
      <c r="I8689" s="512" t="str">
        <f t="shared" si="275"/>
        <v/>
      </c>
      <c r="J8689" s="428"/>
    </row>
    <row r="8690" spans="1:10" ht="24.75" customHeight="1">
      <c r="A8690" s="428"/>
      <c r="B8690" s="428"/>
      <c r="C8690" s="428"/>
      <c r="D8690" s="495"/>
      <c r="E8690" s="495"/>
      <c r="F8690" s="428"/>
      <c r="G8690" s="495"/>
      <c r="H8690" s="495" t="str">
        <f t="shared" si="274"/>
        <v/>
      </c>
      <c r="I8690" s="512" t="str">
        <f t="shared" si="275"/>
        <v/>
      </c>
      <c r="J8690" s="428"/>
    </row>
    <row r="8691" spans="1:10" ht="24.75" customHeight="1">
      <c r="A8691" s="428"/>
      <c r="B8691" s="428"/>
      <c r="C8691" s="428"/>
      <c r="D8691" s="495"/>
      <c r="E8691" s="495"/>
      <c r="F8691" s="428"/>
      <c r="G8691" s="495"/>
      <c r="H8691" s="495" t="str">
        <f t="shared" si="274"/>
        <v/>
      </c>
      <c r="I8691" s="512" t="str">
        <f t="shared" si="275"/>
        <v/>
      </c>
      <c r="J8691" s="428"/>
    </row>
    <row r="8692" spans="1:10" ht="24.75" customHeight="1">
      <c r="A8692" s="428"/>
      <c r="B8692" s="428"/>
      <c r="C8692" s="428"/>
      <c r="D8692" s="495"/>
      <c r="E8692" s="495"/>
      <c r="F8692" s="428"/>
      <c r="G8692" s="495"/>
      <c r="H8692" s="495" t="str">
        <f t="shared" si="274"/>
        <v/>
      </c>
      <c r="I8692" s="512" t="str">
        <f t="shared" si="275"/>
        <v/>
      </c>
      <c r="J8692" s="428"/>
    </row>
    <row r="8693" spans="1:10" ht="24.75" customHeight="1">
      <c r="A8693" s="428"/>
      <c r="B8693" s="428"/>
      <c r="C8693" s="428"/>
      <c r="D8693" s="495"/>
      <c r="E8693" s="495"/>
      <c r="F8693" s="428"/>
      <c r="G8693" s="495"/>
      <c r="H8693" s="495" t="str">
        <f t="shared" si="274"/>
        <v/>
      </c>
      <c r="I8693" s="512" t="str">
        <f t="shared" si="275"/>
        <v/>
      </c>
      <c r="J8693" s="428"/>
    </row>
    <row r="8694" spans="1:10" ht="24.75" customHeight="1">
      <c r="A8694" s="428"/>
      <c r="B8694" s="428"/>
      <c r="C8694" s="428"/>
      <c r="D8694" s="495"/>
      <c r="E8694" s="495"/>
      <c r="F8694" s="428"/>
      <c r="G8694" s="495"/>
      <c r="H8694" s="495" t="str">
        <f t="shared" si="274"/>
        <v/>
      </c>
      <c r="I8694" s="512" t="str">
        <f t="shared" si="275"/>
        <v/>
      </c>
      <c r="J8694" s="428"/>
    </row>
    <row r="8695" spans="1:10" ht="24.75" customHeight="1">
      <c r="A8695" s="428"/>
      <c r="B8695" s="428"/>
      <c r="C8695" s="428"/>
      <c r="D8695" s="495"/>
      <c r="E8695" s="495"/>
      <c r="F8695" s="428"/>
      <c r="G8695" s="495"/>
      <c r="H8695" s="495" t="str">
        <f t="shared" si="274"/>
        <v/>
      </c>
      <c r="I8695" s="512" t="str">
        <f t="shared" si="275"/>
        <v/>
      </c>
      <c r="J8695" s="428"/>
    </row>
    <row r="8696" spans="1:10" ht="24.75" customHeight="1">
      <c r="A8696" s="428"/>
      <c r="B8696" s="428"/>
      <c r="C8696" s="428"/>
      <c r="D8696" s="495"/>
      <c r="E8696" s="495"/>
      <c r="F8696" s="428"/>
      <c r="G8696" s="495"/>
      <c r="H8696" s="495" t="str">
        <f t="shared" si="274"/>
        <v/>
      </c>
      <c r="I8696" s="512" t="str">
        <f t="shared" si="275"/>
        <v/>
      </c>
      <c r="J8696" s="428"/>
    </row>
    <row r="8697" spans="1:10" ht="24.75" customHeight="1">
      <c r="A8697" s="428"/>
      <c r="B8697" s="428"/>
      <c r="C8697" s="428"/>
      <c r="D8697" s="495"/>
      <c r="E8697" s="495"/>
      <c r="F8697" s="428"/>
      <c r="G8697" s="495"/>
      <c r="H8697" s="495" t="str">
        <f t="shared" si="274"/>
        <v/>
      </c>
      <c r="I8697" s="512" t="str">
        <f t="shared" si="275"/>
        <v/>
      </c>
      <c r="J8697" s="428"/>
    </row>
    <row r="8698" spans="1:10" ht="24.75" customHeight="1">
      <c r="A8698" s="428"/>
      <c r="B8698" s="428"/>
      <c r="C8698" s="428"/>
      <c r="D8698" s="495"/>
      <c r="E8698" s="495"/>
      <c r="F8698" s="428"/>
      <c r="G8698" s="495"/>
      <c r="H8698" s="495" t="str">
        <f t="shared" si="274"/>
        <v/>
      </c>
      <c r="I8698" s="512" t="str">
        <f t="shared" si="275"/>
        <v/>
      </c>
      <c r="J8698" s="428"/>
    </row>
    <row r="8699" spans="1:10" ht="24.75" customHeight="1">
      <c r="A8699" s="428"/>
      <c r="B8699" s="428"/>
      <c r="C8699" s="428"/>
      <c r="D8699" s="495"/>
      <c r="E8699" s="495"/>
      <c r="F8699" s="428"/>
      <c r="G8699" s="495"/>
      <c r="H8699" s="495" t="str">
        <f t="shared" si="274"/>
        <v/>
      </c>
      <c r="I8699" s="512" t="str">
        <f t="shared" si="275"/>
        <v/>
      </c>
      <c r="J8699" s="428"/>
    </row>
    <row r="8700" spans="1:10" ht="24.75" customHeight="1">
      <c r="A8700" s="428"/>
      <c r="B8700" s="428"/>
      <c r="C8700" s="428"/>
      <c r="D8700" s="495"/>
      <c r="E8700" s="495"/>
      <c r="F8700" s="428"/>
      <c r="G8700" s="495"/>
      <c r="H8700" s="495" t="str">
        <f t="shared" si="274"/>
        <v/>
      </c>
      <c r="I8700" s="512" t="str">
        <f t="shared" si="275"/>
        <v/>
      </c>
      <c r="J8700" s="428"/>
    </row>
    <row r="8701" spans="1:10" ht="24.75" customHeight="1">
      <c r="A8701" s="428"/>
      <c r="B8701" s="428"/>
      <c r="C8701" s="428"/>
      <c r="D8701" s="495"/>
      <c r="E8701" s="495"/>
      <c r="F8701" s="428"/>
      <c r="G8701" s="495"/>
      <c r="H8701" s="495" t="str">
        <f t="shared" si="274"/>
        <v/>
      </c>
      <c r="I8701" s="512" t="str">
        <f t="shared" si="275"/>
        <v/>
      </c>
      <c r="J8701" s="428"/>
    </row>
    <row r="8702" spans="1:10" ht="24.75" customHeight="1">
      <c r="A8702" s="428"/>
      <c r="B8702" s="428"/>
      <c r="C8702" s="428"/>
      <c r="D8702" s="495"/>
      <c r="E8702" s="495"/>
      <c r="F8702" s="428"/>
      <c r="G8702" s="495"/>
      <c r="H8702" s="495" t="str">
        <f t="shared" si="274"/>
        <v/>
      </c>
      <c r="I8702" s="512" t="str">
        <f t="shared" si="275"/>
        <v/>
      </c>
      <c r="J8702" s="428"/>
    </row>
    <row r="8703" spans="1:10" ht="24.75" customHeight="1">
      <c r="A8703" s="428"/>
      <c r="B8703" s="428"/>
      <c r="C8703" s="428"/>
      <c r="D8703" s="495"/>
      <c r="E8703" s="495"/>
      <c r="F8703" s="428"/>
      <c r="G8703" s="495"/>
      <c r="H8703" s="495" t="str">
        <f t="shared" si="274"/>
        <v/>
      </c>
      <c r="I8703" s="512" t="str">
        <f t="shared" si="275"/>
        <v/>
      </c>
      <c r="J8703" s="428"/>
    </row>
    <row r="8704" spans="1:10" ht="24.75" customHeight="1">
      <c r="A8704" s="428"/>
      <c r="B8704" s="428"/>
      <c r="C8704" s="428"/>
      <c r="D8704" s="495"/>
      <c r="E8704" s="495"/>
      <c r="F8704" s="428"/>
      <c r="G8704" s="495"/>
      <c r="H8704" s="495" t="str">
        <f t="shared" si="274"/>
        <v/>
      </c>
      <c r="I8704" s="512" t="str">
        <f t="shared" si="275"/>
        <v/>
      </c>
      <c r="J8704" s="428"/>
    </row>
    <row r="8705" spans="1:10" ht="24.75" customHeight="1">
      <c r="A8705" s="428"/>
      <c r="B8705" s="428"/>
      <c r="C8705" s="428"/>
      <c r="D8705" s="495"/>
      <c r="E8705" s="495"/>
      <c r="F8705" s="428"/>
      <c r="G8705" s="495"/>
      <c r="H8705" s="495" t="str">
        <f t="shared" si="274"/>
        <v/>
      </c>
      <c r="I8705" s="512" t="str">
        <f t="shared" si="275"/>
        <v/>
      </c>
      <c r="J8705" s="428"/>
    </row>
    <row r="8706" spans="1:10" ht="24.75" customHeight="1">
      <c r="A8706" s="428"/>
      <c r="B8706" s="428"/>
      <c r="C8706" s="428"/>
      <c r="D8706" s="495"/>
      <c r="E8706" s="495"/>
      <c r="F8706" s="428"/>
      <c r="G8706" s="495"/>
      <c r="H8706" s="495" t="str">
        <f t="shared" si="274"/>
        <v/>
      </c>
      <c r="I8706" s="512" t="str">
        <f t="shared" si="275"/>
        <v/>
      </c>
      <c r="J8706" s="428"/>
    </row>
    <row r="8707" spans="1:10" ht="24.75" customHeight="1">
      <c r="A8707" s="428"/>
      <c r="B8707" s="428"/>
      <c r="C8707" s="428"/>
      <c r="D8707" s="495"/>
      <c r="E8707" s="495"/>
      <c r="F8707" s="428"/>
      <c r="G8707" s="495"/>
      <c r="H8707" s="495" t="str">
        <f t="shared" si="274"/>
        <v/>
      </c>
      <c r="I8707" s="512" t="str">
        <f t="shared" si="275"/>
        <v/>
      </c>
      <c r="J8707" s="428"/>
    </row>
    <row r="8708" spans="1:10" ht="24.75" customHeight="1">
      <c r="A8708" s="428"/>
      <c r="B8708" s="428"/>
      <c r="C8708" s="428"/>
      <c r="D8708" s="495"/>
      <c r="E8708" s="495"/>
      <c r="F8708" s="428"/>
      <c r="G8708" s="495"/>
      <c r="H8708" s="495" t="str">
        <f t="shared" si="274"/>
        <v/>
      </c>
      <c r="I8708" s="512" t="str">
        <f t="shared" si="275"/>
        <v/>
      </c>
      <c r="J8708" s="428"/>
    </row>
    <row r="8709" spans="1:10" ht="24.75" customHeight="1">
      <c r="A8709" s="428"/>
      <c r="B8709" s="428"/>
      <c r="C8709" s="428"/>
      <c r="D8709" s="495"/>
      <c r="E8709" s="495"/>
      <c r="F8709" s="428"/>
      <c r="G8709" s="495"/>
      <c r="H8709" s="495" t="str">
        <f t="shared" si="274"/>
        <v/>
      </c>
      <c r="I8709" s="512" t="str">
        <f t="shared" si="275"/>
        <v/>
      </c>
      <c r="J8709" s="428"/>
    </row>
    <row r="8710" spans="1:10" ht="24.75" customHeight="1">
      <c r="A8710" s="428"/>
      <c r="B8710" s="428"/>
      <c r="C8710" s="428"/>
      <c r="D8710" s="495"/>
      <c r="E8710" s="495"/>
      <c r="F8710" s="428"/>
      <c r="G8710" s="495"/>
      <c r="H8710" s="495" t="str">
        <f t="shared" si="274"/>
        <v/>
      </c>
      <c r="I8710" s="512" t="str">
        <f t="shared" si="275"/>
        <v/>
      </c>
      <c r="J8710" s="428"/>
    </row>
    <row r="8711" spans="1:10" ht="24.75" customHeight="1">
      <c r="A8711" s="428"/>
      <c r="B8711" s="428"/>
      <c r="C8711" s="428"/>
      <c r="D8711" s="495"/>
      <c r="E8711" s="495"/>
      <c r="F8711" s="428"/>
      <c r="G8711" s="495"/>
      <c r="H8711" s="495" t="str">
        <f t="shared" si="274"/>
        <v/>
      </c>
      <c r="I8711" s="512" t="str">
        <f t="shared" si="275"/>
        <v/>
      </c>
      <c r="J8711" s="428"/>
    </row>
    <row r="8712" spans="1:10" ht="24.75" customHeight="1">
      <c r="A8712" s="428"/>
      <c r="B8712" s="428"/>
      <c r="C8712" s="428"/>
      <c r="D8712" s="495"/>
      <c r="E8712" s="495"/>
      <c r="F8712" s="428"/>
      <c r="G8712" s="495"/>
      <c r="H8712" s="495" t="str">
        <f t="shared" si="274"/>
        <v/>
      </c>
      <c r="I8712" s="512" t="str">
        <f t="shared" si="275"/>
        <v/>
      </c>
      <c r="J8712" s="428"/>
    </row>
    <row r="8713" spans="1:10" ht="24.75" customHeight="1">
      <c r="A8713" s="428"/>
      <c r="B8713" s="428"/>
      <c r="C8713" s="428"/>
      <c r="D8713" s="495"/>
      <c r="E8713" s="495"/>
      <c r="F8713" s="428"/>
      <c r="G8713" s="495"/>
      <c r="H8713" s="495" t="str">
        <f t="shared" si="274"/>
        <v/>
      </c>
      <c r="I8713" s="512" t="str">
        <f t="shared" si="275"/>
        <v/>
      </c>
      <c r="J8713" s="428"/>
    </row>
    <row r="8714" spans="1:10" ht="24.75" customHeight="1">
      <c r="A8714" s="428"/>
      <c r="B8714" s="428"/>
      <c r="C8714" s="428"/>
      <c r="D8714" s="495"/>
      <c r="E8714" s="495"/>
      <c r="F8714" s="428"/>
      <c r="G8714" s="495"/>
      <c r="H8714" s="495" t="str">
        <f t="shared" si="274"/>
        <v/>
      </c>
      <c r="I8714" s="512" t="str">
        <f t="shared" si="275"/>
        <v/>
      </c>
      <c r="J8714" s="428"/>
    </row>
    <row r="8715" spans="1:10" ht="24.75" customHeight="1">
      <c r="A8715" s="428"/>
      <c r="B8715" s="428"/>
      <c r="C8715" s="428"/>
      <c r="D8715" s="495"/>
      <c r="E8715" s="495"/>
      <c r="F8715" s="428"/>
      <c r="G8715" s="495"/>
      <c r="H8715" s="495" t="str">
        <f t="shared" si="274"/>
        <v/>
      </c>
      <c r="I8715" s="512" t="str">
        <f t="shared" si="275"/>
        <v/>
      </c>
      <c r="J8715" s="428"/>
    </row>
    <row r="8716" spans="1:10" ht="24.75" customHeight="1">
      <c r="A8716" s="428"/>
      <c r="B8716" s="428"/>
      <c r="C8716" s="428"/>
      <c r="D8716" s="495"/>
      <c r="E8716" s="495"/>
      <c r="F8716" s="428"/>
      <c r="G8716" s="495"/>
      <c r="H8716" s="495" t="str">
        <f t="shared" si="274"/>
        <v/>
      </c>
      <c r="I8716" s="512" t="str">
        <f t="shared" si="275"/>
        <v/>
      </c>
      <c r="J8716" s="428"/>
    </row>
    <row r="8717" spans="1:10" ht="24.75" customHeight="1">
      <c r="A8717" s="428"/>
      <c r="B8717" s="428"/>
      <c r="C8717" s="428"/>
      <c r="D8717" s="495"/>
      <c r="E8717" s="495"/>
      <c r="F8717" s="428"/>
      <c r="G8717" s="495"/>
      <c r="H8717" s="495" t="str">
        <f t="shared" si="274"/>
        <v/>
      </c>
      <c r="I8717" s="512" t="str">
        <f t="shared" si="275"/>
        <v/>
      </c>
      <c r="J8717" s="428"/>
    </row>
    <row r="8718" spans="1:10" ht="24.75" customHeight="1">
      <c r="A8718" s="428"/>
      <c r="B8718" s="428"/>
      <c r="C8718" s="428"/>
      <c r="D8718" s="495"/>
      <c r="E8718" s="495"/>
      <c r="F8718" s="428"/>
      <c r="G8718" s="495"/>
      <c r="H8718" s="495" t="str">
        <f t="shared" si="274"/>
        <v/>
      </c>
      <c r="I8718" s="512" t="str">
        <f t="shared" si="275"/>
        <v/>
      </c>
      <c r="J8718" s="428"/>
    </row>
    <row r="8719" spans="1:10" ht="24.75" customHeight="1">
      <c r="A8719" s="428"/>
      <c r="B8719" s="428"/>
      <c r="C8719" s="428"/>
      <c r="D8719" s="495"/>
      <c r="E8719" s="495"/>
      <c r="F8719" s="428"/>
      <c r="G8719" s="495"/>
      <c r="H8719" s="495" t="str">
        <f t="shared" si="274"/>
        <v/>
      </c>
      <c r="I8719" s="512" t="str">
        <f t="shared" si="275"/>
        <v/>
      </c>
      <c r="J8719" s="428"/>
    </row>
    <row r="8720" spans="1:10" ht="24.75" customHeight="1">
      <c r="A8720" s="428"/>
      <c r="B8720" s="428"/>
      <c r="C8720" s="428"/>
      <c r="D8720" s="495"/>
      <c r="E8720" s="495"/>
      <c r="F8720" s="428"/>
      <c r="G8720" s="495"/>
      <c r="H8720" s="495" t="str">
        <f t="shared" si="274"/>
        <v/>
      </c>
      <c r="I8720" s="512" t="str">
        <f t="shared" si="275"/>
        <v/>
      </c>
      <c r="J8720" s="428"/>
    </row>
    <row r="8721" spans="1:10" ht="24.75" customHeight="1">
      <c r="A8721" s="428"/>
      <c r="B8721" s="428"/>
      <c r="C8721" s="428"/>
      <c r="D8721" s="495"/>
      <c r="E8721" s="495"/>
      <c r="F8721" s="428"/>
      <c r="G8721" s="495"/>
      <c r="H8721" s="495" t="str">
        <f t="shared" si="274"/>
        <v/>
      </c>
      <c r="I8721" s="512" t="str">
        <f t="shared" si="275"/>
        <v/>
      </c>
      <c r="J8721" s="428"/>
    </row>
    <row r="8722" spans="1:10" ht="24.75" customHeight="1">
      <c r="A8722" s="428"/>
      <c r="B8722" s="428"/>
      <c r="C8722" s="428"/>
      <c r="D8722" s="495"/>
      <c r="E8722" s="495"/>
      <c r="F8722" s="428"/>
      <c r="G8722" s="495"/>
      <c r="H8722" s="495" t="str">
        <f t="shared" si="274"/>
        <v/>
      </c>
      <c r="I8722" s="512" t="str">
        <f t="shared" si="275"/>
        <v/>
      </c>
      <c r="J8722" s="428"/>
    </row>
    <row r="8723" spans="1:10" ht="24.75" customHeight="1">
      <c r="A8723" s="428"/>
      <c r="B8723" s="428"/>
      <c r="C8723" s="428"/>
      <c r="D8723" s="495"/>
      <c r="E8723" s="495"/>
      <c r="F8723" s="428"/>
      <c r="G8723" s="495"/>
      <c r="H8723" s="495" t="str">
        <f t="shared" si="274"/>
        <v/>
      </c>
      <c r="I8723" s="512" t="str">
        <f t="shared" si="275"/>
        <v/>
      </c>
      <c r="J8723" s="428"/>
    </row>
    <row r="8724" spans="1:10" ht="24.75" customHeight="1">
      <c r="A8724" s="428"/>
      <c r="B8724" s="428"/>
      <c r="C8724" s="428"/>
      <c r="D8724" s="495"/>
      <c r="E8724" s="495"/>
      <c r="F8724" s="428"/>
      <c r="G8724" s="495"/>
      <c r="H8724" s="495" t="str">
        <f t="shared" si="274"/>
        <v/>
      </c>
      <c r="I8724" s="512" t="str">
        <f t="shared" si="275"/>
        <v/>
      </c>
      <c r="J8724" s="428"/>
    </row>
    <row r="8725" spans="1:10" ht="24.75" customHeight="1">
      <c r="A8725" s="428"/>
      <c r="B8725" s="428"/>
      <c r="C8725" s="428"/>
      <c r="D8725" s="495"/>
      <c r="E8725" s="495"/>
      <c r="F8725" s="428"/>
      <c r="G8725" s="495"/>
      <c r="H8725" s="495" t="str">
        <f t="shared" si="274"/>
        <v/>
      </c>
      <c r="I8725" s="512" t="str">
        <f t="shared" si="275"/>
        <v/>
      </c>
      <c r="J8725" s="428"/>
    </row>
    <row r="8726" spans="1:10" ht="24.75" customHeight="1">
      <c r="A8726" s="428"/>
      <c r="B8726" s="428"/>
      <c r="C8726" s="428"/>
      <c r="D8726" s="495"/>
      <c r="E8726" s="495"/>
      <c r="F8726" s="428"/>
      <c r="G8726" s="495"/>
      <c r="H8726" s="495" t="str">
        <f t="shared" si="274"/>
        <v/>
      </c>
      <c r="I8726" s="512" t="str">
        <f t="shared" si="275"/>
        <v/>
      </c>
      <c r="J8726" s="428"/>
    </row>
    <row r="8727" spans="1:10" ht="24.75" customHeight="1">
      <c r="A8727" s="428"/>
      <c r="B8727" s="428"/>
      <c r="C8727" s="428"/>
      <c r="D8727" s="495"/>
      <c r="E8727" s="495"/>
      <c r="F8727" s="428"/>
      <c r="G8727" s="495"/>
      <c r="H8727" s="495" t="str">
        <f t="shared" si="274"/>
        <v/>
      </c>
      <c r="I8727" s="512" t="str">
        <f t="shared" si="275"/>
        <v/>
      </c>
      <c r="J8727" s="428"/>
    </row>
    <row r="8728" spans="1:10" ht="24.75" customHeight="1">
      <c r="A8728" s="428"/>
      <c r="B8728" s="428"/>
      <c r="C8728" s="428"/>
      <c r="D8728" s="495"/>
      <c r="E8728" s="495"/>
      <c r="F8728" s="428"/>
      <c r="G8728" s="495"/>
      <c r="H8728" s="495" t="str">
        <f t="shared" si="274"/>
        <v/>
      </c>
      <c r="I8728" s="512" t="str">
        <f t="shared" si="275"/>
        <v/>
      </c>
      <c r="J8728" s="428"/>
    </row>
    <row r="8729" spans="1:10" ht="24.75" customHeight="1">
      <c r="A8729" s="428"/>
      <c r="B8729" s="428"/>
      <c r="C8729" s="428"/>
      <c r="D8729" s="495"/>
      <c r="E8729" s="495"/>
      <c r="F8729" s="428"/>
      <c r="G8729" s="495"/>
      <c r="H8729" s="495" t="str">
        <f t="shared" si="274"/>
        <v/>
      </c>
      <c r="I8729" s="512" t="str">
        <f t="shared" si="275"/>
        <v/>
      </c>
      <c r="J8729" s="428"/>
    </row>
    <row r="8730" spans="1:10" ht="24.75" customHeight="1">
      <c r="A8730" s="428"/>
      <c r="B8730" s="428"/>
      <c r="C8730" s="428"/>
      <c r="D8730" s="495"/>
      <c r="E8730" s="495"/>
      <c r="F8730" s="428"/>
      <c r="G8730" s="495"/>
      <c r="H8730" s="495" t="str">
        <f t="shared" si="274"/>
        <v/>
      </c>
      <c r="I8730" s="512" t="str">
        <f t="shared" si="275"/>
        <v/>
      </c>
      <c r="J8730" s="428"/>
    </row>
    <row r="8731" spans="1:10" ht="24.75" customHeight="1">
      <c r="A8731" s="428"/>
      <c r="B8731" s="428"/>
      <c r="C8731" s="428"/>
      <c r="D8731" s="495"/>
      <c r="E8731" s="495"/>
      <c r="F8731" s="428"/>
      <c r="G8731" s="495"/>
      <c r="H8731" s="495" t="str">
        <f t="shared" si="274"/>
        <v/>
      </c>
      <c r="I8731" s="512" t="str">
        <f t="shared" si="275"/>
        <v/>
      </c>
      <c r="J8731" s="428"/>
    </row>
    <row r="8732" spans="1:10" ht="24.75" customHeight="1">
      <c r="A8732" s="428"/>
      <c r="B8732" s="428"/>
      <c r="C8732" s="428"/>
      <c r="D8732" s="495"/>
      <c r="E8732" s="495"/>
      <c r="F8732" s="428"/>
      <c r="G8732" s="495"/>
      <c r="H8732" s="495" t="str">
        <f t="shared" si="274"/>
        <v/>
      </c>
      <c r="I8732" s="512" t="str">
        <f t="shared" si="275"/>
        <v/>
      </c>
      <c r="J8732" s="428"/>
    </row>
    <row r="8733" spans="1:10" ht="24.75" customHeight="1">
      <c r="A8733" s="428"/>
      <c r="B8733" s="428"/>
      <c r="C8733" s="428"/>
      <c r="D8733" s="495"/>
      <c r="E8733" s="495"/>
      <c r="F8733" s="428"/>
      <c r="G8733" s="495"/>
      <c r="H8733" s="495" t="str">
        <f t="shared" si="274"/>
        <v/>
      </c>
      <c r="I8733" s="512" t="str">
        <f t="shared" si="275"/>
        <v/>
      </c>
      <c r="J8733" s="428"/>
    </row>
    <row r="8734" spans="1:10" ht="24.75" customHeight="1">
      <c r="A8734" s="428"/>
      <c r="B8734" s="428"/>
      <c r="C8734" s="428"/>
      <c r="D8734" s="495"/>
      <c r="E8734" s="495"/>
      <c r="F8734" s="428"/>
      <c r="G8734" s="495"/>
      <c r="H8734" s="495" t="str">
        <f t="shared" ref="H8734:H8797" si="276">IF(E8734="","",E8734*G8734)</f>
        <v/>
      </c>
      <c r="I8734" s="512" t="str">
        <f t="shared" ref="I8734:I8797" si="277">IF(D8734="","",H8734/D8734)</f>
        <v/>
      </c>
      <c r="J8734" s="428"/>
    </row>
    <row r="8735" spans="1:10" ht="24.75" customHeight="1">
      <c r="A8735" s="428"/>
      <c r="B8735" s="428"/>
      <c r="C8735" s="428"/>
      <c r="D8735" s="495"/>
      <c r="E8735" s="495"/>
      <c r="F8735" s="428"/>
      <c r="G8735" s="495"/>
      <c r="H8735" s="495" t="str">
        <f t="shared" si="276"/>
        <v/>
      </c>
      <c r="I8735" s="512" t="str">
        <f t="shared" si="277"/>
        <v/>
      </c>
      <c r="J8735" s="428"/>
    </row>
    <row r="8736" spans="1:10" ht="24.75" customHeight="1">
      <c r="A8736" s="428"/>
      <c r="B8736" s="428"/>
      <c r="C8736" s="428"/>
      <c r="D8736" s="495"/>
      <c r="E8736" s="495"/>
      <c r="F8736" s="428"/>
      <c r="G8736" s="495"/>
      <c r="H8736" s="495" t="str">
        <f t="shared" si="276"/>
        <v/>
      </c>
      <c r="I8736" s="512" t="str">
        <f t="shared" si="277"/>
        <v/>
      </c>
      <c r="J8736" s="428"/>
    </row>
    <row r="8737" spans="1:10" ht="24.75" customHeight="1">
      <c r="A8737" s="428"/>
      <c r="B8737" s="428"/>
      <c r="C8737" s="428"/>
      <c r="D8737" s="495"/>
      <c r="E8737" s="495"/>
      <c r="F8737" s="428"/>
      <c r="G8737" s="495"/>
      <c r="H8737" s="495" t="str">
        <f t="shared" si="276"/>
        <v/>
      </c>
      <c r="I8737" s="512" t="str">
        <f t="shared" si="277"/>
        <v/>
      </c>
      <c r="J8737" s="428"/>
    </row>
    <row r="8738" spans="1:10" ht="24.75" customHeight="1">
      <c r="A8738" s="428"/>
      <c r="B8738" s="428"/>
      <c r="C8738" s="428"/>
      <c r="D8738" s="495"/>
      <c r="E8738" s="495"/>
      <c r="F8738" s="428"/>
      <c r="G8738" s="495"/>
      <c r="H8738" s="495" t="str">
        <f t="shared" si="276"/>
        <v/>
      </c>
      <c r="I8738" s="512" t="str">
        <f t="shared" si="277"/>
        <v/>
      </c>
      <c r="J8738" s="428"/>
    </row>
    <row r="8739" spans="1:10" ht="24.75" customHeight="1">
      <c r="A8739" s="428"/>
      <c r="B8739" s="428"/>
      <c r="C8739" s="428"/>
      <c r="D8739" s="495"/>
      <c r="E8739" s="495"/>
      <c r="F8739" s="428"/>
      <c r="G8739" s="495"/>
      <c r="H8739" s="495" t="str">
        <f t="shared" si="276"/>
        <v/>
      </c>
      <c r="I8739" s="512" t="str">
        <f t="shared" si="277"/>
        <v/>
      </c>
      <c r="J8739" s="428"/>
    </row>
    <row r="8740" spans="1:10" ht="24.75" customHeight="1">
      <c r="A8740" s="428"/>
      <c r="B8740" s="428"/>
      <c r="C8740" s="428"/>
      <c r="D8740" s="495"/>
      <c r="E8740" s="495"/>
      <c r="F8740" s="428"/>
      <c r="G8740" s="495"/>
      <c r="H8740" s="495" t="str">
        <f t="shared" si="276"/>
        <v/>
      </c>
      <c r="I8740" s="512" t="str">
        <f t="shared" si="277"/>
        <v/>
      </c>
      <c r="J8740" s="428"/>
    </row>
    <row r="8741" spans="1:10" ht="24.75" customHeight="1">
      <c r="A8741" s="428"/>
      <c r="B8741" s="428"/>
      <c r="C8741" s="428"/>
      <c r="D8741" s="495"/>
      <c r="E8741" s="495"/>
      <c r="F8741" s="428"/>
      <c r="G8741" s="495"/>
      <c r="H8741" s="495" t="str">
        <f t="shared" si="276"/>
        <v/>
      </c>
      <c r="I8741" s="512" t="str">
        <f t="shared" si="277"/>
        <v/>
      </c>
      <c r="J8741" s="428"/>
    </row>
    <row r="8742" spans="1:10" ht="24.75" customHeight="1">
      <c r="A8742" s="428"/>
      <c r="B8742" s="428"/>
      <c r="C8742" s="428"/>
      <c r="D8742" s="495"/>
      <c r="E8742" s="495"/>
      <c r="F8742" s="428"/>
      <c r="G8742" s="495"/>
      <c r="H8742" s="495" t="str">
        <f t="shared" si="276"/>
        <v/>
      </c>
      <c r="I8742" s="512" t="str">
        <f t="shared" si="277"/>
        <v/>
      </c>
      <c r="J8742" s="428"/>
    </row>
    <row r="8743" spans="1:10" ht="24.75" customHeight="1">
      <c r="A8743" s="428"/>
      <c r="B8743" s="428"/>
      <c r="C8743" s="428"/>
      <c r="D8743" s="495"/>
      <c r="E8743" s="495"/>
      <c r="F8743" s="428"/>
      <c r="G8743" s="495"/>
      <c r="H8743" s="495" t="str">
        <f t="shared" si="276"/>
        <v/>
      </c>
      <c r="I8743" s="512" t="str">
        <f t="shared" si="277"/>
        <v/>
      </c>
      <c r="J8743" s="428"/>
    </row>
    <row r="8744" spans="1:10" ht="24.75" customHeight="1">
      <c r="A8744" s="428"/>
      <c r="B8744" s="428"/>
      <c r="C8744" s="428"/>
      <c r="D8744" s="495"/>
      <c r="E8744" s="495"/>
      <c r="F8744" s="428"/>
      <c r="G8744" s="495"/>
      <c r="H8744" s="495" t="str">
        <f t="shared" si="276"/>
        <v/>
      </c>
      <c r="I8744" s="512" t="str">
        <f t="shared" si="277"/>
        <v/>
      </c>
      <c r="J8744" s="428"/>
    </row>
    <row r="8745" spans="1:10" ht="24.75" customHeight="1">
      <c r="A8745" s="428"/>
      <c r="B8745" s="428"/>
      <c r="C8745" s="428"/>
      <c r="D8745" s="495"/>
      <c r="E8745" s="495"/>
      <c r="F8745" s="428"/>
      <c r="G8745" s="495"/>
      <c r="H8745" s="495" t="str">
        <f t="shared" si="276"/>
        <v/>
      </c>
      <c r="I8745" s="512" t="str">
        <f t="shared" si="277"/>
        <v/>
      </c>
      <c r="J8745" s="428"/>
    </row>
    <row r="8746" spans="1:10" ht="24.75" customHeight="1">
      <c r="A8746" s="428"/>
      <c r="B8746" s="428"/>
      <c r="C8746" s="428"/>
      <c r="D8746" s="495"/>
      <c r="E8746" s="495"/>
      <c r="F8746" s="428"/>
      <c r="G8746" s="495"/>
      <c r="H8746" s="495" t="str">
        <f t="shared" si="276"/>
        <v/>
      </c>
      <c r="I8746" s="512" t="str">
        <f t="shared" si="277"/>
        <v/>
      </c>
      <c r="J8746" s="428"/>
    </row>
    <row r="8747" spans="1:10" ht="24.75" customHeight="1">
      <c r="A8747" s="428"/>
      <c r="B8747" s="428"/>
      <c r="C8747" s="428"/>
      <c r="D8747" s="495"/>
      <c r="E8747" s="495"/>
      <c r="F8747" s="428"/>
      <c r="G8747" s="495"/>
      <c r="H8747" s="495" t="str">
        <f t="shared" si="276"/>
        <v/>
      </c>
      <c r="I8747" s="512" t="str">
        <f t="shared" si="277"/>
        <v/>
      </c>
      <c r="J8747" s="428"/>
    </row>
    <row r="8748" spans="1:10" ht="24.75" customHeight="1">
      <c r="A8748" s="428"/>
      <c r="B8748" s="428"/>
      <c r="C8748" s="428"/>
      <c r="D8748" s="495"/>
      <c r="E8748" s="495"/>
      <c r="F8748" s="428"/>
      <c r="G8748" s="495"/>
      <c r="H8748" s="495" t="str">
        <f t="shared" si="276"/>
        <v/>
      </c>
      <c r="I8748" s="512" t="str">
        <f t="shared" si="277"/>
        <v/>
      </c>
      <c r="J8748" s="428"/>
    </row>
    <row r="8749" spans="1:10" ht="24.75" customHeight="1">
      <c r="A8749" s="428"/>
      <c r="B8749" s="428"/>
      <c r="C8749" s="428"/>
      <c r="D8749" s="495"/>
      <c r="E8749" s="495"/>
      <c r="F8749" s="428"/>
      <c r="G8749" s="495"/>
      <c r="H8749" s="495" t="str">
        <f t="shared" si="276"/>
        <v/>
      </c>
      <c r="I8749" s="512" t="str">
        <f t="shared" si="277"/>
        <v/>
      </c>
      <c r="J8749" s="428"/>
    </row>
    <row r="8750" spans="1:10" ht="24.75" customHeight="1">
      <c r="A8750" s="428"/>
      <c r="B8750" s="428"/>
      <c r="C8750" s="428"/>
      <c r="D8750" s="495"/>
      <c r="E8750" s="495"/>
      <c r="F8750" s="428"/>
      <c r="G8750" s="495"/>
      <c r="H8750" s="495" t="str">
        <f t="shared" si="276"/>
        <v/>
      </c>
      <c r="I8750" s="512" t="str">
        <f t="shared" si="277"/>
        <v/>
      </c>
      <c r="J8750" s="428"/>
    </row>
    <row r="8751" spans="1:10" ht="24.75" customHeight="1">
      <c r="A8751" s="428"/>
      <c r="B8751" s="428"/>
      <c r="C8751" s="428"/>
      <c r="D8751" s="495"/>
      <c r="E8751" s="495"/>
      <c r="F8751" s="428"/>
      <c r="G8751" s="495"/>
      <c r="H8751" s="495" t="str">
        <f t="shared" si="276"/>
        <v/>
      </c>
      <c r="I8751" s="512" t="str">
        <f t="shared" si="277"/>
        <v/>
      </c>
      <c r="J8751" s="428"/>
    </row>
    <row r="8752" spans="1:10" ht="24.75" customHeight="1">
      <c r="A8752" s="428"/>
      <c r="B8752" s="428"/>
      <c r="C8752" s="428"/>
      <c r="D8752" s="495"/>
      <c r="E8752" s="495"/>
      <c r="F8752" s="428"/>
      <c r="G8752" s="495"/>
      <c r="H8752" s="495" t="str">
        <f t="shared" si="276"/>
        <v/>
      </c>
      <c r="I8752" s="512" t="str">
        <f t="shared" si="277"/>
        <v/>
      </c>
      <c r="J8752" s="428"/>
    </row>
    <row r="8753" spans="1:10" ht="24.75" customHeight="1">
      <c r="A8753" s="428"/>
      <c r="B8753" s="428"/>
      <c r="C8753" s="428"/>
      <c r="D8753" s="495"/>
      <c r="E8753" s="495"/>
      <c r="F8753" s="428"/>
      <c r="G8753" s="495"/>
      <c r="H8753" s="495" t="str">
        <f t="shared" si="276"/>
        <v/>
      </c>
      <c r="I8753" s="512" t="str">
        <f t="shared" si="277"/>
        <v/>
      </c>
      <c r="J8753" s="428"/>
    </row>
    <row r="8754" spans="1:10" ht="24.75" customHeight="1">
      <c r="A8754" s="428"/>
      <c r="B8754" s="428"/>
      <c r="C8754" s="428"/>
      <c r="D8754" s="495"/>
      <c r="E8754" s="495"/>
      <c r="F8754" s="428"/>
      <c r="G8754" s="495"/>
      <c r="H8754" s="495" t="str">
        <f t="shared" si="276"/>
        <v/>
      </c>
      <c r="I8754" s="512" t="str">
        <f t="shared" si="277"/>
        <v/>
      </c>
      <c r="J8754" s="428"/>
    </row>
    <row r="8755" spans="1:10" ht="24.75" customHeight="1">
      <c r="A8755" s="428"/>
      <c r="B8755" s="428"/>
      <c r="C8755" s="428"/>
      <c r="D8755" s="495"/>
      <c r="E8755" s="495"/>
      <c r="F8755" s="428"/>
      <c r="G8755" s="495"/>
      <c r="H8755" s="495" t="str">
        <f t="shared" si="276"/>
        <v/>
      </c>
      <c r="I8755" s="512" t="str">
        <f t="shared" si="277"/>
        <v/>
      </c>
      <c r="J8755" s="428"/>
    </row>
    <row r="8756" spans="1:10" ht="24.75" customHeight="1">
      <c r="A8756" s="428"/>
      <c r="B8756" s="428"/>
      <c r="C8756" s="428"/>
      <c r="D8756" s="495"/>
      <c r="E8756" s="495"/>
      <c r="F8756" s="428"/>
      <c r="G8756" s="495"/>
      <c r="H8756" s="495" t="str">
        <f t="shared" si="276"/>
        <v/>
      </c>
      <c r="I8756" s="512" t="str">
        <f t="shared" si="277"/>
        <v/>
      </c>
      <c r="J8756" s="428"/>
    </row>
    <row r="8757" spans="1:10" ht="24.75" customHeight="1">
      <c r="A8757" s="428"/>
      <c r="B8757" s="428"/>
      <c r="C8757" s="428"/>
      <c r="D8757" s="495"/>
      <c r="E8757" s="495"/>
      <c r="F8757" s="428"/>
      <c r="G8757" s="495"/>
      <c r="H8757" s="495" t="str">
        <f t="shared" si="276"/>
        <v/>
      </c>
      <c r="I8757" s="512" t="str">
        <f t="shared" si="277"/>
        <v/>
      </c>
      <c r="J8757" s="428"/>
    </row>
    <row r="8758" spans="1:10" ht="24.75" customHeight="1">
      <c r="A8758" s="428"/>
      <c r="B8758" s="428"/>
      <c r="C8758" s="428"/>
      <c r="D8758" s="495"/>
      <c r="E8758" s="495"/>
      <c r="F8758" s="428"/>
      <c r="G8758" s="495"/>
      <c r="H8758" s="495" t="str">
        <f t="shared" si="276"/>
        <v/>
      </c>
      <c r="I8758" s="512" t="str">
        <f t="shared" si="277"/>
        <v/>
      </c>
      <c r="J8758" s="428"/>
    </row>
    <row r="8759" spans="1:10" ht="24.75" customHeight="1">
      <c r="A8759" s="428"/>
      <c r="B8759" s="428"/>
      <c r="C8759" s="428"/>
      <c r="D8759" s="495"/>
      <c r="E8759" s="495"/>
      <c r="F8759" s="428"/>
      <c r="G8759" s="495"/>
      <c r="H8759" s="495" t="str">
        <f t="shared" si="276"/>
        <v/>
      </c>
      <c r="I8759" s="512" t="str">
        <f t="shared" si="277"/>
        <v/>
      </c>
      <c r="J8759" s="428"/>
    </row>
    <row r="8760" spans="1:10" ht="24.75" customHeight="1">
      <c r="A8760" s="428"/>
      <c r="B8760" s="428"/>
      <c r="C8760" s="428"/>
      <c r="D8760" s="495"/>
      <c r="E8760" s="495"/>
      <c r="F8760" s="428"/>
      <c r="G8760" s="495"/>
      <c r="H8760" s="495" t="str">
        <f t="shared" si="276"/>
        <v/>
      </c>
      <c r="I8760" s="512" t="str">
        <f t="shared" si="277"/>
        <v/>
      </c>
      <c r="J8760" s="428"/>
    </row>
    <row r="8761" spans="1:10" ht="24.75" customHeight="1">
      <c r="A8761" s="428"/>
      <c r="B8761" s="428"/>
      <c r="C8761" s="428"/>
      <c r="D8761" s="495"/>
      <c r="E8761" s="495"/>
      <c r="F8761" s="428"/>
      <c r="G8761" s="495"/>
      <c r="H8761" s="495" t="str">
        <f t="shared" si="276"/>
        <v/>
      </c>
      <c r="I8761" s="512" t="str">
        <f t="shared" si="277"/>
        <v/>
      </c>
      <c r="J8761" s="428"/>
    </row>
    <row r="8762" spans="1:10" ht="24.75" customHeight="1">
      <c r="A8762" s="428"/>
      <c r="B8762" s="428"/>
      <c r="C8762" s="428"/>
      <c r="D8762" s="495"/>
      <c r="E8762" s="495"/>
      <c r="F8762" s="428"/>
      <c r="G8762" s="495"/>
      <c r="H8762" s="495" t="str">
        <f t="shared" si="276"/>
        <v/>
      </c>
      <c r="I8762" s="512" t="str">
        <f t="shared" si="277"/>
        <v/>
      </c>
      <c r="J8762" s="428"/>
    </row>
    <row r="8763" spans="1:10" ht="24.75" customHeight="1">
      <c r="A8763" s="428"/>
      <c r="B8763" s="428"/>
      <c r="C8763" s="428"/>
      <c r="D8763" s="495"/>
      <c r="E8763" s="495"/>
      <c r="F8763" s="428"/>
      <c r="G8763" s="495"/>
      <c r="H8763" s="495" t="str">
        <f t="shared" si="276"/>
        <v/>
      </c>
      <c r="I8763" s="512" t="str">
        <f t="shared" si="277"/>
        <v/>
      </c>
      <c r="J8763" s="428"/>
    </row>
    <row r="8764" spans="1:10" ht="24.75" customHeight="1">
      <c r="A8764" s="428"/>
      <c r="B8764" s="428"/>
      <c r="C8764" s="428"/>
      <c r="D8764" s="495"/>
      <c r="E8764" s="495"/>
      <c r="F8764" s="428"/>
      <c r="G8764" s="495"/>
      <c r="H8764" s="495" t="str">
        <f t="shared" si="276"/>
        <v/>
      </c>
      <c r="I8764" s="512" t="str">
        <f t="shared" si="277"/>
        <v/>
      </c>
      <c r="J8764" s="428"/>
    </row>
    <row r="8765" spans="1:10" ht="24.75" customHeight="1">
      <c r="A8765" s="428"/>
      <c r="B8765" s="428"/>
      <c r="C8765" s="428"/>
      <c r="D8765" s="495"/>
      <c r="E8765" s="495"/>
      <c r="F8765" s="428"/>
      <c r="G8765" s="495"/>
      <c r="H8765" s="495" t="str">
        <f t="shared" si="276"/>
        <v/>
      </c>
      <c r="I8765" s="512" t="str">
        <f t="shared" si="277"/>
        <v/>
      </c>
      <c r="J8765" s="428"/>
    </row>
    <row r="8766" spans="1:10" ht="24.75" customHeight="1">
      <c r="A8766" s="428"/>
      <c r="B8766" s="428"/>
      <c r="C8766" s="428"/>
      <c r="D8766" s="495"/>
      <c r="E8766" s="495"/>
      <c r="F8766" s="428"/>
      <c r="G8766" s="495"/>
      <c r="H8766" s="495" t="str">
        <f t="shared" si="276"/>
        <v/>
      </c>
      <c r="I8766" s="512" t="str">
        <f t="shared" si="277"/>
        <v/>
      </c>
      <c r="J8766" s="428"/>
    </row>
    <row r="8767" spans="1:10" ht="24.75" customHeight="1">
      <c r="A8767" s="428"/>
      <c r="B8767" s="428"/>
      <c r="C8767" s="428"/>
      <c r="D8767" s="495"/>
      <c r="E8767" s="495"/>
      <c r="F8767" s="428"/>
      <c r="G8767" s="495"/>
      <c r="H8767" s="495" t="str">
        <f t="shared" si="276"/>
        <v/>
      </c>
      <c r="I8767" s="512" t="str">
        <f t="shared" si="277"/>
        <v/>
      </c>
      <c r="J8767" s="428"/>
    </row>
    <row r="8768" spans="1:10" ht="24.75" customHeight="1">
      <c r="A8768" s="428"/>
      <c r="B8768" s="428"/>
      <c r="C8768" s="428"/>
      <c r="D8768" s="495"/>
      <c r="E8768" s="495"/>
      <c r="F8768" s="428"/>
      <c r="G8768" s="495"/>
      <c r="H8768" s="495" t="str">
        <f t="shared" si="276"/>
        <v/>
      </c>
      <c r="I8768" s="512" t="str">
        <f t="shared" si="277"/>
        <v/>
      </c>
      <c r="J8768" s="428"/>
    </row>
    <row r="8769" spans="1:10" ht="24.75" customHeight="1">
      <c r="A8769" s="428"/>
      <c r="B8769" s="428"/>
      <c r="C8769" s="428"/>
      <c r="D8769" s="495"/>
      <c r="E8769" s="495"/>
      <c r="F8769" s="428"/>
      <c r="G8769" s="495"/>
      <c r="H8769" s="495" t="str">
        <f t="shared" si="276"/>
        <v/>
      </c>
      <c r="I8769" s="512" t="str">
        <f t="shared" si="277"/>
        <v/>
      </c>
      <c r="J8769" s="428"/>
    </row>
    <row r="8770" spans="1:10" ht="24.75" customHeight="1">
      <c r="A8770" s="428"/>
      <c r="B8770" s="428"/>
      <c r="C8770" s="428"/>
      <c r="D8770" s="495"/>
      <c r="E8770" s="495"/>
      <c r="F8770" s="428"/>
      <c r="G8770" s="495"/>
      <c r="H8770" s="495" t="str">
        <f t="shared" si="276"/>
        <v/>
      </c>
      <c r="I8770" s="512" t="str">
        <f t="shared" si="277"/>
        <v/>
      </c>
      <c r="J8770" s="428"/>
    </row>
    <row r="8771" spans="1:10" ht="24.75" customHeight="1">
      <c r="A8771" s="428"/>
      <c r="B8771" s="428"/>
      <c r="C8771" s="428"/>
      <c r="D8771" s="495"/>
      <c r="E8771" s="495"/>
      <c r="F8771" s="428"/>
      <c r="G8771" s="495"/>
      <c r="H8771" s="495" t="str">
        <f t="shared" si="276"/>
        <v/>
      </c>
      <c r="I8771" s="512" t="str">
        <f t="shared" si="277"/>
        <v/>
      </c>
      <c r="J8771" s="428"/>
    </row>
    <row r="8772" spans="1:10" ht="24.75" customHeight="1">
      <c r="A8772" s="428"/>
      <c r="B8772" s="428"/>
      <c r="C8772" s="428"/>
      <c r="D8772" s="495"/>
      <c r="E8772" s="495"/>
      <c r="F8772" s="428"/>
      <c r="G8772" s="495"/>
      <c r="H8772" s="495" t="str">
        <f t="shared" si="276"/>
        <v/>
      </c>
      <c r="I8772" s="512" t="str">
        <f t="shared" si="277"/>
        <v/>
      </c>
      <c r="J8772" s="428"/>
    </row>
    <row r="8773" spans="1:10" ht="24.75" customHeight="1">
      <c r="A8773" s="428"/>
      <c r="B8773" s="428"/>
      <c r="C8773" s="428"/>
      <c r="D8773" s="495"/>
      <c r="E8773" s="495"/>
      <c r="F8773" s="428"/>
      <c r="G8773" s="495"/>
      <c r="H8773" s="495" t="str">
        <f t="shared" si="276"/>
        <v/>
      </c>
      <c r="I8773" s="512" t="str">
        <f t="shared" si="277"/>
        <v/>
      </c>
      <c r="J8773" s="428"/>
    </row>
    <row r="8774" spans="1:10" ht="24.75" customHeight="1">
      <c r="A8774" s="428"/>
      <c r="B8774" s="428"/>
      <c r="C8774" s="428"/>
      <c r="D8774" s="495"/>
      <c r="E8774" s="495"/>
      <c r="F8774" s="428"/>
      <c r="G8774" s="495"/>
      <c r="H8774" s="495" t="str">
        <f t="shared" si="276"/>
        <v/>
      </c>
      <c r="I8774" s="512" t="str">
        <f t="shared" si="277"/>
        <v/>
      </c>
      <c r="J8774" s="428"/>
    </row>
    <row r="8775" spans="1:10" ht="24.75" customHeight="1">
      <c r="A8775" s="428"/>
      <c r="B8775" s="428"/>
      <c r="C8775" s="428"/>
      <c r="D8775" s="495"/>
      <c r="E8775" s="495"/>
      <c r="F8775" s="428"/>
      <c r="G8775" s="495"/>
      <c r="H8775" s="495" t="str">
        <f t="shared" si="276"/>
        <v/>
      </c>
      <c r="I8775" s="512" t="str">
        <f t="shared" si="277"/>
        <v/>
      </c>
      <c r="J8775" s="428"/>
    </row>
    <row r="8776" spans="1:10" ht="24.75" customHeight="1">
      <c r="A8776" s="428"/>
      <c r="B8776" s="428"/>
      <c r="C8776" s="428"/>
      <c r="D8776" s="495"/>
      <c r="E8776" s="495"/>
      <c r="F8776" s="428"/>
      <c r="G8776" s="495"/>
      <c r="H8776" s="495" t="str">
        <f t="shared" si="276"/>
        <v/>
      </c>
      <c r="I8776" s="512" t="str">
        <f t="shared" si="277"/>
        <v/>
      </c>
      <c r="J8776" s="428"/>
    </row>
    <row r="8777" spans="1:10" ht="24.75" customHeight="1">
      <c r="A8777" s="428"/>
      <c r="B8777" s="428"/>
      <c r="C8777" s="428"/>
      <c r="D8777" s="495"/>
      <c r="E8777" s="495"/>
      <c r="F8777" s="428"/>
      <c r="G8777" s="495"/>
      <c r="H8777" s="495" t="str">
        <f t="shared" si="276"/>
        <v/>
      </c>
      <c r="I8777" s="512" t="str">
        <f t="shared" si="277"/>
        <v/>
      </c>
      <c r="J8777" s="428"/>
    </row>
    <row r="8778" spans="1:10" ht="24.75" customHeight="1">
      <c r="A8778" s="428"/>
      <c r="B8778" s="428"/>
      <c r="C8778" s="428"/>
      <c r="D8778" s="495"/>
      <c r="E8778" s="495"/>
      <c r="F8778" s="428"/>
      <c r="G8778" s="495"/>
      <c r="H8778" s="495" t="str">
        <f t="shared" si="276"/>
        <v/>
      </c>
      <c r="I8778" s="512" t="str">
        <f t="shared" si="277"/>
        <v/>
      </c>
      <c r="J8778" s="428"/>
    </row>
    <row r="8779" spans="1:10" ht="24.75" customHeight="1">
      <c r="A8779" s="428"/>
      <c r="B8779" s="428"/>
      <c r="C8779" s="428"/>
      <c r="D8779" s="495"/>
      <c r="E8779" s="495"/>
      <c r="F8779" s="428"/>
      <c r="G8779" s="495"/>
      <c r="H8779" s="495" t="str">
        <f t="shared" si="276"/>
        <v/>
      </c>
      <c r="I8779" s="512" t="str">
        <f t="shared" si="277"/>
        <v/>
      </c>
      <c r="J8779" s="428"/>
    </row>
    <row r="8780" spans="1:10" ht="24.75" customHeight="1">
      <c r="A8780" s="428"/>
      <c r="B8780" s="428"/>
      <c r="C8780" s="428"/>
      <c r="D8780" s="495"/>
      <c r="E8780" s="495"/>
      <c r="F8780" s="428"/>
      <c r="G8780" s="495"/>
      <c r="H8780" s="495" t="str">
        <f t="shared" si="276"/>
        <v/>
      </c>
      <c r="I8780" s="512" t="str">
        <f t="shared" si="277"/>
        <v/>
      </c>
      <c r="J8780" s="428"/>
    </row>
    <row r="8781" spans="1:10" ht="24.75" customHeight="1">
      <c r="A8781" s="428"/>
      <c r="B8781" s="428"/>
      <c r="C8781" s="428"/>
      <c r="D8781" s="495"/>
      <c r="E8781" s="495"/>
      <c r="F8781" s="428"/>
      <c r="G8781" s="495"/>
      <c r="H8781" s="495" t="str">
        <f t="shared" si="276"/>
        <v/>
      </c>
      <c r="I8781" s="512" t="str">
        <f t="shared" si="277"/>
        <v/>
      </c>
      <c r="J8781" s="428"/>
    </row>
    <row r="8782" spans="1:10" ht="24.75" customHeight="1">
      <c r="A8782" s="428"/>
      <c r="B8782" s="428"/>
      <c r="C8782" s="428"/>
      <c r="D8782" s="495"/>
      <c r="E8782" s="495"/>
      <c r="F8782" s="428"/>
      <c r="G8782" s="495"/>
      <c r="H8782" s="495" t="str">
        <f t="shared" si="276"/>
        <v/>
      </c>
      <c r="I8782" s="512" t="str">
        <f t="shared" si="277"/>
        <v/>
      </c>
      <c r="J8782" s="428"/>
    </row>
    <row r="8783" spans="1:10" ht="24.75" customHeight="1">
      <c r="A8783" s="428"/>
      <c r="B8783" s="428"/>
      <c r="C8783" s="428"/>
      <c r="D8783" s="495"/>
      <c r="E8783" s="495"/>
      <c r="F8783" s="428"/>
      <c r="G8783" s="495"/>
      <c r="H8783" s="495" t="str">
        <f t="shared" si="276"/>
        <v/>
      </c>
      <c r="I8783" s="512" t="str">
        <f t="shared" si="277"/>
        <v/>
      </c>
      <c r="J8783" s="428"/>
    </row>
    <row r="8784" spans="1:10" ht="24.75" customHeight="1">
      <c r="A8784" s="428"/>
      <c r="B8784" s="428"/>
      <c r="C8784" s="428"/>
      <c r="D8784" s="495"/>
      <c r="E8784" s="495"/>
      <c r="F8784" s="428"/>
      <c r="G8784" s="495"/>
      <c r="H8784" s="495" t="str">
        <f t="shared" si="276"/>
        <v/>
      </c>
      <c r="I8784" s="512" t="str">
        <f t="shared" si="277"/>
        <v/>
      </c>
      <c r="J8784" s="428"/>
    </row>
    <row r="8785" spans="1:10" ht="24.75" customHeight="1">
      <c r="A8785" s="428"/>
      <c r="B8785" s="428"/>
      <c r="C8785" s="428"/>
      <c r="D8785" s="495"/>
      <c r="E8785" s="495"/>
      <c r="F8785" s="428"/>
      <c r="G8785" s="495"/>
      <c r="H8785" s="495" t="str">
        <f t="shared" si="276"/>
        <v/>
      </c>
      <c r="I8785" s="512" t="str">
        <f t="shared" si="277"/>
        <v/>
      </c>
      <c r="J8785" s="428"/>
    </row>
    <row r="8786" spans="1:10" ht="24.75" customHeight="1">
      <c r="A8786" s="428"/>
      <c r="B8786" s="428"/>
      <c r="C8786" s="428"/>
      <c r="D8786" s="495"/>
      <c r="E8786" s="495"/>
      <c r="F8786" s="428"/>
      <c r="G8786" s="495"/>
      <c r="H8786" s="495" t="str">
        <f t="shared" si="276"/>
        <v/>
      </c>
      <c r="I8786" s="512" t="str">
        <f t="shared" si="277"/>
        <v/>
      </c>
      <c r="J8786" s="428"/>
    </row>
    <row r="8787" spans="1:10" ht="24.75" customHeight="1">
      <c r="A8787" s="428"/>
      <c r="B8787" s="428"/>
      <c r="C8787" s="428"/>
      <c r="D8787" s="495"/>
      <c r="E8787" s="495"/>
      <c r="F8787" s="428"/>
      <c r="G8787" s="495"/>
      <c r="H8787" s="495" t="str">
        <f t="shared" si="276"/>
        <v/>
      </c>
      <c r="I8787" s="512" t="str">
        <f t="shared" si="277"/>
        <v/>
      </c>
      <c r="J8787" s="428"/>
    </row>
    <row r="8788" spans="1:10" ht="24.75" customHeight="1">
      <c r="A8788" s="428"/>
      <c r="B8788" s="428"/>
      <c r="C8788" s="428"/>
      <c r="D8788" s="495"/>
      <c r="E8788" s="495"/>
      <c r="F8788" s="428"/>
      <c r="G8788" s="495"/>
      <c r="H8788" s="495" t="str">
        <f t="shared" si="276"/>
        <v/>
      </c>
      <c r="I8788" s="512" t="str">
        <f t="shared" si="277"/>
        <v/>
      </c>
      <c r="J8788" s="428"/>
    </row>
    <row r="8789" spans="1:10" ht="24.75" customHeight="1">
      <c r="A8789" s="428"/>
      <c r="B8789" s="428"/>
      <c r="C8789" s="428"/>
      <c r="D8789" s="495"/>
      <c r="E8789" s="495"/>
      <c r="F8789" s="428"/>
      <c r="G8789" s="495"/>
      <c r="H8789" s="495" t="str">
        <f t="shared" si="276"/>
        <v/>
      </c>
      <c r="I8789" s="512" t="str">
        <f t="shared" si="277"/>
        <v/>
      </c>
      <c r="J8789" s="428"/>
    </row>
    <row r="8790" spans="1:10" ht="24.75" customHeight="1">
      <c r="A8790" s="428"/>
      <c r="B8790" s="428"/>
      <c r="C8790" s="428"/>
      <c r="D8790" s="495"/>
      <c r="E8790" s="495"/>
      <c r="F8790" s="428"/>
      <c r="G8790" s="495"/>
      <c r="H8790" s="495" t="str">
        <f t="shared" si="276"/>
        <v/>
      </c>
      <c r="I8790" s="512" t="str">
        <f t="shared" si="277"/>
        <v/>
      </c>
      <c r="J8790" s="428"/>
    </row>
    <row r="8791" spans="1:10" ht="24.75" customHeight="1">
      <c r="A8791" s="428"/>
      <c r="B8791" s="428"/>
      <c r="C8791" s="428"/>
      <c r="D8791" s="495"/>
      <c r="E8791" s="495"/>
      <c r="F8791" s="428"/>
      <c r="G8791" s="495"/>
      <c r="H8791" s="495" t="str">
        <f t="shared" si="276"/>
        <v/>
      </c>
      <c r="I8791" s="512" t="str">
        <f t="shared" si="277"/>
        <v/>
      </c>
      <c r="J8791" s="428"/>
    </row>
    <row r="8792" spans="1:10" ht="24.75" customHeight="1">
      <c r="A8792" s="428"/>
      <c r="B8792" s="428"/>
      <c r="C8792" s="428"/>
      <c r="D8792" s="495"/>
      <c r="E8792" s="495"/>
      <c r="F8792" s="428"/>
      <c r="G8792" s="495"/>
      <c r="H8792" s="495" t="str">
        <f t="shared" si="276"/>
        <v/>
      </c>
      <c r="I8792" s="512" t="str">
        <f t="shared" si="277"/>
        <v/>
      </c>
      <c r="J8792" s="428"/>
    </row>
    <row r="8793" spans="1:10" ht="24.75" customHeight="1">
      <c r="A8793" s="428"/>
      <c r="B8793" s="428"/>
      <c r="C8793" s="428"/>
      <c r="D8793" s="495"/>
      <c r="E8793" s="495"/>
      <c r="F8793" s="428"/>
      <c r="G8793" s="495"/>
      <c r="H8793" s="495" t="str">
        <f t="shared" si="276"/>
        <v/>
      </c>
      <c r="I8793" s="512" t="str">
        <f t="shared" si="277"/>
        <v/>
      </c>
      <c r="J8793" s="428"/>
    </row>
    <row r="8794" spans="1:10" ht="24.75" customHeight="1">
      <c r="A8794" s="428"/>
      <c r="B8794" s="428"/>
      <c r="C8794" s="428"/>
      <c r="D8794" s="495"/>
      <c r="E8794" s="495"/>
      <c r="F8794" s="428"/>
      <c r="G8794" s="495"/>
      <c r="H8794" s="495" t="str">
        <f t="shared" si="276"/>
        <v/>
      </c>
      <c r="I8794" s="512" t="str">
        <f t="shared" si="277"/>
        <v/>
      </c>
      <c r="J8794" s="428"/>
    </row>
    <row r="8795" spans="1:10" ht="24.75" customHeight="1">
      <c r="A8795" s="428"/>
      <c r="B8795" s="428"/>
      <c r="C8795" s="428"/>
      <c r="D8795" s="495"/>
      <c r="E8795" s="495"/>
      <c r="F8795" s="428"/>
      <c r="G8795" s="495"/>
      <c r="H8795" s="495" t="str">
        <f t="shared" si="276"/>
        <v/>
      </c>
      <c r="I8795" s="512" t="str">
        <f t="shared" si="277"/>
        <v/>
      </c>
      <c r="J8795" s="428"/>
    </row>
    <row r="8796" spans="1:10" ht="24.75" customHeight="1">
      <c r="A8796" s="428"/>
      <c r="B8796" s="428"/>
      <c r="C8796" s="428"/>
      <c r="D8796" s="495"/>
      <c r="E8796" s="495"/>
      <c r="F8796" s="428"/>
      <c r="G8796" s="495"/>
      <c r="H8796" s="495" t="str">
        <f t="shared" si="276"/>
        <v/>
      </c>
      <c r="I8796" s="512" t="str">
        <f t="shared" si="277"/>
        <v/>
      </c>
      <c r="J8796" s="428"/>
    </row>
    <row r="8797" spans="1:10" ht="24.75" customHeight="1">
      <c r="A8797" s="428"/>
      <c r="B8797" s="428"/>
      <c r="C8797" s="428"/>
      <c r="D8797" s="495"/>
      <c r="E8797" s="495"/>
      <c r="F8797" s="428"/>
      <c r="G8797" s="495"/>
      <c r="H8797" s="495" t="str">
        <f t="shared" si="276"/>
        <v/>
      </c>
      <c r="I8797" s="512" t="str">
        <f t="shared" si="277"/>
        <v/>
      </c>
      <c r="J8797" s="428"/>
    </row>
    <row r="8798" spans="1:10" ht="24.75" customHeight="1">
      <c r="A8798" s="428"/>
      <c r="B8798" s="428"/>
      <c r="C8798" s="428"/>
      <c r="D8798" s="495"/>
      <c r="E8798" s="495"/>
      <c r="F8798" s="428"/>
      <c r="G8798" s="495"/>
      <c r="H8798" s="495" t="str">
        <f t="shared" ref="H8798:H8861" si="278">IF(E8798="","",E8798*G8798)</f>
        <v/>
      </c>
      <c r="I8798" s="512" t="str">
        <f t="shared" ref="I8798:I8861" si="279">IF(D8798="","",H8798/D8798)</f>
        <v/>
      </c>
      <c r="J8798" s="428"/>
    </row>
    <row r="8799" spans="1:10" ht="24.75" customHeight="1">
      <c r="A8799" s="428"/>
      <c r="B8799" s="428"/>
      <c r="C8799" s="428"/>
      <c r="D8799" s="495"/>
      <c r="E8799" s="495"/>
      <c r="F8799" s="428"/>
      <c r="G8799" s="495"/>
      <c r="H8799" s="495" t="str">
        <f t="shared" si="278"/>
        <v/>
      </c>
      <c r="I8799" s="512" t="str">
        <f t="shared" si="279"/>
        <v/>
      </c>
      <c r="J8799" s="428"/>
    </row>
    <row r="8800" spans="1:10" ht="24.75" customHeight="1">
      <c r="A8800" s="428"/>
      <c r="B8800" s="428"/>
      <c r="C8800" s="428"/>
      <c r="D8800" s="495"/>
      <c r="E8800" s="495"/>
      <c r="F8800" s="428"/>
      <c r="G8800" s="495"/>
      <c r="H8800" s="495" t="str">
        <f t="shared" si="278"/>
        <v/>
      </c>
      <c r="I8800" s="512" t="str">
        <f t="shared" si="279"/>
        <v/>
      </c>
      <c r="J8800" s="428"/>
    </row>
    <row r="8801" spans="1:10" ht="24.75" customHeight="1">
      <c r="A8801" s="428"/>
      <c r="B8801" s="428"/>
      <c r="C8801" s="428"/>
      <c r="D8801" s="495"/>
      <c r="E8801" s="495"/>
      <c r="F8801" s="428"/>
      <c r="G8801" s="495"/>
      <c r="H8801" s="495" t="str">
        <f t="shared" si="278"/>
        <v/>
      </c>
      <c r="I8801" s="512" t="str">
        <f t="shared" si="279"/>
        <v/>
      </c>
      <c r="J8801" s="428"/>
    </row>
    <row r="8802" spans="1:10" ht="24.75" customHeight="1">
      <c r="A8802" s="428"/>
      <c r="B8802" s="428"/>
      <c r="C8802" s="428"/>
      <c r="D8802" s="495"/>
      <c r="E8802" s="495"/>
      <c r="F8802" s="428"/>
      <c r="G8802" s="495"/>
      <c r="H8802" s="495" t="str">
        <f t="shared" si="278"/>
        <v/>
      </c>
      <c r="I8802" s="512" t="str">
        <f t="shared" si="279"/>
        <v/>
      </c>
      <c r="J8802" s="428"/>
    </row>
    <row r="8803" spans="1:10" ht="24.75" customHeight="1">
      <c r="A8803" s="428"/>
      <c r="B8803" s="428"/>
      <c r="C8803" s="428"/>
      <c r="D8803" s="495"/>
      <c r="E8803" s="495"/>
      <c r="F8803" s="428"/>
      <c r="G8803" s="495"/>
      <c r="H8803" s="495" t="str">
        <f t="shared" si="278"/>
        <v/>
      </c>
      <c r="I8803" s="512" t="str">
        <f t="shared" si="279"/>
        <v/>
      </c>
      <c r="J8803" s="428"/>
    </row>
    <row r="8804" spans="1:10" ht="24.75" customHeight="1">
      <c r="A8804" s="428"/>
      <c r="B8804" s="428"/>
      <c r="C8804" s="428"/>
      <c r="D8804" s="495"/>
      <c r="E8804" s="495"/>
      <c r="F8804" s="428"/>
      <c r="G8804" s="495"/>
      <c r="H8804" s="495" t="str">
        <f t="shared" si="278"/>
        <v/>
      </c>
      <c r="I8804" s="512" t="str">
        <f t="shared" si="279"/>
        <v/>
      </c>
      <c r="J8804" s="428"/>
    </row>
    <row r="8805" spans="1:10" ht="24.75" customHeight="1">
      <c r="A8805" s="428"/>
      <c r="B8805" s="428"/>
      <c r="C8805" s="428"/>
      <c r="D8805" s="495"/>
      <c r="E8805" s="495"/>
      <c r="F8805" s="428"/>
      <c r="G8805" s="495"/>
      <c r="H8805" s="495" t="str">
        <f t="shared" si="278"/>
        <v/>
      </c>
      <c r="I8805" s="512" t="str">
        <f t="shared" si="279"/>
        <v/>
      </c>
      <c r="J8805" s="428"/>
    </row>
    <row r="8806" spans="1:10" ht="24.75" customHeight="1">
      <c r="A8806" s="428"/>
      <c r="B8806" s="428"/>
      <c r="C8806" s="428"/>
      <c r="D8806" s="495"/>
      <c r="E8806" s="495"/>
      <c r="F8806" s="428"/>
      <c r="G8806" s="495"/>
      <c r="H8806" s="495" t="str">
        <f t="shared" si="278"/>
        <v/>
      </c>
      <c r="I8806" s="512" t="str">
        <f t="shared" si="279"/>
        <v/>
      </c>
      <c r="J8806" s="428"/>
    </row>
    <row r="8807" spans="1:10" ht="24.75" customHeight="1">
      <c r="A8807" s="428"/>
      <c r="B8807" s="428"/>
      <c r="C8807" s="428"/>
      <c r="D8807" s="495"/>
      <c r="E8807" s="495"/>
      <c r="F8807" s="428"/>
      <c r="G8807" s="495"/>
      <c r="H8807" s="495" t="str">
        <f t="shared" si="278"/>
        <v/>
      </c>
      <c r="I8807" s="512" t="str">
        <f t="shared" si="279"/>
        <v/>
      </c>
      <c r="J8807" s="428"/>
    </row>
    <row r="8808" spans="1:10" ht="24.75" customHeight="1">
      <c r="A8808" s="428"/>
      <c r="B8808" s="428"/>
      <c r="C8808" s="428"/>
      <c r="D8808" s="495"/>
      <c r="E8808" s="495"/>
      <c r="F8808" s="428"/>
      <c r="G8808" s="495"/>
      <c r="H8808" s="495" t="str">
        <f t="shared" si="278"/>
        <v/>
      </c>
      <c r="I8808" s="512" t="str">
        <f t="shared" si="279"/>
        <v/>
      </c>
      <c r="J8808" s="428"/>
    </row>
    <row r="8809" spans="1:10" ht="24.75" customHeight="1">
      <c r="A8809" s="428"/>
      <c r="B8809" s="428"/>
      <c r="C8809" s="428"/>
      <c r="D8809" s="495"/>
      <c r="E8809" s="495"/>
      <c r="F8809" s="428"/>
      <c r="G8809" s="495"/>
      <c r="H8809" s="495" t="str">
        <f t="shared" si="278"/>
        <v/>
      </c>
      <c r="I8809" s="512" t="str">
        <f t="shared" si="279"/>
        <v/>
      </c>
      <c r="J8809" s="428"/>
    </row>
    <row r="8810" spans="1:10" ht="24.75" customHeight="1">
      <c r="A8810" s="428"/>
      <c r="B8810" s="428"/>
      <c r="C8810" s="428"/>
      <c r="D8810" s="495"/>
      <c r="E8810" s="495"/>
      <c r="F8810" s="428"/>
      <c r="G8810" s="495"/>
      <c r="H8810" s="495" t="str">
        <f t="shared" si="278"/>
        <v/>
      </c>
      <c r="I8810" s="512" t="str">
        <f t="shared" si="279"/>
        <v/>
      </c>
      <c r="J8810" s="428"/>
    </row>
    <row r="8811" spans="1:10" ht="24.75" customHeight="1">
      <c r="A8811" s="428"/>
      <c r="B8811" s="428"/>
      <c r="C8811" s="428"/>
      <c r="D8811" s="495"/>
      <c r="E8811" s="495"/>
      <c r="F8811" s="428"/>
      <c r="G8811" s="495"/>
      <c r="H8811" s="495" t="str">
        <f t="shared" si="278"/>
        <v/>
      </c>
      <c r="I8811" s="512" t="str">
        <f t="shared" si="279"/>
        <v/>
      </c>
      <c r="J8811" s="428"/>
    </row>
    <row r="8812" spans="1:10" ht="24.75" customHeight="1">
      <c r="A8812" s="428"/>
      <c r="B8812" s="428"/>
      <c r="C8812" s="428"/>
      <c r="D8812" s="495"/>
      <c r="E8812" s="495"/>
      <c r="F8812" s="428"/>
      <c r="G8812" s="495"/>
      <c r="H8812" s="495" t="str">
        <f t="shared" si="278"/>
        <v/>
      </c>
      <c r="I8812" s="512" t="str">
        <f t="shared" si="279"/>
        <v/>
      </c>
      <c r="J8812" s="428"/>
    </row>
    <row r="8813" spans="1:10" ht="24.75" customHeight="1">
      <c r="A8813" s="428"/>
      <c r="B8813" s="428"/>
      <c r="C8813" s="428"/>
      <c r="D8813" s="495"/>
      <c r="E8813" s="495"/>
      <c r="F8813" s="428"/>
      <c r="G8813" s="495"/>
      <c r="H8813" s="495" t="str">
        <f t="shared" si="278"/>
        <v/>
      </c>
      <c r="I8813" s="512" t="str">
        <f t="shared" si="279"/>
        <v/>
      </c>
      <c r="J8813" s="428"/>
    </row>
    <row r="8814" spans="1:10" ht="24.75" customHeight="1">
      <c r="A8814" s="428"/>
      <c r="B8814" s="428"/>
      <c r="C8814" s="428"/>
      <c r="D8814" s="495"/>
      <c r="E8814" s="495"/>
      <c r="F8814" s="428"/>
      <c r="G8814" s="495"/>
      <c r="H8814" s="495" t="str">
        <f t="shared" si="278"/>
        <v/>
      </c>
      <c r="I8814" s="512" t="str">
        <f t="shared" si="279"/>
        <v/>
      </c>
      <c r="J8814" s="428"/>
    </row>
    <row r="8815" spans="1:10" ht="24.75" customHeight="1">
      <c r="A8815" s="428"/>
      <c r="B8815" s="428"/>
      <c r="C8815" s="428"/>
      <c r="D8815" s="495"/>
      <c r="E8815" s="495"/>
      <c r="F8815" s="428"/>
      <c r="G8815" s="495"/>
      <c r="H8815" s="495" t="str">
        <f t="shared" si="278"/>
        <v/>
      </c>
      <c r="I8815" s="512" t="str">
        <f t="shared" si="279"/>
        <v/>
      </c>
      <c r="J8815" s="428"/>
    </row>
    <row r="8816" spans="1:10" ht="24.75" customHeight="1">
      <c r="A8816" s="428"/>
      <c r="B8816" s="428"/>
      <c r="C8816" s="428"/>
      <c r="D8816" s="495"/>
      <c r="E8816" s="495"/>
      <c r="F8816" s="428"/>
      <c r="G8816" s="495"/>
      <c r="H8816" s="495" t="str">
        <f t="shared" si="278"/>
        <v/>
      </c>
      <c r="I8816" s="512" t="str">
        <f t="shared" si="279"/>
        <v/>
      </c>
      <c r="J8816" s="428"/>
    </row>
    <row r="8817" spans="1:10" ht="24.75" customHeight="1">
      <c r="A8817" s="428"/>
      <c r="B8817" s="428"/>
      <c r="C8817" s="428"/>
      <c r="D8817" s="495"/>
      <c r="E8817" s="495"/>
      <c r="F8817" s="428"/>
      <c r="G8817" s="495"/>
      <c r="H8817" s="495" t="str">
        <f t="shared" si="278"/>
        <v/>
      </c>
      <c r="I8817" s="512" t="str">
        <f t="shared" si="279"/>
        <v/>
      </c>
      <c r="J8817" s="428"/>
    </row>
    <row r="8818" spans="1:10" ht="24.75" customHeight="1">
      <c r="A8818" s="428"/>
      <c r="B8818" s="428"/>
      <c r="C8818" s="428"/>
      <c r="D8818" s="495"/>
      <c r="E8818" s="495"/>
      <c r="F8818" s="428"/>
      <c r="G8818" s="495"/>
      <c r="H8818" s="495" t="str">
        <f t="shared" si="278"/>
        <v/>
      </c>
      <c r="I8818" s="512" t="str">
        <f t="shared" si="279"/>
        <v/>
      </c>
      <c r="J8818" s="428"/>
    </row>
    <row r="8819" spans="1:10" ht="24.75" customHeight="1">
      <c r="A8819" s="428"/>
      <c r="B8819" s="428"/>
      <c r="C8819" s="428"/>
      <c r="D8819" s="495"/>
      <c r="E8819" s="495"/>
      <c r="F8819" s="428"/>
      <c r="G8819" s="495"/>
      <c r="H8819" s="495" t="str">
        <f t="shared" si="278"/>
        <v/>
      </c>
      <c r="I8819" s="512" t="str">
        <f t="shared" si="279"/>
        <v/>
      </c>
      <c r="J8819" s="428"/>
    </row>
    <row r="8820" spans="1:10" ht="24.75" customHeight="1">
      <c r="A8820" s="428"/>
      <c r="B8820" s="428"/>
      <c r="C8820" s="428"/>
      <c r="D8820" s="495"/>
      <c r="E8820" s="495"/>
      <c r="F8820" s="428"/>
      <c r="G8820" s="495"/>
      <c r="H8820" s="495" t="str">
        <f t="shared" si="278"/>
        <v/>
      </c>
      <c r="I8820" s="512" t="str">
        <f t="shared" si="279"/>
        <v/>
      </c>
      <c r="J8820" s="428"/>
    </row>
    <row r="8821" spans="1:10" ht="24.75" customHeight="1">
      <c r="A8821" s="428"/>
      <c r="B8821" s="428"/>
      <c r="C8821" s="428"/>
      <c r="D8821" s="495"/>
      <c r="E8821" s="495"/>
      <c r="F8821" s="428"/>
      <c r="G8821" s="495"/>
      <c r="H8821" s="495" t="str">
        <f t="shared" si="278"/>
        <v/>
      </c>
      <c r="I8821" s="512" t="str">
        <f t="shared" si="279"/>
        <v/>
      </c>
      <c r="J8821" s="428"/>
    </row>
    <row r="8822" spans="1:10" ht="24.75" customHeight="1">
      <c r="A8822" s="428"/>
      <c r="B8822" s="428"/>
      <c r="C8822" s="428"/>
      <c r="D8822" s="495"/>
      <c r="E8822" s="495"/>
      <c r="F8822" s="428"/>
      <c r="G8822" s="495"/>
      <c r="H8822" s="495" t="str">
        <f t="shared" si="278"/>
        <v/>
      </c>
      <c r="I8822" s="512" t="str">
        <f t="shared" si="279"/>
        <v/>
      </c>
      <c r="J8822" s="428"/>
    </row>
    <row r="8823" spans="1:10" ht="24.75" customHeight="1">
      <c r="A8823" s="428"/>
      <c r="B8823" s="428"/>
      <c r="C8823" s="428"/>
      <c r="D8823" s="495"/>
      <c r="E8823" s="495"/>
      <c r="F8823" s="428"/>
      <c r="G8823" s="495"/>
      <c r="H8823" s="495" t="str">
        <f t="shared" si="278"/>
        <v/>
      </c>
      <c r="I8823" s="512" t="str">
        <f t="shared" si="279"/>
        <v/>
      </c>
      <c r="J8823" s="428"/>
    </row>
    <row r="8824" spans="1:10" ht="24.75" customHeight="1">
      <c r="A8824" s="428"/>
      <c r="B8824" s="428"/>
      <c r="C8824" s="428"/>
      <c r="D8824" s="495"/>
      <c r="E8824" s="495"/>
      <c r="F8824" s="428"/>
      <c r="G8824" s="495"/>
      <c r="H8824" s="495" t="str">
        <f t="shared" si="278"/>
        <v/>
      </c>
      <c r="I8824" s="512" t="str">
        <f t="shared" si="279"/>
        <v/>
      </c>
      <c r="J8824" s="428"/>
    </row>
    <row r="8825" spans="1:10" ht="24.75" customHeight="1">
      <c r="A8825" s="428"/>
      <c r="B8825" s="428"/>
      <c r="C8825" s="428"/>
      <c r="D8825" s="495"/>
      <c r="E8825" s="495"/>
      <c r="F8825" s="428"/>
      <c r="G8825" s="495"/>
      <c r="H8825" s="495" t="str">
        <f t="shared" si="278"/>
        <v/>
      </c>
      <c r="I8825" s="512" t="str">
        <f t="shared" si="279"/>
        <v/>
      </c>
      <c r="J8825" s="428"/>
    </row>
    <row r="8826" spans="1:10" ht="24.75" customHeight="1">
      <c r="A8826" s="428"/>
      <c r="B8826" s="428"/>
      <c r="C8826" s="428"/>
      <c r="D8826" s="495"/>
      <c r="E8826" s="495"/>
      <c r="F8826" s="428"/>
      <c r="G8826" s="495"/>
      <c r="H8826" s="495" t="str">
        <f t="shared" si="278"/>
        <v/>
      </c>
      <c r="I8826" s="512" t="str">
        <f t="shared" si="279"/>
        <v/>
      </c>
      <c r="J8826" s="428"/>
    </row>
    <row r="8827" spans="1:10" ht="24.75" customHeight="1">
      <c r="A8827" s="428"/>
      <c r="B8827" s="428"/>
      <c r="C8827" s="428"/>
      <c r="D8827" s="495"/>
      <c r="E8827" s="495"/>
      <c r="F8827" s="428"/>
      <c r="G8827" s="495"/>
      <c r="H8827" s="495" t="str">
        <f t="shared" si="278"/>
        <v/>
      </c>
      <c r="I8827" s="512" t="str">
        <f t="shared" si="279"/>
        <v/>
      </c>
      <c r="J8827" s="428"/>
    </row>
    <row r="8828" spans="1:10" ht="24.75" customHeight="1">
      <c r="A8828" s="428"/>
      <c r="B8828" s="428"/>
      <c r="C8828" s="428"/>
      <c r="D8828" s="495"/>
      <c r="E8828" s="495"/>
      <c r="F8828" s="428"/>
      <c r="G8828" s="495"/>
      <c r="H8828" s="495" t="str">
        <f t="shared" si="278"/>
        <v/>
      </c>
      <c r="I8828" s="512" t="str">
        <f t="shared" si="279"/>
        <v/>
      </c>
      <c r="J8828" s="428"/>
    </row>
    <row r="8829" spans="1:10" ht="24.75" customHeight="1">
      <c r="A8829" s="428"/>
      <c r="B8829" s="428"/>
      <c r="C8829" s="428"/>
      <c r="D8829" s="495"/>
      <c r="E8829" s="495"/>
      <c r="F8829" s="428"/>
      <c r="G8829" s="495"/>
      <c r="H8829" s="495" t="str">
        <f t="shared" si="278"/>
        <v/>
      </c>
      <c r="I8829" s="512" t="str">
        <f t="shared" si="279"/>
        <v/>
      </c>
      <c r="J8829" s="428"/>
    </row>
    <row r="8830" spans="1:10" ht="24.75" customHeight="1">
      <c r="A8830" s="428"/>
      <c r="B8830" s="428"/>
      <c r="C8830" s="428"/>
      <c r="D8830" s="495"/>
      <c r="E8830" s="495"/>
      <c r="F8830" s="428"/>
      <c r="G8830" s="495"/>
      <c r="H8830" s="495" t="str">
        <f t="shared" si="278"/>
        <v/>
      </c>
      <c r="I8830" s="512" t="str">
        <f t="shared" si="279"/>
        <v/>
      </c>
      <c r="J8830" s="428"/>
    </row>
    <row r="8831" spans="1:10" ht="24.75" customHeight="1">
      <c r="A8831" s="428"/>
      <c r="B8831" s="428"/>
      <c r="C8831" s="428"/>
      <c r="D8831" s="495"/>
      <c r="E8831" s="495"/>
      <c r="F8831" s="428"/>
      <c r="G8831" s="495"/>
      <c r="H8831" s="495" t="str">
        <f t="shared" si="278"/>
        <v/>
      </c>
      <c r="I8831" s="512" t="str">
        <f t="shared" si="279"/>
        <v/>
      </c>
      <c r="J8831" s="428"/>
    </row>
    <row r="8832" spans="1:10" ht="24.75" customHeight="1">
      <c r="A8832" s="428"/>
      <c r="B8832" s="428"/>
      <c r="C8832" s="428"/>
      <c r="D8832" s="495"/>
      <c r="E8832" s="495"/>
      <c r="F8832" s="428"/>
      <c r="G8832" s="495"/>
      <c r="H8832" s="495" t="str">
        <f t="shared" si="278"/>
        <v/>
      </c>
      <c r="I8832" s="512" t="str">
        <f t="shared" si="279"/>
        <v/>
      </c>
      <c r="J8832" s="428"/>
    </row>
    <row r="8833" spans="1:10" ht="24.75" customHeight="1">
      <c r="A8833" s="428"/>
      <c r="B8833" s="428"/>
      <c r="C8833" s="428"/>
      <c r="D8833" s="495"/>
      <c r="E8833" s="495"/>
      <c r="F8833" s="428"/>
      <c r="G8833" s="495"/>
      <c r="H8833" s="495" t="str">
        <f t="shared" si="278"/>
        <v/>
      </c>
      <c r="I8833" s="512" t="str">
        <f t="shared" si="279"/>
        <v/>
      </c>
      <c r="J8833" s="428"/>
    </row>
    <row r="8834" spans="1:10" ht="24.75" customHeight="1">
      <c r="A8834" s="428"/>
      <c r="B8834" s="428"/>
      <c r="C8834" s="428"/>
      <c r="D8834" s="495"/>
      <c r="E8834" s="495"/>
      <c r="F8834" s="428"/>
      <c r="G8834" s="495"/>
      <c r="H8834" s="495" t="str">
        <f t="shared" si="278"/>
        <v/>
      </c>
      <c r="I8834" s="512" t="str">
        <f t="shared" si="279"/>
        <v/>
      </c>
      <c r="J8834" s="428"/>
    </row>
    <row r="8835" spans="1:10" ht="24.75" customHeight="1">
      <c r="A8835" s="428"/>
      <c r="B8835" s="428"/>
      <c r="C8835" s="428"/>
      <c r="D8835" s="495"/>
      <c r="E8835" s="495"/>
      <c r="F8835" s="428"/>
      <c r="G8835" s="495"/>
      <c r="H8835" s="495" t="str">
        <f t="shared" si="278"/>
        <v/>
      </c>
      <c r="I8835" s="512" t="str">
        <f t="shared" si="279"/>
        <v/>
      </c>
      <c r="J8835" s="428"/>
    </row>
    <row r="8836" spans="1:10" ht="24.75" customHeight="1">
      <c r="A8836" s="428"/>
      <c r="B8836" s="428"/>
      <c r="C8836" s="428"/>
      <c r="D8836" s="495"/>
      <c r="E8836" s="495"/>
      <c r="F8836" s="428"/>
      <c r="G8836" s="495"/>
      <c r="H8836" s="495" t="str">
        <f t="shared" si="278"/>
        <v/>
      </c>
      <c r="I8836" s="512" t="str">
        <f t="shared" si="279"/>
        <v/>
      </c>
      <c r="J8836" s="428"/>
    </row>
    <row r="8837" spans="1:10" ht="24.75" customHeight="1">
      <c r="A8837" s="428"/>
      <c r="B8837" s="428"/>
      <c r="C8837" s="428"/>
      <c r="D8837" s="495"/>
      <c r="E8837" s="495"/>
      <c r="F8837" s="428"/>
      <c r="G8837" s="495"/>
      <c r="H8837" s="495" t="str">
        <f t="shared" si="278"/>
        <v/>
      </c>
      <c r="I8837" s="512" t="str">
        <f t="shared" si="279"/>
        <v/>
      </c>
      <c r="J8837" s="428"/>
    </row>
    <row r="8838" spans="1:10" ht="24.75" customHeight="1">
      <c r="A8838" s="428"/>
      <c r="B8838" s="428"/>
      <c r="C8838" s="428"/>
      <c r="D8838" s="495"/>
      <c r="E8838" s="495"/>
      <c r="F8838" s="428"/>
      <c r="G8838" s="495"/>
      <c r="H8838" s="495" t="str">
        <f t="shared" si="278"/>
        <v/>
      </c>
      <c r="I8838" s="512" t="str">
        <f t="shared" si="279"/>
        <v/>
      </c>
      <c r="J8838" s="428"/>
    </row>
    <row r="8839" spans="1:10" ht="24.75" customHeight="1">
      <c r="A8839" s="428"/>
      <c r="B8839" s="428"/>
      <c r="C8839" s="428"/>
      <c r="D8839" s="495"/>
      <c r="E8839" s="495"/>
      <c r="F8839" s="428"/>
      <c r="G8839" s="495"/>
      <c r="H8839" s="495" t="str">
        <f t="shared" si="278"/>
        <v/>
      </c>
      <c r="I8839" s="512" t="str">
        <f t="shared" si="279"/>
        <v/>
      </c>
      <c r="J8839" s="428"/>
    </row>
    <row r="8840" spans="1:10" ht="24.75" customHeight="1">
      <c r="A8840" s="428"/>
      <c r="B8840" s="428"/>
      <c r="C8840" s="428"/>
      <c r="D8840" s="495"/>
      <c r="E8840" s="495"/>
      <c r="F8840" s="428"/>
      <c r="G8840" s="495"/>
      <c r="H8840" s="495" t="str">
        <f t="shared" si="278"/>
        <v/>
      </c>
      <c r="I8840" s="512" t="str">
        <f t="shared" si="279"/>
        <v/>
      </c>
      <c r="J8840" s="428"/>
    </row>
    <row r="8841" spans="1:10" ht="24.75" customHeight="1">
      <c r="A8841" s="428"/>
      <c r="B8841" s="428"/>
      <c r="C8841" s="428"/>
      <c r="D8841" s="495"/>
      <c r="E8841" s="495"/>
      <c r="F8841" s="428"/>
      <c r="G8841" s="495"/>
      <c r="H8841" s="495" t="str">
        <f t="shared" si="278"/>
        <v/>
      </c>
      <c r="I8841" s="512" t="str">
        <f t="shared" si="279"/>
        <v/>
      </c>
      <c r="J8841" s="428"/>
    </row>
    <row r="8842" spans="1:10" ht="24.75" customHeight="1">
      <c r="A8842" s="428"/>
      <c r="B8842" s="428"/>
      <c r="C8842" s="428"/>
      <c r="D8842" s="495"/>
      <c r="E8842" s="495"/>
      <c r="F8842" s="428"/>
      <c r="G8842" s="495"/>
      <c r="H8842" s="495" t="str">
        <f t="shared" si="278"/>
        <v/>
      </c>
      <c r="I8842" s="512" t="str">
        <f t="shared" si="279"/>
        <v/>
      </c>
      <c r="J8842" s="428"/>
    </row>
    <row r="8843" spans="1:10" ht="24.75" customHeight="1">
      <c r="A8843" s="428"/>
      <c r="B8843" s="428"/>
      <c r="C8843" s="428"/>
      <c r="D8843" s="495"/>
      <c r="E8843" s="495"/>
      <c r="F8843" s="428"/>
      <c r="G8843" s="495"/>
      <c r="H8843" s="495" t="str">
        <f t="shared" si="278"/>
        <v/>
      </c>
      <c r="I8843" s="512" t="str">
        <f t="shared" si="279"/>
        <v/>
      </c>
      <c r="J8843" s="428"/>
    </row>
    <row r="8844" spans="1:10" ht="24.75" customHeight="1">
      <c r="A8844" s="428"/>
      <c r="B8844" s="428"/>
      <c r="C8844" s="428"/>
      <c r="D8844" s="495"/>
      <c r="E8844" s="495"/>
      <c r="F8844" s="428"/>
      <c r="G8844" s="495"/>
      <c r="H8844" s="495" t="str">
        <f t="shared" si="278"/>
        <v/>
      </c>
      <c r="I8844" s="512" t="str">
        <f t="shared" si="279"/>
        <v/>
      </c>
      <c r="J8844" s="428"/>
    </row>
    <row r="8845" spans="1:10" ht="24.75" customHeight="1">
      <c r="A8845" s="428"/>
      <c r="B8845" s="428"/>
      <c r="C8845" s="428"/>
      <c r="D8845" s="495"/>
      <c r="E8845" s="495"/>
      <c r="F8845" s="428"/>
      <c r="G8845" s="495"/>
      <c r="H8845" s="495" t="str">
        <f t="shared" si="278"/>
        <v/>
      </c>
      <c r="I8845" s="512" t="str">
        <f t="shared" si="279"/>
        <v/>
      </c>
      <c r="J8845" s="428"/>
    </row>
    <row r="8846" spans="1:10" ht="24.75" customHeight="1">
      <c r="A8846" s="428"/>
      <c r="B8846" s="428"/>
      <c r="C8846" s="428"/>
      <c r="D8846" s="495"/>
      <c r="E8846" s="495"/>
      <c r="F8846" s="428"/>
      <c r="G8846" s="495"/>
      <c r="H8846" s="495" t="str">
        <f t="shared" si="278"/>
        <v/>
      </c>
      <c r="I8846" s="512" t="str">
        <f t="shared" si="279"/>
        <v/>
      </c>
      <c r="J8846" s="428"/>
    </row>
    <row r="8847" spans="1:10" ht="24.75" customHeight="1">
      <c r="A8847" s="428"/>
      <c r="B8847" s="428"/>
      <c r="C8847" s="428"/>
      <c r="D8847" s="495"/>
      <c r="E8847" s="495"/>
      <c r="F8847" s="428"/>
      <c r="G8847" s="495"/>
      <c r="H8847" s="495" t="str">
        <f t="shared" si="278"/>
        <v/>
      </c>
      <c r="I8847" s="512" t="str">
        <f t="shared" si="279"/>
        <v/>
      </c>
      <c r="J8847" s="428"/>
    </row>
    <row r="8848" spans="1:10" ht="24.75" customHeight="1">
      <c r="A8848" s="428"/>
      <c r="B8848" s="428"/>
      <c r="C8848" s="428"/>
      <c r="D8848" s="495"/>
      <c r="E8848" s="495"/>
      <c r="F8848" s="428"/>
      <c r="G8848" s="495"/>
      <c r="H8848" s="495" t="str">
        <f t="shared" si="278"/>
        <v/>
      </c>
      <c r="I8848" s="512" t="str">
        <f t="shared" si="279"/>
        <v/>
      </c>
      <c r="J8848" s="428"/>
    </row>
    <row r="8849" spans="1:10" ht="24.75" customHeight="1">
      <c r="A8849" s="428"/>
      <c r="B8849" s="428"/>
      <c r="C8849" s="428"/>
      <c r="D8849" s="495"/>
      <c r="E8849" s="495"/>
      <c r="F8849" s="428"/>
      <c r="G8849" s="495"/>
      <c r="H8849" s="495" t="str">
        <f t="shared" si="278"/>
        <v/>
      </c>
      <c r="I8849" s="512" t="str">
        <f t="shared" si="279"/>
        <v/>
      </c>
      <c r="J8849" s="428"/>
    </row>
    <row r="8850" spans="1:10" ht="24.75" customHeight="1">
      <c r="A8850" s="428"/>
      <c r="B8850" s="428"/>
      <c r="C8850" s="428"/>
      <c r="D8850" s="495"/>
      <c r="E8850" s="495"/>
      <c r="F8850" s="428"/>
      <c r="G8850" s="495"/>
      <c r="H8850" s="495" t="str">
        <f t="shared" si="278"/>
        <v/>
      </c>
      <c r="I8850" s="512" t="str">
        <f t="shared" si="279"/>
        <v/>
      </c>
      <c r="J8850" s="428"/>
    </row>
    <row r="8851" spans="1:10" ht="24.75" customHeight="1">
      <c r="A8851" s="428"/>
      <c r="B8851" s="428"/>
      <c r="C8851" s="428"/>
      <c r="D8851" s="495"/>
      <c r="E8851" s="495"/>
      <c r="F8851" s="428"/>
      <c r="G8851" s="495"/>
      <c r="H8851" s="495" t="str">
        <f t="shared" si="278"/>
        <v/>
      </c>
      <c r="I8851" s="512" t="str">
        <f t="shared" si="279"/>
        <v/>
      </c>
      <c r="J8851" s="428"/>
    </row>
    <row r="8852" spans="1:10" ht="24.75" customHeight="1">
      <c r="A8852" s="428"/>
      <c r="B8852" s="428"/>
      <c r="C8852" s="428"/>
      <c r="D8852" s="495"/>
      <c r="E8852" s="495"/>
      <c r="F8852" s="428"/>
      <c r="G8852" s="495"/>
      <c r="H8852" s="495" t="str">
        <f t="shared" si="278"/>
        <v/>
      </c>
      <c r="I8852" s="512" t="str">
        <f t="shared" si="279"/>
        <v/>
      </c>
      <c r="J8852" s="428"/>
    </row>
    <row r="8853" spans="1:10" ht="24.75" customHeight="1">
      <c r="A8853" s="428"/>
      <c r="B8853" s="428"/>
      <c r="C8853" s="428"/>
      <c r="D8853" s="495"/>
      <c r="E8853" s="495"/>
      <c r="F8853" s="428"/>
      <c r="G8853" s="495"/>
      <c r="H8853" s="495" t="str">
        <f t="shared" si="278"/>
        <v/>
      </c>
      <c r="I8853" s="512" t="str">
        <f t="shared" si="279"/>
        <v/>
      </c>
      <c r="J8853" s="428"/>
    </row>
    <row r="8854" spans="1:10" ht="24.75" customHeight="1">
      <c r="A8854" s="428"/>
      <c r="B8854" s="428"/>
      <c r="C8854" s="428"/>
      <c r="D8854" s="495"/>
      <c r="E8854" s="495"/>
      <c r="F8854" s="428"/>
      <c r="G8854" s="495"/>
      <c r="H8854" s="495" t="str">
        <f t="shared" si="278"/>
        <v/>
      </c>
      <c r="I8854" s="512" t="str">
        <f t="shared" si="279"/>
        <v/>
      </c>
      <c r="J8854" s="428"/>
    </row>
    <row r="8855" spans="1:10" ht="24.75" customHeight="1">
      <c r="A8855" s="428"/>
      <c r="B8855" s="428"/>
      <c r="C8855" s="428"/>
      <c r="D8855" s="495"/>
      <c r="E8855" s="495"/>
      <c r="F8855" s="428"/>
      <c r="G8855" s="495"/>
      <c r="H8855" s="495" t="str">
        <f t="shared" si="278"/>
        <v/>
      </c>
      <c r="I8855" s="512" t="str">
        <f t="shared" si="279"/>
        <v/>
      </c>
      <c r="J8855" s="428"/>
    </row>
    <row r="8856" spans="1:10" ht="24.75" customHeight="1">
      <c r="A8856" s="428"/>
      <c r="B8856" s="428"/>
      <c r="C8856" s="428"/>
      <c r="D8856" s="495"/>
      <c r="E8856" s="495"/>
      <c r="F8856" s="428"/>
      <c r="G8856" s="495"/>
      <c r="H8856" s="495" t="str">
        <f t="shared" si="278"/>
        <v/>
      </c>
      <c r="I8856" s="512" t="str">
        <f t="shared" si="279"/>
        <v/>
      </c>
      <c r="J8856" s="428"/>
    </row>
    <row r="8857" spans="1:10" ht="24.75" customHeight="1">
      <c r="A8857" s="428"/>
      <c r="B8857" s="428"/>
      <c r="C8857" s="428"/>
      <c r="D8857" s="495"/>
      <c r="E8857" s="495"/>
      <c r="F8857" s="428"/>
      <c r="G8857" s="495"/>
      <c r="H8857" s="495" t="str">
        <f t="shared" si="278"/>
        <v/>
      </c>
      <c r="I8857" s="512" t="str">
        <f t="shared" si="279"/>
        <v/>
      </c>
      <c r="J8857" s="428"/>
    </row>
    <row r="8858" spans="1:10" ht="24.75" customHeight="1">
      <c r="A8858" s="428"/>
      <c r="B8858" s="428"/>
      <c r="C8858" s="428"/>
      <c r="D8858" s="495"/>
      <c r="E8858" s="495"/>
      <c r="F8858" s="428"/>
      <c r="G8858" s="495"/>
      <c r="H8858" s="495" t="str">
        <f t="shared" si="278"/>
        <v/>
      </c>
      <c r="I8858" s="512" t="str">
        <f t="shared" si="279"/>
        <v/>
      </c>
      <c r="J8858" s="428"/>
    </row>
    <row r="8859" spans="1:10" ht="24.75" customHeight="1">
      <c r="A8859" s="428"/>
      <c r="B8859" s="428"/>
      <c r="C8859" s="428"/>
      <c r="D8859" s="495"/>
      <c r="E8859" s="495"/>
      <c r="F8859" s="428"/>
      <c r="G8859" s="495"/>
      <c r="H8859" s="495" t="str">
        <f t="shared" si="278"/>
        <v/>
      </c>
      <c r="I8859" s="512" t="str">
        <f t="shared" si="279"/>
        <v/>
      </c>
      <c r="J8859" s="428"/>
    </row>
    <row r="8860" spans="1:10" ht="24.75" customHeight="1">
      <c r="A8860" s="428"/>
      <c r="B8860" s="428"/>
      <c r="C8860" s="428"/>
      <c r="D8860" s="495"/>
      <c r="E8860" s="495"/>
      <c r="F8860" s="428"/>
      <c r="G8860" s="495"/>
      <c r="H8860" s="495" t="str">
        <f t="shared" si="278"/>
        <v/>
      </c>
      <c r="I8860" s="512" t="str">
        <f t="shared" si="279"/>
        <v/>
      </c>
      <c r="J8860" s="428"/>
    </row>
    <row r="8861" spans="1:10" ht="24.75" customHeight="1">
      <c r="A8861" s="428"/>
      <c r="B8861" s="428"/>
      <c r="C8861" s="428"/>
      <c r="D8861" s="495"/>
      <c r="E8861" s="495"/>
      <c r="F8861" s="428"/>
      <c r="G8861" s="495"/>
      <c r="H8861" s="495" t="str">
        <f t="shared" si="278"/>
        <v/>
      </c>
      <c r="I8861" s="512" t="str">
        <f t="shared" si="279"/>
        <v/>
      </c>
      <c r="J8861" s="428"/>
    </row>
    <row r="8862" spans="1:10" ht="24.75" customHeight="1">
      <c r="A8862" s="428"/>
      <c r="B8862" s="428"/>
      <c r="C8862" s="428"/>
      <c r="D8862" s="495"/>
      <c r="E8862" s="495"/>
      <c r="F8862" s="428"/>
      <c r="G8862" s="495"/>
      <c r="H8862" s="495" t="str">
        <f t="shared" ref="H8862:H8925" si="280">IF(E8862="","",E8862*G8862)</f>
        <v/>
      </c>
      <c r="I8862" s="512" t="str">
        <f t="shared" ref="I8862:I8925" si="281">IF(D8862="","",H8862/D8862)</f>
        <v/>
      </c>
      <c r="J8862" s="428"/>
    </row>
    <row r="8863" spans="1:10" ht="24.75" customHeight="1">
      <c r="A8863" s="428"/>
      <c r="B8863" s="428"/>
      <c r="C8863" s="428"/>
      <c r="D8863" s="495"/>
      <c r="E8863" s="495"/>
      <c r="F8863" s="428"/>
      <c r="G8863" s="495"/>
      <c r="H8863" s="495" t="str">
        <f t="shared" si="280"/>
        <v/>
      </c>
      <c r="I8863" s="512" t="str">
        <f t="shared" si="281"/>
        <v/>
      </c>
      <c r="J8863" s="428"/>
    </row>
    <row r="8864" spans="1:10" ht="24.75" customHeight="1">
      <c r="A8864" s="428"/>
      <c r="B8864" s="428"/>
      <c r="C8864" s="428"/>
      <c r="D8864" s="495"/>
      <c r="E8864" s="495"/>
      <c r="F8864" s="428"/>
      <c r="G8864" s="495"/>
      <c r="H8864" s="495" t="str">
        <f t="shared" si="280"/>
        <v/>
      </c>
      <c r="I8864" s="512" t="str">
        <f t="shared" si="281"/>
        <v/>
      </c>
      <c r="J8864" s="428"/>
    </row>
    <row r="8865" spans="1:10" ht="24.75" customHeight="1">
      <c r="A8865" s="428"/>
      <c r="B8865" s="428"/>
      <c r="C8865" s="428"/>
      <c r="D8865" s="495"/>
      <c r="E8865" s="495"/>
      <c r="F8865" s="428"/>
      <c r="G8865" s="495"/>
      <c r="H8865" s="495" t="str">
        <f t="shared" si="280"/>
        <v/>
      </c>
      <c r="I8865" s="512" t="str">
        <f t="shared" si="281"/>
        <v/>
      </c>
      <c r="J8865" s="428"/>
    </row>
    <row r="8866" spans="1:10" ht="24.75" customHeight="1">
      <c r="A8866" s="428"/>
      <c r="B8866" s="428"/>
      <c r="C8866" s="428"/>
      <c r="D8866" s="495"/>
      <c r="E8866" s="495"/>
      <c r="F8866" s="428"/>
      <c r="G8866" s="495"/>
      <c r="H8866" s="495" t="str">
        <f t="shared" si="280"/>
        <v/>
      </c>
      <c r="I8866" s="512" t="str">
        <f t="shared" si="281"/>
        <v/>
      </c>
      <c r="J8866" s="428"/>
    </row>
    <row r="8867" spans="1:10" ht="24.75" customHeight="1">
      <c r="A8867" s="428"/>
      <c r="B8867" s="428"/>
      <c r="C8867" s="428"/>
      <c r="D8867" s="495"/>
      <c r="E8867" s="495"/>
      <c r="F8867" s="428"/>
      <c r="G8867" s="495"/>
      <c r="H8867" s="495" t="str">
        <f t="shared" si="280"/>
        <v/>
      </c>
      <c r="I8867" s="512" t="str">
        <f t="shared" si="281"/>
        <v/>
      </c>
      <c r="J8867" s="428"/>
    </row>
    <row r="8868" spans="1:10" ht="24.75" customHeight="1">
      <c r="A8868" s="428"/>
      <c r="B8868" s="428"/>
      <c r="C8868" s="428"/>
      <c r="D8868" s="495"/>
      <c r="E8868" s="495"/>
      <c r="F8868" s="428"/>
      <c r="G8868" s="495"/>
      <c r="H8868" s="495" t="str">
        <f t="shared" si="280"/>
        <v/>
      </c>
      <c r="I8868" s="512" t="str">
        <f t="shared" si="281"/>
        <v/>
      </c>
      <c r="J8868" s="428"/>
    </row>
    <row r="8869" spans="1:10" ht="24.75" customHeight="1">
      <c r="A8869" s="428"/>
      <c r="B8869" s="428"/>
      <c r="C8869" s="428"/>
      <c r="D8869" s="495"/>
      <c r="E8869" s="495"/>
      <c r="F8869" s="428"/>
      <c r="G8869" s="495"/>
      <c r="H8869" s="495" t="str">
        <f t="shared" si="280"/>
        <v/>
      </c>
      <c r="I8869" s="512" t="str">
        <f t="shared" si="281"/>
        <v/>
      </c>
      <c r="J8869" s="428"/>
    </row>
    <row r="8870" spans="1:10" ht="24.75" customHeight="1">
      <c r="A8870" s="428"/>
      <c r="B8870" s="428"/>
      <c r="C8870" s="428"/>
      <c r="D8870" s="495"/>
      <c r="E8870" s="495"/>
      <c r="F8870" s="428"/>
      <c r="G8870" s="495"/>
      <c r="H8870" s="495" t="str">
        <f t="shared" si="280"/>
        <v/>
      </c>
      <c r="I8870" s="512" t="str">
        <f t="shared" si="281"/>
        <v/>
      </c>
      <c r="J8870" s="428"/>
    </row>
    <row r="8871" spans="1:10" ht="24.75" customHeight="1">
      <c r="A8871" s="428"/>
      <c r="B8871" s="428"/>
      <c r="C8871" s="428"/>
      <c r="D8871" s="495"/>
      <c r="E8871" s="495"/>
      <c r="F8871" s="428"/>
      <c r="G8871" s="495"/>
      <c r="H8871" s="495" t="str">
        <f t="shared" si="280"/>
        <v/>
      </c>
      <c r="I8871" s="512" t="str">
        <f t="shared" si="281"/>
        <v/>
      </c>
      <c r="J8871" s="428"/>
    </row>
    <row r="8872" spans="1:10" ht="24.75" customHeight="1">
      <c r="A8872" s="428"/>
      <c r="B8872" s="428"/>
      <c r="C8872" s="428"/>
      <c r="D8872" s="495"/>
      <c r="E8872" s="495"/>
      <c r="F8872" s="428"/>
      <c r="G8872" s="495"/>
      <c r="H8872" s="495" t="str">
        <f t="shared" si="280"/>
        <v/>
      </c>
      <c r="I8872" s="512" t="str">
        <f t="shared" si="281"/>
        <v/>
      </c>
      <c r="J8872" s="428"/>
    </row>
    <row r="8873" spans="1:10" ht="24.75" customHeight="1">
      <c r="A8873" s="428"/>
      <c r="B8873" s="428"/>
      <c r="C8873" s="428"/>
      <c r="D8873" s="495"/>
      <c r="E8873" s="495"/>
      <c r="F8873" s="428"/>
      <c r="G8873" s="495"/>
      <c r="H8873" s="495" t="str">
        <f t="shared" si="280"/>
        <v/>
      </c>
      <c r="I8873" s="512" t="str">
        <f t="shared" si="281"/>
        <v/>
      </c>
      <c r="J8873" s="428"/>
    </row>
    <row r="8874" spans="1:10" ht="24.75" customHeight="1">
      <c r="A8874" s="428"/>
      <c r="B8874" s="428"/>
      <c r="C8874" s="428"/>
      <c r="D8874" s="495"/>
      <c r="E8874" s="495"/>
      <c r="F8874" s="428"/>
      <c r="G8874" s="495"/>
      <c r="H8874" s="495" t="str">
        <f t="shared" si="280"/>
        <v/>
      </c>
      <c r="I8874" s="512" t="str">
        <f t="shared" si="281"/>
        <v/>
      </c>
      <c r="J8874" s="428"/>
    </row>
    <row r="8875" spans="1:10" ht="24.75" customHeight="1">
      <c r="A8875" s="428"/>
      <c r="B8875" s="428"/>
      <c r="C8875" s="428"/>
      <c r="D8875" s="495"/>
      <c r="E8875" s="495"/>
      <c r="F8875" s="428"/>
      <c r="G8875" s="495"/>
      <c r="H8875" s="495" t="str">
        <f t="shared" si="280"/>
        <v/>
      </c>
      <c r="I8875" s="512" t="str">
        <f t="shared" si="281"/>
        <v/>
      </c>
      <c r="J8875" s="428"/>
    </row>
    <row r="8876" spans="1:10" ht="24.75" customHeight="1">
      <c r="A8876" s="428"/>
      <c r="B8876" s="428"/>
      <c r="C8876" s="428"/>
      <c r="D8876" s="495"/>
      <c r="E8876" s="495"/>
      <c r="F8876" s="428"/>
      <c r="G8876" s="495"/>
      <c r="H8876" s="495" t="str">
        <f t="shared" si="280"/>
        <v/>
      </c>
      <c r="I8876" s="512" t="str">
        <f t="shared" si="281"/>
        <v/>
      </c>
      <c r="J8876" s="428"/>
    </row>
    <row r="8877" spans="1:10" ht="24.75" customHeight="1">
      <c r="A8877" s="428"/>
      <c r="B8877" s="428"/>
      <c r="C8877" s="428"/>
      <c r="D8877" s="495"/>
      <c r="E8877" s="495"/>
      <c r="F8877" s="428"/>
      <c r="G8877" s="495"/>
      <c r="H8877" s="495" t="str">
        <f t="shared" si="280"/>
        <v/>
      </c>
      <c r="I8877" s="512" t="str">
        <f t="shared" si="281"/>
        <v/>
      </c>
      <c r="J8877" s="428"/>
    </row>
    <row r="8878" spans="1:10" ht="24.75" customHeight="1">
      <c r="A8878" s="428"/>
      <c r="B8878" s="428"/>
      <c r="C8878" s="428"/>
      <c r="D8878" s="495"/>
      <c r="E8878" s="495"/>
      <c r="F8878" s="428"/>
      <c r="G8878" s="495"/>
      <c r="H8878" s="495" t="str">
        <f t="shared" si="280"/>
        <v/>
      </c>
      <c r="I8878" s="512" t="str">
        <f t="shared" si="281"/>
        <v/>
      </c>
      <c r="J8878" s="428"/>
    </row>
    <row r="8879" spans="1:10" ht="24.75" customHeight="1">
      <c r="A8879" s="428"/>
      <c r="B8879" s="428"/>
      <c r="C8879" s="428"/>
      <c r="D8879" s="495"/>
      <c r="E8879" s="495"/>
      <c r="F8879" s="428"/>
      <c r="G8879" s="495"/>
      <c r="H8879" s="495" t="str">
        <f t="shared" si="280"/>
        <v/>
      </c>
      <c r="I8879" s="512" t="str">
        <f t="shared" si="281"/>
        <v/>
      </c>
      <c r="J8879" s="428"/>
    </row>
    <row r="8880" spans="1:10" ht="24.75" customHeight="1">
      <c r="A8880" s="428"/>
      <c r="B8880" s="428"/>
      <c r="C8880" s="428"/>
      <c r="D8880" s="495"/>
      <c r="E8880" s="495"/>
      <c r="F8880" s="428"/>
      <c r="G8880" s="495"/>
      <c r="H8880" s="495" t="str">
        <f t="shared" si="280"/>
        <v/>
      </c>
      <c r="I8880" s="512" t="str">
        <f t="shared" si="281"/>
        <v/>
      </c>
      <c r="J8880" s="428"/>
    </row>
    <row r="8881" spans="1:10" ht="24.75" customHeight="1">
      <c r="A8881" s="428"/>
      <c r="B8881" s="428"/>
      <c r="C8881" s="428"/>
      <c r="D8881" s="495"/>
      <c r="E8881" s="495"/>
      <c r="F8881" s="428"/>
      <c r="G8881" s="495"/>
      <c r="H8881" s="495" t="str">
        <f t="shared" si="280"/>
        <v/>
      </c>
      <c r="I8881" s="512" t="str">
        <f t="shared" si="281"/>
        <v/>
      </c>
      <c r="J8881" s="428"/>
    </row>
    <row r="8882" spans="1:10" ht="24.75" customHeight="1">
      <c r="A8882" s="428"/>
      <c r="B8882" s="428"/>
      <c r="C8882" s="428"/>
      <c r="D8882" s="495"/>
      <c r="E8882" s="495"/>
      <c r="F8882" s="428"/>
      <c r="G8882" s="495"/>
      <c r="H8882" s="495" t="str">
        <f t="shared" si="280"/>
        <v/>
      </c>
      <c r="I8882" s="512" t="str">
        <f t="shared" si="281"/>
        <v/>
      </c>
      <c r="J8882" s="428"/>
    </row>
    <row r="8883" spans="1:10" ht="24.75" customHeight="1">
      <c r="A8883" s="428"/>
      <c r="B8883" s="428"/>
      <c r="C8883" s="428"/>
      <c r="D8883" s="495"/>
      <c r="E8883" s="495"/>
      <c r="F8883" s="428"/>
      <c r="G8883" s="495"/>
      <c r="H8883" s="495" t="str">
        <f t="shared" si="280"/>
        <v/>
      </c>
      <c r="I8883" s="512" t="str">
        <f t="shared" si="281"/>
        <v/>
      </c>
      <c r="J8883" s="428"/>
    </row>
    <row r="8884" spans="1:10" ht="24.75" customHeight="1">
      <c r="A8884" s="428"/>
      <c r="B8884" s="428"/>
      <c r="C8884" s="428"/>
      <c r="D8884" s="495"/>
      <c r="E8884" s="495"/>
      <c r="F8884" s="428"/>
      <c r="G8884" s="495"/>
      <c r="H8884" s="495" t="str">
        <f t="shared" si="280"/>
        <v/>
      </c>
      <c r="I8884" s="512" t="str">
        <f t="shared" si="281"/>
        <v/>
      </c>
      <c r="J8884" s="428"/>
    </row>
    <row r="8885" spans="1:10" ht="24.75" customHeight="1">
      <c r="A8885" s="428"/>
      <c r="B8885" s="428"/>
      <c r="C8885" s="428"/>
      <c r="D8885" s="495"/>
      <c r="E8885" s="495"/>
      <c r="F8885" s="428"/>
      <c r="G8885" s="495"/>
      <c r="H8885" s="495" t="str">
        <f t="shared" si="280"/>
        <v/>
      </c>
      <c r="I8885" s="512" t="str">
        <f t="shared" si="281"/>
        <v/>
      </c>
      <c r="J8885" s="428"/>
    </row>
    <row r="8886" spans="1:10" ht="24.75" customHeight="1">
      <c r="A8886" s="428"/>
      <c r="B8886" s="428"/>
      <c r="C8886" s="428"/>
      <c r="D8886" s="495"/>
      <c r="E8886" s="495"/>
      <c r="F8886" s="428"/>
      <c r="G8886" s="495"/>
      <c r="H8886" s="495" t="str">
        <f t="shared" si="280"/>
        <v/>
      </c>
      <c r="I8886" s="512" t="str">
        <f t="shared" si="281"/>
        <v/>
      </c>
      <c r="J8886" s="428"/>
    </row>
    <row r="8887" spans="1:10" ht="24.75" customHeight="1">
      <c r="A8887" s="428"/>
      <c r="B8887" s="428"/>
      <c r="C8887" s="428"/>
      <c r="D8887" s="495"/>
      <c r="E8887" s="495"/>
      <c r="F8887" s="428"/>
      <c r="G8887" s="495"/>
      <c r="H8887" s="495" t="str">
        <f t="shared" si="280"/>
        <v/>
      </c>
      <c r="I8887" s="512" t="str">
        <f t="shared" si="281"/>
        <v/>
      </c>
      <c r="J8887" s="428"/>
    </row>
    <row r="8888" spans="1:10" ht="24.75" customHeight="1">
      <c r="A8888" s="428"/>
      <c r="B8888" s="428"/>
      <c r="C8888" s="428"/>
      <c r="D8888" s="495"/>
      <c r="E8888" s="495"/>
      <c r="F8888" s="428"/>
      <c r="G8888" s="495"/>
      <c r="H8888" s="495" t="str">
        <f t="shared" si="280"/>
        <v/>
      </c>
      <c r="I8888" s="512" t="str">
        <f t="shared" si="281"/>
        <v/>
      </c>
      <c r="J8888" s="428"/>
    </row>
    <row r="8889" spans="1:10" ht="24.75" customHeight="1">
      <c r="A8889" s="428"/>
      <c r="B8889" s="428"/>
      <c r="C8889" s="428"/>
      <c r="D8889" s="495"/>
      <c r="E8889" s="495"/>
      <c r="F8889" s="428"/>
      <c r="G8889" s="495"/>
      <c r="H8889" s="495" t="str">
        <f t="shared" si="280"/>
        <v/>
      </c>
      <c r="I8889" s="512" t="str">
        <f t="shared" si="281"/>
        <v/>
      </c>
      <c r="J8889" s="428"/>
    </row>
    <row r="8890" spans="1:10" ht="24.75" customHeight="1">
      <c r="A8890" s="428"/>
      <c r="B8890" s="428"/>
      <c r="C8890" s="428"/>
      <c r="D8890" s="495"/>
      <c r="E8890" s="495"/>
      <c r="F8890" s="428"/>
      <c r="G8890" s="495"/>
      <c r="H8890" s="495" t="str">
        <f t="shared" si="280"/>
        <v/>
      </c>
      <c r="I8890" s="512" t="str">
        <f t="shared" si="281"/>
        <v/>
      </c>
      <c r="J8890" s="428"/>
    </row>
    <row r="8891" spans="1:10" ht="24.75" customHeight="1">
      <c r="A8891" s="428"/>
      <c r="B8891" s="428"/>
      <c r="C8891" s="428"/>
      <c r="D8891" s="495"/>
      <c r="E8891" s="495"/>
      <c r="F8891" s="428"/>
      <c r="G8891" s="495"/>
      <c r="H8891" s="495" t="str">
        <f t="shared" si="280"/>
        <v/>
      </c>
      <c r="I8891" s="512" t="str">
        <f t="shared" si="281"/>
        <v/>
      </c>
      <c r="J8891" s="428"/>
    </row>
    <row r="8892" spans="1:10" ht="24.75" customHeight="1">
      <c r="A8892" s="428"/>
      <c r="B8892" s="428"/>
      <c r="C8892" s="428"/>
      <c r="D8892" s="495"/>
      <c r="E8892" s="495"/>
      <c r="F8892" s="428"/>
      <c r="G8892" s="495"/>
      <c r="H8892" s="495" t="str">
        <f t="shared" si="280"/>
        <v/>
      </c>
      <c r="I8892" s="512" t="str">
        <f t="shared" si="281"/>
        <v/>
      </c>
      <c r="J8892" s="428"/>
    </row>
    <row r="8893" spans="1:10" ht="24.75" customHeight="1">
      <c r="A8893" s="428"/>
      <c r="B8893" s="428"/>
      <c r="C8893" s="428"/>
      <c r="D8893" s="495"/>
      <c r="E8893" s="495"/>
      <c r="F8893" s="428"/>
      <c r="G8893" s="495"/>
      <c r="H8893" s="495" t="str">
        <f t="shared" si="280"/>
        <v/>
      </c>
      <c r="I8893" s="512" t="str">
        <f t="shared" si="281"/>
        <v/>
      </c>
      <c r="J8893" s="428"/>
    </row>
    <row r="8894" spans="1:10" ht="24.75" customHeight="1">
      <c r="A8894" s="428"/>
      <c r="B8894" s="428"/>
      <c r="C8894" s="428"/>
      <c r="D8894" s="495"/>
      <c r="E8894" s="495"/>
      <c r="F8894" s="428"/>
      <c r="G8894" s="495"/>
      <c r="H8894" s="495" t="str">
        <f t="shared" si="280"/>
        <v/>
      </c>
      <c r="I8894" s="512" t="str">
        <f t="shared" si="281"/>
        <v/>
      </c>
      <c r="J8894" s="428"/>
    </row>
    <row r="8895" spans="1:10" ht="24.75" customHeight="1">
      <c r="A8895" s="428"/>
      <c r="B8895" s="428"/>
      <c r="C8895" s="428"/>
      <c r="D8895" s="495"/>
      <c r="E8895" s="495"/>
      <c r="F8895" s="428"/>
      <c r="G8895" s="495"/>
      <c r="H8895" s="495" t="str">
        <f t="shared" si="280"/>
        <v/>
      </c>
      <c r="I8895" s="512" t="str">
        <f t="shared" si="281"/>
        <v/>
      </c>
      <c r="J8895" s="428"/>
    </row>
    <row r="8896" spans="1:10" ht="24.75" customHeight="1">
      <c r="A8896" s="428"/>
      <c r="B8896" s="428"/>
      <c r="C8896" s="428"/>
      <c r="D8896" s="495"/>
      <c r="E8896" s="495"/>
      <c r="F8896" s="428"/>
      <c r="G8896" s="495"/>
      <c r="H8896" s="495" t="str">
        <f t="shared" si="280"/>
        <v/>
      </c>
      <c r="I8896" s="512" t="str">
        <f t="shared" si="281"/>
        <v/>
      </c>
      <c r="J8896" s="428"/>
    </row>
    <row r="8897" spans="1:10" ht="24.75" customHeight="1">
      <c r="A8897" s="428"/>
      <c r="B8897" s="428"/>
      <c r="C8897" s="428"/>
      <c r="D8897" s="495"/>
      <c r="E8897" s="495"/>
      <c r="F8897" s="428"/>
      <c r="G8897" s="495"/>
      <c r="H8897" s="495" t="str">
        <f t="shared" si="280"/>
        <v/>
      </c>
      <c r="I8897" s="512" t="str">
        <f t="shared" si="281"/>
        <v/>
      </c>
      <c r="J8897" s="428"/>
    </row>
    <row r="8898" spans="1:10" ht="24.75" customHeight="1">
      <c r="A8898" s="428"/>
      <c r="B8898" s="428"/>
      <c r="C8898" s="428"/>
      <c r="D8898" s="495"/>
      <c r="E8898" s="495"/>
      <c r="F8898" s="428"/>
      <c r="G8898" s="495"/>
      <c r="H8898" s="495" t="str">
        <f t="shared" si="280"/>
        <v/>
      </c>
      <c r="I8898" s="512" t="str">
        <f t="shared" si="281"/>
        <v/>
      </c>
      <c r="J8898" s="428"/>
    </row>
    <row r="8899" spans="1:10" ht="24.75" customHeight="1">
      <c r="A8899" s="428"/>
      <c r="B8899" s="428"/>
      <c r="C8899" s="428"/>
      <c r="D8899" s="495"/>
      <c r="E8899" s="495"/>
      <c r="F8899" s="428"/>
      <c r="G8899" s="495"/>
      <c r="H8899" s="495" t="str">
        <f t="shared" si="280"/>
        <v/>
      </c>
      <c r="I8899" s="512" t="str">
        <f t="shared" si="281"/>
        <v/>
      </c>
      <c r="J8899" s="428"/>
    </row>
    <row r="8900" spans="1:10" ht="24.75" customHeight="1">
      <c r="A8900" s="428"/>
      <c r="B8900" s="428"/>
      <c r="C8900" s="428"/>
      <c r="D8900" s="495"/>
      <c r="E8900" s="495"/>
      <c r="F8900" s="428"/>
      <c r="G8900" s="495"/>
      <c r="H8900" s="495" t="str">
        <f t="shared" si="280"/>
        <v/>
      </c>
      <c r="I8900" s="512" t="str">
        <f t="shared" si="281"/>
        <v/>
      </c>
      <c r="J8900" s="428"/>
    </row>
    <row r="8901" spans="1:10" ht="24.75" customHeight="1">
      <c r="A8901" s="428"/>
      <c r="B8901" s="428"/>
      <c r="C8901" s="428"/>
      <c r="D8901" s="495"/>
      <c r="E8901" s="495"/>
      <c r="F8901" s="428"/>
      <c r="G8901" s="495"/>
      <c r="H8901" s="495" t="str">
        <f t="shared" si="280"/>
        <v/>
      </c>
      <c r="I8901" s="512" t="str">
        <f t="shared" si="281"/>
        <v/>
      </c>
      <c r="J8901" s="428"/>
    </row>
    <row r="8902" spans="1:10" ht="24.75" customHeight="1">
      <c r="A8902" s="428"/>
      <c r="B8902" s="428"/>
      <c r="C8902" s="428"/>
      <c r="D8902" s="495"/>
      <c r="E8902" s="495"/>
      <c r="F8902" s="428"/>
      <c r="G8902" s="495"/>
      <c r="H8902" s="495" t="str">
        <f t="shared" si="280"/>
        <v/>
      </c>
      <c r="I8902" s="512" t="str">
        <f t="shared" si="281"/>
        <v/>
      </c>
      <c r="J8902" s="428"/>
    </row>
    <row r="8903" spans="1:10" ht="24.75" customHeight="1">
      <c r="A8903" s="428"/>
      <c r="B8903" s="428"/>
      <c r="C8903" s="428"/>
      <c r="D8903" s="495"/>
      <c r="E8903" s="495"/>
      <c r="F8903" s="428"/>
      <c r="G8903" s="495"/>
      <c r="H8903" s="495" t="str">
        <f t="shared" si="280"/>
        <v/>
      </c>
      <c r="I8903" s="512" t="str">
        <f t="shared" si="281"/>
        <v/>
      </c>
      <c r="J8903" s="428"/>
    </row>
    <row r="8904" spans="1:10" ht="24.75" customHeight="1">
      <c r="A8904" s="428"/>
      <c r="B8904" s="428"/>
      <c r="C8904" s="428"/>
      <c r="D8904" s="495"/>
      <c r="E8904" s="495"/>
      <c r="F8904" s="428"/>
      <c r="G8904" s="495"/>
      <c r="H8904" s="495" t="str">
        <f t="shared" si="280"/>
        <v/>
      </c>
      <c r="I8904" s="512" t="str">
        <f t="shared" si="281"/>
        <v/>
      </c>
      <c r="J8904" s="428"/>
    </row>
    <row r="8905" spans="1:10" ht="24.75" customHeight="1">
      <c r="A8905" s="428"/>
      <c r="B8905" s="428"/>
      <c r="C8905" s="428"/>
      <c r="D8905" s="495"/>
      <c r="E8905" s="495"/>
      <c r="F8905" s="428"/>
      <c r="G8905" s="495"/>
      <c r="H8905" s="495" t="str">
        <f t="shared" si="280"/>
        <v/>
      </c>
      <c r="I8905" s="512" t="str">
        <f t="shared" si="281"/>
        <v/>
      </c>
      <c r="J8905" s="428"/>
    </row>
    <row r="8906" spans="1:10" ht="24.75" customHeight="1">
      <c r="A8906" s="428"/>
      <c r="B8906" s="428"/>
      <c r="C8906" s="428"/>
      <c r="D8906" s="495"/>
      <c r="E8906" s="495"/>
      <c r="F8906" s="428"/>
      <c r="G8906" s="495"/>
      <c r="H8906" s="495" t="str">
        <f t="shared" si="280"/>
        <v/>
      </c>
      <c r="I8906" s="512" t="str">
        <f t="shared" si="281"/>
        <v/>
      </c>
      <c r="J8906" s="428"/>
    </row>
    <row r="8907" spans="1:10" ht="24.75" customHeight="1">
      <c r="A8907" s="428"/>
      <c r="B8907" s="428"/>
      <c r="C8907" s="428"/>
      <c r="D8907" s="495"/>
      <c r="E8907" s="495"/>
      <c r="F8907" s="428"/>
      <c r="G8907" s="495"/>
      <c r="H8907" s="495" t="str">
        <f t="shared" si="280"/>
        <v/>
      </c>
      <c r="I8907" s="512" t="str">
        <f t="shared" si="281"/>
        <v/>
      </c>
      <c r="J8907" s="428"/>
    </row>
    <row r="8908" spans="1:10" ht="24.75" customHeight="1">
      <c r="A8908" s="428"/>
      <c r="B8908" s="428"/>
      <c r="C8908" s="428"/>
      <c r="D8908" s="495"/>
      <c r="E8908" s="495"/>
      <c r="F8908" s="428"/>
      <c r="G8908" s="495"/>
      <c r="H8908" s="495" t="str">
        <f t="shared" si="280"/>
        <v/>
      </c>
      <c r="I8908" s="512" t="str">
        <f t="shared" si="281"/>
        <v/>
      </c>
      <c r="J8908" s="428"/>
    </row>
    <row r="8909" spans="1:10" ht="24.75" customHeight="1">
      <c r="A8909" s="428"/>
      <c r="B8909" s="428"/>
      <c r="C8909" s="428"/>
      <c r="D8909" s="495"/>
      <c r="E8909" s="495"/>
      <c r="F8909" s="428"/>
      <c r="G8909" s="495"/>
      <c r="H8909" s="495" t="str">
        <f t="shared" si="280"/>
        <v/>
      </c>
      <c r="I8909" s="512" t="str">
        <f t="shared" si="281"/>
        <v/>
      </c>
      <c r="J8909" s="428"/>
    </row>
    <row r="8910" spans="1:10" ht="24.75" customHeight="1">
      <c r="A8910" s="428"/>
      <c r="B8910" s="428"/>
      <c r="C8910" s="428"/>
      <c r="D8910" s="495"/>
      <c r="E8910" s="495"/>
      <c r="F8910" s="428"/>
      <c r="G8910" s="495"/>
      <c r="H8910" s="495" t="str">
        <f t="shared" si="280"/>
        <v/>
      </c>
      <c r="I8910" s="512" t="str">
        <f t="shared" si="281"/>
        <v/>
      </c>
      <c r="J8910" s="428"/>
    </row>
    <row r="8911" spans="1:10" ht="24.75" customHeight="1">
      <c r="A8911" s="428"/>
      <c r="B8911" s="428"/>
      <c r="C8911" s="428"/>
      <c r="D8911" s="495"/>
      <c r="E8911" s="495"/>
      <c r="F8911" s="428"/>
      <c r="G8911" s="495"/>
      <c r="H8911" s="495" t="str">
        <f t="shared" si="280"/>
        <v/>
      </c>
      <c r="I8911" s="512" t="str">
        <f t="shared" si="281"/>
        <v/>
      </c>
      <c r="J8911" s="428"/>
    </row>
    <row r="8912" spans="1:10" ht="24.75" customHeight="1">
      <c r="A8912" s="428"/>
      <c r="B8912" s="428"/>
      <c r="C8912" s="428"/>
      <c r="D8912" s="495"/>
      <c r="E8912" s="495"/>
      <c r="F8912" s="428"/>
      <c r="G8912" s="495"/>
      <c r="H8912" s="495" t="str">
        <f t="shared" si="280"/>
        <v/>
      </c>
      <c r="I8912" s="512" t="str">
        <f t="shared" si="281"/>
        <v/>
      </c>
      <c r="J8912" s="428"/>
    </row>
    <row r="8913" spans="1:10" ht="24.75" customHeight="1">
      <c r="A8913" s="428"/>
      <c r="B8913" s="428"/>
      <c r="C8913" s="428"/>
      <c r="D8913" s="495"/>
      <c r="E8913" s="495"/>
      <c r="F8913" s="428"/>
      <c r="G8913" s="495"/>
      <c r="H8913" s="495" t="str">
        <f t="shared" si="280"/>
        <v/>
      </c>
      <c r="I8913" s="512" t="str">
        <f t="shared" si="281"/>
        <v/>
      </c>
      <c r="J8913" s="428"/>
    </row>
    <row r="8914" spans="1:10" ht="24.75" customHeight="1">
      <c r="A8914" s="428"/>
      <c r="B8914" s="428"/>
      <c r="C8914" s="428"/>
      <c r="D8914" s="495"/>
      <c r="E8914" s="495"/>
      <c r="F8914" s="428"/>
      <c r="G8914" s="495"/>
      <c r="H8914" s="495" t="str">
        <f t="shared" si="280"/>
        <v/>
      </c>
      <c r="I8914" s="512" t="str">
        <f t="shared" si="281"/>
        <v/>
      </c>
      <c r="J8914" s="428"/>
    </row>
    <row r="8915" spans="1:10" ht="24.75" customHeight="1">
      <c r="A8915" s="428"/>
      <c r="B8915" s="428"/>
      <c r="C8915" s="428"/>
      <c r="D8915" s="495"/>
      <c r="E8915" s="495"/>
      <c r="F8915" s="428"/>
      <c r="G8915" s="495"/>
      <c r="H8915" s="495" t="str">
        <f t="shared" si="280"/>
        <v/>
      </c>
      <c r="I8915" s="512" t="str">
        <f t="shared" si="281"/>
        <v/>
      </c>
      <c r="J8915" s="428"/>
    </row>
    <row r="8916" spans="1:10" ht="24.75" customHeight="1">
      <c r="A8916" s="428"/>
      <c r="B8916" s="428"/>
      <c r="C8916" s="428"/>
      <c r="D8916" s="495"/>
      <c r="E8916" s="495"/>
      <c r="F8916" s="428"/>
      <c r="G8916" s="495"/>
      <c r="H8916" s="495" t="str">
        <f t="shared" si="280"/>
        <v/>
      </c>
      <c r="I8916" s="512" t="str">
        <f t="shared" si="281"/>
        <v/>
      </c>
      <c r="J8916" s="428"/>
    </row>
    <row r="8917" spans="1:10" ht="24.75" customHeight="1">
      <c r="A8917" s="428"/>
      <c r="B8917" s="428"/>
      <c r="C8917" s="428"/>
      <c r="D8917" s="495"/>
      <c r="E8917" s="495"/>
      <c r="F8917" s="428"/>
      <c r="G8917" s="495"/>
      <c r="H8917" s="495" t="str">
        <f t="shared" si="280"/>
        <v/>
      </c>
      <c r="I8917" s="512" t="str">
        <f t="shared" si="281"/>
        <v/>
      </c>
      <c r="J8917" s="428"/>
    </row>
    <row r="8918" spans="1:10" ht="24.75" customHeight="1">
      <c r="A8918" s="428"/>
      <c r="B8918" s="428"/>
      <c r="C8918" s="428"/>
      <c r="D8918" s="495"/>
      <c r="E8918" s="495"/>
      <c r="F8918" s="428"/>
      <c r="G8918" s="495"/>
      <c r="H8918" s="495" t="str">
        <f t="shared" si="280"/>
        <v/>
      </c>
      <c r="I8918" s="512" t="str">
        <f t="shared" si="281"/>
        <v/>
      </c>
      <c r="J8918" s="428"/>
    </row>
    <row r="8919" spans="1:10" ht="24.75" customHeight="1">
      <c r="A8919" s="428"/>
      <c r="B8919" s="428"/>
      <c r="C8919" s="428"/>
      <c r="D8919" s="495"/>
      <c r="E8919" s="495"/>
      <c r="F8919" s="428"/>
      <c r="G8919" s="495"/>
      <c r="H8919" s="495" t="str">
        <f t="shared" si="280"/>
        <v/>
      </c>
      <c r="I8919" s="512" t="str">
        <f t="shared" si="281"/>
        <v/>
      </c>
      <c r="J8919" s="428"/>
    </row>
    <row r="8920" spans="1:10" ht="24.75" customHeight="1">
      <c r="A8920" s="428"/>
      <c r="B8920" s="428"/>
      <c r="C8920" s="428"/>
      <c r="D8920" s="495"/>
      <c r="E8920" s="495"/>
      <c r="F8920" s="428"/>
      <c r="G8920" s="495"/>
      <c r="H8920" s="495" t="str">
        <f t="shared" si="280"/>
        <v/>
      </c>
      <c r="I8920" s="512" t="str">
        <f t="shared" si="281"/>
        <v/>
      </c>
      <c r="J8920" s="428"/>
    </row>
    <row r="8921" spans="1:10" ht="24.75" customHeight="1">
      <c r="A8921" s="428"/>
      <c r="B8921" s="428"/>
      <c r="C8921" s="428"/>
      <c r="D8921" s="495"/>
      <c r="E8921" s="495"/>
      <c r="F8921" s="428"/>
      <c r="G8921" s="495"/>
      <c r="H8921" s="495" t="str">
        <f t="shared" si="280"/>
        <v/>
      </c>
      <c r="I8921" s="512" t="str">
        <f t="shared" si="281"/>
        <v/>
      </c>
      <c r="J8921" s="428"/>
    </row>
    <row r="8922" spans="1:10" ht="24.75" customHeight="1">
      <c r="A8922" s="428"/>
      <c r="B8922" s="428"/>
      <c r="C8922" s="428"/>
      <c r="D8922" s="495"/>
      <c r="E8922" s="495"/>
      <c r="F8922" s="428"/>
      <c r="G8922" s="495"/>
      <c r="H8922" s="495" t="str">
        <f t="shared" si="280"/>
        <v/>
      </c>
      <c r="I8922" s="512" t="str">
        <f t="shared" si="281"/>
        <v/>
      </c>
      <c r="J8922" s="428"/>
    </row>
    <row r="8923" spans="1:10" ht="24.75" customHeight="1">
      <c r="A8923" s="428"/>
      <c r="B8923" s="428"/>
      <c r="C8923" s="428"/>
      <c r="D8923" s="495"/>
      <c r="E8923" s="495"/>
      <c r="F8923" s="428"/>
      <c r="G8923" s="495"/>
      <c r="H8923" s="495" t="str">
        <f t="shared" si="280"/>
        <v/>
      </c>
      <c r="I8923" s="512" t="str">
        <f t="shared" si="281"/>
        <v/>
      </c>
      <c r="J8923" s="428"/>
    </row>
    <row r="8924" spans="1:10" ht="24.75" customHeight="1">
      <c r="A8924" s="428"/>
      <c r="B8924" s="428"/>
      <c r="C8924" s="428"/>
      <c r="D8924" s="495"/>
      <c r="E8924" s="495"/>
      <c r="F8924" s="428"/>
      <c r="G8924" s="495"/>
      <c r="H8924" s="495" t="str">
        <f t="shared" si="280"/>
        <v/>
      </c>
      <c r="I8924" s="512" t="str">
        <f t="shared" si="281"/>
        <v/>
      </c>
      <c r="J8924" s="428"/>
    </row>
    <row r="8925" spans="1:10" ht="24.75" customHeight="1">
      <c r="A8925" s="428"/>
      <c r="B8925" s="428"/>
      <c r="C8925" s="428"/>
      <c r="D8925" s="495"/>
      <c r="E8925" s="495"/>
      <c r="F8925" s="428"/>
      <c r="G8925" s="495"/>
      <c r="H8925" s="495" t="str">
        <f t="shared" si="280"/>
        <v/>
      </c>
      <c r="I8925" s="512" t="str">
        <f t="shared" si="281"/>
        <v/>
      </c>
      <c r="J8925" s="428"/>
    </row>
    <row r="8926" spans="1:10" ht="24.75" customHeight="1">
      <c r="A8926" s="428"/>
      <c r="B8926" s="428"/>
      <c r="C8926" s="428"/>
      <c r="D8926" s="495"/>
      <c r="E8926" s="495"/>
      <c r="F8926" s="428"/>
      <c r="G8926" s="495"/>
      <c r="H8926" s="495" t="str">
        <f t="shared" ref="H8926:H8975" si="282">IF(E8926="","",E8926*G8926)</f>
        <v/>
      </c>
      <c r="I8926" s="512" t="str">
        <f t="shared" ref="I8926:I8975" si="283">IF(D8926="","",H8926/D8926)</f>
        <v/>
      </c>
      <c r="J8926" s="428"/>
    </row>
    <row r="8927" spans="1:10" ht="24.75" customHeight="1">
      <c r="A8927" s="428"/>
      <c r="B8927" s="428"/>
      <c r="C8927" s="428"/>
      <c r="D8927" s="495"/>
      <c r="E8927" s="495"/>
      <c r="F8927" s="428"/>
      <c r="G8927" s="495"/>
      <c r="H8927" s="495" t="str">
        <f t="shared" si="282"/>
        <v/>
      </c>
      <c r="I8927" s="512" t="str">
        <f t="shared" si="283"/>
        <v/>
      </c>
      <c r="J8927" s="428"/>
    </row>
    <row r="8928" spans="1:10" ht="24.75" customHeight="1">
      <c r="A8928" s="428"/>
      <c r="B8928" s="428"/>
      <c r="C8928" s="428"/>
      <c r="D8928" s="495"/>
      <c r="E8928" s="495"/>
      <c r="F8928" s="428"/>
      <c r="G8928" s="495"/>
      <c r="H8928" s="495" t="str">
        <f t="shared" si="282"/>
        <v/>
      </c>
      <c r="I8928" s="512" t="str">
        <f t="shared" si="283"/>
        <v/>
      </c>
      <c r="J8928" s="428"/>
    </row>
    <row r="8929" spans="1:10" ht="24.75" customHeight="1">
      <c r="A8929" s="428"/>
      <c r="B8929" s="428"/>
      <c r="C8929" s="428"/>
      <c r="D8929" s="495"/>
      <c r="E8929" s="495"/>
      <c r="F8929" s="428"/>
      <c r="G8929" s="495"/>
      <c r="H8929" s="495" t="str">
        <f t="shared" si="282"/>
        <v/>
      </c>
      <c r="I8929" s="512" t="str">
        <f t="shared" si="283"/>
        <v/>
      </c>
      <c r="J8929" s="428"/>
    </row>
    <row r="8930" spans="1:10" ht="24.75" customHeight="1">
      <c r="A8930" s="428"/>
      <c r="B8930" s="428"/>
      <c r="C8930" s="428"/>
      <c r="D8930" s="495"/>
      <c r="E8930" s="495"/>
      <c r="F8930" s="428"/>
      <c r="G8930" s="495"/>
      <c r="H8930" s="495" t="str">
        <f t="shared" si="282"/>
        <v/>
      </c>
      <c r="I8930" s="512" t="str">
        <f t="shared" si="283"/>
        <v/>
      </c>
      <c r="J8930" s="428"/>
    </row>
    <row r="8931" spans="1:10" ht="24.75" customHeight="1">
      <c r="A8931" s="428"/>
      <c r="B8931" s="428"/>
      <c r="C8931" s="428"/>
      <c r="D8931" s="495"/>
      <c r="E8931" s="495"/>
      <c r="F8931" s="428"/>
      <c r="G8931" s="495"/>
      <c r="H8931" s="495" t="str">
        <f t="shared" si="282"/>
        <v/>
      </c>
      <c r="I8931" s="512" t="str">
        <f t="shared" si="283"/>
        <v/>
      </c>
      <c r="J8931" s="428"/>
    </row>
    <row r="8932" spans="1:10" ht="24.75" customHeight="1">
      <c r="A8932" s="428"/>
      <c r="B8932" s="428"/>
      <c r="C8932" s="428"/>
      <c r="D8932" s="495"/>
      <c r="E8932" s="495"/>
      <c r="F8932" s="428"/>
      <c r="G8932" s="495"/>
      <c r="H8932" s="495" t="str">
        <f t="shared" si="282"/>
        <v/>
      </c>
      <c r="I8932" s="512" t="str">
        <f t="shared" si="283"/>
        <v/>
      </c>
      <c r="J8932" s="428"/>
    </row>
    <row r="8933" spans="1:10" ht="24.75" customHeight="1">
      <c r="A8933" s="428"/>
      <c r="B8933" s="428"/>
      <c r="C8933" s="428"/>
      <c r="D8933" s="495"/>
      <c r="E8933" s="495"/>
      <c r="F8933" s="428"/>
      <c r="G8933" s="495"/>
      <c r="H8933" s="495" t="str">
        <f t="shared" si="282"/>
        <v/>
      </c>
      <c r="I8933" s="512" t="str">
        <f t="shared" si="283"/>
        <v/>
      </c>
      <c r="J8933" s="428"/>
    </row>
    <row r="8934" spans="1:10" ht="24.75" customHeight="1">
      <c r="A8934" s="428"/>
      <c r="B8934" s="428"/>
      <c r="C8934" s="428"/>
      <c r="D8934" s="495"/>
      <c r="E8934" s="495"/>
      <c r="F8934" s="428"/>
      <c r="G8934" s="495"/>
      <c r="H8934" s="495" t="str">
        <f t="shared" si="282"/>
        <v/>
      </c>
      <c r="I8934" s="512" t="str">
        <f t="shared" si="283"/>
        <v/>
      </c>
      <c r="J8934" s="428"/>
    </row>
    <row r="8935" spans="1:10" ht="24.75" customHeight="1">
      <c r="A8935" s="428"/>
      <c r="B8935" s="428"/>
      <c r="C8935" s="428"/>
      <c r="D8935" s="495"/>
      <c r="E8935" s="495"/>
      <c r="F8935" s="428"/>
      <c r="G8935" s="495"/>
      <c r="H8935" s="495" t="str">
        <f t="shared" si="282"/>
        <v/>
      </c>
      <c r="I8935" s="512" t="str">
        <f t="shared" si="283"/>
        <v/>
      </c>
      <c r="J8935" s="428"/>
    </row>
    <row r="8936" spans="1:10" ht="24.75" customHeight="1">
      <c r="A8936" s="428"/>
      <c r="B8936" s="428"/>
      <c r="C8936" s="428"/>
      <c r="D8936" s="495"/>
      <c r="E8936" s="495"/>
      <c r="F8936" s="428"/>
      <c r="G8936" s="495"/>
      <c r="H8936" s="495" t="str">
        <f t="shared" si="282"/>
        <v/>
      </c>
      <c r="I8936" s="512" t="str">
        <f t="shared" si="283"/>
        <v/>
      </c>
      <c r="J8936" s="428"/>
    </row>
    <row r="8937" spans="1:10" ht="24.75" customHeight="1">
      <c r="A8937" s="428"/>
      <c r="B8937" s="428"/>
      <c r="C8937" s="428"/>
      <c r="D8937" s="495"/>
      <c r="E8937" s="495"/>
      <c r="F8937" s="428"/>
      <c r="G8937" s="495"/>
      <c r="H8937" s="495" t="str">
        <f t="shared" si="282"/>
        <v/>
      </c>
      <c r="I8937" s="512" t="str">
        <f t="shared" si="283"/>
        <v/>
      </c>
      <c r="J8937" s="428"/>
    </row>
    <row r="8938" spans="1:10" ht="24.75" customHeight="1">
      <c r="A8938" s="428"/>
      <c r="B8938" s="428"/>
      <c r="C8938" s="428"/>
      <c r="D8938" s="495"/>
      <c r="E8938" s="495"/>
      <c r="F8938" s="428"/>
      <c r="G8938" s="495"/>
      <c r="H8938" s="495" t="str">
        <f t="shared" si="282"/>
        <v/>
      </c>
      <c r="I8938" s="512" t="str">
        <f t="shared" si="283"/>
        <v/>
      </c>
      <c r="J8938" s="428"/>
    </row>
    <row r="8939" spans="1:10" ht="24.75" customHeight="1">
      <c r="A8939" s="428"/>
      <c r="B8939" s="428"/>
      <c r="C8939" s="428"/>
      <c r="D8939" s="495"/>
      <c r="E8939" s="495"/>
      <c r="F8939" s="428"/>
      <c r="G8939" s="495"/>
      <c r="H8939" s="495" t="str">
        <f t="shared" si="282"/>
        <v/>
      </c>
      <c r="I8939" s="512" t="str">
        <f t="shared" si="283"/>
        <v/>
      </c>
      <c r="J8939" s="428"/>
    </row>
    <row r="8940" spans="1:10" ht="24.75" customHeight="1">
      <c r="A8940" s="428"/>
      <c r="B8940" s="428"/>
      <c r="C8940" s="428"/>
      <c r="D8940" s="495"/>
      <c r="E8940" s="495"/>
      <c r="F8940" s="428"/>
      <c r="G8940" s="495"/>
      <c r="H8940" s="495" t="str">
        <f t="shared" si="282"/>
        <v/>
      </c>
      <c r="I8940" s="512" t="str">
        <f t="shared" si="283"/>
        <v/>
      </c>
      <c r="J8940" s="428"/>
    </row>
    <row r="8941" spans="1:10" ht="24.75" customHeight="1">
      <c r="A8941" s="428"/>
      <c r="B8941" s="428"/>
      <c r="C8941" s="428"/>
      <c r="D8941" s="495"/>
      <c r="E8941" s="495"/>
      <c r="F8941" s="428"/>
      <c r="G8941" s="495"/>
      <c r="H8941" s="495" t="str">
        <f t="shared" si="282"/>
        <v/>
      </c>
      <c r="I8941" s="512" t="str">
        <f t="shared" si="283"/>
        <v/>
      </c>
      <c r="J8941" s="428"/>
    </row>
    <row r="8942" spans="1:10" ht="24.75" customHeight="1">
      <c r="A8942" s="428"/>
      <c r="B8942" s="428"/>
      <c r="C8942" s="428"/>
      <c r="D8942" s="495"/>
      <c r="E8942" s="495"/>
      <c r="F8942" s="428"/>
      <c r="G8942" s="495"/>
      <c r="H8942" s="495" t="str">
        <f t="shared" si="282"/>
        <v/>
      </c>
      <c r="I8942" s="512" t="str">
        <f t="shared" si="283"/>
        <v/>
      </c>
      <c r="J8942" s="428"/>
    </row>
    <row r="8943" spans="1:10" ht="24.75" customHeight="1">
      <c r="A8943" s="428"/>
      <c r="B8943" s="428"/>
      <c r="C8943" s="428"/>
      <c r="D8943" s="495"/>
      <c r="E8943" s="495"/>
      <c r="F8943" s="428"/>
      <c r="G8943" s="495"/>
      <c r="H8943" s="495" t="str">
        <f t="shared" si="282"/>
        <v/>
      </c>
      <c r="I8943" s="512" t="str">
        <f t="shared" si="283"/>
        <v/>
      </c>
      <c r="J8943" s="428"/>
    </row>
    <row r="8944" spans="1:10" ht="24.75" customHeight="1">
      <c r="A8944" s="428"/>
      <c r="B8944" s="428"/>
      <c r="C8944" s="428"/>
      <c r="D8944" s="495"/>
      <c r="E8944" s="495"/>
      <c r="F8944" s="428"/>
      <c r="G8944" s="495"/>
      <c r="H8944" s="495" t="str">
        <f t="shared" si="282"/>
        <v/>
      </c>
      <c r="I8944" s="512" t="str">
        <f t="shared" si="283"/>
        <v/>
      </c>
      <c r="J8944" s="428"/>
    </row>
    <row r="8945" spans="1:10" ht="24.75" customHeight="1">
      <c r="A8945" s="428"/>
      <c r="B8945" s="428"/>
      <c r="C8945" s="428"/>
      <c r="D8945" s="495"/>
      <c r="E8945" s="495"/>
      <c r="F8945" s="428"/>
      <c r="G8945" s="495"/>
      <c r="H8945" s="495" t="str">
        <f t="shared" si="282"/>
        <v/>
      </c>
      <c r="I8945" s="512" t="str">
        <f t="shared" si="283"/>
        <v/>
      </c>
      <c r="J8945" s="428"/>
    </row>
    <row r="8946" spans="1:10" ht="24.75" customHeight="1">
      <c r="A8946" s="428"/>
      <c r="B8946" s="428"/>
      <c r="C8946" s="428"/>
      <c r="D8946" s="495"/>
      <c r="E8946" s="495"/>
      <c r="F8946" s="428"/>
      <c r="G8946" s="495"/>
      <c r="H8946" s="495" t="str">
        <f t="shared" si="282"/>
        <v/>
      </c>
      <c r="I8946" s="512" t="str">
        <f t="shared" si="283"/>
        <v/>
      </c>
      <c r="J8946" s="428"/>
    </row>
    <row r="8947" spans="1:10" ht="24.75" customHeight="1">
      <c r="A8947" s="428"/>
      <c r="B8947" s="428"/>
      <c r="C8947" s="428"/>
      <c r="D8947" s="495"/>
      <c r="E8947" s="495"/>
      <c r="F8947" s="428"/>
      <c r="G8947" s="495"/>
      <c r="H8947" s="495" t="str">
        <f t="shared" si="282"/>
        <v/>
      </c>
      <c r="I8947" s="512" t="str">
        <f t="shared" si="283"/>
        <v/>
      </c>
      <c r="J8947" s="428"/>
    </row>
    <row r="8948" spans="1:10" ht="24.75" customHeight="1">
      <c r="A8948" s="428"/>
      <c r="B8948" s="428"/>
      <c r="C8948" s="428"/>
      <c r="D8948" s="495"/>
      <c r="E8948" s="495"/>
      <c r="F8948" s="428"/>
      <c r="G8948" s="495"/>
      <c r="H8948" s="495" t="str">
        <f t="shared" si="282"/>
        <v/>
      </c>
      <c r="I8948" s="512" t="str">
        <f t="shared" si="283"/>
        <v/>
      </c>
      <c r="J8948" s="428"/>
    </row>
    <row r="8949" spans="1:10" ht="24.75" customHeight="1">
      <c r="A8949" s="428"/>
      <c r="B8949" s="428"/>
      <c r="C8949" s="428"/>
      <c r="D8949" s="495"/>
      <c r="E8949" s="495"/>
      <c r="F8949" s="428"/>
      <c r="G8949" s="495"/>
      <c r="H8949" s="495" t="str">
        <f t="shared" si="282"/>
        <v/>
      </c>
      <c r="I8949" s="512" t="str">
        <f t="shared" si="283"/>
        <v/>
      </c>
      <c r="J8949" s="428"/>
    </row>
    <row r="8950" spans="1:10" ht="24.75" customHeight="1">
      <c r="A8950" s="428"/>
      <c r="B8950" s="428"/>
      <c r="C8950" s="428"/>
      <c r="D8950" s="495"/>
      <c r="E8950" s="495"/>
      <c r="F8950" s="428"/>
      <c r="G8950" s="495"/>
      <c r="H8950" s="495" t="str">
        <f t="shared" si="282"/>
        <v/>
      </c>
      <c r="I8950" s="512" t="str">
        <f t="shared" si="283"/>
        <v/>
      </c>
      <c r="J8950" s="428"/>
    </row>
    <row r="8951" spans="1:10" ht="24.75" customHeight="1">
      <c r="A8951" s="428"/>
      <c r="B8951" s="428"/>
      <c r="C8951" s="428"/>
      <c r="D8951" s="495"/>
      <c r="E8951" s="495"/>
      <c r="F8951" s="428"/>
      <c r="G8951" s="495"/>
      <c r="H8951" s="495" t="str">
        <f t="shared" si="282"/>
        <v/>
      </c>
      <c r="I8951" s="512" t="str">
        <f t="shared" si="283"/>
        <v/>
      </c>
      <c r="J8951" s="428"/>
    </row>
    <row r="8952" spans="1:10" ht="24.75" customHeight="1">
      <c r="A8952" s="428"/>
      <c r="B8952" s="428"/>
      <c r="C8952" s="428"/>
      <c r="D8952" s="495"/>
      <c r="E8952" s="495"/>
      <c r="F8952" s="428"/>
      <c r="G8952" s="495"/>
      <c r="H8952" s="495" t="str">
        <f t="shared" si="282"/>
        <v/>
      </c>
      <c r="I8952" s="512" t="str">
        <f t="shared" si="283"/>
        <v/>
      </c>
      <c r="J8952" s="428"/>
    </row>
    <row r="8953" spans="1:10" ht="24.75" customHeight="1">
      <c r="A8953" s="428"/>
      <c r="B8953" s="428"/>
      <c r="C8953" s="428"/>
      <c r="D8953" s="495"/>
      <c r="E8953" s="495"/>
      <c r="F8953" s="428"/>
      <c r="G8953" s="495"/>
      <c r="H8953" s="495" t="str">
        <f t="shared" si="282"/>
        <v/>
      </c>
      <c r="I8953" s="512" t="str">
        <f t="shared" si="283"/>
        <v/>
      </c>
      <c r="J8953" s="428"/>
    </row>
    <row r="8954" spans="1:10" ht="24.75" customHeight="1">
      <c r="A8954" s="428"/>
      <c r="B8954" s="428"/>
      <c r="C8954" s="428"/>
      <c r="D8954" s="495"/>
      <c r="E8954" s="495"/>
      <c r="F8954" s="428"/>
      <c r="G8954" s="495"/>
      <c r="H8954" s="495" t="str">
        <f t="shared" si="282"/>
        <v/>
      </c>
      <c r="I8954" s="512" t="str">
        <f t="shared" si="283"/>
        <v/>
      </c>
      <c r="J8954" s="428"/>
    </row>
    <row r="8955" spans="1:10" ht="24.75" customHeight="1">
      <c r="A8955" s="428"/>
      <c r="B8955" s="428"/>
      <c r="C8955" s="428"/>
      <c r="D8955" s="495"/>
      <c r="E8955" s="495"/>
      <c r="F8955" s="428"/>
      <c r="G8955" s="495"/>
      <c r="H8955" s="495" t="str">
        <f t="shared" si="282"/>
        <v/>
      </c>
      <c r="I8955" s="512" t="str">
        <f t="shared" si="283"/>
        <v/>
      </c>
      <c r="J8955" s="428"/>
    </row>
    <row r="8956" spans="1:10" ht="24.75" customHeight="1">
      <c r="A8956" s="428"/>
      <c r="B8956" s="428"/>
      <c r="C8956" s="428"/>
      <c r="D8956" s="495"/>
      <c r="E8956" s="495"/>
      <c r="F8956" s="428"/>
      <c r="G8956" s="495"/>
      <c r="H8956" s="495" t="str">
        <f t="shared" si="282"/>
        <v/>
      </c>
      <c r="I8956" s="512" t="str">
        <f t="shared" si="283"/>
        <v/>
      </c>
      <c r="J8956" s="428"/>
    </row>
    <row r="8957" spans="1:10" ht="24.75" customHeight="1">
      <c r="A8957" s="428"/>
      <c r="B8957" s="428"/>
      <c r="C8957" s="428"/>
      <c r="D8957" s="495"/>
      <c r="E8957" s="495"/>
      <c r="F8957" s="428"/>
      <c r="G8957" s="495"/>
      <c r="H8957" s="495" t="str">
        <f t="shared" si="282"/>
        <v/>
      </c>
      <c r="I8957" s="512" t="str">
        <f t="shared" si="283"/>
        <v/>
      </c>
      <c r="J8957" s="428"/>
    </row>
    <row r="8958" spans="1:10" ht="24.75" customHeight="1">
      <c r="A8958" s="428"/>
      <c r="B8958" s="428"/>
      <c r="C8958" s="428"/>
      <c r="D8958" s="495"/>
      <c r="E8958" s="495"/>
      <c r="F8958" s="428"/>
      <c r="G8958" s="495"/>
      <c r="H8958" s="495" t="str">
        <f t="shared" si="282"/>
        <v/>
      </c>
      <c r="I8958" s="512" t="str">
        <f t="shared" si="283"/>
        <v/>
      </c>
      <c r="J8958" s="428"/>
    </row>
    <row r="8959" spans="1:10" ht="24.75" customHeight="1">
      <c r="A8959" s="428"/>
      <c r="B8959" s="428"/>
      <c r="C8959" s="428"/>
      <c r="D8959" s="495"/>
      <c r="E8959" s="495"/>
      <c r="F8959" s="428"/>
      <c r="G8959" s="495"/>
      <c r="H8959" s="495" t="str">
        <f t="shared" si="282"/>
        <v/>
      </c>
      <c r="I8959" s="512" t="str">
        <f t="shared" si="283"/>
        <v/>
      </c>
      <c r="J8959" s="428"/>
    </row>
    <row r="8960" spans="1:10" ht="24.75" customHeight="1">
      <c r="A8960" s="428"/>
      <c r="B8960" s="428"/>
      <c r="C8960" s="428"/>
      <c r="D8960" s="495"/>
      <c r="E8960" s="495"/>
      <c r="F8960" s="428"/>
      <c r="G8960" s="495"/>
      <c r="H8960" s="495" t="str">
        <f t="shared" si="282"/>
        <v/>
      </c>
      <c r="I8960" s="512" t="str">
        <f t="shared" si="283"/>
        <v/>
      </c>
      <c r="J8960" s="428"/>
    </row>
    <row r="8961" spans="1:10" ht="24.75" customHeight="1">
      <c r="A8961" s="428"/>
      <c r="B8961" s="428"/>
      <c r="C8961" s="428"/>
      <c r="D8961" s="495"/>
      <c r="E8961" s="495"/>
      <c r="F8961" s="428"/>
      <c r="G8961" s="495"/>
      <c r="H8961" s="495" t="str">
        <f t="shared" si="282"/>
        <v/>
      </c>
      <c r="I8961" s="512" t="str">
        <f t="shared" si="283"/>
        <v/>
      </c>
      <c r="J8961" s="428"/>
    </row>
    <row r="8962" spans="1:10" ht="24.75" customHeight="1">
      <c r="A8962" s="428"/>
      <c r="B8962" s="428"/>
      <c r="C8962" s="428"/>
      <c r="D8962" s="495"/>
      <c r="E8962" s="495"/>
      <c r="F8962" s="428"/>
      <c r="G8962" s="495"/>
      <c r="H8962" s="495" t="str">
        <f t="shared" si="282"/>
        <v/>
      </c>
      <c r="I8962" s="512" t="str">
        <f t="shared" si="283"/>
        <v/>
      </c>
      <c r="J8962" s="428"/>
    </row>
    <row r="8963" spans="1:10" ht="24.75" customHeight="1">
      <c r="A8963" s="428"/>
      <c r="B8963" s="428"/>
      <c r="C8963" s="428"/>
      <c r="D8963" s="495"/>
      <c r="E8963" s="495"/>
      <c r="F8963" s="428"/>
      <c r="G8963" s="495"/>
      <c r="H8963" s="495" t="str">
        <f t="shared" si="282"/>
        <v/>
      </c>
      <c r="I8963" s="512" t="str">
        <f t="shared" si="283"/>
        <v/>
      </c>
      <c r="J8963" s="428"/>
    </row>
    <row r="8964" spans="1:10" ht="24.75" customHeight="1">
      <c r="A8964" s="428"/>
      <c r="B8964" s="428"/>
      <c r="C8964" s="428"/>
      <c r="D8964" s="495"/>
      <c r="E8964" s="495"/>
      <c r="F8964" s="428"/>
      <c r="G8964" s="495"/>
      <c r="H8964" s="495" t="str">
        <f t="shared" si="282"/>
        <v/>
      </c>
      <c r="I8964" s="512" t="str">
        <f t="shared" si="283"/>
        <v/>
      </c>
      <c r="J8964" s="428"/>
    </row>
    <row r="8965" spans="1:10" ht="24.75" customHeight="1">
      <c r="A8965" s="428"/>
      <c r="B8965" s="428"/>
      <c r="C8965" s="428"/>
      <c r="D8965" s="495"/>
      <c r="E8965" s="495"/>
      <c r="F8965" s="428"/>
      <c r="G8965" s="495"/>
      <c r="H8965" s="495" t="str">
        <f t="shared" si="282"/>
        <v/>
      </c>
      <c r="I8965" s="512" t="str">
        <f t="shared" si="283"/>
        <v/>
      </c>
      <c r="J8965" s="428"/>
    </row>
    <row r="8966" spans="1:10" ht="24.75" customHeight="1">
      <c r="A8966" s="428"/>
      <c r="B8966" s="428"/>
      <c r="C8966" s="428"/>
      <c r="D8966" s="495"/>
      <c r="E8966" s="495"/>
      <c r="F8966" s="428"/>
      <c r="G8966" s="495"/>
      <c r="H8966" s="495" t="str">
        <f t="shared" si="282"/>
        <v/>
      </c>
      <c r="I8966" s="512" t="str">
        <f t="shared" si="283"/>
        <v/>
      </c>
      <c r="J8966" s="428"/>
    </row>
    <row r="8967" spans="1:10" ht="24.75" customHeight="1">
      <c r="A8967" s="428"/>
      <c r="B8967" s="428"/>
      <c r="C8967" s="428"/>
      <c r="D8967" s="495"/>
      <c r="E8967" s="495"/>
      <c r="F8967" s="428"/>
      <c r="G8967" s="495"/>
      <c r="H8967" s="495" t="str">
        <f t="shared" si="282"/>
        <v/>
      </c>
      <c r="I8967" s="512" t="str">
        <f t="shared" si="283"/>
        <v/>
      </c>
      <c r="J8967" s="428"/>
    </row>
    <row r="8968" spans="1:10" ht="24.75" customHeight="1">
      <c r="A8968" s="428"/>
      <c r="B8968" s="428"/>
      <c r="C8968" s="428"/>
      <c r="D8968" s="495"/>
      <c r="E8968" s="495"/>
      <c r="F8968" s="428"/>
      <c r="G8968" s="495"/>
      <c r="H8968" s="495" t="str">
        <f t="shared" si="282"/>
        <v/>
      </c>
      <c r="I8968" s="512" t="str">
        <f t="shared" si="283"/>
        <v/>
      </c>
      <c r="J8968" s="428"/>
    </row>
    <row r="8969" spans="1:10" ht="24.75" customHeight="1">
      <c r="A8969" s="428"/>
      <c r="B8969" s="428"/>
      <c r="C8969" s="428"/>
      <c r="D8969" s="495"/>
      <c r="E8969" s="495"/>
      <c r="F8969" s="428"/>
      <c r="G8969" s="495"/>
      <c r="H8969" s="495" t="str">
        <f t="shared" si="282"/>
        <v/>
      </c>
      <c r="I8969" s="512" t="str">
        <f t="shared" si="283"/>
        <v/>
      </c>
      <c r="J8969" s="428"/>
    </row>
    <row r="8970" spans="1:10" ht="24.75" customHeight="1">
      <c r="A8970" s="428"/>
      <c r="B8970" s="428"/>
      <c r="C8970" s="428"/>
      <c r="D8970" s="495"/>
      <c r="E8970" s="495"/>
      <c r="F8970" s="428"/>
      <c r="G8970" s="495"/>
      <c r="H8970" s="495" t="str">
        <f t="shared" si="282"/>
        <v/>
      </c>
      <c r="I8970" s="512" t="str">
        <f t="shared" si="283"/>
        <v/>
      </c>
      <c r="J8970" s="428"/>
    </row>
    <row r="8971" spans="1:10" ht="24.75" customHeight="1">
      <c r="A8971" s="428"/>
      <c r="B8971" s="428"/>
      <c r="C8971" s="428"/>
      <c r="D8971" s="495"/>
      <c r="E8971" s="495"/>
      <c r="F8971" s="428"/>
      <c r="G8971" s="495"/>
      <c r="H8971" s="495" t="str">
        <f t="shared" si="282"/>
        <v/>
      </c>
      <c r="I8971" s="512" t="str">
        <f t="shared" si="283"/>
        <v/>
      </c>
      <c r="J8971" s="428"/>
    </row>
    <row r="8972" spans="1:10" ht="24.75" customHeight="1">
      <c r="A8972" s="428"/>
      <c r="B8972" s="428"/>
      <c r="C8972" s="428"/>
      <c r="D8972" s="495"/>
      <c r="E8972" s="495"/>
      <c r="F8972" s="428"/>
      <c r="G8972" s="495"/>
      <c r="H8972" s="495" t="str">
        <f t="shared" si="282"/>
        <v/>
      </c>
      <c r="I8972" s="512" t="str">
        <f t="shared" si="283"/>
        <v/>
      </c>
      <c r="J8972" s="428"/>
    </row>
    <row r="8973" spans="1:10" ht="24.75" customHeight="1">
      <c r="A8973" s="428"/>
      <c r="B8973" s="428"/>
      <c r="C8973" s="428"/>
      <c r="D8973" s="495"/>
      <c r="E8973" s="495"/>
      <c r="F8973" s="428"/>
      <c r="G8973" s="495"/>
      <c r="H8973" s="495" t="str">
        <f t="shared" si="282"/>
        <v/>
      </c>
      <c r="I8973" s="512" t="str">
        <f t="shared" si="283"/>
        <v/>
      </c>
      <c r="J8973" s="428"/>
    </row>
    <row r="8974" spans="1:10" ht="24.75" customHeight="1">
      <c r="A8974" s="428"/>
      <c r="B8974" s="428"/>
      <c r="C8974" s="428"/>
      <c r="D8974" s="495"/>
      <c r="E8974" s="495"/>
      <c r="F8974" s="428"/>
      <c r="G8974" s="495"/>
      <c r="H8974" s="495" t="str">
        <f t="shared" si="282"/>
        <v/>
      </c>
      <c r="I8974" s="512" t="str">
        <f t="shared" si="283"/>
        <v/>
      </c>
      <c r="J8974" s="428"/>
    </row>
    <row r="8975" spans="1:10" ht="24.75" customHeight="1">
      <c r="A8975" s="428"/>
      <c r="B8975" s="428"/>
      <c r="C8975" s="428"/>
      <c r="D8975" s="495"/>
      <c r="E8975" s="495"/>
      <c r="F8975" s="428"/>
      <c r="G8975" s="495"/>
      <c r="H8975" s="495" t="str">
        <f t="shared" si="282"/>
        <v/>
      </c>
      <c r="I8975" s="512" t="str">
        <f t="shared" si="283"/>
        <v/>
      </c>
      <c r="J8975" s="428"/>
    </row>
  </sheetData>
  <mergeCells count="7">
    <mergeCell ref="I2:I3"/>
    <mergeCell ref="J2:J3"/>
    <mergeCell ref="A1:J1"/>
    <mergeCell ref="A2:A3"/>
    <mergeCell ref="B2:B3"/>
    <mergeCell ref="C2:C3"/>
    <mergeCell ref="D2:D3"/>
  </mergeCells>
  <phoneticPr fontId="3"/>
  <conditionalFormatting sqref="H4:H8975">
    <cfRule type="expression" dxfId="19" priority="1">
      <formula>H4&lt;&gt;ROUNDDOWN(H4,0)</formula>
    </cfRule>
  </conditionalFormatting>
  <dataValidations count="2">
    <dataValidation imeMode="hiragana" allowBlank="1" showInputMessage="1" showErrorMessage="1" sqref="F4:F8975 B4:C8975 J4:J8975"/>
    <dataValidation imeMode="off" allowBlank="1" showInputMessage="1" showErrorMessage="1" sqref="D4:E8975 A4:A8975 G4:I8975"/>
  </dataValidations>
  <printOptions horizontalCentered="1"/>
  <pageMargins left="0.23622047244094491" right="0.23622047244094491" top="0.74803149606299213" bottom="0.74803149606299213" header="0.31496062992125984" footer="0.31496062992125984"/>
  <pageSetup paperSize="9" orientation="landscape" blackAndWhite="1" r:id="rId1"/>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showGridLines="0" view="pageBreakPreview" topLeftCell="A39" zoomScaleNormal="100" workbookViewId="0">
      <selection activeCell="A53" sqref="A53"/>
    </sheetView>
  </sheetViews>
  <sheetFormatPr defaultRowHeight="14.25"/>
  <cols>
    <col min="1" max="1" width="14.625" style="370" customWidth="1"/>
    <col min="2" max="3" width="11" style="370" customWidth="1"/>
    <col min="4" max="4" width="13" style="370" customWidth="1"/>
    <col min="5" max="5" width="21.375" style="370" customWidth="1"/>
    <col min="6" max="6" width="12.5" style="370" customWidth="1"/>
    <col min="7" max="16384" width="9" style="370"/>
  </cols>
  <sheetData>
    <row r="1" spans="1:6" ht="14.25" customHeight="1">
      <c r="A1" s="1102"/>
      <c r="B1" s="1102"/>
      <c r="C1" s="1102"/>
      <c r="D1" s="1102"/>
      <c r="E1" s="2307" t="s">
        <v>906</v>
      </c>
      <c r="F1" s="2307"/>
    </row>
    <row r="2" spans="1:6" ht="14.25" customHeight="1">
      <c r="A2" s="1103" t="str">
        <f>IF(A5="○○病院","（発注者）","")</f>
        <v>（発注者）</v>
      </c>
      <c r="B2" s="1102"/>
      <c r="C2" s="1102"/>
      <c r="D2" s="1102"/>
      <c r="E2" s="1102"/>
      <c r="F2" s="1102"/>
    </row>
    <row r="3" spans="1:6" ht="14.25" customHeight="1">
      <c r="A3" s="1104" t="s">
        <v>752</v>
      </c>
      <c r="B3" s="1102"/>
      <c r="C3" s="1102"/>
      <c r="D3" s="1102"/>
      <c r="E3" s="1102"/>
      <c r="F3" s="1102"/>
    </row>
    <row r="4" spans="1:6" ht="14.25" customHeight="1">
      <c r="A4" s="1102" t="s">
        <v>724</v>
      </c>
      <c r="B4" s="1102"/>
      <c r="C4" s="1102"/>
      <c r="D4" s="1102"/>
      <c r="E4" s="1102"/>
      <c r="F4" s="1102"/>
    </row>
    <row r="5" spans="1:6" ht="14.25" customHeight="1">
      <c r="A5" s="2314" t="str">
        <f>'1'!$A$7</f>
        <v>○○病院</v>
      </c>
      <c r="B5" s="2314"/>
      <c r="C5" s="1114"/>
      <c r="D5" s="1102"/>
      <c r="E5" s="1102"/>
      <c r="F5" s="1102"/>
    </row>
    <row r="6" spans="1:6" ht="14.25" customHeight="1">
      <c r="A6" s="2313" t="str">
        <f>'1'!$A$8&amp;"　"&amp;'1'!$B$8</f>
        <v>院　長　○　○　○　○</v>
      </c>
      <c r="B6" s="2313"/>
      <c r="C6" s="1102" t="s">
        <v>545</v>
      </c>
      <c r="D6" s="1102"/>
      <c r="E6" s="1102"/>
      <c r="F6" s="1102"/>
    </row>
    <row r="7" spans="1:6" ht="14.25" customHeight="1">
      <c r="A7" s="1102" t="s">
        <v>161</v>
      </c>
      <c r="B7" s="1102"/>
      <c r="C7" s="1102"/>
      <c r="D7" s="1102"/>
      <c r="E7" s="1102"/>
      <c r="F7" s="1102"/>
    </row>
    <row r="8" spans="1:6" ht="14.25" customHeight="1">
      <c r="A8" s="811" t="s">
        <v>770</v>
      </c>
      <c r="B8" s="811"/>
      <c r="C8" s="816"/>
      <c r="D8" s="816"/>
      <c r="E8" s="1102"/>
      <c r="F8" s="1102"/>
    </row>
    <row r="9" spans="1:6" ht="14.25" customHeight="1">
      <c r="A9" s="2115">
        <f>'5'!$A$12</f>
        <v>0</v>
      </c>
      <c r="B9" s="2115"/>
      <c r="C9" s="1102"/>
      <c r="D9" s="1102"/>
      <c r="E9" s="1102"/>
      <c r="F9" s="1102"/>
    </row>
    <row r="10" spans="1:6" ht="14.25" customHeight="1">
      <c r="A10" s="2206">
        <f>'5'!$A$13</f>
        <v>0</v>
      </c>
      <c r="B10" s="2206"/>
      <c r="C10" s="1102" t="s">
        <v>545</v>
      </c>
      <c r="D10" s="1102"/>
      <c r="E10" s="1102"/>
      <c r="F10" s="1102"/>
    </row>
    <row r="11" spans="1:6" ht="14.25" customHeight="1">
      <c r="A11" s="1105"/>
      <c r="B11" s="1106"/>
      <c r="C11" s="1102"/>
      <c r="D11" s="1102"/>
      <c r="E11" s="1102"/>
      <c r="F11" s="1102"/>
    </row>
    <row r="12" spans="1:6" ht="14.25" customHeight="1">
      <c r="A12" s="1102"/>
      <c r="B12" s="1102"/>
      <c r="C12" s="1102"/>
      <c r="D12" s="1107" t="s">
        <v>688</v>
      </c>
      <c r="E12" s="2308">
        <f>'1'!$G$13</f>
        <v>0</v>
      </c>
      <c r="F12" s="2308"/>
    </row>
    <row r="13" spans="1:6" ht="14.25" customHeight="1">
      <c r="A13" s="1102"/>
      <c r="B13" s="1102"/>
      <c r="C13" s="1102"/>
      <c r="D13" s="1082"/>
      <c r="E13" s="2309"/>
      <c r="F13" s="2309"/>
    </row>
    <row r="14" spans="1:6" ht="14.25" customHeight="1">
      <c r="A14" s="1102"/>
      <c r="B14" s="1102"/>
      <c r="C14" s="1102"/>
      <c r="D14" s="1105" t="s">
        <v>581</v>
      </c>
      <c r="E14" s="1133">
        <f>'4'!$C$30</f>
        <v>0</v>
      </c>
      <c r="F14" s="1108" t="s">
        <v>740</v>
      </c>
    </row>
    <row r="15" spans="1:6" ht="14.25" customHeight="1">
      <c r="A15" s="1106"/>
      <c r="B15" s="1102"/>
      <c r="C15" s="1102"/>
      <c r="D15" s="1102"/>
      <c r="E15" s="1102"/>
      <c r="F15" s="1102"/>
    </row>
    <row r="16" spans="1:6" ht="14.25" customHeight="1">
      <c r="A16" s="1102"/>
      <c r="B16" s="1102"/>
      <c r="C16" s="1102"/>
      <c r="D16" s="1102"/>
      <c r="E16" s="1102"/>
      <c r="F16" s="1102"/>
    </row>
    <row r="17" spans="1:6" ht="14.25" customHeight="1">
      <c r="A17" s="1102"/>
      <c r="B17" s="1102"/>
      <c r="C17" s="1102"/>
      <c r="D17" s="1102"/>
      <c r="E17" s="1102"/>
      <c r="F17" s="1102"/>
    </row>
    <row r="18" spans="1:6" ht="27" customHeight="1">
      <c r="A18" s="2310" t="s">
        <v>533</v>
      </c>
      <c r="B18" s="2311"/>
      <c r="C18" s="2311"/>
      <c r="D18" s="2311"/>
      <c r="E18" s="2311"/>
      <c r="F18" s="2311"/>
    </row>
    <row r="19" spans="1:6" ht="14.25" customHeight="1">
      <c r="A19" s="1102"/>
      <c r="B19" s="1102"/>
      <c r="C19" s="1102"/>
      <c r="D19" s="1102"/>
      <c r="E19" s="1102"/>
      <c r="F19" s="1106"/>
    </row>
    <row r="20" spans="1:6" ht="14.25" customHeight="1">
      <c r="A20" s="1102"/>
      <c r="B20" s="1102"/>
      <c r="C20" s="1102"/>
      <c r="D20" s="1102"/>
      <c r="E20" s="1102"/>
      <c r="F20" s="1102"/>
    </row>
    <row r="21" spans="1:6" ht="14.25" customHeight="1">
      <c r="A21" s="2305" t="str">
        <f>"　この度、"&amp;'1'!$C$26&amp;"おいて、事故が発生しましたので下記のとおり報告いたします。"</f>
        <v>　この度、○○整備工事おいて、事故が発生しましたので下記のとおり報告いたします。</v>
      </c>
      <c r="B21" s="2305"/>
      <c r="C21" s="2305"/>
      <c r="D21" s="2305"/>
      <c r="E21" s="2305"/>
      <c r="F21" s="2305"/>
    </row>
    <row r="22" spans="1:6" ht="14.25" customHeight="1">
      <c r="A22" s="2305"/>
      <c r="B22" s="2305"/>
      <c r="C22" s="2305"/>
      <c r="D22" s="2305"/>
      <c r="E22" s="2305"/>
      <c r="F22" s="2305"/>
    </row>
    <row r="23" spans="1:6" ht="14.25" customHeight="1">
      <c r="A23" s="1102"/>
      <c r="B23" s="1102"/>
      <c r="C23" s="1102"/>
      <c r="D23" s="1102"/>
      <c r="E23" s="1102"/>
      <c r="F23" s="1109"/>
    </row>
    <row r="24" spans="1:6" ht="14.25" customHeight="1">
      <c r="A24" s="1102"/>
      <c r="B24" s="1102"/>
      <c r="C24" s="1102"/>
      <c r="D24" s="1102"/>
      <c r="E24" s="1102"/>
      <c r="F24" s="1109"/>
    </row>
    <row r="25" spans="1:6" ht="14.25" customHeight="1">
      <c r="A25" s="1110" t="s">
        <v>856</v>
      </c>
      <c r="B25" s="1110"/>
      <c r="C25" s="1110"/>
      <c r="D25" s="1110"/>
      <c r="E25" s="1110"/>
      <c r="F25" s="1110"/>
    </row>
    <row r="26" spans="1:6" ht="14.25" customHeight="1">
      <c r="A26" s="1102"/>
      <c r="B26" s="1102"/>
      <c r="C26" s="1102"/>
      <c r="D26" s="1102"/>
      <c r="E26" s="1102"/>
      <c r="F26" s="1102"/>
    </row>
    <row r="27" spans="1:6" ht="14.25" customHeight="1">
      <c r="A27" s="1102"/>
      <c r="B27" s="1102"/>
      <c r="C27" s="1102"/>
      <c r="D27" s="1102"/>
      <c r="E27" s="1102"/>
      <c r="F27" s="1102"/>
    </row>
    <row r="28" spans="1:6" ht="14.25" customHeight="1">
      <c r="A28" s="1102" t="s">
        <v>534</v>
      </c>
      <c r="B28" s="1102"/>
      <c r="C28" s="2312" t="s">
        <v>906</v>
      </c>
      <c r="D28" s="2312"/>
      <c r="E28" s="1111" t="s">
        <v>913</v>
      </c>
      <c r="F28" s="1102"/>
    </row>
    <row r="29" spans="1:6" ht="14.25" customHeight="1">
      <c r="A29" s="1105"/>
      <c r="B29" s="1102"/>
      <c r="C29" s="1102"/>
      <c r="D29" s="1102"/>
      <c r="E29" s="1102"/>
      <c r="F29" s="1102"/>
    </row>
    <row r="30" spans="1:6" ht="14.25" customHeight="1">
      <c r="A30" s="1102" t="s">
        <v>535</v>
      </c>
      <c r="B30" s="1102"/>
      <c r="C30" s="2306"/>
      <c r="D30" s="2306"/>
      <c r="E30" s="2306"/>
      <c r="F30" s="2306"/>
    </row>
    <row r="31" spans="1:6" ht="14.25" customHeight="1">
      <c r="A31" s="1105"/>
      <c r="B31" s="1102"/>
      <c r="C31" s="1102"/>
      <c r="D31" s="1102"/>
      <c r="E31" s="1102"/>
      <c r="F31" s="1102"/>
    </row>
    <row r="32" spans="1:6" ht="14.25" customHeight="1">
      <c r="A32" s="1102" t="s">
        <v>536</v>
      </c>
      <c r="B32" s="1112"/>
      <c r="C32" s="1102" t="s">
        <v>537</v>
      </c>
      <c r="D32" s="1102"/>
      <c r="E32" s="1102"/>
      <c r="F32" s="1102"/>
    </row>
    <row r="33" spans="1:6" ht="14.25" customHeight="1">
      <c r="A33" s="1105"/>
      <c r="B33" s="1102"/>
      <c r="C33" s="1102"/>
      <c r="D33" s="1102"/>
      <c r="E33" s="1102"/>
      <c r="F33" s="1102"/>
    </row>
    <row r="34" spans="1:6" ht="14.25" customHeight="1">
      <c r="A34" s="1105"/>
      <c r="B34" s="1102"/>
      <c r="C34" s="1102"/>
      <c r="D34" s="1102"/>
      <c r="E34" s="1102"/>
      <c r="F34" s="1102"/>
    </row>
    <row r="35" spans="1:6" ht="14.25" customHeight="1">
      <c r="A35" s="1102" t="s">
        <v>538</v>
      </c>
      <c r="B35" s="1102"/>
      <c r="C35" s="1102" t="s">
        <v>537</v>
      </c>
      <c r="D35" s="1102"/>
      <c r="E35" s="1102"/>
      <c r="F35" s="1102"/>
    </row>
    <row r="36" spans="1:6" ht="14.25" customHeight="1">
      <c r="A36" s="1105"/>
      <c r="B36" s="1102"/>
      <c r="C36" s="1102"/>
      <c r="D36" s="1102"/>
      <c r="E36" s="1102"/>
      <c r="F36" s="1102"/>
    </row>
    <row r="37" spans="1:6" ht="14.25" customHeight="1">
      <c r="A37" s="1105"/>
      <c r="B37" s="1102"/>
      <c r="C37" s="1102"/>
      <c r="D37" s="1102"/>
      <c r="E37" s="1102"/>
      <c r="F37" s="1102"/>
    </row>
    <row r="38" spans="1:6" ht="14.25" customHeight="1">
      <c r="A38" s="1102" t="s">
        <v>539</v>
      </c>
      <c r="B38" s="1102"/>
      <c r="C38" s="1102" t="s">
        <v>540</v>
      </c>
      <c r="D38" s="1102"/>
      <c r="E38" s="1102"/>
      <c r="F38" s="1102"/>
    </row>
    <row r="39" spans="1:6" ht="14.25" customHeight="1">
      <c r="A39" s="1105"/>
      <c r="B39" s="1102"/>
      <c r="C39" s="1102"/>
      <c r="D39" s="1102"/>
      <c r="E39" s="1102"/>
      <c r="F39" s="1102"/>
    </row>
    <row r="40" spans="1:6" ht="14.25" customHeight="1">
      <c r="A40" s="1105"/>
      <c r="B40" s="1102"/>
      <c r="C40" s="1102"/>
      <c r="D40" s="1102"/>
      <c r="E40" s="1102"/>
      <c r="F40" s="1102"/>
    </row>
    <row r="41" spans="1:6" ht="14.25" customHeight="1">
      <c r="A41" s="1102" t="s">
        <v>541</v>
      </c>
      <c r="B41" s="1102"/>
      <c r="C41" s="1102" t="s">
        <v>542</v>
      </c>
      <c r="D41" s="1102"/>
      <c r="E41" s="1102"/>
      <c r="F41" s="1102"/>
    </row>
    <row r="42" spans="1:6" ht="14.25" customHeight="1">
      <c r="A42" s="1105"/>
      <c r="B42" s="1102"/>
      <c r="C42" s="1102"/>
      <c r="D42" s="1102"/>
      <c r="E42" s="1102"/>
      <c r="F42" s="1102"/>
    </row>
    <row r="43" spans="1:6">
      <c r="A43" s="1105"/>
      <c r="B43" s="1102"/>
      <c r="C43" s="1102"/>
      <c r="D43" s="1102"/>
      <c r="E43" s="1102"/>
      <c r="F43" s="1102"/>
    </row>
    <row r="44" spans="1:6">
      <c r="A44" s="1102" t="s">
        <v>543</v>
      </c>
      <c r="B44" s="1102"/>
      <c r="C44" s="2305"/>
      <c r="D44" s="2305"/>
      <c r="E44" s="2305"/>
      <c r="F44" s="2305"/>
    </row>
    <row r="45" spans="1:6">
      <c r="A45"/>
      <c r="B45"/>
      <c r="C45" s="2305"/>
      <c r="D45" s="2305"/>
      <c r="E45" s="2305"/>
      <c r="F45" s="2305"/>
    </row>
    <row r="46" spans="1:6">
      <c r="A46" s="1102"/>
      <c r="B46" s="1102"/>
      <c r="C46" s="2305"/>
      <c r="D46" s="2305"/>
      <c r="E46" s="2305"/>
      <c r="F46" s="2305"/>
    </row>
    <row r="47" spans="1:6">
      <c r="A47" s="1102"/>
      <c r="B47" s="1102"/>
      <c r="C47" s="2305"/>
      <c r="D47" s="2305"/>
      <c r="E47" s="2305"/>
      <c r="F47" s="2305"/>
    </row>
    <row r="48" spans="1:6">
      <c r="A48" s="1102"/>
      <c r="B48" s="1102"/>
      <c r="C48" s="2305"/>
      <c r="D48" s="2305"/>
      <c r="E48" s="2305"/>
      <c r="F48" s="2305"/>
    </row>
    <row r="49" spans="1:6">
      <c r="A49" s="1102"/>
      <c r="B49" s="1102"/>
      <c r="C49" s="2305"/>
      <c r="D49" s="2305"/>
      <c r="E49" s="2305"/>
      <c r="F49" s="2305"/>
    </row>
    <row r="50" spans="1:6">
      <c r="A50" s="1102"/>
      <c r="B50" s="1102"/>
      <c r="C50" s="2305"/>
      <c r="D50" s="2305"/>
      <c r="E50" s="2305"/>
      <c r="F50" s="2305"/>
    </row>
    <row r="51" spans="1:6">
      <c r="A51" s="1102"/>
      <c r="B51" s="1102"/>
      <c r="C51" s="2305"/>
      <c r="D51" s="2305"/>
      <c r="E51" s="2305"/>
      <c r="F51" s="2305"/>
    </row>
    <row r="52" spans="1:6">
      <c r="A52" s="1102"/>
      <c r="B52" s="1102"/>
      <c r="C52" s="1102"/>
      <c r="D52" s="1102"/>
      <c r="E52" s="1102"/>
      <c r="F52" s="1102"/>
    </row>
    <row r="53" spans="1:6">
      <c r="A53" s="1113" t="str">
        <f>IF($E$1="令和　年　月　日","52","")</f>
        <v>52</v>
      </c>
      <c r="B53" s="1110"/>
      <c r="C53" s="1110"/>
      <c r="D53" s="1110"/>
      <c r="E53" s="1110"/>
      <c r="F53" s="1110"/>
    </row>
  </sheetData>
  <mergeCells count="12">
    <mergeCell ref="C44:F51"/>
    <mergeCell ref="C30:F30"/>
    <mergeCell ref="E1:F1"/>
    <mergeCell ref="E12:F12"/>
    <mergeCell ref="E13:F13"/>
    <mergeCell ref="A18:F18"/>
    <mergeCell ref="A21:F22"/>
    <mergeCell ref="C28:D28"/>
    <mergeCell ref="A9:B9"/>
    <mergeCell ref="A10:B10"/>
    <mergeCell ref="A6:B6"/>
    <mergeCell ref="A5:B5"/>
  </mergeCells>
  <phoneticPr fontId="3"/>
  <conditionalFormatting sqref="C28:D28">
    <cfRule type="expression" dxfId="18" priority="3">
      <formula>C28="令和　年　月　日"</formula>
    </cfRule>
  </conditionalFormatting>
  <conditionalFormatting sqref="C44:F51">
    <cfRule type="expression" dxfId="17" priority="1">
      <formula>C44=""</formula>
    </cfRule>
  </conditionalFormatting>
  <conditionalFormatting sqref="E28">
    <cfRule type="expression" dxfId="16" priority="2">
      <formula>E28="　　時　　分"</formula>
    </cfRule>
  </conditionalFormatting>
  <conditionalFormatting sqref="E1:F1">
    <cfRule type="expression" dxfId="15" priority="4">
      <formula>E1="令和　年　月　日"</formula>
    </cfRule>
  </conditionalFormatting>
  <dataValidations count="2">
    <dataValidation imeMode="off" allowBlank="1" showInputMessage="1" showErrorMessage="1" sqref="C28:E28 E1:F1"/>
    <dataValidation imeMode="hiragana" allowBlank="1" showInputMessage="1" showErrorMessage="1" sqref="C30 A9:B9 E14 A10 A4:A6 C44:F51 A21:F22 E12:F13"/>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0"/>
  <sheetViews>
    <sheetView showGridLines="0" view="pageBreakPreview" topLeftCell="A36" zoomScaleNormal="100" workbookViewId="0">
      <selection activeCell="D53" sqref="D53"/>
    </sheetView>
  </sheetViews>
  <sheetFormatPr defaultRowHeight="13.5"/>
  <cols>
    <col min="1" max="1" width="9" style="365"/>
    <col min="2" max="2" width="18.375" style="365" customWidth="1"/>
    <col min="3" max="3" width="9" style="365"/>
    <col min="4" max="4" width="10.625" style="365" customWidth="1"/>
    <col min="5" max="5" width="9" style="365"/>
    <col min="6" max="6" width="18" style="365" customWidth="1"/>
    <col min="7" max="7" width="10.625" style="365" customWidth="1"/>
    <col min="8" max="16384" width="9" style="365"/>
  </cols>
  <sheetData>
    <row r="1" spans="1:7" ht="14.25" customHeight="1">
      <c r="A1" s="1085"/>
      <c r="B1" s="1085"/>
      <c r="C1" s="1085"/>
      <c r="D1" s="1085"/>
      <c r="E1" s="1085"/>
      <c r="F1" s="1760" t="s">
        <v>906</v>
      </c>
      <c r="G1" s="1760"/>
    </row>
    <row r="2" spans="1:7" ht="14.25" customHeight="1">
      <c r="A2" s="1085"/>
      <c r="B2" s="1085"/>
      <c r="C2" s="1085"/>
      <c r="D2" s="1085"/>
      <c r="E2" s="1085"/>
      <c r="F2" s="1085"/>
      <c r="G2" s="1075"/>
    </row>
    <row r="3" spans="1:7" ht="14.25" customHeight="1">
      <c r="A3" s="1085"/>
      <c r="B3" s="1085"/>
      <c r="C3" s="1085"/>
      <c r="D3" s="1085"/>
      <c r="E3" s="1085"/>
      <c r="F3" s="1085"/>
      <c r="G3" s="1085"/>
    </row>
    <row r="4" spans="1:7" ht="14.25" customHeight="1">
      <c r="A4" s="1091" t="str">
        <f>IF(A7="○○病院","(発　注　者）","")</f>
        <v>(発　注　者）</v>
      </c>
      <c r="B4" s="1075"/>
      <c r="C4" s="1085"/>
      <c r="D4" s="1085"/>
      <c r="E4" s="1085"/>
      <c r="F4" s="1085"/>
      <c r="G4" s="1085"/>
    </row>
    <row r="5" spans="1:7" ht="14.25" customHeight="1">
      <c r="A5" s="1092" t="s">
        <v>752</v>
      </c>
      <c r="B5" s="1075"/>
      <c r="C5" s="1085"/>
      <c r="D5" s="1085"/>
      <c r="E5" s="1085"/>
      <c r="F5" s="1085"/>
      <c r="G5" s="1085"/>
    </row>
    <row r="6" spans="1:7" ht="14.25" customHeight="1">
      <c r="A6" s="1075" t="s">
        <v>724</v>
      </c>
      <c r="B6" s="1075"/>
      <c r="C6" s="1085"/>
      <c r="D6" s="1085"/>
      <c r="E6" s="1085"/>
      <c r="F6" s="1085"/>
      <c r="G6" s="1085"/>
    </row>
    <row r="7" spans="1:7" ht="14.25" customHeight="1">
      <c r="A7" s="2259" t="str">
        <f>'1'!$A$7</f>
        <v>○○病院</v>
      </c>
      <c r="B7" s="2259"/>
      <c r="C7" s="1049"/>
      <c r="D7" s="1085"/>
      <c r="E7" s="1085"/>
      <c r="F7" s="1085"/>
      <c r="G7" s="1085"/>
    </row>
    <row r="8" spans="1:7" ht="14.25" customHeight="1">
      <c r="A8" s="1084" t="str">
        <f>'1'!$A$8&amp;"　"&amp;'1'!$B$8&amp;"　殿"</f>
        <v>院　長　○　○　○　○　殿</v>
      </c>
      <c r="B8" s="1084"/>
      <c r="C8" s="1084"/>
      <c r="D8" s="1085"/>
      <c r="E8" s="1085"/>
      <c r="F8" s="1085"/>
      <c r="G8" s="1085"/>
    </row>
    <row r="9" spans="1:7" ht="14.25" customHeight="1">
      <c r="A9" s="1075"/>
      <c r="B9" s="1075"/>
      <c r="C9" s="1085"/>
      <c r="D9" s="1085"/>
      <c r="E9" s="1085"/>
      <c r="F9" s="1085"/>
      <c r="G9" s="1085"/>
    </row>
    <row r="10" spans="1:7" ht="14.25" customHeight="1">
      <c r="A10" s="1085"/>
      <c r="B10" s="1085"/>
      <c r="C10" s="1085"/>
      <c r="D10" s="1085"/>
      <c r="E10" s="1085"/>
      <c r="F10" s="1085"/>
      <c r="G10" s="1085"/>
    </row>
    <row r="11" spans="1:7" ht="14.25" customHeight="1">
      <c r="A11" s="1085"/>
      <c r="B11" s="1079"/>
      <c r="C11" s="1085"/>
      <c r="D11" s="1080" t="s">
        <v>688</v>
      </c>
      <c r="E11" s="2316"/>
      <c r="F11" s="2316"/>
      <c r="G11" s="2316"/>
    </row>
    <row r="12" spans="1:7" ht="14.25" customHeight="1">
      <c r="A12" s="1085"/>
      <c r="B12" s="1085"/>
      <c r="C12" s="1085"/>
      <c r="D12" s="1093"/>
      <c r="E12" s="2263">
        <f>'1'!$G$11</f>
        <v>0</v>
      </c>
      <c r="F12" s="1459"/>
      <c r="G12" s="1459"/>
    </row>
    <row r="13" spans="1:7" ht="14.25" customHeight="1">
      <c r="A13" s="1085"/>
      <c r="B13" s="1085"/>
      <c r="C13" s="1085"/>
      <c r="D13" s="1082" t="str">
        <f>IF(E12=0,"（住所）","")</f>
        <v>（住所）</v>
      </c>
      <c r="E13" s="1459"/>
      <c r="F13" s="1459"/>
      <c r="G13" s="1459"/>
    </row>
    <row r="14" spans="1:7" ht="14.25" customHeight="1">
      <c r="A14" s="1085"/>
      <c r="B14" s="1085"/>
      <c r="C14" s="1085"/>
      <c r="D14" s="1082" t="str">
        <f>IF(E14=0,"（社名）","")</f>
        <v>（社名）</v>
      </c>
      <c r="E14" s="2262">
        <f>'1'!$G$13</f>
        <v>0</v>
      </c>
      <c r="F14" s="2262"/>
      <c r="G14" s="2262"/>
    </row>
    <row r="15" spans="1:7" ht="14.25" customHeight="1">
      <c r="A15" s="1085"/>
      <c r="B15" s="1085"/>
      <c r="C15" s="1085"/>
      <c r="D15" s="1082" t="str">
        <f>IF(E15=0,"（氏名）","")</f>
        <v>（氏名）</v>
      </c>
      <c r="E15" s="2261">
        <f>'1'!$G$14</f>
        <v>0</v>
      </c>
      <c r="F15" s="2261"/>
      <c r="G15" s="1075" t="s">
        <v>740</v>
      </c>
    </row>
    <row r="16" spans="1:7" ht="14.25" customHeight="1">
      <c r="A16" s="1085"/>
      <c r="B16" s="1085"/>
      <c r="C16" s="1085"/>
      <c r="D16" s="1085"/>
      <c r="E16" s="1085"/>
      <c r="F16" s="1085"/>
      <c r="G16" s="1085"/>
    </row>
    <row r="17" spans="1:8" ht="14.25" customHeight="1">
      <c r="A17" s="1085"/>
      <c r="B17" s="1085"/>
      <c r="C17" s="1085"/>
      <c r="D17" s="1085"/>
      <c r="E17" s="1085"/>
      <c r="F17" s="1085"/>
      <c r="G17" s="1085"/>
    </row>
    <row r="18" spans="1:8" ht="14.25" customHeight="1">
      <c r="A18" s="1085"/>
      <c r="B18" s="1085"/>
      <c r="C18" s="1085"/>
      <c r="D18" s="1085"/>
      <c r="E18" s="1085"/>
      <c r="F18" s="1085"/>
      <c r="G18" s="1094"/>
    </row>
    <row r="19" spans="1:8" ht="14.25" customHeight="1">
      <c r="A19" s="1083" t="s">
        <v>667</v>
      </c>
      <c r="B19" s="1083"/>
      <c r="C19" s="1083"/>
      <c r="D19" s="1083"/>
      <c r="E19" s="1083"/>
      <c r="F19" s="1083"/>
      <c r="G19" s="1083"/>
    </row>
    <row r="20" spans="1:8" ht="14.25" customHeight="1">
      <c r="A20" s="1085"/>
      <c r="B20" s="1085"/>
      <c r="C20" s="1085"/>
      <c r="D20" s="1085"/>
      <c r="E20" s="1085"/>
      <c r="F20" s="1085"/>
      <c r="G20" s="1085"/>
    </row>
    <row r="21" spans="1:8" ht="14.25" customHeight="1">
      <c r="A21" s="1085"/>
      <c r="B21" s="1085"/>
      <c r="C21" s="1085"/>
      <c r="D21" s="1085"/>
      <c r="E21" s="1085"/>
      <c r="F21" s="1085"/>
      <c r="G21" s="1085"/>
    </row>
    <row r="22" spans="1:8" ht="14.25" customHeight="1">
      <c r="A22" s="1093" t="s">
        <v>668</v>
      </c>
      <c r="B22" s="2317" t="str">
        <f>'1'!$C$25</f>
        <v>独立行政法人国立病院機構○○病院</v>
      </c>
      <c r="C22" s="2317"/>
      <c r="D22" s="2317"/>
      <c r="E22" s="2317"/>
      <c r="F22" s="2317"/>
      <c r="G22" s="2317"/>
    </row>
    <row r="23" spans="1:8" ht="14.25" customHeight="1">
      <c r="A23" s="1093"/>
      <c r="B23" s="2317" t="str">
        <f>'1'!$C$26</f>
        <v>○○整備工事</v>
      </c>
      <c r="C23" s="2317"/>
      <c r="D23" s="2317"/>
      <c r="E23" s="2317"/>
      <c r="F23" s="2317"/>
      <c r="G23" s="2317"/>
    </row>
    <row r="24" spans="1:8" ht="14.25" customHeight="1">
      <c r="A24" s="1075"/>
      <c r="B24" s="1075"/>
      <c r="C24" s="1075"/>
      <c r="D24" s="1075"/>
      <c r="E24" s="1075"/>
      <c r="F24" s="1075"/>
      <c r="G24" s="1075"/>
    </row>
    <row r="25" spans="1:8" ht="30" customHeight="1">
      <c r="A25" s="2315" t="s">
        <v>766</v>
      </c>
      <c r="B25" s="2315"/>
      <c r="C25" s="2315"/>
      <c r="D25" s="2315"/>
      <c r="E25" s="2315"/>
      <c r="F25" s="2315"/>
      <c r="G25" s="2315"/>
    </row>
    <row r="26" spans="1:8" ht="14.25" customHeight="1">
      <c r="A26" s="1075"/>
      <c r="B26" s="1081"/>
      <c r="C26" s="1075"/>
      <c r="D26" s="1075"/>
      <c r="E26" s="1075"/>
      <c r="F26" s="1075"/>
      <c r="G26" s="1075"/>
    </row>
    <row r="27" spans="1:8" ht="14.25" customHeight="1">
      <c r="A27" s="1079"/>
      <c r="B27" s="1079"/>
      <c r="C27" s="1079"/>
      <c r="D27" s="1079"/>
      <c r="E27" s="1079"/>
      <c r="F27" s="1079"/>
      <c r="G27" s="1079"/>
    </row>
    <row r="28" spans="1:8" ht="14.25" customHeight="1">
      <c r="A28"/>
      <c r="B28"/>
      <c r="C28"/>
      <c r="D28"/>
      <c r="E28"/>
      <c r="F28"/>
      <c r="G28"/>
      <c r="H28" s="368"/>
    </row>
    <row r="29" spans="1:8" ht="14.25" customHeight="1">
      <c r="A29"/>
      <c r="B29"/>
      <c r="C29"/>
      <c r="D29"/>
      <c r="E29"/>
      <c r="F29"/>
      <c r="G29"/>
      <c r="H29" s="368"/>
    </row>
    <row r="30" spans="1:8" ht="14.25" customHeight="1">
      <c r="A30"/>
      <c r="B30"/>
      <c r="C30"/>
      <c r="D30"/>
      <c r="E30"/>
      <c r="F30"/>
      <c r="G30"/>
      <c r="H30" s="368"/>
    </row>
    <row r="31" spans="1:8" ht="14.25" customHeight="1">
      <c r="A31"/>
      <c r="B31"/>
      <c r="C31"/>
      <c r="D31"/>
      <c r="E31"/>
      <c r="F31"/>
      <c r="G31"/>
      <c r="H31" s="368"/>
    </row>
    <row r="32" spans="1:8" ht="14.25" customHeight="1">
      <c r="A32"/>
      <c r="B32"/>
      <c r="C32"/>
      <c r="D32"/>
      <c r="E32"/>
      <c r="F32"/>
      <c r="G32"/>
      <c r="H32" s="368"/>
    </row>
    <row r="33" spans="1:8" ht="14.25" customHeight="1">
      <c r="A33"/>
      <c r="B33"/>
      <c r="C33"/>
      <c r="D33"/>
      <c r="E33"/>
      <c r="F33"/>
      <c r="G33"/>
      <c r="H33" s="368"/>
    </row>
    <row r="34" spans="1:8" ht="14.25" customHeight="1">
      <c r="A34"/>
      <c r="B34"/>
      <c r="C34"/>
      <c r="D34"/>
      <c r="E34"/>
      <c r="F34"/>
      <c r="G34"/>
      <c r="H34" s="368"/>
    </row>
    <row r="35" spans="1:8" ht="14.25" customHeight="1">
      <c r="A35"/>
      <c r="B35"/>
      <c r="C35"/>
      <c r="D35"/>
      <c r="E35"/>
      <c r="F35"/>
      <c r="G35"/>
      <c r="H35" s="368"/>
    </row>
    <row r="36" spans="1:8" ht="14.25" customHeight="1">
      <c r="A36"/>
      <c r="B36"/>
      <c r="C36"/>
      <c r="D36"/>
      <c r="E36"/>
      <c r="F36"/>
      <c r="G36"/>
      <c r="H36" s="368"/>
    </row>
    <row r="37" spans="1:8" ht="20.100000000000001" customHeight="1">
      <c r="A37"/>
      <c r="B37"/>
      <c r="C37"/>
      <c r="D37"/>
      <c r="E37"/>
      <c r="F37"/>
      <c r="G37"/>
      <c r="H37" s="368"/>
    </row>
    <row r="38" spans="1:8" ht="14.25">
      <c r="A38"/>
      <c r="B38"/>
      <c r="C38"/>
      <c r="D38"/>
      <c r="E38"/>
      <c r="F38"/>
      <c r="G38"/>
      <c r="H38" s="368"/>
    </row>
    <row r="39" spans="1:8" ht="14.25">
      <c r="A39" s="1084"/>
      <c r="B39" s="1084"/>
      <c r="C39" s="1084"/>
      <c r="D39" s="1084"/>
      <c r="E39" s="1084"/>
      <c r="F39" s="1084"/>
      <c r="G39" s="1084"/>
      <c r="H39" s="368"/>
    </row>
    <row r="40" spans="1:8" ht="14.25">
      <c r="A40" s="1084"/>
      <c r="B40" s="1084"/>
      <c r="C40" s="1084"/>
      <c r="D40" s="1084"/>
      <c r="E40" s="1084"/>
      <c r="F40" s="1084"/>
      <c r="G40" s="1084"/>
      <c r="H40" s="368"/>
    </row>
    <row r="41" spans="1:8" ht="14.25">
      <c r="A41" s="1084"/>
      <c r="B41" s="1084"/>
      <c r="C41" s="1084"/>
      <c r="D41" s="1084"/>
      <c r="E41" s="1084"/>
      <c r="F41" s="1084"/>
      <c r="G41" s="1084"/>
      <c r="H41" s="368"/>
    </row>
    <row r="42" spans="1:8" ht="14.25">
      <c r="A42" s="1075"/>
      <c r="B42" s="1075"/>
      <c r="C42" s="1075"/>
      <c r="D42" s="1075"/>
      <c r="E42" s="1075"/>
      <c r="F42" s="1075"/>
      <c r="G42" s="1075"/>
    </row>
    <row r="43" spans="1:8">
      <c r="A43" s="1085"/>
      <c r="B43" s="1085"/>
      <c r="C43" s="1085"/>
      <c r="D43" s="1085"/>
      <c r="E43" s="1085"/>
      <c r="F43" s="1085"/>
      <c r="G43" s="1085"/>
    </row>
    <row r="44" spans="1:8">
      <c r="A44" s="1085"/>
      <c r="B44" s="1085"/>
      <c r="C44" s="1085"/>
      <c r="D44" s="1085"/>
      <c r="E44" s="1085"/>
      <c r="F44" s="1085"/>
      <c r="G44" s="1085"/>
    </row>
    <row r="45" spans="1:8">
      <c r="A45" s="1085"/>
      <c r="B45" s="1085"/>
      <c r="C45" s="1085"/>
      <c r="D45" s="1085"/>
      <c r="E45" s="1085"/>
      <c r="F45" s="1085"/>
      <c r="G45" s="1085"/>
    </row>
    <row r="46" spans="1:8">
      <c r="A46" s="1085"/>
      <c r="B46" s="1085"/>
      <c r="C46" s="1085"/>
      <c r="D46" s="1085"/>
      <c r="E46" s="1085"/>
      <c r="F46" s="1085"/>
      <c r="G46" s="1085"/>
    </row>
    <row r="47" spans="1:8">
      <c r="A47" s="1085"/>
      <c r="B47" s="1085"/>
      <c r="C47" s="1085"/>
      <c r="D47" s="1085"/>
      <c r="E47" s="1085"/>
      <c r="F47" s="1085"/>
      <c r="G47" s="1085"/>
    </row>
    <row r="48" spans="1:8">
      <c r="A48" s="1085"/>
      <c r="B48" s="1085"/>
      <c r="C48" s="1085"/>
      <c r="D48" s="1085"/>
      <c r="E48" s="1085"/>
      <c r="F48" s="1085"/>
      <c r="G48" s="1085"/>
    </row>
    <row r="49" spans="1:7">
      <c r="A49" s="1085"/>
      <c r="B49" s="1085"/>
      <c r="C49" s="1085"/>
      <c r="D49" s="1085"/>
      <c r="E49" s="1085"/>
      <c r="F49" s="1085"/>
      <c r="G49" s="1085"/>
    </row>
    <row r="50" spans="1:7">
      <c r="A50" s="1085"/>
      <c r="B50" s="1085"/>
      <c r="C50" s="1085"/>
      <c r="D50" s="1085"/>
      <c r="E50" s="1085"/>
      <c r="F50" s="1085"/>
      <c r="G50" s="1085"/>
    </row>
    <row r="51" spans="1:7">
      <c r="A51" s="1085"/>
      <c r="B51" s="1085"/>
      <c r="C51" s="1085"/>
      <c r="D51" s="1085"/>
      <c r="E51" s="1085"/>
      <c r="F51" s="1085"/>
      <c r="G51" s="1085"/>
    </row>
    <row r="52" spans="1:7">
      <c r="A52" s="1085"/>
      <c r="B52" s="1085"/>
      <c r="C52" s="1085"/>
      <c r="D52" s="1085"/>
      <c r="E52" s="1085"/>
      <c r="F52" s="1085"/>
      <c r="G52" s="1085"/>
    </row>
    <row r="53" spans="1:7">
      <c r="A53" s="1090" t="str">
        <f>IF($F$1="令和　年　月　日","53-1","")</f>
        <v>53-1</v>
      </c>
      <c r="B53" s="1087"/>
      <c r="C53" s="1087"/>
      <c r="D53" s="1087"/>
      <c r="E53" s="1087"/>
      <c r="F53" s="1087"/>
      <c r="G53" s="1087"/>
    </row>
    <row r="54" spans="1:7">
      <c r="A54" s="1085"/>
      <c r="B54" s="1085"/>
      <c r="C54" s="1085"/>
      <c r="D54" s="1085"/>
      <c r="E54" s="1085"/>
      <c r="F54" s="1085"/>
      <c r="G54" s="1085"/>
    </row>
    <row r="55" spans="1:7">
      <c r="A55" s="1085"/>
      <c r="B55" s="1085"/>
      <c r="C55" s="1085"/>
      <c r="D55" s="1085"/>
      <c r="E55" s="1085"/>
      <c r="F55" s="1085"/>
      <c r="G55" s="1085"/>
    </row>
    <row r="56" spans="1:7">
      <c r="A56" s="1085" t="s">
        <v>669</v>
      </c>
      <c r="B56" s="1085"/>
      <c r="C56" s="1085"/>
      <c r="D56" s="1085"/>
      <c r="E56" s="1085"/>
      <c r="F56" s="1085"/>
      <c r="G56" s="1085"/>
    </row>
    <row r="57" spans="1:7">
      <c r="A57" s="1085"/>
      <c r="B57" s="1085"/>
      <c r="C57" s="1085"/>
      <c r="D57" s="1085"/>
      <c r="E57" s="1085"/>
      <c r="F57" s="1085"/>
      <c r="G57" s="1085"/>
    </row>
    <row r="58" spans="1:7">
      <c r="A58" s="1085"/>
      <c r="B58" s="1085"/>
      <c r="C58" s="1085"/>
      <c r="D58" s="1085"/>
      <c r="E58" s="1085"/>
      <c r="F58" s="1085"/>
      <c r="G58" s="1085"/>
    </row>
    <row r="59" spans="1:7">
      <c r="A59" s="1089" t="s">
        <v>670</v>
      </c>
      <c r="B59" s="1089"/>
      <c r="C59" s="1089"/>
      <c r="D59" s="1089"/>
      <c r="E59" s="1089"/>
      <c r="F59" s="1089"/>
      <c r="G59" s="1089"/>
    </row>
    <row r="60" spans="1:7">
      <c r="A60" s="1085"/>
      <c r="B60" s="1085"/>
      <c r="C60" s="1085"/>
      <c r="D60" s="1085"/>
      <c r="E60" s="1085"/>
      <c r="F60" s="1085"/>
      <c r="G60" s="1085"/>
    </row>
    <row r="61" spans="1:7">
      <c r="A61" s="1085"/>
      <c r="B61" s="1085"/>
      <c r="C61" s="1085"/>
      <c r="D61" s="1085"/>
      <c r="E61" s="1085"/>
      <c r="F61" s="1085"/>
      <c r="G61" s="1085"/>
    </row>
    <row r="62" spans="1:7">
      <c r="A62" s="1085"/>
      <c r="B62" s="1085"/>
      <c r="C62" s="1085"/>
      <c r="D62" s="1085"/>
      <c r="E62" s="1085"/>
      <c r="F62" s="1085"/>
      <c r="G62" s="1085"/>
    </row>
    <row r="63" spans="1:7">
      <c r="A63" s="1085" t="s">
        <v>671</v>
      </c>
      <c r="B63" s="1085"/>
      <c r="C63" s="1085"/>
      <c r="D63" s="1085"/>
      <c r="E63" s="1085"/>
      <c r="F63" s="1085"/>
      <c r="G63" s="1085"/>
    </row>
    <row r="64" spans="1:7">
      <c r="A64" s="1085" t="s">
        <v>672</v>
      </c>
      <c r="B64" s="1085"/>
      <c r="C64" s="1085"/>
      <c r="D64" s="1085"/>
      <c r="E64" s="1085"/>
      <c r="F64" s="1085"/>
      <c r="G64" s="1085"/>
    </row>
    <row r="65" spans="1:7">
      <c r="A65" s="1085" t="s">
        <v>673</v>
      </c>
      <c r="B65" s="1085"/>
      <c r="C65" s="1085"/>
      <c r="D65" s="1085"/>
      <c r="E65" s="1085"/>
      <c r="F65" s="1085"/>
      <c r="G65" s="1085"/>
    </row>
    <row r="66" spans="1:7">
      <c r="A66" s="1085" t="s">
        <v>674</v>
      </c>
      <c r="B66" s="1085"/>
      <c r="C66" s="1085"/>
      <c r="D66" s="1085"/>
      <c r="E66" s="1085"/>
      <c r="F66" s="1085"/>
      <c r="G66" s="1085"/>
    </row>
    <row r="67" spans="1:7">
      <c r="A67" s="1085" t="s">
        <v>675</v>
      </c>
      <c r="B67" s="1085"/>
      <c r="C67" s="1085"/>
      <c r="D67" s="1085"/>
      <c r="E67" s="1085"/>
      <c r="F67" s="1085"/>
      <c r="G67" s="1085"/>
    </row>
    <row r="68" spans="1:7">
      <c r="A68" s="1085" t="s">
        <v>676</v>
      </c>
      <c r="B68" s="1085"/>
      <c r="C68" s="1085"/>
      <c r="D68" s="1085"/>
      <c r="E68" s="1085"/>
      <c r="F68" s="1085"/>
      <c r="G68" s="1085"/>
    </row>
    <row r="69" spans="1:7">
      <c r="A69" s="1085" t="s">
        <v>677</v>
      </c>
      <c r="B69" s="1085"/>
      <c r="C69" s="1085"/>
      <c r="D69" s="1085"/>
      <c r="E69" s="1085"/>
      <c r="F69" s="1085"/>
      <c r="G69" s="1085"/>
    </row>
    <row r="70" spans="1:7">
      <c r="A70" s="1085" t="s">
        <v>678</v>
      </c>
      <c r="B70" s="1085"/>
      <c r="C70" s="1085"/>
      <c r="D70" s="1085"/>
      <c r="E70" s="1085"/>
      <c r="F70" s="1085"/>
      <c r="G70" s="1085"/>
    </row>
    <row r="71" spans="1:7">
      <c r="A71" s="1085" t="s">
        <v>679</v>
      </c>
      <c r="B71" s="1085"/>
      <c r="C71" s="1085"/>
      <c r="D71" s="1085"/>
      <c r="E71" s="1085"/>
      <c r="F71" s="1085"/>
      <c r="G71" s="1085"/>
    </row>
    <row r="72" spans="1:7">
      <c r="A72" s="1085" t="s">
        <v>680</v>
      </c>
      <c r="B72" s="1085"/>
      <c r="C72" s="1085"/>
      <c r="D72" s="1085"/>
      <c r="E72" s="1085"/>
      <c r="F72" s="1085"/>
      <c r="G72" s="1085"/>
    </row>
    <row r="73" spans="1:7">
      <c r="A73" s="1085"/>
      <c r="B73" s="1085"/>
      <c r="C73" s="1085"/>
      <c r="D73" s="1085"/>
      <c r="E73" s="1085"/>
      <c r="F73" s="1085"/>
      <c r="G73" s="1085"/>
    </row>
    <row r="74" spans="1:7">
      <c r="A74" s="1085"/>
      <c r="B74" s="1085"/>
      <c r="C74" s="1085"/>
      <c r="D74" s="1085"/>
      <c r="E74" s="1085"/>
      <c r="F74" s="1085"/>
      <c r="G74" s="1085"/>
    </row>
    <row r="75" spans="1:7">
      <c r="A75" s="1085"/>
      <c r="B75" s="1085"/>
      <c r="C75" s="1085"/>
      <c r="D75" s="1085"/>
      <c r="E75" s="1085"/>
      <c r="F75" s="1085"/>
      <c r="G75" s="1085"/>
    </row>
    <row r="76" spans="1:7">
      <c r="A76" s="1085"/>
      <c r="B76" s="1085"/>
      <c r="C76" s="1085"/>
      <c r="D76" s="1085"/>
      <c r="E76" s="1085"/>
      <c r="F76" s="1085"/>
      <c r="G76" s="1085"/>
    </row>
    <row r="77" spans="1:7">
      <c r="A77" s="1085"/>
      <c r="B77" s="1085"/>
      <c r="C77" s="1085"/>
      <c r="D77" s="1085"/>
      <c r="E77" s="1085"/>
      <c r="F77" s="1085"/>
      <c r="G77" s="1085"/>
    </row>
    <row r="78" spans="1:7">
      <c r="A78" s="1085"/>
      <c r="B78" s="1085"/>
      <c r="C78" s="1085"/>
      <c r="D78" s="1085"/>
      <c r="E78" s="1085"/>
      <c r="F78" s="1085"/>
      <c r="G78" s="1085"/>
    </row>
    <row r="79" spans="1:7">
      <c r="A79" s="1085"/>
      <c r="B79" s="1085"/>
      <c r="C79" s="1085"/>
      <c r="D79" s="1085"/>
      <c r="E79" s="1085"/>
      <c r="F79" s="1085"/>
      <c r="G79" s="1085"/>
    </row>
    <row r="80" spans="1:7">
      <c r="A80" s="1085"/>
      <c r="B80" s="1085"/>
      <c r="C80" s="1085"/>
      <c r="D80" s="1085"/>
      <c r="E80" s="1085"/>
      <c r="F80" s="1085"/>
      <c r="G80" s="1085"/>
    </row>
    <row r="81" spans="1:7">
      <c r="A81" s="1085"/>
      <c r="B81" s="1085"/>
      <c r="C81" s="1085"/>
      <c r="D81" s="1085"/>
      <c r="E81" s="1085"/>
      <c r="F81" s="1085"/>
      <c r="G81" s="1085"/>
    </row>
    <row r="82" spans="1:7">
      <c r="A82" s="1085"/>
      <c r="B82" s="1085"/>
      <c r="C82" s="1085"/>
      <c r="D82" s="1085"/>
      <c r="E82" s="1085"/>
      <c r="F82" s="1085"/>
      <c r="G82" s="1085"/>
    </row>
    <row r="83" spans="1:7">
      <c r="A83" s="1085"/>
      <c r="B83" s="1085"/>
      <c r="C83" s="1085"/>
      <c r="D83" s="1085"/>
      <c r="E83" s="1085"/>
      <c r="F83" s="1085"/>
      <c r="G83" s="1085"/>
    </row>
    <row r="84" spans="1:7">
      <c r="A84" s="1085"/>
      <c r="B84" s="1085"/>
      <c r="C84" s="1085"/>
      <c r="D84" s="1085"/>
      <c r="E84" s="1085"/>
      <c r="F84" s="1085"/>
      <c r="G84" s="1085"/>
    </row>
    <row r="85" spans="1:7">
      <c r="A85" s="1085"/>
      <c r="B85" s="1085"/>
      <c r="C85" s="1085"/>
      <c r="D85" s="1085"/>
      <c r="E85" s="1085"/>
      <c r="F85" s="1085"/>
      <c r="G85" s="1085"/>
    </row>
    <row r="86" spans="1:7">
      <c r="A86" s="1085"/>
      <c r="B86" s="1085"/>
      <c r="C86" s="1085"/>
      <c r="D86" s="1085"/>
      <c r="E86" s="1085"/>
      <c r="F86" s="1085"/>
      <c r="G86" s="1085"/>
    </row>
    <row r="87" spans="1:7">
      <c r="A87" s="1085"/>
      <c r="B87" s="1085"/>
      <c r="C87" s="1085"/>
      <c r="D87" s="1085"/>
      <c r="E87" s="1085"/>
      <c r="F87" s="1085"/>
      <c r="G87" s="1085"/>
    </row>
    <row r="88" spans="1:7">
      <c r="A88" s="1085"/>
      <c r="B88" s="1085"/>
      <c r="C88" s="1085"/>
      <c r="D88" s="1085"/>
      <c r="E88" s="1085"/>
      <c r="F88" s="1085"/>
      <c r="G88" s="1085"/>
    </row>
    <row r="89" spans="1:7">
      <c r="A89" s="1085"/>
      <c r="B89" s="1085"/>
      <c r="C89" s="1085"/>
      <c r="D89" s="1085"/>
      <c r="E89" s="1085"/>
      <c r="F89" s="1085"/>
      <c r="G89" s="1085"/>
    </row>
    <row r="90" spans="1:7">
      <c r="A90" s="1085"/>
      <c r="B90" s="1085"/>
      <c r="C90" s="1085"/>
      <c r="D90" s="1085"/>
      <c r="E90" s="1085"/>
      <c r="F90" s="1085"/>
      <c r="G90" s="1085"/>
    </row>
    <row r="91" spans="1:7">
      <c r="A91" s="1085"/>
      <c r="B91" s="1085"/>
      <c r="C91" s="1085"/>
      <c r="D91" s="1085"/>
      <c r="E91" s="1085"/>
      <c r="F91" s="1085"/>
      <c r="G91" s="1085"/>
    </row>
    <row r="92" spans="1:7">
      <c r="A92" s="1085"/>
      <c r="B92" s="1085"/>
      <c r="C92" s="1085"/>
      <c r="D92" s="1085"/>
      <c r="E92" s="1085"/>
      <c r="F92" s="1085"/>
      <c r="G92" s="1085"/>
    </row>
    <row r="93" spans="1:7">
      <c r="A93" s="1085"/>
      <c r="B93" s="1085"/>
      <c r="C93" s="1085"/>
      <c r="D93" s="1085"/>
      <c r="E93" s="1085"/>
      <c r="F93" s="1085"/>
      <c r="G93" s="1085"/>
    </row>
    <row r="94" spans="1:7">
      <c r="A94" s="1085"/>
      <c r="B94" s="1085"/>
      <c r="C94" s="1085"/>
      <c r="D94" s="1085"/>
      <c r="E94" s="1085"/>
      <c r="F94" s="1085"/>
      <c r="G94" s="1085"/>
    </row>
    <row r="95" spans="1:7">
      <c r="A95" s="1085"/>
      <c r="B95" s="1085"/>
      <c r="C95" s="1085"/>
      <c r="D95" s="1085"/>
      <c r="E95" s="1085"/>
      <c r="F95" s="1085"/>
      <c r="G95" s="1085"/>
    </row>
    <row r="96" spans="1:7">
      <c r="A96" s="1085"/>
      <c r="B96" s="1085"/>
      <c r="C96" s="1085"/>
      <c r="D96" s="1085"/>
      <c r="E96" s="1085"/>
      <c r="F96" s="1085"/>
      <c r="G96" s="1085"/>
    </row>
    <row r="97" spans="1:7">
      <c r="A97" s="1085"/>
      <c r="B97" s="1085"/>
      <c r="C97" s="1085"/>
      <c r="D97" s="1085"/>
      <c r="E97" s="1085"/>
      <c r="F97" s="1085"/>
      <c r="G97" s="1085"/>
    </row>
    <row r="98" spans="1:7">
      <c r="A98" s="1085"/>
      <c r="B98" s="1085"/>
      <c r="C98" s="1085"/>
      <c r="D98" s="1085"/>
      <c r="E98" s="1085"/>
      <c r="F98" s="1085"/>
      <c r="G98" s="1085"/>
    </row>
    <row r="99" spans="1:7">
      <c r="A99" s="1085"/>
      <c r="B99" s="1085"/>
      <c r="C99" s="1085"/>
      <c r="D99" s="1085"/>
      <c r="E99" s="1085"/>
      <c r="F99" s="1085"/>
      <c r="G99" s="1085"/>
    </row>
    <row r="100" spans="1:7">
      <c r="A100" s="1085"/>
      <c r="B100" s="1085"/>
      <c r="C100" s="1085"/>
      <c r="D100" s="1085"/>
      <c r="E100" s="1085"/>
      <c r="F100" s="1085"/>
      <c r="G100" s="1085"/>
    </row>
    <row r="101" spans="1:7">
      <c r="A101" s="1085"/>
      <c r="B101" s="1085"/>
      <c r="C101" s="1085"/>
      <c r="D101" s="1085"/>
      <c r="E101" s="1085"/>
      <c r="F101" s="1085"/>
      <c r="G101" s="1085"/>
    </row>
    <row r="102" spans="1:7">
      <c r="A102" s="1085"/>
      <c r="B102" s="1085"/>
      <c r="C102" s="1085"/>
      <c r="D102" s="1085"/>
      <c r="E102" s="1085"/>
      <c r="F102" s="1085"/>
      <c r="G102" s="1085"/>
    </row>
    <row r="103" spans="1:7">
      <c r="A103" s="1085"/>
      <c r="B103" s="1085"/>
      <c r="C103" s="1085"/>
      <c r="D103" s="1085"/>
      <c r="E103" s="1085"/>
      <c r="F103" s="1085"/>
      <c r="G103" s="1085"/>
    </row>
    <row r="104" spans="1:7">
      <c r="A104" s="1085"/>
      <c r="B104" s="1085"/>
      <c r="C104" s="1085"/>
      <c r="D104" s="1085"/>
      <c r="E104" s="1085"/>
      <c r="F104" s="1085"/>
      <c r="G104" s="1085"/>
    </row>
    <row r="105" spans="1:7">
      <c r="A105" s="1085"/>
      <c r="B105" s="1085"/>
      <c r="C105" s="1085"/>
      <c r="D105" s="1085"/>
      <c r="E105" s="1085"/>
      <c r="F105" s="1085"/>
      <c r="G105" s="1085"/>
    </row>
    <row r="106" spans="1:7">
      <c r="A106"/>
      <c r="B106"/>
      <c r="C106"/>
      <c r="D106"/>
      <c r="E106"/>
      <c r="F106"/>
      <c r="G106"/>
    </row>
    <row r="107" spans="1:7">
      <c r="A107" s="1085"/>
      <c r="B107" s="1085"/>
      <c r="C107" s="1085"/>
      <c r="D107" s="1085"/>
      <c r="E107" s="1085"/>
      <c r="F107" s="1085"/>
      <c r="G107" s="1085"/>
    </row>
    <row r="108" spans="1:7">
      <c r="A108" s="1085"/>
      <c r="B108" s="1085"/>
      <c r="C108" s="1085"/>
      <c r="D108" s="1085"/>
      <c r="E108" s="1085"/>
      <c r="F108" s="1085"/>
      <c r="G108" s="1085"/>
    </row>
    <row r="109" spans="1:7">
      <c r="A109" s="1085"/>
      <c r="B109" s="1085"/>
      <c r="C109" s="1085"/>
      <c r="D109" s="1085"/>
      <c r="E109" s="1085"/>
      <c r="F109" s="1085"/>
      <c r="G109" s="1085"/>
    </row>
    <row r="110" spans="1:7">
      <c r="A110" s="1090" t="str">
        <f>IF($F$1="令和　年　月　日","53-2","")</f>
        <v>53-2</v>
      </c>
      <c r="B110" s="1087"/>
      <c r="C110" s="1087"/>
      <c r="D110" s="1087"/>
      <c r="E110" s="1087"/>
      <c r="F110" s="1087"/>
      <c r="G110" s="1087"/>
    </row>
  </sheetData>
  <mergeCells count="9">
    <mergeCell ref="A25:G25"/>
    <mergeCell ref="E11:G11"/>
    <mergeCell ref="E15:F15"/>
    <mergeCell ref="F1:G1"/>
    <mergeCell ref="E14:G14"/>
    <mergeCell ref="B22:G22"/>
    <mergeCell ref="B23:G23"/>
    <mergeCell ref="A7:B7"/>
    <mergeCell ref="E12:G13"/>
  </mergeCells>
  <phoneticPr fontId="3"/>
  <conditionalFormatting sqref="A25:G25">
    <cfRule type="expression" dxfId="14" priority="1">
      <formula>A25="　令和　年　月　日付で工事一時中止の通知があった標記工事について、別紙のとおり基本計画を提出します。"</formula>
    </cfRule>
  </conditionalFormatting>
  <conditionalFormatting sqref="F1">
    <cfRule type="expression" dxfId="13" priority="3" stopIfTrue="1">
      <formula>AND(F1&gt;=43831,F1&lt;=46752,MONTH(F1)&gt;=10,DAY(F1)&gt;=10)</formula>
    </cfRule>
    <cfRule type="expression" dxfId="12" priority="4" stopIfTrue="1">
      <formula>AND(F1&gt;=43831,F1&lt;=46752,MONTH(F1)&gt;=10,DAY(F1)&lt;10)</formula>
    </cfRule>
    <cfRule type="expression" dxfId="11" priority="5" stopIfTrue="1">
      <formula>AND(F1&gt;=43831,F1&lt;=46752,MONTH(F1)&lt;10,DAY(F1)&gt;=10)</formula>
    </cfRule>
    <cfRule type="expression" dxfId="10" priority="6" stopIfTrue="1">
      <formula>AND(F1&gt;=43831,F1&lt;=46752,MONTH(F1)&lt;10,DAY(F1)&lt;10)</formula>
    </cfRule>
    <cfRule type="expression" dxfId="9" priority="7" stopIfTrue="1">
      <formula>AND(F1&gt;=43586,F1&lt;=43830,MONTH(F1)&gt;=10,DAY(F1)&gt;=10)</formula>
    </cfRule>
    <cfRule type="expression" dxfId="8" priority="8" stopIfTrue="1">
      <formula>AND(F1&gt;=43586,F1&lt;=43830,MONTH(F1)&gt;=10,DAY(F1)&lt;10)</formula>
    </cfRule>
    <cfRule type="expression" dxfId="7" priority="9" stopIfTrue="1">
      <formula>AND(F1&gt;=43586,F1&lt;=43830,MONTH(F1)&lt;10,DAY(F1)&gt;=10)</formula>
    </cfRule>
    <cfRule type="expression" dxfId="6" priority="10" stopIfTrue="1">
      <formula>AND(F1&gt;=43586,F1&lt;=43830,MONTH(F1)&lt;10,DAY(F1)&lt;10)</formula>
    </cfRule>
    <cfRule type="expression" dxfId="5" priority="11" stopIfTrue="1">
      <formula>AND(MONTH(F1)&gt;=10,DAY(F1)&gt;=10)</formula>
    </cfRule>
    <cfRule type="expression" dxfId="4" priority="12" stopIfTrue="1">
      <formula>AND(MONTH(F1)&lt;10,DAY(F1)&gt;=10)</formula>
    </cfRule>
    <cfRule type="expression" dxfId="3" priority="13" stopIfTrue="1">
      <formula>AND(MONTH(F1)&lt;10,DAY(F1)&lt;10)</formula>
    </cfRule>
    <cfRule type="expression" dxfId="2" priority="14" stopIfTrue="1">
      <formula>AND(MONTH(F1)&gt;=10,DAY(F1)&lt;10)</formula>
    </cfRule>
  </conditionalFormatting>
  <conditionalFormatting sqref="F1:G1">
    <cfRule type="expression" dxfId="1" priority="2">
      <formula>F1="令和　年　月　日"</formula>
    </cfRule>
  </conditionalFormatting>
  <dataValidations disablePrompts="1" count="2">
    <dataValidation imeMode="hiragana" allowBlank="1" showInputMessage="1" showErrorMessage="1" sqref="A6:A8 E15:F15 B22:B23 A54:G109 A25:G25 E11:E12 F11:G11 E14:G14"/>
    <dataValidation imeMode="off" allowBlank="1" showInputMessage="1" showErrorMessage="1" sqref="F1:G1"/>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3"/>
  <sheetViews>
    <sheetView view="pageBreakPreview" topLeftCell="A23" zoomScale="85" zoomScaleNormal="100" zoomScaleSheetLayoutView="85" workbookViewId="0">
      <selection activeCell="H32" sqref="H32"/>
    </sheetView>
  </sheetViews>
  <sheetFormatPr defaultColWidth="5.625" defaultRowHeight="39.950000000000003" customHeight="1"/>
  <cols>
    <col min="1" max="16384" width="5.625" style="1387"/>
  </cols>
  <sheetData>
    <row r="1" spans="2:17" ht="39.950000000000003" customHeight="1">
      <c r="B1" s="2318"/>
      <c r="C1" s="2318"/>
      <c r="D1" s="2318"/>
      <c r="E1" s="2318"/>
      <c r="F1" s="2318"/>
      <c r="G1" s="2318"/>
      <c r="H1" s="2318"/>
      <c r="I1" s="2318"/>
      <c r="J1" s="2318"/>
      <c r="K1" s="2318"/>
      <c r="L1" s="2318"/>
      <c r="M1" s="2318"/>
      <c r="N1" s="2318"/>
      <c r="O1" s="2318"/>
      <c r="P1" s="2318"/>
      <c r="Q1" s="2318"/>
    </row>
    <row r="3" spans="2:17" ht="39.950000000000003" customHeight="1">
      <c r="F3" s="2323" t="s">
        <v>929</v>
      </c>
      <c r="G3" s="2324"/>
      <c r="H3" s="2324"/>
      <c r="I3" s="2324"/>
      <c r="J3" s="2324"/>
      <c r="K3" s="2324"/>
      <c r="L3" s="2324"/>
      <c r="M3" s="2325"/>
    </row>
    <row r="4" spans="2:17" ht="39.950000000000003" customHeight="1">
      <c r="G4" s="1388" t="s">
        <v>930</v>
      </c>
      <c r="H4" s="2326" t="s">
        <v>931</v>
      </c>
      <c r="I4" s="2326"/>
      <c r="J4" s="2326"/>
      <c r="K4" s="2326"/>
      <c r="L4" s="1389" t="s">
        <v>932</v>
      </c>
    </row>
    <row r="6" spans="2:17" ht="39.950000000000003" customHeight="1">
      <c r="D6" s="2327" t="s">
        <v>933</v>
      </c>
      <c r="E6" s="2327"/>
      <c r="F6" s="2327"/>
      <c r="G6" s="2327"/>
      <c r="H6" s="2327"/>
      <c r="I6" s="2327"/>
      <c r="J6" s="2327"/>
      <c r="K6" s="2327"/>
      <c r="L6" s="2327"/>
      <c r="M6" s="2327"/>
      <c r="N6" s="2327"/>
      <c r="O6" s="2327"/>
    </row>
    <row r="7" spans="2:17" ht="39.950000000000003" customHeight="1">
      <c r="D7" s="2328" t="s">
        <v>934</v>
      </c>
      <c r="E7" s="2328"/>
      <c r="F7" s="2328"/>
      <c r="G7" s="2328"/>
      <c r="H7" s="2328"/>
      <c r="I7" s="2328"/>
      <c r="J7" s="2328"/>
      <c r="K7" s="2328"/>
      <c r="L7" s="2328"/>
      <c r="M7" s="2328"/>
      <c r="N7" s="2328"/>
      <c r="O7" s="2328"/>
    </row>
    <row r="11" spans="2:17" ht="39.950000000000003" customHeight="1">
      <c r="F11" s="1390" t="s">
        <v>935</v>
      </c>
      <c r="G11" s="2322">
        <v>2024</v>
      </c>
      <c r="H11" s="2322"/>
      <c r="I11" s="1387" t="s">
        <v>936</v>
      </c>
      <c r="J11" s="1391">
        <v>1</v>
      </c>
      <c r="K11" s="1387" t="s">
        <v>937</v>
      </c>
      <c r="L11" s="1391">
        <v>1</v>
      </c>
      <c r="M11" s="1387" t="s">
        <v>938</v>
      </c>
    </row>
    <row r="16" spans="2:17" ht="39.950000000000003" customHeight="1">
      <c r="D16" s="2319" t="s">
        <v>939</v>
      </c>
      <c r="E16" s="2319"/>
      <c r="F16" s="2319"/>
      <c r="G16" s="2320" t="s">
        <v>940</v>
      </c>
      <c r="H16" s="2320"/>
      <c r="I16" s="2320"/>
      <c r="J16" s="2320"/>
      <c r="K16" s="2320"/>
      <c r="L16" s="2320"/>
      <c r="M16" s="2320"/>
      <c r="N16" s="2320"/>
      <c r="O16" s="2320"/>
    </row>
    <row r="17" spans="4:15" ht="39.950000000000003" customHeight="1">
      <c r="D17" s="2319" t="s">
        <v>941</v>
      </c>
      <c r="E17" s="2319"/>
      <c r="F17" s="2319"/>
      <c r="G17" s="2320" t="s">
        <v>942</v>
      </c>
      <c r="H17" s="2320"/>
      <c r="I17" s="2320"/>
      <c r="J17" s="2320"/>
      <c r="K17" s="2320"/>
      <c r="L17" s="2320"/>
      <c r="M17" s="2320"/>
      <c r="N17" s="2320"/>
      <c r="O17" s="2320"/>
    </row>
    <row r="18" spans="4:15" ht="39.950000000000003" customHeight="1">
      <c r="D18" s="2319" t="s">
        <v>943</v>
      </c>
      <c r="E18" s="2319"/>
      <c r="F18" s="2319"/>
      <c r="G18" s="2320" t="s">
        <v>944</v>
      </c>
      <c r="H18" s="2320"/>
      <c r="I18" s="2320"/>
      <c r="J18" s="2320"/>
      <c r="K18" s="2320"/>
      <c r="L18" s="2320"/>
      <c r="M18" s="2320"/>
      <c r="N18" s="2320"/>
      <c r="O18" s="2320"/>
    </row>
    <row r="19" spans="4:15" ht="39.950000000000003" customHeight="1">
      <c r="D19" s="2319" t="s">
        <v>945</v>
      </c>
      <c r="E19" s="2319"/>
      <c r="F19" s="2319"/>
      <c r="G19" s="2320" t="s">
        <v>946</v>
      </c>
      <c r="H19" s="2320"/>
      <c r="I19" s="2320"/>
      <c r="J19" s="2320"/>
      <c r="K19" s="2320"/>
      <c r="L19" s="2320"/>
      <c r="M19" s="2320"/>
      <c r="N19" s="2320"/>
      <c r="O19" s="2320"/>
    </row>
    <row r="20" spans="4:15" ht="39.950000000000003" customHeight="1">
      <c r="I20" s="1079">
        <v>54</v>
      </c>
    </row>
    <row r="21" spans="4:15" ht="20.100000000000001" customHeight="1">
      <c r="G21" s="2321" t="s">
        <v>947</v>
      </c>
      <c r="H21" s="2321"/>
      <c r="I21" s="2321"/>
      <c r="J21" s="2321"/>
      <c r="K21" s="2321"/>
      <c r="L21" s="2321"/>
    </row>
    <row r="22" spans="4:15" ht="20.100000000000001" customHeight="1">
      <c r="G22" s="2321"/>
      <c r="H22" s="2321"/>
      <c r="I22" s="2321"/>
      <c r="J22" s="2321"/>
      <c r="K22" s="2321"/>
      <c r="L22" s="2321"/>
    </row>
    <row r="23" spans="4:15" ht="20.100000000000001" customHeight="1">
      <c r="F23" s="2318" t="s">
        <v>948</v>
      </c>
      <c r="G23" s="2318"/>
      <c r="H23" s="1387" t="s">
        <v>949</v>
      </c>
    </row>
    <row r="24" spans="4:15" ht="20.100000000000001" customHeight="1">
      <c r="F24" s="2318" t="s">
        <v>950</v>
      </c>
      <c r="G24" s="2318"/>
      <c r="H24" s="1387" t="s">
        <v>951</v>
      </c>
    </row>
    <row r="25" spans="4:15" ht="20.100000000000001" customHeight="1">
      <c r="F25" s="2318" t="s">
        <v>952</v>
      </c>
      <c r="G25" s="2318"/>
      <c r="H25" s="1387" t="s">
        <v>953</v>
      </c>
    </row>
    <row r="26" spans="4:15" ht="20.100000000000001" customHeight="1">
      <c r="F26" s="2318" t="s">
        <v>954</v>
      </c>
      <c r="G26" s="2318"/>
      <c r="H26" s="1387" t="s">
        <v>955</v>
      </c>
    </row>
    <row r="27" spans="4:15" ht="20.100000000000001" customHeight="1">
      <c r="F27" s="2318" t="s">
        <v>956</v>
      </c>
      <c r="G27" s="2318"/>
      <c r="H27" s="1387" t="s">
        <v>957</v>
      </c>
    </row>
    <row r="28" spans="4:15" ht="20.100000000000001" customHeight="1">
      <c r="F28" s="2318" t="s">
        <v>1194</v>
      </c>
      <c r="G28" s="2318"/>
      <c r="H28" s="1387" t="s">
        <v>958</v>
      </c>
    </row>
    <row r="29" spans="4:15" ht="20.100000000000001" customHeight="1">
      <c r="F29" s="2318" t="s">
        <v>1195</v>
      </c>
      <c r="G29" s="2318"/>
      <c r="H29" s="1387" t="s">
        <v>959</v>
      </c>
    </row>
    <row r="30" spans="4:15" ht="20.100000000000001" customHeight="1">
      <c r="F30" s="2318" t="s">
        <v>1196</v>
      </c>
      <c r="G30" s="2318"/>
      <c r="H30" s="1387" t="s">
        <v>1197</v>
      </c>
    </row>
    <row r="31" spans="4:15" ht="20.100000000000001" customHeight="1">
      <c r="F31" s="2318" t="s">
        <v>449</v>
      </c>
      <c r="G31" s="2318"/>
      <c r="H31" s="1387" t="s">
        <v>1231</v>
      </c>
    </row>
    <row r="33" spans="2:17" ht="30" customHeight="1">
      <c r="B33" s="1392" t="s">
        <v>960</v>
      </c>
      <c r="C33" s="1393"/>
      <c r="D33" s="1393"/>
      <c r="E33" s="1393"/>
      <c r="F33" s="1393"/>
      <c r="G33" s="1393"/>
      <c r="H33" s="1393"/>
      <c r="I33" s="1393"/>
      <c r="J33" s="1393"/>
      <c r="K33" s="1393"/>
      <c r="L33" s="1393"/>
      <c r="M33" s="1393"/>
      <c r="N33" s="1393"/>
      <c r="O33" s="1393"/>
      <c r="P33" s="1393"/>
      <c r="Q33" s="1393"/>
    </row>
    <row r="34" spans="2:17" ht="30" customHeight="1">
      <c r="B34" s="1393"/>
      <c r="C34" s="1393"/>
      <c r="D34" s="1393"/>
      <c r="E34" s="1393"/>
      <c r="F34" s="1393"/>
      <c r="G34" s="1393"/>
      <c r="H34" s="1393"/>
      <c r="I34" s="1393"/>
      <c r="J34" s="1393"/>
      <c r="K34" s="1393"/>
      <c r="L34" s="1393"/>
      <c r="M34" s="1393"/>
      <c r="N34" s="1393"/>
      <c r="O34" s="1393"/>
      <c r="P34" s="1393"/>
      <c r="Q34" s="1393"/>
    </row>
    <row r="35" spans="2:17" ht="30" customHeight="1">
      <c r="B35" s="1393"/>
      <c r="C35" s="1393"/>
      <c r="D35" s="1393"/>
      <c r="E35" s="1393"/>
      <c r="F35" s="1393"/>
      <c r="G35" s="1393"/>
      <c r="H35" s="1393"/>
      <c r="I35" s="1393"/>
      <c r="J35" s="1393"/>
      <c r="K35" s="1393"/>
      <c r="L35" s="1393"/>
      <c r="M35" s="1393"/>
      <c r="N35" s="1393"/>
      <c r="O35" s="1393"/>
      <c r="P35" s="1393"/>
      <c r="Q35" s="1393"/>
    </row>
    <row r="36" spans="2:17" ht="30" customHeight="1">
      <c r="B36" s="1393"/>
      <c r="C36" s="1393"/>
      <c r="D36" s="1393"/>
      <c r="E36" s="1393"/>
      <c r="F36" s="1393"/>
      <c r="G36" s="1393"/>
      <c r="H36" s="1393"/>
      <c r="I36" s="1393"/>
      <c r="J36" s="1393"/>
      <c r="K36" s="1393"/>
      <c r="L36" s="1393"/>
      <c r="M36" s="1393"/>
      <c r="N36" s="1393"/>
      <c r="O36" s="1393"/>
      <c r="P36" s="1393"/>
      <c r="Q36" s="1393"/>
    </row>
    <row r="37" spans="2:17" ht="30" customHeight="1">
      <c r="B37" s="1393"/>
      <c r="C37" s="1393"/>
      <c r="D37" s="1393"/>
      <c r="E37" s="1393"/>
      <c r="F37" s="1393"/>
      <c r="G37" s="1393"/>
      <c r="H37" s="1393"/>
      <c r="I37" s="1393"/>
      <c r="J37" s="1393"/>
      <c r="K37" s="1393"/>
      <c r="L37" s="1393"/>
      <c r="M37" s="1393"/>
      <c r="N37" s="1393"/>
      <c r="O37" s="1393"/>
      <c r="P37" s="1393"/>
      <c r="Q37" s="1393"/>
    </row>
    <row r="38" spans="2:17" ht="30" customHeight="1">
      <c r="B38" s="1393"/>
      <c r="C38" s="1393"/>
      <c r="D38" s="1393"/>
      <c r="E38" s="1393"/>
      <c r="F38" s="1393"/>
      <c r="G38" s="1393"/>
      <c r="H38" s="1393"/>
      <c r="I38" s="1393"/>
      <c r="J38" s="1393"/>
      <c r="K38" s="1393"/>
      <c r="L38" s="1393"/>
      <c r="M38" s="1393"/>
      <c r="N38" s="1393"/>
      <c r="O38" s="1393"/>
      <c r="P38" s="1393"/>
      <c r="Q38" s="1393"/>
    </row>
    <row r="39" spans="2:17" ht="30" customHeight="1">
      <c r="B39" s="1393"/>
      <c r="C39" s="1393"/>
      <c r="D39" s="1393"/>
      <c r="E39" s="1393"/>
      <c r="F39" s="1393"/>
      <c r="G39" s="1393"/>
      <c r="H39" s="1393"/>
      <c r="I39" s="1393"/>
      <c r="J39" s="1393"/>
      <c r="K39" s="1393"/>
      <c r="L39" s="1393"/>
      <c r="M39" s="1393"/>
      <c r="N39" s="1393"/>
      <c r="O39" s="1393"/>
      <c r="P39" s="1393"/>
      <c r="Q39" s="1393"/>
    </row>
    <row r="40" spans="2:17" ht="30" customHeight="1">
      <c r="B40" s="1393"/>
      <c r="C40" s="1393"/>
      <c r="D40" s="1393"/>
      <c r="E40" s="1393"/>
      <c r="F40" s="1393"/>
      <c r="G40" s="1393"/>
      <c r="H40" s="1393"/>
      <c r="I40" s="1393"/>
      <c r="J40" s="1393"/>
      <c r="K40" s="1393"/>
      <c r="L40" s="1393"/>
      <c r="M40" s="1393"/>
      <c r="N40" s="1393"/>
      <c r="O40" s="1393"/>
      <c r="P40" s="1393"/>
      <c r="Q40" s="1393"/>
    </row>
    <row r="41" spans="2:17" ht="30" customHeight="1">
      <c r="B41" s="1393"/>
      <c r="C41" s="1393"/>
      <c r="D41" s="1393"/>
      <c r="E41" s="1393"/>
      <c r="F41" s="1393"/>
      <c r="G41" s="1393"/>
      <c r="H41" s="1393"/>
      <c r="I41" s="1393"/>
      <c r="J41" s="1393"/>
      <c r="K41" s="1393"/>
      <c r="L41" s="1393"/>
      <c r="M41" s="1393"/>
      <c r="N41" s="1393"/>
      <c r="O41" s="1393"/>
      <c r="P41" s="1393"/>
      <c r="Q41" s="1393"/>
    </row>
    <row r="42" spans="2:17" ht="30" customHeight="1">
      <c r="B42" s="1393"/>
      <c r="C42" s="1393"/>
      <c r="D42" s="1393"/>
      <c r="E42" s="1393"/>
      <c r="F42" s="1393"/>
      <c r="G42" s="1393"/>
      <c r="H42" s="1393"/>
      <c r="I42" s="1393"/>
      <c r="J42" s="1393"/>
      <c r="K42" s="1393"/>
      <c r="L42" s="1393"/>
      <c r="M42" s="1393"/>
      <c r="N42" s="1393"/>
      <c r="O42" s="1393"/>
      <c r="P42" s="1393"/>
      <c r="Q42" s="1393"/>
    </row>
    <row r="43" spans="2:17" ht="30" customHeight="1">
      <c r="B43" s="1393"/>
      <c r="C43" s="1393"/>
      <c r="D43" s="1393"/>
      <c r="E43" s="1393"/>
      <c r="F43" s="1393"/>
      <c r="G43" s="1393"/>
      <c r="H43" s="1393"/>
      <c r="I43" s="1393"/>
      <c r="J43" s="1393"/>
      <c r="K43" s="1393"/>
      <c r="L43" s="1393"/>
      <c r="M43" s="1393"/>
      <c r="N43" s="1393"/>
      <c r="O43" s="1393"/>
      <c r="P43" s="1393"/>
      <c r="Q43" s="1393"/>
    </row>
    <row r="44" spans="2:17" ht="30" customHeight="1">
      <c r="B44" s="1393"/>
      <c r="C44" s="1393"/>
      <c r="D44" s="1393"/>
      <c r="E44" s="1393"/>
      <c r="F44" s="1393"/>
      <c r="G44" s="1393"/>
      <c r="H44" s="1393"/>
      <c r="I44" s="1393"/>
      <c r="J44" s="1393"/>
      <c r="K44" s="1393"/>
      <c r="L44" s="1393"/>
      <c r="M44" s="1393"/>
      <c r="N44" s="1393"/>
      <c r="O44" s="1393"/>
      <c r="P44" s="1393"/>
      <c r="Q44" s="1393"/>
    </row>
    <row r="45" spans="2:17" ht="30" customHeight="1">
      <c r="B45" s="1393"/>
      <c r="C45" s="1393"/>
      <c r="D45" s="1393"/>
      <c r="E45" s="1393"/>
      <c r="F45" s="1393"/>
      <c r="G45" s="1393"/>
      <c r="H45" s="1393"/>
      <c r="I45" s="1393"/>
      <c r="J45" s="1393"/>
      <c r="K45" s="1393"/>
      <c r="L45" s="1393"/>
      <c r="M45" s="1393"/>
      <c r="N45" s="1393"/>
      <c r="O45" s="1393"/>
      <c r="P45" s="1393"/>
      <c r="Q45" s="1393"/>
    </row>
    <row r="46" spans="2:17" ht="30" customHeight="1">
      <c r="B46" s="1393"/>
      <c r="C46" s="1393"/>
      <c r="D46" s="1393"/>
      <c r="E46" s="1393"/>
      <c r="F46" s="1393"/>
      <c r="G46" s="1393"/>
      <c r="H46" s="1393"/>
      <c r="I46" s="1393"/>
      <c r="J46" s="1393"/>
      <c r="K46" s="1393"/>
      <c r="L46" s="1393"/>
      <c r="M46" s="1393"/>
      <c r="N46" s="1393"/>
      <c r="O46" s="1393"/>
      <c r="P46" s="1393"/>
      <c r="Q46" s="1393"/>
    </row>
    <row r="47" spans="2:17" ht="30" customHeight="1">
      <c r="B47" s="1393"/>
      <c r="C47" s="1393"/>
      <c r="D47" s="1393"/>
      <c r="E47" s="1393"/>
      <c r="F47" s="1393"/>
      <c r="G47" s="1393"/>
      <c r="H47" s="1393"/>
      <c r="I47" s="1393"/>
      <c r="J47" s="1393"/>
      <c r="K47" s="1393"/>
      <c r="L47" s="1393"/>
      <c r="M47" s="1393"/>
      <c r="N47" s="1393"/>
      <c r="O47" s="1393"/>
      <c r="P47" s="1393"/>
      <c r="Q47" s="1393"/>
    </row>
    <row r="48" spans="2:17" ht="30" customHeight="1">
      <c r="B48" s="1393"/>
      <c r="C48" s="1393"/>
      <c r="D48" s="1393"/>
      <c r="E48" s="1393"/>
      <c r="F48" s="1393"/>
      <c r="G48" s="1393"/>
      <c r="H48" s="1393"/>
      <c r="I48" s="1393"/>
      <c r="J48" s="1393"/>
      <c r="K48" s="1393"/>
      <c r="L48" s="1393"/>
      <c r="M48" s="1393"/>
      <c r="N48" s="1393"/>
      <c r="O48" s="1393"/>
      <c r="P48" s="1393"/>
      <c r="Q48" s="1393"/>
    </row>
    <row r="49" spans="2:17" ht="30" customHeight="1">
      <c r="B49" s="1393"/>
      <c r="C49" s="1393"/>
      <c r="D49" s="1393"/>
      <c r="E49" s="1393"/>
      <c r="F49" s="1393"/>
      <c r="G49" s="1393"/>
      <c r="H49" s="1393"/>
      <c r="I49" s="1393"/>
      <c r="J49" s="1393"/>
      <c r="K49" s="1393"/>
      <c r="L49" s="1393"/>
      <c r="M49" s="1393"/>
      <c r="N49" s="1393"/>
      <c r="O49" s="1393"/>
      <c r="P49" s="1393"/>
      <c r="Q49" s="1393"/>
    </row>
    <row r="50" spans="2:17" ht="30" customHeight="1">
      <c r="B50" s="1393"/>
      <c r="C50" s="1393"/>
      <c r="D50" s="1393"/>
      <c r="E50" s="1393"/>
      <c r="F50" s="1393"/>
      <c r="G50" s="1393"/>
      <c r="H50" s="1393"/>
      <c r="I50" s="1393"/>
      <c r="J50" s="1393"/>
      <c r="K50" s="1393"/>
      <c r="L50" s="1393"/>
      <c r="M50" s="1393"/>
      <c r="N50" s="1393"/>
      <c r="O50" s="1393"/>
      <c r="P50" s="1393"/>
      <c r="Q50" s="1393"/>
    </row>
    <row r="51" spans="2:17" ht="30" customHeight="1">
      <c r="B51" s="1393"/>
      <c r="C51" s="1393"/>
      <c r="D51" s="1393"/>
      <c r="E51" s="1393"/>
      <c r="F51" s="1393"/>
      <c r="G51" s="1393"/>
      <c r="H51" s="1393"/>
      <c r="I51" s="1393"/>
      <c r="J51" s="1393"/>
      <c r="K51" s="1393"/>
      <c r="L51" s="1393"/>
      <c r="M51" s="1393"/>
      <c r="N51" s="1393"/>
      <c r="O51" s="1393"/>
      <c r="P51" s="1393"/>
      <c r="Q51" s="1393"/>
    </row>
    <row r="52" spans="2:17" ht="30" customHeight="1">
      <c r="B52" s="1393"/>
      <c r="C52" s="1393"/>
      <c r="D52" s="1393"/>
      <c r="E52" s="1393"/>
      <c r="F52" s="1393"/>
      <c r="G52" s="1393"/>
      <c r="H52" s="1393"/>
      <c r="I52" s="1393"/>
      <c r="J52" s="1393"/>
      <c r="K52" s="1393"/>
      <c r="L52" s="1393"/>
      <c r="M52" s="1393"/>
      <c r="N52" s="1393"/>
      <c r="O52" s="1393"/>
      <c r="P52" s="1393"/>
      <c r="Q52" s="1393"/>
    </row>
    <row r="53" spans="2:17" ht="30" customHeight="1">
      <c r="B53" s="1393"/>
      <c r="C53" s="1393"/>
      <c r="D53" s="1393"/>
      <c r="E53" s="1393"/>
      <c r="F53" s="1393"/>
      <c r="G53" s="1393"/>
      <c r="H53" s="1393"/>
      <c r="I53" s="1393"/>
      <c r="J53" s="1393"/>
      <c r="K53" s="1393"/>
      <c r="L53" s="1393"/>
      <c r="M53" s="1393"/>
      <c r="N53" s="1393"/>
      <c r="O53" s="1393"/>
      <c r="P53" s="1393"/>
      <c r="Q53" s="1393"/>
    </row>
    <row r="54" spans="2:17" ht="30" customHeight="1">
      <c r="B54" s="1393"/>
      <c r="C54" s="1393"/>
      <c r="D54" s="1393"/>
      <c r="E54" s="1393"/>
      <c r="F54" s="1393"/>
      <c r="G54" s="1393"/>
      <c r="H54" s="1393"/>
      <c r="I54" s="1393"/>
      <c r="J54" s="1393"/>
      <c r="K54" s="1393"/>
      <c r="L54" s="1393"/>
      <c r="M54" s="1393"/>
      <c r="N54" s="1393"/>
      <c r="O54" s="1393"/>
      <c r="P54" s="1393"/>
      <c r="Q54" s="1393"/>
    </row>
    <row r="55" spans="2:17" ht="30" customHeight="1">
      <c r="B55" s="1393"/>
      <c r="C55" s="1393"/>
      <c r="D55" s="1393"/>
      <c r="E55" s="1393"/>
      <c r="F55" s="1393"/>
      <c r="G55" s="1393"/>
      <c r="H55" s="1393"/>
      <c r="I55" s="1393"/>
      <c r="J55" s="1393"/>
      <c r="K55" s="1393"/>
      <c r="L55" s="1393"/>
      <c r="M55" s="1393"/>
      <c r="N55" s="1393"/>
      <c r="O55" s="1393"/>
      <c r="P55" s="1393"/>
      <c r="Q55" s="1393"/>
    </row>
    <row r="56" spans="2:17" ht="30" customHeight="1">
      <c r="B56" s="1393"/>
      <c r="C56" s="1393"/>
      <c r="D56" s="1393"/>
      <c r="E56" s="1393"/>
      <c r="F56" s="1393"/>
      <c r="G56" s="1393"/>
      <c r="H56" s="1393"/>
      <c r="I56" s="1393"/>
      <c r="J56" s="1393"/>
      <c r="K56" s="1393"/>
      <c r="L56" s="1393"/>
      <c r="M56" s="1393"/>
      <c r="N56" s="1393"/>
      <c r="O56" s="1393"/>
      <c r="P56" s="1393"/>
      <c r="Q56" s="1393"/>
    </row>
    <row r="57" spans="2:17" ht="30" customHeight="1">
      <c r="B57" s="1393"/>
      <c r="C57" s="1393"/>
      <c r="D57" s="1393"/>
      <c r="E57" s="1393"/>
      <c r="F57" s="1393"/>
      <c r="G57" s="1393"/>
      <c r="H57" s="1393"/>
      <c r="I57" s="1393"/>
      <c r="J57" s="1393"/>
      <c r="K57" s="1393"/>
      <c r="L57" s="1393"/>
      <c r="M57" s="1393"/>
      <c r="N57" s="1393"/>
      <c r="O57" s="1393"/>
      <c r="P57" s="1393"/>
      <c r="Q57" s="1393"/>
    </row>
    <row r="58" spans="2:17" ht="20.100000000000001" customHeight="1"/>
    <row r="59" spans="2:17" ht="20.100000000000001" customHeight="1"/>
    <row r="60" spans="2:17" ht="20.100000000000001" customHeight="1"/>
    <row r="61" spans="2:17" ht="20.100000000000001" customHeight="1"/>
    <row r="62" spans="2:17" ht="20.100000000000001" customHeight="1"/>
    <row r="63" spans="2:17" ht="20.100000000000001" customHeight="1"/>
  </sheetData>
  <mergeCells count="24">
    <mergeCell ref="G11:H11"/>
    <mergeCell ref="B1:Q1"/>
    <mergeCell ref="F3:M3"/>
    <mergeCell ref="H4:K4"/>
    <mergeCell ref="D6:O6"/>
    <mergeCell ref="D7:O7"/>
    <mergeCell ref="F25:G25"/>
    <mergeCell ref="D16:F16"/>
    <mergeCell ref="G16:O16"/>
    <mergeCell ref="D17:F17"/>
    <mergeCell ref="G17:O17"/>
    <mergeCell ref="D18:F18"/>
    <mergeCell ref="G18:O18"/>
    <mergeCell ref="D19:F19"/>
    <mergeCell ref="G19:O19"/>
    <mergeCell ref="G21:L22"/>
    <mergeCell ref="F23:G23"/>
    <mergeCell ref="F24:G24"/>
    <mergeCell ref="F31:G31"/>
    <mergeCell ref="F26:G26"/>
    <mergeCell ref="F27:G27"/>
    <mergeCell ref="F28:G28"/>
    <mergeCell ref="F29:G29"/>
    <mergeCell ref="F30:G30"/>
  </mergeCells>
  <phoneticPr fontId="3"/>
  <dataValidations count="2">
    <dataValidation type="list" allowBlank="1" showInputMessage="1" sqref="H4:K4">
      <formula1>"建築工事,電気設備工事,機械設備工事"</formula1>
    </dataValidation>
    <dataValidation type="list" allowBlank="1" showInputMessage="1" sqref="F3:M3">
      <formula1>"完成検査要領書,（部分）完成検査要領書,部分使用検査要領書,既済部分検査要領書"</formula1>
    </dataValidation>
  </dataValidations>
  <printOptions horizontalCentered="1"/>
  <pageMargins left="0.78740157480314965" right="0.39370078740157483" top="0.98425196850393704" bottom="0.98425196850393704" header="0" footer="0"/>
  <pageSetup paperSize="9" orientation="portrait" blackAndWhite="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view="pageBreakPreview" zoomScale="85" zoomScaleNormal="100" zoomScaleSheetLayoutView="85" workbookViewId="0">
      <selection activeCell="B2" sqref="B2"/>
    </sheetView>
  </sheetViews>
  <sheetFormatPr defaultColWidth="5.625" defaultRowHeight="20.100000000000001" customHeight="1"/>
  <cols>
    <col min="1" max="1" width="5.625" style="1394"/>
    <col min="2" max="3" width="5.625" style="1387"/>
    <col min="4" max="4" width="9.125" style="1387" customWidth="1"/>
    <col min="5" max="8" width="5.625" style="1387"/>
    <col min="9" max="9" width="5.625" style="1387" customWidth="1"/>
    <col min="10" max="12" width="5.625" style="1387"/>
    <col min="13" max="13" width="20.875" style="1387" bestFit="1" customWidth="1"/>
    <col min="14" max="16384" width="5.625" style="1387"/>
  </cols>
  <sheetData>
    <row r="1" spans="1:13" ht="20.100000000000001" customHeight="1">
      <c r="B1" s="2318">
        <v>1</v>
      </c>
      <c r="C1" s="2318"/>
      <c r="D1" s="2318"/>
      <c r="E1" s="2318"/>
      <c r="F1" s="2318"/>
      <c r="G1" s="2318"/>
      <c r="H1" s="2318"/>
      <c r="I1" s="2318"/>
      <c r="J1" s="2318"/>
      <c r="K1" s="2318"/>
      <c r="L1" s="2318"/>
      <c r="M1" s="2318"/>
    </row>
    <row r="2" spans="1:13" ht="20.100000000000001" customHeight="1">
      <c r="B2" s="1387" t="s">
        <v>948</v>
      </c>
      <c r="C2" s="1387" t="s">
        <v>949</v>
      </c>
      <c r="G2" s="1390" t="s">
        <v>961</v>
      </c>
      <c r="H2" s="2369">
        <v>45292</v>
      </c>
      <c r="I2" s="2369"/>
      <c r="J2" s="2369"/>
      <c r="K2" s="2369"/>
      <c r="L2" s="1386" t="s">
        <v>962</v>
      </c>
      <c r="M2" s="1395">
        <v>45294</v>
      </c>
    </row>
    <row r="3" spans="1:13" s="1396" customFormat="1" ht="9"/>
    <row r="4" spans="1:13" ht="20.100000000000001" customHeight="1">
      <c r="B4" s="2370" t="s">
        <v>963</v>
      </c>
      <c r="C4" s="2355"/>
      <c r="D4" s="1397" t="s">
        <v>964</v>
      </c>
      <c r="E4" s="2355" t="s">
        <v>965</v>
      </c>
      <c r="F4" s="2355"/>
      <c r="G4" s="2355"/>
      <c r="H4" s="2355"/>
      <c r="I4" s="2355"/>
      <c r="J4" s="2355"/>
      <c r="K4" s="2355"/>
      <c r="L4" s="2355"/>
      <c r="M4" s="1397" t="s">
        <v>966</v>
      </c>
    </row>
    <row r="5" spans="1:13" ht="20.100000000000001" customHeight="1">
      <c r="B5" s="2361">
        <f>H2</f>
        <v>45292</v>
      </c>
      <c r="C5" s="2362"/>
      <c r="D5" s="1398">
        <v>0.54166666666666663</v>
      </c>
      <c r="E5" s="2349" t="s">
        <v>967</v>
      </c>
      <c r="F5" s="2349"/>
      <c r="G5" s="2349"/>
      <c r="H5" s="2349"/>
      <c r="I5" s="2349"/>
      <c r="J5" s="2349"/>
      <c r="K5" s="2349"/>
      <c r="L5" s="2349"/>
      <c r="M5" s="1399" t="s">
        <v>968</v>
      </c>
    </row>
    <row r="6" spans="1:13" ht="20.100000000000001" customHeight="1">
      <c r="B6" s="2351"/>
      <c r="C6" s="2352"/>
      <c r="D6" s="1400"/>
      <c r="E6" s="1401" t="s">
        <v>969</v>
      </c>
      <c r="F6" s="2336" t="s">
        <v>970</v>
      </c>
      <c r="G6" s="2337"/>
      <c r="H6" s="2337"/>
      <c r="I6" s="2337"/>
      <c r="J6" s="2337"/>
      <c r="K6" s="2337"/>
      <c r="L6" s="2337"/>
      <c r="M6" s="1403"/>
    </row>
    <row r="7" spans="1:13" ht="20.100000000000001" customHeight="1">
      <c r="B7" s="2351"/>
      <c r="C7" s="2352"/>
      <c r="D7" s="1400"/>
      <c r="E7" s="1401" t="s">
        <v>969</v>
      </c>
      <c r="F7" s="2336" t="s">
        <v>971</v>
      </c>
      <c r="G7" s="2337"/>
      <c r="H7" s="2337"/>
      <c r="I7" s="2337"/>
      <c r="J7" s="2337"/>
      <c r="K7" s="2337"/>
      <c r="L7" s="2337"/>
      <c r="M7" s="1403"/>
    </row>
    <row r="8" spans="1:13" ht="20.100000000000001" customHeight="1">
      <c r="B8" s="2351"/>
      <c r="C8" s="2352"/>
      <c r="D8" s="1400"/>
      <c r="E8" s="1401" t="s">
        <v>969</v>
      </c>
      <c r="F8" s="2336" t="s">
        <v>972</v>
      </c>
      <c r="G8" s="2337"/>
      <c r="H8" s="2337"/>
      <c r="I8" s="2337"/>
      <c r="J8" s="2337"/>
      <c r="K8" s="2337"/>
      <c r="L8" s="2337"/>
      <c r="M8" s="1403"/>
    </row>
    <row r="9" spans="1:13" ht="20.100000000000001" customHeight="1">
      <c r="B9" s="2351"/>
      <c r="C9" s="2352"/>
      <c r="D9" s="1400"/>
      <c r="E9" s="1401" t="s">
        <v>969</v>
      </c>
      <c r="F9" s="2336" t="s">
        <v>973</v>
      </c>
      <c r="G9" s="2337"/>
      <c r="H9" s="2337"/>
      <c r="I9" s="2337"/>
      <c r="J9" s="2337"/>
      <c r="K9" s="2337"/>
      <c r="L9" s="2337"/>
      <c r="M9" s="1403"/>
    </row>
    <row r="10" spans="1:13" s="1407" customFormat="1" ht="20.100000000000001" customHeight="1">
      <c r="A10" s="1404"/>
      <c r="B10" s="2366"/>
      <c r="C10" s="2367"/>
      <c r="D10" s="1405"/>
      <c r="E10" s="1406" t="s">
        <v>969</v>
      </c>
      <c r="F10" s="2371" t="s">
        <v>974</v>
      </c>
      <c r="G10" s="2372"/>
      <c r="H10" s="2372"/>
      <c r="I10" s="2372"/>
      <c r="J10" s="2372"/>
      <c r="K10" s="2372"/>
      <c r="L10" s="2372"/>
      <c r="M10" s="1403"/>
    </row>
    <row r="11" spans="1:13" s="1407" customFormat="1" ht="20.100000000000001" customHeight="1">
      <c r="A11" s="1404"/>
      <c r="B11" s="2366"/>
      <c r="C11" s="2367"/>
      <c r="D11" s="1408"/>
      <c r="E11" s="1401"/>
      <c r="F11" s="2342" t="s">
        <v>975</v>
      </c>
      <c r="G11" s="2342"/>
      <c r="H11" s="2342"/>
      <c r="I11" s="2368">
        <v>45209</v>
      </c>
      <c r="J11" s="2368"/>
      <c r="K11" s="2368"/>
      <c r="L11" s="2368"/>
      <c r="M11" s="1403"/>
    </row>
    <row r="12" spans="1:13" s="1407" customFormat="1" ht="20.100000000000001" customHeight="1">
      <c r="A12" s="1404"/>
      <c r="B12" s="2366"/>
      <c r="C12" s="2367"/>
      <c r="D12" s="1408"/>
      <c r="E12" s="1401"/>
      <c r="F12" s="2342" t="s">
        <v>976</v>
      </c>
      <c r="G12" s="2342"/>
      <c r="H12" s="2342"/>
      <c r="I12" s="2368">
        <v>45210</v>
      </c>
      <c r="J12" s="2368"/>
      <c r="K12" s="2368"/>
      <c r="L12" s="2368"/>
      <c r="M12" s="1403"/>
    </row>
    <row r="13" spans="1:13" s="1407" customFormat="1" ht="20.100000000000001" customHeight="1">
      <c r="A13" s="1404"/>
      <c r="B13" s="2366"/>
      <c r="C13" s="2367"/>
      <c r="D13" s="1408"/>
      <c r="E13" s="1401"/>
      <c r="F13" s="2342" t="s">
        <v>977</v>
      </c>
      <c r="G13" s="2342"/>
      <c r="H13" s="2342"/>
      <c r="I13" s="2368">
        <v>45211</v>
      </c>
      <c r="J13" s="2368"/>
      <c r="K13" s="2368"/>
      <c r="L13" s="2368"/>
      <c r="M13" s="1403"/>
    </row>
    <row r="14" spans="1:13" s="1407" customFormat="1" ht="20.100000000000001" customHeight="1">
      <c r="A14" s="1404"/>
      <c r="B14" s="2366"/>
      <c r="C14" s="2367"/>
      <c r="D14" s="1408"/>
      <c r="E14" s="1401"/>
      <c r="F14" s="2342" t="s">
        <v>978</v>
      </c>
      <c r="G14" s="2342"/>
      <c r="H14" s="2342"/>
      <c r="I14" s="2368">
        <v>45212</v>
      </c>
      <c r="J14" s="2368"/>
      <c r="K14" s="2368"/>
      <c r="L14" s="2368"/>
      <c r="M14" s="1403"/>
    </row>
    <row r="15" spans="1:13" s="1407" customFormat="1" ht="20.100000000000001" customHeight="1">
      <c r="A15" s="1404"/>
      <c r="B15" s="2366"/>
      <c r="C15" s="2367"/>
      <c r="D15" s="1408"/>
      <c r="E15" s="1401"/>
      <c r="F15" s="2342" t="s">
        <v>979</v>
      </c>
      <c r="G15" s="2342"/>
      <c r="H15" s="2342"/>
      <c r="I15" s="2368">
        <v>45213</v>
      </c>
      <c r="J15" s="2368"/>
      <c r="K15" s="2368"/>
      <c r="L15" s="2368"/>
      <c r="M15" s="1403"/>
    </row>
    <row r="16" spans="1:13" ht="20.100000000000001" customHeight="1">
      <c r="B16" s="2351"/>
      <c r="C16" s="2352"/>
      <c r="D16" s="1409"/>
      <c r="E16" s="1410" t="s">
        <v>969</v>
      </c>
      <c r="F16" s="2364" t="s">
        <v>980</v>
      </c>
      <c r="G16" s="2365"/>
      <c r="H16" s="2365"/>
      <c r="I16" s="2365"/>
      <c r="J16" s="2365"/>
      <c r="K16" s="2365"/>
      <c r="L16" s="2365"/>
      <c r="M16" s="1403"/>
    </row>
    <row r="17" spans="2:13" ht="20.100000000000001" customHeight="1">
      <c r="B17" s="2351"/>
      <c r="C17" s="2352"/>
      <c r="D17" s="1400"/>
      <c r="E17" s="1401" t="s">
        <v>969</v>
      </c>
      <c r="F17" s="2336" t="s">
        <v>981</v>
      </c>
      <c r="G17" s="2337"/>
      <c r="H17" s="2337"/>
      <c r="I17" s="2337"/>
      <c r="J17" s="2337"/>
      <c r="K17" s="2337"/>
      <c r="L17" s="2337"/>
      <c r="M17" s="1403"/>
    </row>
    <row r="18" spans="2:13" ht="20.100000000000001" customHeight="1">
      <c r="B18" s="2351"/>
      <c r="C18" s="2352"/>
      <c r="D18" s="1400">
        <v>0.5625</v>
      </c>
      <c r="E18" s="2359" t="s">
        <v>982</v>
      </c>
      <c r="F18" s="2360"/>
      <c r="G18" s="2360"/>
      <c r="H18" s="2360"/>
      <c r="I18" s="2360"/>
      <c r="J18" s="2360"/>
      <c r="K18" s="2360"/>
      <c r="L18" s="2336"/>
      <c r="M18" s="1403"/>
    </row>
    <row r="19" spans="2:13" ht="20.100000000000001" customHeight="1">
      <c r="B19" s="2351"/>
      <c r="C19" s="2352"/>
      <c r="D19" s="1400"/>
      <c r="E19" s="1401" t="s">
        <v>969</v>
      </c>
      <c r="F19" s="2336" t="s">
        <v>983</v>
      </c>
      <c r="G19" s="2337"/>
      <c r="H19" s="2337"/>
      <c r="I19" s="2337"/>
      <c r="J19" s="2337"/>
      <c r="K19" s="2337"/>
      <c r="L19" s="2337"/>
      <c r="M19" s="1403"/>
    </row>
    <row r="20" spans="2:13" ht="20.100000000000001" customHeight="1">
      <c r="B20" s="2351"/>
      <c r="C20" s="2352"/>
      <c r="D20" s="1400"/>
      <c r="E20" s="1401" t="s">
        <v>969</v>
      </c>
      <c r="F20" s="2336" t="s">
        <v>984</v>
      </c>
      <c r="G20" s="2337"/>
      <c r="H20" s="2337"/>
      <c r="I20" s="2337"/>
      <c r="J20" s="2337"/>
      <c r="K20" s="2337"/>
      <c r="L20" s="2337"/>
      <c r="M20" s="1403"/>
    </row>
    <row r="21" spans="2:13" ht="20.100000000000001" customHeight="1">
      <c r="B21" s="2351"/>
      <c r="C21" s="2352"/>
      <c r="D21" s="1400">
        <v>0.58333333333333337</v>
      </c>
      <c r="E21" s="2359" t="s">
        <v>985</v>
      </c>
      <c r="F21" s="2360"/>
      <c r="G21" s="2360"/>
      <c r="H21" s="2360"/>
      <c r="I21" s="2360"/>
      <c r="J21" s="2360"/>
      <c r="K21" s="2360"/>
      <c r="L21" s="2336"/>
      <c r="M21" s="1403"/>
    </row>
    <row r="22" spans="2:13" ht="20.100000000000001" customHeight="1">
      <c r="B22" s="2351"/>
      <c r="C22" s="2352"/>
      <c r="D22" s="1400">
        <v>0.6875</v>
      </c>
      <c r="E22" s="2337" t="s">
        <v>986</v>
      </c>
      <c r="F22" s="2337"/>
      <c r="G22" s="2337"/>
      <c r="H22" s="2337"/>
      <c r="I22" s="2337"/>
      <c r="J22" s="2337"/>
      <c r="K22" s="2337"/>
      <c r="L22" s="2337"/>
      <c r="M22" s="1403"/>
    </row>
    <row r="23" spans="2:13" ht="20.100000000000001" customHeight="1">
      <c r="B23" s="2351"/>
      <c r="C23" s="2352"/>
      <c r="D23" s="1400"/>
      <c r="E23" s="2363" t="s">
        <v>987</v>
      </c>
      <c r="F23" s="2363"/>
      <c r="G23" s="2363"/>
      <c r="H23" s="2363"/>
      <c r="I23" s="2363"/>
      <c r="J23" s="2363"/>
      <c r="K23" s="2363"/>
      <c r="L23" s="2363"/>
      <c r="M23" s="1403"/>
    </row>
    <row r="24" spans="2:13" ht="20.100000000000001" customHeight="1">
      <c r="B24" s="2351"/>
      <c r="C24" s="2352"/>
      <c r="D24" s="1400"/>
      <c r="E24" s="2337"/>
      <c r="F24" s="2337"/>
      <c r="G24" s="2337"/>
      <c r="H24" s="2337"/>
      <c r="I24" s="2337"/>
      <c r="J24" s="2337"/>
      <c r="K24" s="2337"/>
      <c r="L24" s="2337"/>
      <c r="M24" s="1411"/>
    </row>
    <row r="25" spans="2:13" ht="20.100000000000001" customHeight="1">
      <c r="B25" s="2361">
        <f>B5+1</f>
        <v>45293</v>
      </c>
      <c r="C25" s="2362"/>
      <c r="D25" s="1398">
        <v>0.375</v>
      </c>
      <c r="E25" s="2349" t="s">
        <v>967</v>
      </c>
      <c r="F25" s="2349"/>
      <c r="G25" s="2349"/>
      <c r="H25" s="2349"/>
      <c r="I25" s="2349"/>
      <c r="J25" s="2349"/>
      <c r="K25" s="2349"/>
      <c r="L25" s="2349"/>
      <c r="M25" s="1399" t="s">
        <v>968</v>
      </c>
    </row>
    <row r="26" spans="2:13" ht="20.100000000000001" customHeight="1">
      <c r="B26" s="2351"/>
      <c r="C26" s="2352"/>
      <c r="D26" s="1400"/>
      <c r="E26" s="1401" t="s">
        <v>969</v>
      </c>
      <c r="F26" s="2336" t="s">
        <v>988</v>
      </c>
      <c r="G26" s="2337"/>
      <c r="H26" s="2337"/>
      <c r="I26" s="2337"/>
      <c r="J26" s="2337"/>
      <c r="K26" s="2337"/>
      <c r="L26" s="2337"/>
      <c r="M26" s="1411"/>
    </row>
    <row r="27" spans="2:13" ht="20.100000000000001" customHeight="1">
      <c r="B27" s="2351"/>
      <c r="C27" s="2352"/>
      <c r="D27" s="1400"/>
      <c r="E27" s="1401" t="s">
        <v>969</v>
      </c>
      <c r="F27" s="2336" t="s">
        <v>989</v>
      </c>
      <c r="G27" s="2337"/>
      <c r="H27" s="2337"/>
      <c r="I27" s="2337"/>
      <c r="J27" s="2337"/>
      <c r="K27" s="2337"/>
      <c r="L27" s="2337"/>
      <c r="M27" s="1411"/>
    </row>
    <row r="28" spans="2:13" ht="20.100000000000001" customHeight="1">
      <c r="B28" s="2351"/>
      <c r="C28" s="2352"/>
      <c r="D28" s="1400">
        <v>0.39583333333333331</v>
      </c>
      <c r="E28" s="2337" t="s">
        <v>985</v>
      </c>
      <c r="F28" s="2337"/>
      <c r="G28" s="2337"/>
      <c r="H28" s="2337"/>
      <c r="I28" s="2337"/>
      <c r="J28" s="2337"/>
      <c r="K28" s="2337"/>
      <c r="L28" s="2337"/>
      <c r="M28" s="1411" t="s">
        <v>990</v>
      </c>
    </row>
    <row r="29" spans="2:13" ht="20.100000000000001" customHeight="1">
      <c r="B29" s="2351"/>
      <c r="C29" s="2352"/>
      <c r="D29" s="1400">
        <v>0.6875</v>
      </c>
      <c r="E29" s="2337" t="s">
        <v>986</v>
      </c>
      <c r="F29" s="2337"/>
      <c r="G29" s="2337"/>
      <c r="H29" s="2337"/>
      <c r="I29" s="2337"/>
      <c r="J29" s="2337"/>
      <c r="K29" s="2337"/>
      <c r="L29" s="2337"/>
      <c r="M29" s="1411"/>
    </row>
    <row r="30" spans="2:13" ht="20.100000000000001" customHeight="1">
      <c r="B30" s="2351"/>
      <c r="C30" s="2352"/>
      <c r="D30" s="1400"/>
      <c r="E30" s="2363" t="s">
        <v>987</v>
      </c>
      <c r="F30" s="2363"/>
      <c r="G30" s="2363"/>
      <c r="H30" s="2363"/>
      <c r="I30" s="2363"/>
      <c r="J30" s="2363"/>
      <c r="K30" s="2363"/>
      <c r="L30" s="2363"/>
      <c r="M30" s="1411"/>
    </row>
    <row r="31" spans="2:13" ht="20.100000000000001" customHeight="1">
      <c r="B31" s="2361">
        <f>B17+1</f>
        <v>1</v>
      </c>
      <c r="C31" s="2362"/>
      <c r="D31" s="1398">
        <v>0.375</v>
      </c>
      <c r="E31" s="2349" t="s">
        <v>967</v>
      </c>
      <c r="F31" s="2349"/>
      <c r="G31" s="2349"/>
      <c r="H31" s="2349"/>
      <c r="I31" s="2349"/>
      <c r="J31" s="2349"/>
      <c r="K31" s="2349"/>
      <c r="L31" s="2349"/>
      <c r="M31" s="1399" t="s">
        <v>968</v>
      </c>
    </row>
    <row r="32" spans="2:13" ht="20.100000000000001" customHeight="1">
      <c r="B32" s="2351"/>
      <c r="C32" s="2352"/>
      <c r="D32" s="1400"/>
      <c r="E32" s="1401" t="s">
        <v>969</v>
      </c>
      <c r="F32" s="2336" t="s">
        <v>988</v>
      </c>
      <c r="G32" s="2337"/>
      <c r="H32" s="2337"/>
      <c r="I32" s="2337"/>
      <c r="J32" s="2337"/>
      <c r="K32" s="2337"/>
      <c r="L32" s="2337"/>
      <c r="M32" s="1411"/>
    </row>
    <row r="33" spans="2:13" ht="20.100000000000001" customHeight="1">
      <c r="B33" s="2351"/>
      <c r="C33" s="2352"/>
      <c r="D33" s="1400"/>
      <c r="E33" s="1401" t="s">
        <v>969</v>
      </c>
      <c r="F33" s="2336" t="s">
        <v>989</v>
      </c>
      <c r="G33" s="2337"/>
      <c r="H33" s="2337"/>
      <c r="I33" s="2337"/>
      <c r="J33" s="2337"/>
      <c r="K33" s="2337"/>
      <c r="L33" s="2337"/>
      <c r="M33" s="1411"/>
    </row>
    <row r="34" spans="2:13" ht="20.100000000000001" customHeight="1">
      <c r="B34" s="2351"/>
      <c r="C34" s="2352"/>
      <c r="D34" s="1400">
        <v>0.39583333333333331</v>
      </c>
      <c r="E34" s="2337" t="s">
        <v>985</v>
      </c>
      <c r="F34" s="2337"/>
      <c r="G34" s="2337"/>
      <c r="H34" s="2337"/>
      <c r="I34" s="2337"/>
      <c r="J34" s="2337"/>
      <c r="K34" s="2337"/>
      <c r="L34" s="2337"/>
      <c r="M34" s="1411" t="s">
        <v>990</v>
      </c>
    </row>
    <row r="35" spans="2:13" ht="20.100000000000001" customHeight="1">
      <c r="B35" s="2351"/>
      <c r="C35" s="2352"/>
      <c r="D35" s="1400">
        <v>0.54166666666666663</v>
      </c>
      <c r="E35" s="2337" t="s">
        <v>986</v>
      </c>
      <c r="F35" s="2337"/>
      <c r="G35" s="2337"/>
      <c r="H35" s="2337"/>
      <c r="I35" s="2337"/>
      <c r="J35" s="2337"/>
      <c r="K35" s="2337"/>
      <c r="L35" s="2337"/>
      <c r="M35" s="2356" t="s">
        <v>991</v>
      </c>
    </row>
    <row r="36" spans="2:13" ht="20.100000000000001" customHeight="1">
      <c r="B36" s="2351"/>
      <c r="C36" s="2352"/>
      <c r="D36" s="1400">
        <v>0.5625</v>
      </c>
      <c r="E36" s="2359" t="s">
        <v>992</v>
      </c>
      <c r="F36" s="2360"/>
      <c r="G36" s="2360"/>
      <c r="H36" s="2360"/>
      <c r="I36" s="2360"/>
      <c r="J36" s="2360"/>
      <c r="K36" s="2360"/>
      <c r="L36" s="2336"/>
      <c r="M36" s="2357"/>
    </row>
    <row r="37" spans="2:13" ht="20.100000000000001" customHeight="1">
      <c r="B37" s="2351"/>
      <c r="C37" s="2352"/>
      <c r="D37" s="1400">
        <v>0.59375</v>
      </c>
      <c r="E37" s="2337" t="s">
        <v>993</v>
      </c>
      <c r="F37" s="2337"/>
      <c r="G37" s="2337"/>
      <c r="H37" s="2337"/>
      <c r="I37" s="2337"/>
      <c r="J37" s="2337"/>
      <c r="K37" s="2337"/>
      <c r="L37" s="2337"/>
      <c r="M37" s="2357"/>
    </row>
    <row r="38" spans="2:13" ht="20.100000000000001" customHeight="1">
      <c r="B38" s="2351"/>
      <c r="C38" s="2352"/>
      <c r="D38" s="1400">
        <v>0.61458333333333337</v>
      </c>
      <c r="E38" s="2337" t="s">
        <v>994</v>
      </c>
      <c r="F38" s="2337"/>
      <c r="G38" s="2337"/>
      <c r="H38" s="2337"/>
      <c r="I38" s="2337"/>
      <c r="J38" s="2337"/>
      <c r="K38" s="2337"/>
      <c r="L38" s="2337"/>
      <c r="M38" s="2357"/>
    </row>
    <row r="39" spans="2:13" ht="20.100000000000001" customHeight="1">
      <c r="B39" s="2351"/>
      <c r="C39" s="2352"/>
      <c r="D39" s="1400">
        <v>0.625</v>
      </c>
      <c r="E39" s="2337" t="s">
        <v>995</v>
      </c>
      <c r="F39" s="2337"/>
      <c r="G39" s="2337"/>
      <c r="H39" s="2337"/>
      <c r="I39" s="2337"/>
      <c r="J39" s="2337"/>
      <c r="K39" s="2337"/>
      <c r="L39" s="2337"/>
      <c r="M39" s="2358"/>
    </row>
    <row r="40" spans="2:13" ht="20.100000000000001" customHeight="1">
      <c r="B40" s="2353"/>
      <c r="C40" s="2354"/>
      <c r="D40" s="1412"/>
      <c r="E40" s="2340"/>
      <c r="F40" s="2340"/>
      <c r="G40" s="2340"/>
      <c r="H40" s="2340"/>
      <c r="I40" s="2340"/>
      <c r="J40" s="2340"/>
      <c r="K40" s="2340"/>
      <c r="L40" s="2340"/>
      <c r="M40" s="1413"/>
    </row>
    <row r="41" spans="2:13" ht="20.100000000000001" customHeight="1">
      <c r="E41" s="1387" t="s">
        <v>1224</v>
      </c>
    </row>
    <row r="42" spans="2:13" s="1396" customFormat="1" ht="9"/>
    <row r="43" spans="2:13" ht="39.950000000000003" customHeight="1">
      <c r="B43" s="1414"/>
      <c r="C43" s="2355" t="s">
        <v>996</v>
      </c>
      <c r="D43" s="2355"/>
      <c r="E43" s="2355"/>
      <c r="F43" s="2355"/>
      <c r="G43" s="2355" t="s">
        <v>997</v>
      </c>
      <c r="H43" s="2355"/>
      <c r="I43" s="2355"/>
      <c r="J43" s="2355"/>
      <c r="K43" s="2355"/>
      <c r="L43" s="2355" t="s">
        <v>998</v>
      </c>
      <c r="M43" s="2355"/>
    </row>
    <row r="44" spans="2:13" ht="39.950000000000003" customHeight="1">
      <c r="B44" s="2329" t="s">
        <v>999</v>
      </c>
      <c r="C44" s="2348" t="s">
        <v>1000</v>
      </c>
      <c r="D44" s="2348"/>
      <c r="E44" s="2348"/>
      <c r="F44" s="2348"/>
      <c r="G44" s="2349" t="s">
        <v>1001</v>
      </c>
      <c r="H44" s="2349"/>
      <c r="I44" s="2349"/>
      <c r="J44" s="2349"/>
      <c r="K44" s="2349"/>
      <c r="L44" s="2349" t="s">
        <v>1001</v>
      </c>
      <c r="M44" s="2349"/>
    </row>
    <row r="45" spans="2:13" ht="39.950000000000003" customHeight="1">
      <c r="B45" s="2331"/>
      <c r="C45" s="2350"/>
      <c r="D45" s="2350"/>
      <c r="E45" s="2350"/>
      <c r="F45" s="2350"/>
      <c r="G45" s="2340"/>
      <c r="H45" s="2340"/>
      <c r="I45" s="2340"/>
      <c r="J45" s="2340"/>
      <c r="K45" s="2340"/>
      <c r="L45" s="2340"/>
      <c r="M45" s="2340"/>
    </row>
    <row r="46" spans="2:13" ht="39.950000000000003" customHeight="1">
      <c r="B46" s="2329" t="s">
        <v>1002</v>
      </c>
      <c r="C46" s="2348" t="s">
        <v>1003</v>
      </c>
      <c r="D46" s="2348"/>
      <c r="E46" s="2348"/>
      <c r="F46" s="2348"/>
      <c r="G46" s="2349" t="s">
        <v>1004</v>
      </c>
      <c r="H46" s="2349"/>
      <c r="I46" s="2349"/>
      <c r="J46" s="2349"/>
      <c r="K46" s="2349"/>
      <c r="L46" s="2349" t="s">
        <v>1004</v>
      </c>
      <c r="M46" s="2349"/>
    </row>
    <row r="47" spans="2:13" ht="39.950000000000003" customHeight="1">
      <c r="B47" s="2331"/>
      <c r="C47" s="2350" t="s">
        <v>1005</v>
      </c>
      <c r="D47" s="2350"/>
      <c r="E47" s="2350"/>
      <c r="F47" s="2350"/>
      <c r="G47" s="2340"/>
      <c r="H47" s="2340"/>
      <c r="I47" s="2340"/>
      <c r="J47" s="2340"/>
      <c r="K47" s="2340"/>
      <c r="L47" s="2340"/>
      <c r="M47" s="2340"/>
    </row>
    <row r="48" spans="2:13" ht="39.950000000000003" customHeight="1">
      <c r="B48" s="2329" t="s">
        <v>1006</v>
      </c>
      <c r="C48" s="2332" t="s">
        <v>1007</v>
      </c>
      <c r="D48" s="2333"/>
      <c r="E48" s="2333"/>
      <c r="F48" s="2333"/>
      <c r="G48" s="2333"/>
      <c r="H48" s="2333"/>
      <c r="I48" s="2333"/>
      <c r="J48" s="2333"/>
      <c r="K48" s="2333"/>
      <c r="L48" s="2333"/>
      <c r="M48" s="2334"/>
    </row>
    <row r="49" spans="2:14" ht="39.950000000000003" customHeight="1">
      <c r="B49" s="2347"/>
      <c r="C49" s="2335"/>
      <c r="D49" s="2335"/>
      <c r="E49" s="2335"/>
      <c r="F49" s="2335"/>
      <c r="G49" s="1415" t="s">
        <v>1008</v>
      </c>
      <c r="H49" s="2336" t="s">
        <v>1004</v>
      </c>
      <c r="I49" s="2337"/>
      <c r="J49" s="2337"/>
      <c r="K49" s="2337"/>
      <c r="L49" s="1415" t="s">
        <v>1008</v>
      </c>
      <c r="M49" s="1402" t="s">
        <v>1004</v>
      </c>
    </row>
    <row r="50" spans="2:14" ht="39.950000000000003" customHeight="1">
      <c r="B50" s="2347"/>
      <c r="C50" s="2335"/>
      <c r="D50" s="2335"/>
      <c r="E50" s="2335"/>
      <c r="F50" s="2335"/>
      <c r="G50" s="1415" t="s">
        <v>1009</v>
      </c>
      <c r="H50" s="2336" t="s">
        <v>1004</v>
      </c>
      <c r="I50" s="2337"/>
      <c r="J50" s="2337"/>
      <c r="K50" s="2337"/>
      <c r="L50" s="1415" t="s">
        <v>1009</v>
      </c>
      <c r="M50" s="1402" t="s">
        <v>1004</v>
      </c>
    </row>
    <row r="51" spans="2:14" ht="39.950000000000003" customHeight="1">
      <c r="B51" s="2347"/>
      <c r="C51" s="2335"/>
      <c r="D51" s="2335"/>
      <c r="E51" s="2335"/>
      <c r="F51" s="2335"/>
      <c r="G51" s="1415"/>
      <c r="H51" s="2336" t="s">
        <v>1004</v>
      </c>
      <c r="I51" s="2337"/>
      <c r="J51" s="2337"/>
      <c r="K51" s="2337"/>
      <c r="L51" s="1415"/>
      <c r="M51" s="1402" t="s">
        <v>1004</v>
      </c>
    </row>
    <row r="52" spans="2:14" ht="39.950000000000003" customHeight="1">
      <c r="B52" s="2347"/>
      <c r="C52" s="2335"/>
      <c r="D52" s="2335"/>
      <c r="E52" s="2335"/>
      <c r="F52" s="2335"/>
      <c r="G52" s="1415"/>
      <c r="H52" s="2336" t="s">
        <v>1004</v>
      </c>
      <c r="I52" s="2337"/>
      <c r="J52" s="2337"/>
      <c r="K52" s="2337"/>
      <c r="L52" s="1415"/>
      <c r="M52" s="1402" t="s">
        <v>1004</v>
      </c>
    </row>
    <row r="53" spans="2:14" ht="39.950000000000003" customHeight="1">
      <c r="B53" s="2347"/>
      <c r="C53" s="2335"/>
      <c r="D53" s="2335"/>
      <c r="E53" s="2335"/>
      <c r="F53" s="2335"/>
      <c r="G53" s="1415"/>
      <c r="H53" s="2336" t="s">
        <v>1004</v>
      </c>
      <c r="I53" s="2337"/>
      <c r="J53" s="2337"/>
      <c r="K53" s="2337"/>
      <c r="L53" s="1415"/>
      <c r="M53" s="1402" t="s">
        <v>1004</v>
      </c>
    </row>
    <row r="54" spans="2:14" ht="39.950000000000003" customHeight="1">
      <c r="B54" s="2347"/>
      <c r="C54" s="2341" t="s">
        <v>1010</v>
      </c>
      <c r="D54" s="2342"/>
      <c r="E54" s="2342"/>
      <c r="F54" s="2343"/>
      <c r="G54" s="1415"/>
      <c r="H54" s="2336" t="s">
        <v>1004</v>
      </c>
      <c r="I54" s="2337"/>
      <c r="J54" s="2337"/>
      <c r="K54" s="2337"/>
      <c r="L54" s="1415"/>
      <c r="M54" s="1402" t="s">
        <v>1004</v>
      </c>
      <c r="N54" s="1387" t="s">
        <v>1011</v>
      </c>
    </row>
    <row r="55" spans="2:14" ht="39.950000000000003" customHeight="1">
      <c r="B55" s="2331"/>
      <c r="C55" s="2344" t="s">
        <v>1012</v>
      </c>
      <c r="D55" s="2345"/>
      <c r="E55" s="2345"/>
      <c r="F55" s="2346"/>
      <c r="G55" s="1416"/>
      <c r="H55" s="2339" t="s">
        <v>1004</v>
      </c>
      <c r="I55" s="2340"/>
      <c r="J55" s="2340"/>
      <c r="K55" s="2340"/>
      <c r="L55" s="1416"/>
      <c r="M55" s="1417" t="s">
        <v>1004</v>
      </c>
      <c r="N55" s="1387" t="s">
        <v>1011</v>
      </c>
    </row>
    <row r="56" spans="2:14" ht="39.950000000000003" customHeight="1">
      <c r="B56" s="2329" t="s">
        <v>1013</v>
      </c>
      <c r="C56" s="2332" t="s">
        <v>1014</v>
      </c>
      <c r="D56" s="2333"/>
      <c r="E56" s="2333"/>
      <c r="F56" s="2333"/>
      <c r="G56" s="2333"/>
      <c r="H56" s="2333"/>
      <c r="I56" s="2333"/>
      <c r="J56" s="2333"/>
      <c r="K56" s="2333"/>
      <c r="L56" s="2333"/>
      <c r="M56" s="2334"/>
    </row>
    <row r="57" spans="2:14" ht="39.950000000000003" customHeight="1">
      <c r="B57" s="2330"/>
      <c r="C57" s="2335"/>
      <c r="D57" s="2335"/>
      <c r="E57" s="2335"/>
      <c r="F57" s="2335"/>
      <c r="G57" s="1415"/>
      <c r="H57" s="2336" t="s">
        <v>1004</v>
      </c>
      <c r="I57" s="2337"/>
      <c r="J57" s="2337"/>
      <c r="K57" s="2337"/>
      <c r="L57" s="1415"/>
      <c r="M57" s="1402" t="s">
        <v>1004</v>
      </c>
    </row>
    <row r="58" spans="2:14" ht="39.950000000000003" customHeight="1">
      <c r="B58" s="2331"/>
      <c r="C58" s="2338"/>
      <c r="D58" s="2338"/>
      <c r="E58" s="2338"/>
      <c r="F58" s="2338"/>
      <c r="G58" s="1418"/>
      <c r="H58" s="2339" t="s">
        <v>1004</v>
      </c>
      <c r="I58" s="2340"/>
      <c r="J58" s="2340"/>
      <c r="K58" s="2340"/>
      <c r="L58" s="1416"/>
      <c r="M58" s="1417" t="s">
        <v>1004</v>
      </c>
    </row>
    <row r="59" spans="2:14" ht="24.95" customHeight="1">
      <c r="B59" s="1419"/>
      <c r="C59" s="1387" t="s">
        <v>1015</v>
      </c>
    </row>
    <row r="60" spans="2:14" ht="24.95" customHeight="1">
      <c r="B60" s="1419"/>
      <c r="C60" s="1387" t="s">
        <v>1016</v>
      </c>
    </row>
    <row r="61" spans="2:14" ht="24.95" customHeight="1">
      <c r="B61" s="1419"/>
    </row>
    <row r="62" spans="2:14" ht="24.95" customHeight="1">
      <c r="B62" s="1419"/>
    </row>
    <row r="63" spans="2:14" ht="24.95" customHeight="1"/>
    <row r="64" spans="2:14" ht="24.95" customHeight="1"/>
    <row r="65" ht="24.95" customHeight="1"/>
    <row r="66" ht="39.950000000000003" customHeight="1"/>
    <row r="67" ht="39.950000000000003" customHeight="1"/>
    <row r="68" ht="39.950000000000003" customHeight="1"/>
  </sheetData>
  <mergeCells count="121">
    <mergeCell ref="B1:M1"/>
    <mergeCell ref="H2:K2"/>
    <mergeCell ref="B4:C4"/>
    <mergeCell ref="E4:L4"/>
    <mergeCell ref="B5:C5"/>
    <mergeCell ref="E5:L5"/>
    <mergeCell ref="B9:C9"/>
    <mergeCell ref="F9:L9"/>
    <mergeCell ref="B10:C10"/>
    <mergeCell ref="F10:L10"/>
    <mergeCell ref="B11:C11"/>
    <mergeCell ref="F11:H11"/>
    <mergeCell ref="I11:L11"/>
    <mergeCell ref="B6:C6"/>
    <mergeCell ref="F6:L6"/>
    <mergeCell ref="B7:C7"/>
    <mergeCell ref="F7:L7"/>
    <mergeCell ref="B8:C8"/>
    <mergeCell ref="F8:L8"/>
    <mergeCell ref="B14:C14"/>
    <mergeCell ref="F14:H14"/>
    <mergeCell ref="I14:L14"/>
    <mergeCell ref="B15:C15"/>
    <mergeCell ref="F15:H15"/>
    <mergeCell ref="I15:L15"/>
    <mergeCell ref="B12:C12"/>
    <mergeCell ref="F12:H12"/>
    <mergeCell ref="I12:L12"/>
    <mergeCell ref="B13:C13"/>
    <mergeCell ref="F13:H13"/>
    <mergeCell ref="I13:L13"/>
    <mergeCell ref="B19:C19"/>
    <mergeCell ref="F19:L19"/>
    <mergeCell ref="B20:C20"/>
    <mergeCell ref="F20:L20"/>
    <mergeCell ref="B21:C21"/>
    <mergeCell ref="E21:L21"/>
    <mergeCell ref="B16:C16"/>
    <mergeCell ref="F16:L16"/>
    <mergeCell ref="B17:C17"/>
    <mergeCell ref="F17:L17"/>
    <mergeCell ref="B18:C18"/>
    <mergeCell ref="E18:L18"/>
    <mergeCell ref="B25:C25"/>
    <mergeCell ref="E25:L25"/>
    <mergeCell ref="B26:C26"/>
    <mergeCell ref="F26:L26"/>
    <mergeCell ref="B27:C27"/>
    <mergeCell ref="F27:L27"/>
    <mergeCell ref="B22:C22"/>
    <mergeCell ref="E22:L22"/>
    <mergeCell ref="B23:C23"/>
    <mergeCell ref="E23:L23"/>
    <mergeCell ref="B24:C24"/>
    <mergeCell ref="E24:L24"/>
    <mergeCell ref="B31:C31"/>
    <mergeCell ref="E31:L31"/>
    <mergeCell ref="B32:C32"/>
    <mergeCell ref="F32:L32"/>
    <mergeCell ref="B33:C33"/>
    <mergeCell ref="F33:L33"/>
    <mergeCell ref="B28:C28"/>
    <mergeCell ref="E28:L28"/>
    <mergeCell ref="B29:C29"/>
    <mergeCell ref="E29:L29"/>
    <mergeCell ref="B30:C30"/>
    <mergeCell ref="E30:L30"/>
    <mergeCell ref="E38:L38"/>
    <mergeCell ref="B39:C39"/>
    <mergeCell ref="E39:L39"/>
    <mergeCell ref="B40:C40"/>
    <mergeCell ref="E40:L40"/>
    <mergeCell ref="C43:F43"/>
    <mergeCell ref="G43:K43"/>
    <mergeCell ref="L43:M43"/>
    <mergeCell ref="B34:C34"/>
    <mergeCell ref="E34:L34"/>
    <mergeCell ref="B35:C35"/>
    <mergeCell ref="E35:L35"/>
    <mergeCell ref="M35:M39"/>
    <mergeCell ref="B36:C36"/>
    <mergeCell ref="E36:L36"/>
    <mergeCell ref="B37:C37"/>
    <mergeCell ref="E37:L37"/>
    <mergeCell ref="B38:C38"/>
    <mergeCell ref="B46:B47"/>
    <mergeCell ref="C46:F46"/>
    <mergeCell ref="G46:K46"/>
    <mergeCell ref="L46:M46"/>
    <mergeCell ref="C47:F47"/>
    <mergeCell ref="G47:K47"/>
    <mergeCell ref="L47:M47"/>
    <mergeCell ref="B44:B45"/>
    <mergeCell ref="C44:F44"/>
    <mergeCell ref="G44:K44"/>
    <mergeCell ref="L44:M44"/>
    <mergeCell ref="C45:F45"/>
    <mergeCell ref="G45:K45"/>
    <mergeCell ref="L45:M45"/>
    <mergeCell ref="B56:B58"/>
    <mergeCell ref="C56:M56"/>
    <mergeCell ref="C57:F57"/>
    <mergeCell ref="H57:K57"/>
    <mergeCell ref="C58:F58"/>
    <mergeCell ref="H58:K58"/>
    <mergeCell ref="C53:F53"/>
    <mergeCell ref="H53:K53"/>
    <mergeCell ref="C54:F54"/>
    <mergeCell ref="H54:K54"/>
    <mergeCell ref="C55:F55"/>
    <mergeCell ref="H55:K55"/>
    <mergeCell ref="B48:B55"/>
    <mergeCell ref="C48:M48"/>
    <mergeCell ref="C49:F49"/>
    <mergeCell ref="H49:K49"/>
    <mergeCell ref="C50:F50"/>
    <mergeCell ref="H50:K50"/>
    <mergeCell ref="C51:F51"/>
    <mergeCell ref="H51:K51"/>
    <mergeCell ref="C52:F52"/>
    <mergeCell ref="H52:K52"/>
  </mergeCells>
  <phoneticPr fontId="3"/>
  <printOptions horizontalCentered="1"/>
  <pageMargins left="0.78740157480314965" right="0.39370078740157483" top="0.98425196850393704" bottom="0.98425196850393704" header="0" footer="0"/>
  <pageSetup paperSize="9" orientation="portrait" blackAndWhite="1"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L75"/>
  <sheetViews>
    <sheetView view="pageBreakPreview" zoomScaleNormal="100" zoomScaleSheetLayoutView="100" workbookViewId="0">
      <selection activeCell="B6" sqref="B6"/>
    </sheetView>
  </sheetViews>
  <sheetFormatPr defaultColWidth="5.125" defaultRowHeight="13.5"/>
  <cols>
    <col min="1" max="12" width="5.125" style="352"/>
    <col min="13" max="13" width="5.125" style="352" customWidth="1"/>
    <col min="14" max="16384" width="5.125" style="352"/>
  </cols>
  <sheetData>
    <row r="1" spans="2:22" s="1264" customFormat="1" ht="14.25">
      <c r="B1" s="1258" t="s">
        <v>383</v>
      </c>
      <c r="C1" s="1259" t="s">
        <v>1017</v>
      </c>
      <c r="D1" s="1260"/>
      <c r="E1" s="1261"/>
      <c r="F1" s="1262"/>
      <c r="G1" s="1262"/>
      <c r="H1" s="1262"/>
      <c r="I1" s="1262"/>
      <c r="J1" s="1262"/>
      <c r="K1" s="1262"/>
      <c r="L1" s="1262"/>
      <c r="M1" s="1262"/>
      <c r="N1" s="1262"/>
      <c r="O1" s="1262"/>
      <c r="P1" s="1262"/>
      <c r="Q1" s="1262"/>
      <c r="R1" s="1262"/>
      <c r="S1" s="1262"/>
      <c r="T1" s="1263"/>
      <c r="U1" s="1263"/>
      <c r="V1" s="1263"/>
    </row>
    <row r="2" spans="2:22" s="1264" customFormat="1" ht="14.25">
      <c r="B2" s="1265"/>
      <c r="C2" s="1259" t="s">
        <v>1018</v>
      </c>
      <c r="D2" s="1260"/>
      <c r="E2" s="1261"/>
      <c r="F2" s="1262"/>
      <c r="G2" s="1262"/>
      <c r="H2" s="1262"/>
      <c r="I2" s="1262"/>
      <c r="J2" s="1262"/>
      <c r="K2" s="1262"/>
      <c r="L2" s="1262"/>
      <c r="M2" s="1262"/>
      <c r="N2" s="1262"/>
      <c r="O2" s="1262"/>
      <c r="P2" s="1262"/>
      <c r="Q2" s="1262"/>
      <c r="R2" s="1262"/>
      <c r="S2" s="1262"/>
      <c r="T2" s="1263"/>
      <c r="U2" s="1263"/>
      <c r="V2" s="1263"/>
    </row>
    <row r="3" spans="2:22" s="1264" customFormat="1" ht="14.25">
      <c r="B3" s="1266"/>
      <c r="C3" s="1259" t="s">
        <v>1019</v>
      </c>
      <c r="D3" s="1260"/>
      <c r="E3" s="1261"/>
      <c r="F3" s="1262"/>
      <c r="G3" s="1262"/>
      <c r="H3" s="1262"/>
      <c r="I3" s="1262"/>
      <c r="J3" s="1262"/>
      <c r="K3" s="1262"/>
      <c r="L3" s="1262"/>
      <c r="M3" s="1262"/>
      <c r="N3" s="1262"/>
      <c r="O3" s="1262"/>
      <c r="P3" s="1262"/>
      <c r="Q3" s="1262"/>
      <c r="R3" s="1262"/>
      <c r="S3" s="1262"/>
      <c r="T3" s="1263"/>
      <c r="U3" s="1263"/>
      <c r="V3" s="1263"/>
    </row>
    <row r="4" spans="2:22" s="1264" customFormat="1" ht="14.25">
      <c r="B4" s="1266"/>
      <c r="C4" s="1259" t="s">
        <v>474</v>
      </c>
      <c r="D4" s="1260"/>
      <c r="E4" s="1261"/>
      <c r="F4" s="1262"/>
      <c r="G4" s="1262"/>
      <c r="H4" s="1262"/>
      <c r="I4" s="1262"/>
      <c r="J4" s="1262"/>
      <c r="K4" s="1262"/>
      <c r="L4" s="1262"/>
      <c r="M4" s="1262"/>
      <c r="N4" s="1262"/>
      <c r="O4" s="1262"/>
      <c r="P4" s="1262"/>
      <c r="Q4" s="1262"/>
      <c r="R4" s="1262"/>
      <c r="S4" s="1262"/>
      <c r="T4" s="1263"/>
      <c r="U4" s="1263"/>
      <c r="V4" s="1263"/>
    </row>
    <row r="5" spans="2:22" ht="14.25" thickBot="1">
      <c r="B5" s="1267" t="s">
        <v>383</v>
      </c>
      <c r="C5" s="1268" t="s">
        <v>1020</v>
      </c>
    </row>
    <row r="6" spans="2:22" ht="25.5" thickTop="1" thickBot="1">
      <c r="B6" s="1269"/>
      <c r="C6" s="2407" t="s">
        <v>1225</v>
      </c>
      <c r="D6" s="2407"/>
      <c r="E6" s="2407"/>
      <c r="F6" s="2407"/>
      <c r="G6" s="2407"/>
      <c r="H6" s="2407"/>
      <c r="I6" s="2407"/>
      <c r="J6" s="2407"/>
      <c r="K6" s="2407"/>
      <c r="L6" s="2407"/>
      <c r="M6" s="2407"/>
      <c r="N6" s="2407"/>
      <c r="O6" s="2407"/>
      <c r="P6" s="2408"/>
      <c r="Q6" s="1270"/>
      <c r="R6" s="1271" t="s">
        <v>1021</v>
      </c>
      <c r="S6" s="1272"/>
    </row>
    <row r="7" spans="2:22" ht="14.25" thickTop="1">
      <c r="B7" s="1273"/>
      <c r="C7" s="1273"/>
    </row>
    <row r="8" spans="2:22">
      <c r="B8" s="2375" t="s">
        <v>547</v>
      </c>
      <c r="C8" s="2375"/>
      <c r="D8" s="2373" t="s">
        <v>1022</v>
      </c>
      <c r="E8" s="2373"/>
      <c r="F8" s="2373"/>
      <c r="G8" s="2373"/>
      <c r="H8" s="2373"/>
      <c r="I8" s="2373" t="s">
        <v>1023</v>
      </c>
      <c r="J8" s="2373"/>
      <c r="K8" s="2373"/>
      <c r="L8" s="2373"/>
      <c r="M8" s="2373"/>
      <c r="N8" s="2373"/>
      <c r="O8" s="2373"/>
      <c r="P8" s="2373"/>
      <c r="Q8" s="2373"/>
      <c r="R8" s="2373"/>
      <c r="S8" s="2373"/>
      <c r="T8" s="2373"/>
    </row>
    <row r="9" spans="2:22">
      <c r="B9" s="1273"/>
      <c r="C9" s="1273"/>
      <c r="D9" s="2409"/>
      <c r="E9" s="2409"/>
      <c r="F9" s="2409"/>
      <c r="G9" s="2409"/>
      <c r="H9" s="2409"/>
      <c r="I9" s="2409"/>
      <c r="J9" s="2409"/>
      <c r="K9" s="2409"/>
      <c r="L9" s="2409"/>
      <c r="M9" s="2409"/>
      <c r="N9" s="2409"/>
      <c r="O9" s="2409"/>
      <c r="P9" s="2409"/>
      <c r="Q9" s="2409"/>
      <c r="R9" s="2409"/>
      <c r="S9" s="2409"/>
    </row>
    <row r="10" spans="2:22">
      <c r="B10" s="2375" t="s">
        <v>452</v>
      </c>
      <c r="C10" s="2375"/>
      <c r="D10" s="2410" t="s">
        <v>1024</v>
      </c>
      <c r="E10" s="2373"/>
      <c r="F10" s="2373"/>
      <c r="G10" s="2373"/>
      <c r="H10" s="2373"/>
      <c r="I10" s="2373"/>
      <c r="J10" s="2373"/>
      <c r="K10" s="2373"/>
      <c r="L10" s="2373"/>
      <c r="M10" s="2373"/>
      <c r="N10" s="2373"/>
      <c r="O10" s="2373"/>
      <c r="P10" s="2373"/>
      <c r="Q10" s="2373"/>
      <c r="R10" s="2373"/>
      <c r="S10" s="2373"/>
      <c r="T10" s="2373"/>
    </row>
    <row r="11" spans="2:22">
      <c r="B11" s="1273"/>
      <c r="C11" s="1273"/>
      <c r="D11" s="2376" t="s">
        <v>1022</v>
      </c>
      <c r="E11" s="2376"/>
      <c r="F11" s="2376"/>
      <c r="G11" s="2376"/>
      <c r="H11" s="2376"/>
      <c r="I11" s="2373" t="s">
        <v>1025</v>
      </c>
      <c r="J11" s="2373"/>
      <c r="K11" s="2373"/>
      <c r="L11" s="2373"/>
      <c r="M11" s="2373"/>
      <c r="N11" s="2373"/>
      <c r="O11" s="2373"/>
      <c r="P11" s="2373"/>
      <c r="Q11" s="2373"/>
      <c r="R11" s="2373"/>
      <c r="S11" s="2373"/>
      <c r="T11" s="2373"/>
    </row>
    <row r="12" spans="2:22">
      <c r="B12" s="2375" t="s">
        <v>453</v>
      </c>
      <c r="C12" s="2375"/>
      <c r="D12" s="2373" t="s">
        <v>1026</v>
      </c>
      <c r="E12" s="2373"/>
      <c r="F12" s="2373"/>
      <c r="G12" s="2373"/>
      <c r="H12" s="2373"/>
      <c r="I12" s="2373"/>
      <c r="J12" s="2373"/>
      <c r="K12" s="2373"/>
      <c r="L12" s="2373"/>
      <c r="M12" s="2373"/>
      <c r="N12" s="2373"/>
      <c r="O12" s="2373"/>
      <c r="P12" s="2373"/>
      <c r="Q12" s="2373"/>
      <c r="R12" s="2373"/>
      <c r="S12" s="2373"/>
      <c r="T12" s="2373"/>
    </row>
    <row r="13" spans="2:22">
      <c r="B13" s="1273"/>
      <c r="C13" s="1273"/>
      <c r="D13" s="2376" t="s">
        <v>1027</v>
      </c>
      <c r="E13" s="2376"/>
      <c r="F13" s="2376"/>
      <c r="G13" s="2376"/>
      <c r="H13" s="2376"/>
      <c r="I13" s="2376"/>
      <c r="J13" s="2376"/>
      <c r="K13" s="2376"/>
      <c r="L13" s="2376"/>
      <c r="M13" s="2376"/>
      <c r="N13" s="2376"/>
      <c r="O13" s="2376"/>
      <c r="P13" s="2376"/>
      <c r="Q13" s="2376"/>
      <c r="R13" s="2376"/>
      <c r="S13" s="2376"/>
      <c r="T13" s="2376"/>
    </row>
    <row r="14" spans="2:22">
      <c r="B14" s="2375" t="s">
        <v>454</v>
      </c>
      <c r="C14" s="2375"/>
      <c r="D14" s="2373" t="s">
        <v>1026</v>
      </c>
      <c r="E14" s="2373"/>
      <c r="F14" s="2373"/>
      <c r="G14" s="2373"/>
      <c r="H14" s="2373"/>
      <c r="I14" s="2373"/>
      <c r="J14" s="2373"/>
      <c r="K14" s="2373"/>
      <c r="L14" s="2373"/>
      <c r="M14" s="2373"/>
      <c r="N14" s="2373"/>
      <c r="O14" s="2373"/>
      <c r="P14" s="2373"/>
      <c r="Q14" s="2373"/>
      <c r="R14" s="2373"/>
      <c r="S14" s="2373"/>
      <c r="T14" s="2373"/>
    </row>
    <row r="15" spans="2:22">
      <c r="B15" s="1273"/>
      <c r="C15" s="1273"/>
      <c r="D15" s="2376" t="s">
        <v>1027</v>
      </c>
      <c r="E15" s="2376"/>
      <c r="F15" s="2376"/>
      <c r="G15" s="2376"/>
      <c r="H15" s="2376"/>
      <c r="I15" s="2376"/>
      <c r="J15" s="2376"/>
      <c r="K15" s="2376"/>
      <c r="L15" s="2376"/>
      <c r="M15" s="2376"/>
      <c r="N15" s="2376"/>
      <c r="O15" s="2376"/>
      <c r="P15" s="2376"/>
      <c r="Q15" s="2376"/>
      <c r="R15" s="2376"/>
      <c r="S15" s="2376"/>
      <c r="T15" s="2376"/>
    </row>
    <row r="16" spans="2:22">
      <c r="B16" s="2375" t="s">
        <v>688</v>
      </c>
      <c r="C16" s="2375"/>
      <c r="D16" s="2373" t="s">
        <v>1026</v>
      </c>
      <c r="E16" s="2373"/>
      <c r="F16" s="2373"/>
      <c r="G16" s="2373"/>
      <c r="H16" s="2373"/>
      <c r="I16" s="2373"/>
      <c r="J16" s="2373"/>
      <c r="K16" s="2373"/>
      <c r="L16" s="2373"/>
      <c r="M16" s="2373"/>
      <c r="N16" s="2373"/>
      <c r="O16" s="2373"/>
      <c r="P16" s="2373"/>
      <c r="Q16" s="2373"/>
      <c r="R16" s="2373"/>
      <c r="S16" s="2373"/>
      <c r="T16" s="2373"/>
    </row>
    <row r="17" spans="2:38">
      <c r="B17" s="1273"/>
      <c r="C17" s="1273"/>
      <c r="D17" s="2376" t="s">
        <v>1028</v>
      </c>
      <c r="E17" s="2376"/>
      <c r="F17" s="2376"/>
      <c r="G17" s="2376"/>
      <c r="H17" s="2376"/>
      <c r="I17" s="2376"/>
      <c r="J17" s="2376"/>
      <c r="K17" s="2376"/>
      <c r="L17" s="2376"/>
      <c r="M17" s="2376"/>
      <c r="N17" s="2376"/>
      <c r="O17" s="2376"/>
      <c r="P17" s="2376"/>
      <c r="Q17" s="2376"/>
      <c r="R17" s="2376"/>
      <c r="S17" s="2376"/>
      <c r="T17" s="2376"/>
    </row>
    <row r="18" spans="2:38">
      <c r="B18" s="1273"/>
      <c r="C18" s="1273"/>
      <c r="D18" s="1275"/>
      <c r="E18" s="1275"/>
      <c r="F18" s="1275"/>
      <c r="G18" s="1275"/>
      <c r="H18" s="1275"/>
      <c r="I18" s="1275"/>
      <c r="P18" s="1275"/>
    </row>
    <row r="19" spans="2:38" ht="14.25" thickBot="1">
      <c r="B19" s="2375" t="s">
        <v>1029</v>
      </c>
      <c r="C19" s="2375"/>
      <c r="D19" s="2404" t="s">
        <v>1030</v>
      </c>
      <c r="E19" s="2404"/>
      <c r="F19" s="2404"/>
      <c r="G19" s="2404"/>
      <c r="H19" s="1273" t="s">
        <v>962</v>
      </c>
      <c r="I19" s="2404" t="s">
        <v>1030</v>
      </c>
      <c r="J19" s="2404"/>
      <c r="K19" s="2404"/>
      <c r="L19" s="2404"/>
      <c r="M19" s="2406" t="e">
        <f>"（　"&amp;IF(D19=0,"",(ROUNDDOWN((I19-D19)/365,0)&amp;"年"))</f>
        <v>#VALUE!</v>
      </c>
      <c r="N19" s="2406"/>
      <c r="O19" s="2389" t="e">
        <f>IF(D19=0,"",(ROUNDUP((I19-D19)/(365/12),0)-ROUNDDOWN((I19-D19)/365,0)*12)&amp;"ヶ月　）")</f>
        <v>#VALUE!</v>
      </c>
      <c r="P19" s="2389"/>
    </row>
    <row r="20" spans="2:38" ht="15" thickTop="1" thickBot="1">
      <c r="B20" s="2375"/>
      <c r="C20" s="2375"/>
      <c r="D20" s="2400" t="s">
        <v>1031</v>
      </c>
      <c r="E20" s="2401"/>
      <c r="F20" s="2401"/>
      <c r="G20" s="2401"/>
      <c r="H20" s="1276" t="s">
        <v>1032</v>
      </c>
      <c r="I20" s="2402" t="s">
        <v>1030</v>
      </c>
      <c r="J20" s="2402"/>
      <c r="K20" s="2402"/>
      <c r="L20" s="2402"/>
      <c r="M20" s="2403" t="s">
        <v>1033</v>
      </c>
      <c r="N20" s="2403"/>
      <c r="O20" s="2403"/>
      <c r="P20" s="2403"/>
      <c r="Q20" s="2403"/>
      <c r="R20" s="2403"/>
      <c r="S20" s="2403"/>
      <c r="T20" s="2403"/>
      <c r="U20" s="2403"/>
      <c r="V20" s="1277"/>
    </row>
    <row r="21" spans="2:38" ht="14.25" thickTop="1">
      <c r="B21" s="1273"/>
      <c r="C21" s="1273"/>
      <c r="D21" s="2375" t="s">
        <v>1031</v>
      </c>
      <c r="E21" s="2375"/>
      <c r="F21" s="2375"/>
      <c r="G21" s="2375"/>
      <c r="H21" s="1273" t="s">
        <v>1032</v>
      </c>
      <c r="I21" s="2404" t="s">
        <v>1030</v>
      </c>
      <c r="J21" s="2404"/>
      <c r="K21" s="2404"/>
      <c r="L21" s="2404"/>
      <c r="M21" s="2405" t="s">
        <v>1034</v>
      </c>
      <c r="N21" s="2405"/>
      <c r="O21" s="2405"/>
      <c r="P21" s="2405"/>
      <c r="Q21" s="2405"/>
      <c r="R21" s="2405"/>
      <c r="S21" s="2405"/>
      <c r="T21" s="2405"/>
      <c r="U21" s="2405"/>
      <c r="V21" s="1278"/>
    </row>
    <row r="22" spans="2:38" ht="14.25" thickBot="1">
      <c r="B22" s="1273"/>
      <c r="C22" s="1273"/>
    </row>
    <row r="23" spans="2:38" ht="14.25" thickTop="1">
      <c r="B23" s="2375" t="s">
        <v>64</v>
      </c>
      <c r="C23" s="2375"/>
      <c r="D23" s="1279" t="s">
        <v>1035</v>
      </c>
      <c r="E23" s="2383" t="s">
        <v>1036</v>
      </c>
      <c r="F23" s="2383"/>
      <c r="G23" s="2383"/>
      <c r="H23" s="2383"/>
      <c r="I23" s="1280" t="s">
        <v>1037</v>
      </c>
      <c r="J23" s="1281">
        <v>0</v>
      </c>
      <c r="K23" s="2396">
        <v>0</v>
      </c>
      <c r="L23" s="2396"/>
      <c r="M23" s="2397" t="s">
        <v>1038</v>
      </c>
      <c r="N23" s="2397"/>
      <c r="O23" s="2398">
        <v>0</v>
      </c>
      <c r="P23" s="2398"/>
      <c r="Q23" s="2398"/>
      <c r="R23" s="1282" t="s">
        <v>1039</v>
      </c>
      <c r="S23" s="1282"/>
      <c r="T23" s="2398">
        <v>0</v>
      </c>
      <c r="U23" s="2398"/>
      <c r="V23" s="2399"/>
    </row>
    <row r="24" spans="2:38" ht="14.25" thickBot="1">
      <c r="B24" s="1273"/>
      <c r="C24" s="1273"/>
      <c r="D24" s="1283"/>
      <c r="E24" s="2391" t="s">
        <v>1040</v>
      </c>
      <c r="F24" s="2391"/>
      <c r="G24" s="2391"/>
      <c r="H24" s="2391"/>
      <c r="I24" s="1284" t="s">
        <v>1041</v>
      </c>
      <c r="J24" s="1285">
        <v>0</v>
      </c>
      <c r="K24" s="2392">
        <v>0</v>
      </c>
      <c r="L24" s="2392"/>
      <c r="M24" s="2393" t="s">
        <v>1038</v>
      </c>
      <c r="N24" s="2393"/>
      <c r="O24" s="2394">
        <v>0</v>
      </c>
      <c r="P24" s="2394"/>
      <c r="Q24" s="2394"/>
      <c r="R24" s="1286" t="s">
        <v>1039</v>
      </c>
      <c r="S24" s="1286"/>
      <c r="T24" s="2394">
        <v>0</v>
      </c>
      <c r="U24" s="2394"/>
      <c r="V24" s="2395"/>
    </row>
    <row r="25" spans="2:38" ht="14.25" thickTop="1">
      <c r="B25" s="1273"/>
      <c r="C25" s="1273"/>
      <c r="D25" s="1287" t="s">
        <v>1042</v>
      </c>
      <c r="E25" s="2373" t="s">
        <v>1036</v>
      </c>
      <c r="F25" s="2373"/>
      <c r="G25" s="2373"/>
      <c r="H25" s="2373"/>
      <c r="I25" s="1288" t="s">
        <v>1043</v>
      </c>
      <c r="J25" s="1289">
        <v>0</v>
      </c>
      <c r="K25" s="2386">
        <v>0</v>
      </c>
      <c r="L25" s="2386"/>
      <c r="M25" s="2387" t="s">
        <v>1038</v>
      </c>
      <c r="N25" s="2387"/>
      <c r="O25" s="2374">
        <v>0</v>
      </c>
      <c r="P25" s="2374"/>
      <c r="Q25" s="2374"/>
      <c r="R25" s="352" t="s">
        <v>1039</v>
      </c>
      <c r="T25" s="2374">
        <v>0</v>
      </c>
      <c r="U25" s="2374"/>
      <c r="V25" s="2374"/>
    </row>
    <row r="26" spans="2:38">
      <c r="B26" s="1273"/>
      <c r="C26" s="1273"/>
      <c r="D26" s="1287"/>
      <c r="E26" s="2373" t="s">
        <v>1040</v>
      </c>
      <c r="F26" s="2373"/>
      <c r="G26" s="2373"/>
      <c r="H26" s="2373"/>
      <c r="I26" s="1288" t="s">
        <v>1037</v>
      </c>
      <c r="J26" s="1289">
        <v>0</v>
      </c>
      <c r="K26" s="2386">
        <v>0</v>
      </c>
      <c r="L26" s="2386"/>
      <c r="M26" s="2387" t="s">
        <v>1038</v>
      </c>
      <c r="N26" s="2387"/>
      <c r="O26" s="2374">
        <v>0</v>
      </c>
      <c r="P26" s="2374"/>
      <c r="Q26" s="2374"/>
      <c r="R26" s="352" t="s">
        <v>1039</v>
      </c>
      <c r="T26" s="2374">
        <v>0</v>
      </c>
      <c r="U26" s="2374"/>
      <c r="V26" s="2374"/>
    </row>
    <row r="27" spans="2:38">
      <c r="B27" s="1273"/>
      <c r="C27" s="1273"/>
      <c r="D27" s="1287"/>
      <c r="E27" s="1287" t="s">
        <v>1044</v>
      </c>
      <c r="F27" s="1287"/>
      <c r="G27" s="1287"/>
      <c r="H27" s="1287"/>
      <c r="I27" s="1287" t="s">
        <v>1045</v>
      </c>
      <c r="J27" s="1287"/>
      <c r="K27" s="1287"/>
      <c r="L27" s="1287"/>
      <c r="O27" s="1287"/>
      <c r="P27" s="1287"/>
      <c r="Q27" s="1287"/>
      <c r="T27" s="1287"/>
      <c r="U27" s="1287"/>
      <c r="V27" s="1287"/>
    </row>
    <row r="28" spans="2:38">
      <c r="B28" s="1273"/>
      <c r="C28" s="1273"/>
    </row>
    <row r="29" spans="2:38">
      <c r="B29" s="2375" t="s">
        <v>1046</v>
      </c>
      <c r="C29" s="2375"/>
      <c r="D29" s="2388">
        <v>0</v>
      </c>
      <c r="E29" s="2388"/>
      <c r="F29" s="2388"/>
      <c r="G29" s="2388"/>
      <c r="H29" s="2388"/>
      <c r="I29" s="2389" t="s">
        <v>1047</v>
      </c>
      <c r="J29" s="2389"/>
      <c r="K29" s="2390">
        <v>0.1</v>
      </c>
      <c r="L29" s="2390"/>
    </row>
    <row r="30" spans="2:38" ht="14.25" thickBot="1">
      <c r="X30" s="352" t="s">
        <v>1048</v>
      </c>
    </row>
    <row r="31" spans="2:38" ht="14.25" thickTop="1">
      <c r="D31" s="2375" t="s">
        <v>455</v>
      </c>
      <c r="E31" s="2375"/>
      <c r="F31" s="1290" t="s">
        <v>1035</v>
      </c>
      <c r="G31" s="2383" t="s">
        <v>1036</v>
      </c>
      <c r="H31" s="2383"/>
      <c r="I31" s="2383"/>
      <c r="J31" s="2383"/>
      <c r="K31" s="2384">
        <v>0</v>
      </c>
      <c r="L31" s="2384"/>
      <c r="M31" s="2384"/>
      <c r="N31" s="2384"/>
      <c r="O31" s="2384"/>
      <c r="P31" s="2385"/>
      <c r="Q31" s="2385"/>
      <c r="R31" s="2385"/>
      <c r="S31" s="2385"/>
      <c r="T31" s="2385"/>
      <c r="U31" s="1282"/>
      <c r="V31" s="1291"/>
      <c r="W31" s="1288" t="s">
        <v>1035</v>
      </c>
      <c r="X31" s="2373" t="s">
        <v>1036</v>
      </c>
      <c r="Y31" s="2373"/>
      <c r="Z31" s="2373"/>
      <c r="AA31" s="2373"/>
      <c r="AB31" s="1288" t="s">
        <v>1049</v>
      </c>
      <c r="AC31" s="2378">
        <v>987654321</v>
      </c>
      <c r="AD31" s="2378"/>
      <c r="AE31" s="2378"/>
      <c r="AF31" s="2378"/>
      <c r="AG31" s="2378"/>
      <c r="AH31" s="2379" t="e">
        <f t="shared" ref="AH31:AH38" si="0">AC31/$D$29</f>
        <v>#DIV/0!</v>
      </c>
      <c r="AI31" s="2379"/>
      <c r="AJ31" s="2379"/>
      <c r="AK31" s="2379"/>
      <c r="AL31" s="2379"/>
    </row>
    <row r="32" spans="2:38">
      <c r="F32" s="1292"/>
      <c r="G32" s="2373" t="s">
        <v>1040</v>
      </c>
      <c r="H32" s="2373"/>
      <c r="I32" s="2373"/>
      <c r="J32" s="2373"/>
      <c r="K32" s="2378">
        <v>0</v>
      </c>
      <c r="L32" s="2378"/>
      <c r="M32" s="2378"/>
      <c r="N32" s="2378"/>
      <c r="O32" s="2378"/>
      <c r="P32" s="2379"/>
      <c r="Q32" s="2379"/>
      <c r="R32" s="2379"/>
      <c r="S32" s="2379"/>
      <c r="T32" s="2379"/>
      <c r="V32" s="1293"/>
      <c r="X32" s="2373"/>
      <c r="Y32" s="2373"/>
      <c r="Z32" s="2373"/>
      <c r="AA32" s="2373"/>
      <c r="AB32" s="1288" t="s">
        <v>1050</v>
      </c>
      <c r="AC32" s="2378">
        <v>321654987</v>
      </c>
      <c r="AD32" s="2378"/>
      <c r="AE32" s="2378"/>
      <c r="AF32" s="2378"/>
      <c r="AG32" s="2378"/>
      <c r="AH32" s="2379" t="e">
        <f t="shared" si="0"/>
        <v>#DIV/0!</v>
      </c>
      <c r="AI32" s="2379"/>
      <c r="AJ32" s="2379"/>
      <c r="AK32" s="2379"/>
      <c r="AL32" s="2379"/>
    </row>
    <row r="33" spans="2:38" ht="14.25" thickBot="1">
      <c r="F33" s="1294"/>
      <c r="G33" s="2380" t="s">
        <v>1051</v>
      </c>
      <c r="H33" s="2380"/>
      <c r="I33" s="2380"/>
      <c r="J33" s="2380"/>
      <c r="K33" s="2381">
        <f>SUM(K31:O32)</f>
        <v>0</v>
      </c>
      <c r="L33" s="2381"/>
      <c r="M33" s="2381"/>
      <c r="N33" s="2381"/>
      <c r="O33" s="2381"/>
      <c r="P33" s="2382" t="e">
        <f t="shared" ref="P33" si="1">K33/$D$29</f>
        <v>#DIV/0!</v>
      </c>
      <c r="Q33" s="2382"/>
      <c r="R33" s="2382"/>
      <c r="S33" s="2382"/>
      <c r="T33" s="2382"/>
      <c r="U33" s="1286"/>
      <c r="V33" s="1295"/>
      <c r="X33" s="2377"/>
      <c r="Y33" s="2377"/>
      <c r="Z33" s="2377"/>
      <c r="AA33" s="2377"/>
      <c r="AB33" s="1288" t="s">
        <v>1052</v>
      </c>
      <c r="AC33" s="2378">
        <v>654987321</v>
      </c>
      <c r="AD33" s="2378"/>
      <c r="AE33" s="2378"/>
      <c r="AF33" s="2378"/>
      <c r="AG33" s="2378"/>
      <c r="AH33" s="2379" t="e">
        <f t="shared" si="0"/>
        <v>#DIV/0!</v>
      </c>
      <c r="AI33" s="2379"/>
      <c r="AJ33" s="2379"/>
      <c r="AK33" s="2379"/>
      <c r="AL33" s="2379"/>
    </row>
    <row r="34" spans="2:38" ht="14.25" thickTop="1">
      <c r="K34" s="1296"/>
      <c r="L34" s="1296"/>
      <c r="M34" s="1296"/>
      <c r="N34" s="1296"/>
      <c r="O34" s="1296"/>
      <c r="AB34" s="1273" t="s">
        <v>1051</v>
      </c>
      <c r="AC34" s="2378">
        <f>SUM(AC31:AG33)</f>
        <v>1964296629</v>
      </c>
      <c r="AD34" s="2378"/>
      <c r="AE34" s="2378"/>
      <c r="AF34" s="2378"/>
      <c r="AG34" s="2378"/>
      <c r="AH34" s="2379" t="e">
        <f t="shared" si="0"/>
        <v>#DIV/0!</v>
      </c>
      <c r="AI34" s="2379"/>
      <c r="AJ34" s="2379"/>
      <c r="AK34" s="2379"/>
      <c r="AL34" s="2379"/>
    </row>
    <row r="35" spans="2:38">
      <c r="F35" s="1288" t="s">
        <v>1042</v>
      </c>
      <c r="G35" s="2373" t="s">
        <v>1036</v>
      </c>
      <c r="H35" s="2373"/>
      <c r="I35" s="2373"/>
      <c r="J35" s="2373"/>
      <c r="K35" s="2378">
        <v>0</v>
      </c>
      <c r="L35" s="2378"/>
      <c r="M35" s="2378"/>
      <c r="N35" s="2378"/>
      <c r="O35" s="2378"/>
      <c r="P35" s="2379"/>
      <c r="Q35" s="2379"/>
      <c r="R35" s="2379"/>
      <c r="S35" s="2379"/>
      <c r="T35" s="2379"/>
      <c r="W35" s="1288"/>
      <c r="X35" s="2373" t="s">
        <v>1040</v>
      </c>
      <c r="Y35" s="2373"/>
      <c r="Z35" s="2373"/>
      <c r="AA35" s="2373"/>
      <c r="AB35" s="1288" t="s">
        <v>1049</v>
      </c>
      <c r="AC35" s="2378">
        <v>987654321</v>
      </c>
      <c r="AD35" s="2378"/>
      <c r="AE35" s="2378"/>
      <c r="AF35" s="2378"/>
      <c r="AG35" s="2378"/>
      <c r="AH35" s="2379" t="e">
        <f t="shared" si="0"/>
        <v>#DIV/0!</v>
      </c>
      <c r="AI35" s="2379"/>
      <c r="AJ35" s="2379"/>
      <c r="AK35" s="2379"/>
      <c r="AL35" s="2379"/>
    </row>
    <row r="36" spans="2:38">
      <c r="G36" s="2373" t="s">
        <v>1040</v>
      </c>
      <c r="H36" s="2373"/>
      <c r="I36" s="2373"/>
      <c r="J36" s="2373"/>
      <c r="K36" s="2378">
        <v>0</v>
      </c>
      <c r="L36" s="2378"/>
      <c r="M36" s="2378"/>
      <c r="N36" s="2378"/>
      <c r="O36" s="2378"/>
      <c r="P36" s="2379"/>
      <c r="Q36" s="2379"/>
      <c r="R36" s="2379"/>
      <c r="S36" s="2379"/>
      <c r="T36" s="2379"/>
      <c r="X36" s="2373"/>
      <c r="Y36" s="2373"/>
      <c r="Z36" s="2373"/>
      <c r="AA36" s="2373"/>
      <c r="AB36" s="1288" t="s">
        <v>1050</v>
      </c>
      <c r="AC36" s="2378">
        <v>321654987</v>
      </c>
      <c r="AD36" s="2378"/>
      <c r="AE36" s="2378"/>
      <c r="AF36" s="2378"/>
      <c r="AG36" s="2378"/>
      <c r="AH36" s="2379" t="e">
        <f t="shared" si="0"/>
        <v>#DIV/0!</v>
      </c>
      <c r="AI36" s="2379"/>
      <c r="AJ36" s="2379"/>
      <c r="AK36" s="2379"/>
      <c r="AL36" s="2379"/>
    </row>
    <row r="37" spans="2:38">
      <c r="G37" s="1287" t="s">
        <v>1044</v>
      </c>
      <c r="H37" s="1287"/>
      <c r="I37" s="1287"/>
      <c r="J37" s="1287"/>
      <c r="K37" s="2378">
        <v>0</v>
      </c>
      <c r="L37" s="2378"/>
      <c r="M37" s="2378"/>
      <c r="N37" s="2378"/>
      <c r="O37" s="2378"/>
      <c r="P37" s="2379"/>
      <c r="Q37" s="2379"/>
      <c r="R37" s="2379"/>
      <c r="S37" s="2379"/>
      <c r="T37" s="2379"/>
      <c r="X37" s="2377"/>
      <c r="Y37" s="2377"/>
      <c r="Z37" s="2377"/>
      <c r="AA37" s="2377"/>
      <c r="AB37" s="1288" t="s">
        <v>1052</v>
      </c>
      <c r="AC37" s="2378">
        <v>654987321</v>
      </c>
      <c r="AD37" s="2378"/>
      <c r="AE37" s="2378"/>
      <c r="AF37" s="2378"/>
      <c r="AG37" s="2378"/>
      <c r="AH37" s="2379" t="e">
        <f t="shared" si="0"/>
        <v>#DIV/0!</v>
      </c>
      <c r="AI37" s="2379"/>
      <c r="AJ37" s="2379"/>
      <c r="AK37" s="2379"/>
      <c r="AL37" s="2379"/>
    </row>
    <row r="38" spans="2:38">
      <c r="G38" s="2377" t="s">
        <v>1051</v>
      </c>
      <c r="H38" s="2377"/>
      <c r="I38" s="2377"/>
      <c r="J38" s="2377"/>
      <c r="K38" s="2378">
        <f>SUM(K35:O37)</f>
        <v>0</v>
      </c>
      <c r="L38" s="2378"/>
      <c r="M38" s="2378"/>
      <c r="N38" s="2378"/>
      <c r="O38" s="2378"/>
      <c r="P38" s="2379" t="e">
        <f t="shared" ref="P38" si="2">K38/$D$29</f>
        <v>#DIV/0!</v>
      </c>
      <c r="Q38" s="2379"/>
      <c r="R38" s="2379"/>
      <c r="S38" s="2379"/>
      <c r="T38" s="2379"/>
      <c r="AB38" s="1273" t="s">
        <v>1051</v>
      </c>
      <c r="AC38" s="2378">
        <f>SUM(AC35:AG37)</f>
        <v>1964296629</v>
      </c>
      <c r="AD38" s="2378"/>
      <c r="AE38" s="2378"/>
      <c r="AF38" s="2378"/>
      <c r="AG38" s="2378"/>
      <c r="AH38" s="2379" t="e">
        <f t="shared" si="0"/>
        <v>#DIV/0!</v>
      </c>
      <c r="AI38" s="2379"/>
      <c r="AJ38" s="2379"/>
      <c r="AK38" s="2379"/>
      <c r="AL38" s="2379"/>
    </row>
    <row r="41" spans="2:38">
      <c r="B41" s="2375" t="s">
        <v>456</v>
      </c>
      <c r="C41" s="2375"/>
      <c r="D41" s="1273">
        <v>1</v>
      </c>
      <c r="E41" s="2373" t="s">
        <v>1036</v>
      </c>
      <c r="F41" s="2373"/>
      <c r="G41" s="2373"/>
      <c r="H41" s="2373"/>
      <c r="I41" s="2373"/>
      <c r="J41" s="2373"/>
      <c r="K41" s="2373"/>
      <c r="L41" s="2373"/>
      <c r="M41" s="2373"/>
      <c r="N41" s="2373"/>
      <c r="O41" s="2373"/>
      <c r="P41" s="2373"/>
      <c r="Q41" s="2373"/>
      <c r="R41" s="2373"/>
      <c r="S41" s="2373"/>
      <c r="T41" s="2373"/>
      <c r="U41" s="1274"/>
    </row>
    <row r="42" spans="2:38">
      <c r="B42" s="352" t="s">
        <v>457</v>
      </c>
    </row>
    <row r="43" spans="2:38">
      <c r="B43" s="352" t="s">
        <v>458</v>
      </c>
      <c r="E43" s="2375" t="s">
        <v>459</v>
      </c>
      <c r="F43" s="2375"/>
      <c r="G43" s="2373" t="s">
        <v>460</v>
      </c>
      <c r="H43" s="2373"/>
      <c r="I43" s="2373"/>
      <c r="J43" s="2373"/>
      <c r="K43" s="2373"/>
      <c r="L43" s="2373"/>
      <c r="M43" s="2373"/>
      <c r="N43" s="2373"/>
      <c r="O43" s="2373"/>
      <c r="P43" s="2373"/>
    </row>
    <row r="44" spans="2:38">
      <c r="E44" s="2375" t="s">
        <v>461</v>
      </c>
      <c r="F44" s="2375"/>
      <c r="G44" s="2373" t="s">
        <v>460</v>
      </c>
      <c r="H44" s="2373"/>
      <c r="I44" s="2373"/>
      <c r="J44" s="2373"/>
      <c r="K44" s="2373"/>
      <c r="L44" s="2373"/>
      <c r="M44" s="2373"/>
      <c r="N44" s="2373"/>
      <c r="O44" s="2373"/>
      <c r="P44" s="2373"/>
    </row>
    <row r="45" spans="2:38">
      <c r="E45" s="2375" t="s">
        <v>462</v>
      </c>
      <c r="F45" s="2375"/>
      <c r="G45" s="2377" t="s">
        <v>463</v>
      </c>
      <c r="H45" s="2377"/>
      <c r="I45" s="2377"/>
      <c r="J45" s="2375" t="s">
        <v>464</v>
      </c>
      <c r="K45" s="2375"/>
      <c r="L45" s="2373" t="s">
        <v>460</v>
      </c>
      <c r="M45" s="2373"/>
      <c r="N45" s="2373"/>
      <c r="O45" s="2373"/>
      <c r="P45" s="2373"/>
      <c r="Q45" s="2373"/>
      <c r="R45" s="2373"/>
      <c r="S45" s="2373"/>
      <c r="T45" s="2373"/>
      <c r="U45" s="2373"/>
    </row>
    <row r="46" spans="2:38">
      <c r="J46" s="2375" t="s">
        <v>465</v>
      </c>
      <c r="K46" s="2375"/>
      <c r="L46" s="2373" t="s">
        <v>460</v>
      </c>
      <c r="M46" s="2373"/>
      <c r="N46" s="2373"/>
      <c r="O46" s="2373"/>
      <c r="P46" s="2373"/>
      <c r="Q46" s="2373"/>
      <c r="R46" s="2373"/>
      <c r="S46" s="2373"/>
      <c r="T46" s="2373"/>
      <c r="U46" s="2373"/>
    </row>
    <row r="47" spans="2:38">
      <c r="J47" s="2375" t="s">
        <v>466</v>
      </c>
      <c r="K47" s="2375"/>
      <c r="L47" s="2373" t="s">
        <v>460</v>
      </c>
      <c r="M47" s="2373"/>
      <c r="N47" s="2373"/>
      <c r="O47" s="2373"/>
      <c r="P47" s="2373"/>
      <c r="Q47" s="2373"/>
      <c r="R47" s="2373"/>
      <c r="S47" s="2373"/>
      <c r="T47" s="2373"/>
      <c r="U47" s="2373"/>
    </row>
    <row r="48" spans="2:38">
      <c r="J48" s="2375" t="s">
        <v>467</v>
      </c>
      <c r="K48" s="2375"/>
      <c r="L48" s="2373" t="s">
        <v>460</v>
      </c>
      <c r="M48" s="2373"/>
      <c r="N48" s="2373"/>
      <c r="O48" s="2373"/>
      <c r="P48" s="2373"/>
      <c r="Q48" s="2373"/>
      <c r="R48" s="2373"/>
      <c r="S48" s="2373"/>
      <c r="T48" s="2373"/>
      <c r="U48" s="2373"/>
    </row>
    <row r="49" spans="2:21">
      <c r="G49" s="2377" t="s">
        <v>463</v>
      </c>
      <c r="H49" s="2377"/>
      <c r="I49" s="2377"/>
      <c r="J49" s="2375" t="s">
        <v>464</v>
      </c>
      <c r="K49" s="2375"/>
      <c r="L49" s="2373" t="s">
        <v>460</v>
      </c>
      <c r="M49" s="2373"/>
      <c r="N49" s="2373"/>
      <c r="O49" s="2373"/>
      <c r="P49" s="2373"/>
      <c r="Q49" s="2373"/>
      <c r="R49" s="2373"/>
      <c r="S49" s="2373"/>
      <c r="T49" s="2373"/>
      <c r="U49" s="2373"/>
    </row>
    <row r="50" spans="2:21">
      <c r="J50" s="2375" t="s">
        <v>465</v>
      </c>
      <c r="K50" s="2375"/>
      <c r="L50" s="2373" t="s">
        <v>460</v>
      </c>
      <c r="M50" s="2373"/>
      <c r="N50" s="2373"/>
      <c r="O50" s="2373"/>
      <c r="P50" s="2373"/>
      <c r="Q50" s="2373"/>
      <c r="R50" s="2373"/>
      <c r="S50" s="2373"/>
      <c r="T50" s="2373"/>
      <c r="U50" s="2373"/>
    </row>
    <row r="51" spans="2:21">
      <c r="J51" s="2375" t="s">
        <v>466</v>
      </c>
      <c r="K51" s="2375"/>
      <c r="L51" s="2373" t="s">
        <v>460</v>
      </c>
      <c r="M51" s="2373"/>
      <c r="N51" s="2373"/>
      <c r="O51" s="2373"/>
      <c r="P51" s="2373"/>
      <c r="Q51" s="2373"/>
      <c r="R51" s="2373"/>
      <c r="S51" s="2373"/>
      <c r="T51" s="2373"/>
      <c r="U51" s="2373"/>
    </row>
    <row r="52" spans="2:21">
      <c r="J52" s="2375" t="s">
        <v>467</v>
      </c>
      <c r="K52" s="2375"/>
      <c r="L52" s="2373" t="s">
        <v>460</v>
      </c>
      <c r="M52" s="2373"/>
      <c r="N52" s="2373"/>
      <c r="O52" s="2373"/>
      <c r="P52" s="2373"/>
      <c r="Q52" s="2373"/>
      <c r="R52" s="2373"/>
      <c r="S52" s="2373"/>
      <c r="T52" s="2373"/>
      <c r="U52" s="2373"/>
    </row>
    <row r="53" spans="2:21">
      <c r="G53" s="2377" t="s">
        <v>463</v>
      </c>
      <c r="H53" s="2377"/>
      <c r="I53" s="2377"/>
      <c r="J53" s="2375" t="s">
        <v>464</v>
      </c>
      <c r="K53" s="2375"/>
      <c r="L53" s="2373" t="s">
        <v>460</v>
      </c>
      <c r="M53" s="2373"/>
      <c r="N53" s="2373"/>
      <c r="O53" s="2373"/>
      <c r="P53" s="2373"/>
      <c r="Q53" s="2373"/>
      <c r="R53" s="2373"/>
      <c r="S53" s="2373"/>
      <c r="T53" s="2373"/>
      <c r="U53" s="2373"/>
    </row>
    <row r="54" spans="2:21">
      <c r="J54" s="2375" t="s">
        <v>465</v>
      </c>
      <c r="K54" s="2375"/>
      <c r="L54" s="2373" t="s">
        <v>460</v>
      </c>
      <c r="M54" s="2373"/>
      <c r="N54" s="2373"/>
      <c r="O54" s="2373"/>
      <c r="P54" s="2373"/>
      <c r="Q54" s="2373"/>
      <c r="R54" s="2373"/>
      <c r="S54" s="2373"/>
      <c r="T54" s="2373"/>
      <c r="U54" s="2373"/>
    </row>
    <row r="55" spans="2:21">
      <c r="J55" s="2375" t="s">
        <v>466</v>
      </c>
      <c r="K55" s="2375"/>
      <c r="L55" s="2373" t="s">
        <v>460</v>
      </c>
      <c r="M55" s="2373"/>
      <c r="N55" s="2373"/>
      <c r="O55" s="2373"/>
      <c r="P55" s="2373"/>
      <c r="Q55" s="2373"/>
      <c r="R55" s="2373"/>
      <c r="S55" s="2373"/>
      <c r="T55" s="2373"/>
      <c r="U55" s="2373"/>
    </row>
    <row r="56" spans="2:21">
      <c r="J56" s="2375" t="s">
        <v>467</v>
      </c>
      <c r="K56" s="2375"/>
      <c r="L56" s="2373" t="s">
        <v>460</v>
      </c>
      <c r="M56" s="2373"/>
      <c r="N56" s="2373"/>
      <c r="O56" s="2373"/>
      <c r="P56" s="2373"/>
      <c r="Q56" s="2373"/>
      <c r="R56" s="2373"/>
      <c r="S56" s="2373"/>
      <c r="T56" s="2373"/>
      <c r="U56" s="2373"/>
    </row>
    <row r="57" spans="2:21">
      <c r="G57" s="2377" t="s">
        <v>463</v>
      </c>
      <c r="H57" s="2377"/>
      <c r="I57" s="2377"/>
      <c r="J57" s="2375" t="s">
        <v>464</v>
      </c>
      <c r="K57" s="2375"/>
      <c r="L57" s="2373" t="s">
        <v>460</v>
      </c>
      <c r="M57" s="2373"/>
      <c r="N57" s="2373"/>
      <c r="O57" s="2373"/>
      <c r="P57" s="2373"/>
      <c r="Q57" s="2373"/>
      <c r="R57" s="2373"/>
      <c r="S57" s="2373"/>
      <c r="T57" s="2373"/>
      <c r="U57" s="2373"/>
    </row>
    <row r="58" spans="2:21">
      <c r="J58" s="2375" t="s">
        <v>465</v>
      </c>
      <c r="K58" s="2375"/>
      <c r="L58" s="2373" t="s">
        <v>460</v>
      </c>
      <c r="M58" s="2373"/>
      <c r="N58" s="2373"/>
      <c r="O58" s="2373"/>
      <c r="P58" s="2373"/>
      <c r="Q58" s="2373"/>
      <c r="R58" s="2373"/>
      <c r="S58" s="2373"/>
      <c r="T58" s="2373"/>
      <c r="U58" s="2373"/>
    </row>
    <row r="59" spans="2:21">
      <c r="J59" s="2375" t="s">
        <v>466</v>
      </c>
      <c r="K59" s="2375"/>
      <c r="L59" s="2373" t="s">
        <v>460</v>
      </c>
      <c r="M59" s="2373"/>
      <c r="N59" s="2373"/>
      <c r="O59" s="2373"/>
      <c r="P59" s="2373"/>
      <c r="Q59" s="2373"/>
      <c r="R59" s="2373"/>
      <c r="S59" s="2373"/>
      <c r="T59" s="2373"/>
      <c r="U59" s="2373"/>
    </row>
    <row r="60" spans="2:21">
      <c r="J60" s="2375" t="s">
        <v>467</v>
      </c>
      <c r="K60" s="2375"/>
      <c r="L60" s="2373" t="s">
        <v>460</v>
      </c>
      <c r="M60" s="2373"/>
      <c r="N60" s="2373"/>
      <c r="O60" s="2373"/>
      <c r="P60" s="2373"/>
      <c r="Q60" s="2373"/>
      <c r="R60" s="2373"/>
      <c r="S60" s="2373"/>
      <c r="T60" s="2373"/>
      <c r="U60" s="2373"/>
    </row>
    <row r="62" spans="2:21">
      <c r="D62" s="1273"/>
    </row>
    <row r="63" spans="2:21" s="418" customFormat="1" ht="13.5" customHeight="1">
      <c r="B63" s="352"/>
      <c r="C63" s="352"/>
      <c r="D63" s="1273">
        <v>2</v>
      </c>
      <c r="E63" s="2373" t="s">
        <v>1040</v>
      </c>
      <c r="F63" s="2373"/>
      <c r="G63" s="2373"/>
      <c r="H63" s="2373"/>
      <c r="I63" s="352"/>
      <c r="J63" s="352"/>
      <c r="K63" s="352"/>
      <c r="L63" s="352"/>
      <c r="M63" s="352"/>
      <c r="N63" s="352"/>
      <c r="O63" s="352"/>
      <c r="P63" s="352"/>
      <c r="Q63" s="352"/>
      <c r="R63" s="352"/>
      <c r="S63" s="352"/>
    </row>
    <row r="64" spans="2:21" s="418" customFormat="1" ht="13.5" customHeight="1">
      <c r="B64" s="352"/>
      <c r="C64" s="352"/>
      <c r="D64" s="352"/>
      <c r="E64" s="2375" t="s">
        <v>462</v>
      </c>
      <c r="F64" s="2375"/>
      <c r="G64" s="2376" t="s">
        <v>1053</v>
      </c>
      <c r="H64" s="2376"/>
      <c r="I64" s="2376"/>
      <c r="J64" s="2376"/>
      <c r="K64" s="2376"/>
      <c r="L64" s="2376"/>
      <c r="M64" s="2376"/>
      <c r="N64" s="2376"/>
      <c r="O64" s="2376"/>
      <c r="P64" s="2376"/>
      <c r="Q64" s="2376"/>
      <c r="R64" s="2376"/>
      <c r="S64" s="2376"/>
      <c r="T64" s="2376"/>
      <c r="U64" s="2376"/>
    </row>
    <row r="65" spans="2:21" s="418" customFormat="1" ht="13.5" customHeight="1">
      <c r="B65" s="352"/>
      <c r="C65" s="352"/>
      <c r="D65" s="352"/>
      <c r="E65" s="352"/>
      <c r="F65" s="352"/>
      <c r="G65" s="2376" t="s">
        <v>468</v>
      </c>
      <c r="H65" s="2376"/>
      <c r="I65" s="2376"/>
      <c r="J65" s="2376"/>
      <c r="K65" s="2376"/>
      <c r="L65" s="2376"/>
      <c r="M65" s="2376"/>
      <c r="N65" s="2376"/>
      <c r="O65" s="2376"/>
      <c r="P65" s="2376"/>
      <c r="Q65" s="2376"/>
      <c r="R65" s="2376"/>
      <c r="S65" s="2376"/>
      <c r="T65" s="2376"/>
      <c r="U65" s="2376"/>
    </row>
    <row r="66" spans="2:21" s="418" customFormat="1" ht="13.5" customHeight="1">
      <c r="B66" s="352"/>
      <c r="C66" s="352"/>
      <c r="D66" s="352"/>
      <c r="E66" s="352"/>
      <c r="F66" s="352"/>
      <c r="G66" s="2376" t="s">
        <v>469</v>
      </c>
      <c r="H66" s="2376"/>
      <c r="I66" s="2376"/>
      <c r="J66" s="2376"/>
      <c r="K66" s="2376"/>
      <c r="L66" s="2376"/>
      <c r="M66" s="2376"/>
      <c r="N66" s="2376"/>
      <c r="O66" s="2376"/>
      <c r="P66" s="2376"/>
      <c r="Q66" s="2376"/>
      <c r="R66" s="2376"/>
      <c r="S66" s="2376"/>
      <c r="T66" s="2376"/>
      <c r="U66" s="2376"/>
    </row>
    <row r="67" spans="2:21" s="418" customFormat="1" ht="13.5" customHeight="1">
      <c r="B67" s="352"/>
      <c r="C67" s="352"/>
      <c r="D67" s="352"/>
      <c r="E67" s="352"/>
      <c r="F67" s="352"/>
      <c r="G67" s="2376" t="s">
        <v>470</v>
      </c>
      <c r="H67" s="2376"/>
      <c r="I67" s="2376"/>
      <c r="J67" s="2376"/>
      <c r="K67" s="2376"/>
      <c r="L67" s="2376"/>
      <c r="M67" s="2376"/>
      <c r="N67" s="2376"/>
      <c r="O67" s="2376"/>
      <c r="P67" s="2376"/>
      <c r="Q67" s="2376"/>
      <c r="R67" s="2376"/>
      <c r="S67" s="2376"/>
      <c r="T67" s="2376"/>
      <c r="U67" s="2376"/>
    </row>
    <row r="68" spans="2:21" s="418" customFormat="1" ht="13.5" customHeight="1">
      <c r="B68" s="352"/>
      <c r="C68" s="352"/>
      <c r="D68" s="352"/>
      <c r="E68" s="352"/>
      <c r="F68" s="352"/>
      <c r="G68" s="352"/>
    </row>
    <row r="69" spans="2:21" s="418" customFormat="1" ht="13.5" customHeight="1">
      <c r="B69" s="352"/>
      <c r="C69" s="352"/>
      <c r="D69" s="352"/>
      <c r="E69" s="352"/>
      <c r="F69" s="352"/>
      <c r="G69" s="352"/>
      <c r="H69" s="352"/>
      <c r="I69" s="352"/>
      <c r="J69" s="353"/>
      <c r="K69" s="353"/>
      <c r="L69" s="353"/>
      <c r="M69" s="352"/>
      <c r="N69" s="352"/>
      <c r="O69" s="352"/>
      <c r="P69" s="352"/>
      <c r="Q69" s="352"/>
      <c r="R69" s="352"/>
      <c r="S69" s="352"/>
    </row>
    <row r="70" spans="2:21" s="418" customFormat="1" ht="13.5" customHeight="1">
      <c r="B70" s="352"/>
      <c r="C70" s="352"/>
      <c r="D70" s="1273">
        <v>3</v>
      </c>
      <c r="E70" s="2373" t="s">
        <v>1054</v>
      </c>
      <c r="F70" s="2373"/>
      <c r="G70" s="2373"/>
      <c r="H70" s="2373"/>
      <c r="I70" s="352"/>
      <c r="J70" s="352"/>
      <c r="K70" s="352"/>
      <c r="L70" s="352"/>
      <c r="M70" s="352"/>
      <c r="N70" s="352"/>
      <c r="O70" s="352"/>
      <c r="P70" s="352"/>
      <c r="Q70" s="352"/>
      <c r="R70" s="352"/>
      <c r="S70" s="352"/>
    </row>
    <row r="71" spans="2:21" s="418" customFormat="1" ht="13.5" customHeight="1">
      <c r="B71" s="352"/>
      <c r="C71" s="352"/>
      <c r="D71" s="352"/>
      <c r="E71" s="352"/>
      <c r="F71" s="352"/>
      <c r="G71" s="2373" t="s">
        <v>471</v>
      </c>
      <c r="H71" s="2373"/>
      <c r="I71" s="2373"/>
      <c r="J71" s="2373"/>
      <c r="K71" s="2374">
        <v>0</v>
      </c>
      <c r="L71" s="2374"/>
      <c r="M71" s="2374"/>
      <c r="N71" s="353"/>
      <c r="O71" s="352"/>
      <c r="P71" s="352"/>
      <c r="Q71" s="352"/>
      <c r="R71" s="352"/>
      <c r="S71" s="352"/>
    </row>
    <row r="72" spans="2:21" s="418" customFormat="1" ht="13.5" customHeight="1">
      <c r="B72" s="352"/>
      <c r="C72" s="352"/>
      <c r="D72" s="352"/>
      <c r="E72" s="352"/>
      <c r="F72" s="352"/>
      <c r="G72" s="2373" t="s">
        <v>472</v>
      </c>
      <c r="H72" s="2373"/>
      <c r="I72" s="2373"/>
      <c r="J72" s="2373"/>
      <c r="K72" s="2373" t="s">
        <v>460</v>
      </c>
      <c r="L72" s="2373"/>
      <c r="M72" s="2373"/>
      <c r="N72" s="2373"/>
      <c r="O72" s="2373"/>
      <c r="P72" s="2373"/>
      <c r="Q72" s="2373"/>
      <c r="R72" s="2373"/>
      <c r="S72" s="2373"/>
      <c r="T72" s="2373"/>
    </row>
    <row r="73" spans="2:21" s="418" customFormat="1" ht="13.5" customHeight="1">
      <c r="B73" s="352"/>
      <c r="C73" s="352"/>
      <c r="D73" s="352"/>
      <c r="E73" s="352"/>
      <c r="F73" s="352"/>
      <c r="G73" s="2373" t="s">
        <v>473</v>
      </c>
      <c r="H73" s="2373"/>
      <c r="I73" s="2373"/>
      <c r="J73" s="2373"/>
      <c r="K73" s="2373" t="s">
        <v>460</v>
      </c>
      <c r="L73" s="2373"/>
      <c r="M73" s="2373"/>
      <c r="N73" s="2373"/>
      <c r="O73" s="2373"/>
      <c r="P73" s="2373"/>
      <c r="Q73" s="2373"/>
      <c r="R73" s="2373"/>
      <c r="S73" s="2373"/>
      <c r="T73" s="2373"/>
    </row>
    <row r="74" spans="2:21" s="418" customFormat="1" ht="13.5" customHeight="1">
      <c r="B74" s="352"/>
      <c r="C74" s="352"/>
      <c r="D74" s="352"/>
      <c r="E74" s="352"/>
      <c r="F74" s="352"/>
      <c r="G74" s="352"/>
      <c r="H74" s="352"/>
      <c r="I74" s="352"/>
      <c r="J74" s="352"/>
      <c r="K74" s="352"/>
      <c r="L74" s="352"/>
      <c r="M74" s="352"/>
      <c r="N74" s="352"/>
      <c r="O74" s="352"/>
      <c r="P74" s="352"/>
      <c r="Q74" s="352"/>
      <c r="R74" s="352"/>
      <c r="S74" s="352"/>
    </row>
    <row r="75" spans="2:21" s="1264" customFormat="1" ht="12">
      <c r="C75" s="1297"/>
      <c r="D75" s="1297"/>
      <c r="E75" s="1297"/>
      <c r="F75" s="1297"/>
      <c r="G75" s="1297"/>
      <c r="H75" s="1297"/>
      <c r="I75" s="1297"/>
      <c r="J75" s="1297"/>
      <c r="K75" s="1297"/>
      <c r="L75" s="1297"/>
      <c r="M75" s="1297"/>
      <c r="N75" s="1297"/>
      <c r="O75" s="1297"/>
      <c r="P75" s="1297"/>
      <c r="Q75" s="1297"/>
      <c r="R75" s="1297"/>
      <c r="S75" s="1297"/>
    </row>
  </sheetData>
  <mergeCells count="157">
    <mergeCell ref="D11:H11"/>
    <mergeCell ref="I11:T11"/>
    <mergeCell ref="B12:C12"/>
    <mergeCell ref="D12:T12"/>
    <mergeCell ref="D13:T13"/>
    <mergeCell ref="B14:C14"/>
    <mergeCell ref="D14:T14"/>
    <mergeCell ref="C6:P6"/>
    <mergeCell ref="B8:C8"/>
    <mergeCell ref="D8:H8"/>
    <mergeCell ref="I8:T8"/>
    <mergeCell ref="D9:S9"/>
    <mergeCell ref="B10:C10"/>
    <mergeCell ref="D10:T10"/>
    <mergeCell ref="D15:T15"/>
    <mergeCell ref="B16:C16"/>
    <mergeCell ref="D16:T16"/>
    <mergeCell ref="D17:T17"/>
    <mergeCell ref="B19:C19"/>
    <mergeCell ref="D19:G19"/>
    <mergeCell ref="I19:L19"/>
    <mergeCell ref="M19:N19"/>
    <mergeCell ref="O19:P19"/>
    <mergeCell ref="B23:C23"/>
    <mergeCell ref="E23:H23"/>
    <mergeCell ref="K23:L23"/>
    <mergeCell ref="M23:N23"/>
    <mergeCell ref="O23:Q23"/>
    <mergeCell ref="T23:V23"/>
    <mergeCell ref="B20:C20"/>
    <mergeCell ref="D20:G20"/>
    <mergeCell ref="I20:L20"/>
    <mergeCell ref="M20:U20"/>
    <mergeCell ref="D21:G21"/>
    <mergeCell ref="I21:L21"/>
    <mergeCell ref="M21:U21"/>
    <mergeCell ref="B29:C29"/>
    <mergeCell ref="D29:H29"/>
    <mergeCell ref="I29:J29"/>
    <mergeCell ref="K29:L29"/>
    <mergeCell ref="E24:H24"/>
    <mergeCell ref="K24:L24"/>
    <mergeCell ref="M24:N24"/>
    <mergeCell ref="O24:Q24"/>
    <mergeCell ref="T24:V24"/>
    <mergeCell ref="E25:H25"/>
    <mergeCell ref="K25:L25"/>
    <mergeCell ref="M25:N25"/>
    <mergeCell ref="O25:Q25"/>
    <mergeCell ref="T25:V25"/>
    <mergeCell ref="D31:E31"/>
    <mergeCell ref="G31:J31"/>
    <mergeCell ref="K31:O31"/>
    <mergeCell ref="P31:T31"/>
    <mergeCell ref="X31:AA31"/>
    <mergeCell ref="AC31:AG31"/>
    <mergeCell ref="E26:H26"/>
    <mergeCell ref="K26:L26"/>
    <mergeCell ref="M26:N26"/>
    <mergeCell ref="O26:Q26"/>
    <mergeCell ref="T26:V26"/>
    <mergeCell ref="G33:J33"/>
    <mergeCell ref="K33:O33"/>
    <mergeCell ref="P33:T33"/>
    <mergeCell ref="X33:AA33"/>
    <mergeCell ref="AC33:AG33"/>
    <mergeCell ref="AH33:AL33"/>
    <mergeCell ref="AH31:AL31"/>
    <mergeCell ref="G32:J32"/>
    <mergeCell ref="K32:O32"/>
    <mergeCell ref="P32:T32"/>
    <mergeCell ref="X32:AA32"/>
    <mergeCell ref="AC32:AG32"/>
    <mergeCell ref="AH32:AL32"/>
    <mergeCell ref="G36:J36"/>
    <mergeCell ref="K36:O36"/>
    <mergeCell ref="P36:T36"/>
    <mergeCell ref="X36:AA36"/>
    <mergeCell ref="AC36:AG36"/>
    <mergeCell ref="AH36:AL36"/>
    <mergeCell ref="AC34:AG34"/>
    <mergeCell ref="AH34:AL34"/>
    <mergeCell ref="G35:J35"/>
    <mergeCell ref="K35:O35"/>
    <mergeCell ref="P35:T35"/>
    <mergeCell ref="X35:AA35"/>
    <mergeCell ref="AC35:AG35"/>
    <mergeCell ref="AH35:AL35"/>
    <mergeCell ref="K37:O37"/>
    <mergeCell ref="P37:T37"/>
    <mergeCell ref="X37:AA37"/>
    <mergeCell ref="AC37:AG37"/>
    <mergeCell ref="AH37:AL37"/>
    <mergeCell ref="G38:J38"/>
    <mergeCell ref="K38:O38"/>
    <mergeCell ref="P38:T38"/>
    <mergeCell ref="AC38:AG38"/>
    <mergeCell ref="AH38:AL38"/>
    <mergeCell ref="E44:F44"/>
    <mergeCell ref="G44:P44"/>
    <mergeCell ref="E45:F45"/>
    <mergeCell ref="G45:I45"/>
    <mergeCell ref="J45:K45"/>
    <mergeCell ref="L45:U45"/>
    <mergeCell ref="B41:C41"/>
    <mergeCell ref="E41:H41"/>
    <mergeCell ref="I41:L41"/>
    <mergeCell ref="M41:P41"/>
    <mergeCell ref="Q41:T41"/>
    <mergeCell ref="E43:F43"/>
    <mergeCell ref="G43:P43"/>
    <mergeCell ref="G49:I49"/>
    <mergeCell ref="J49:K49"/>
    <mergeCell ref="L49:U49"/>
    <mergeCell ref="J50:K50"/>
    <mergeCell ref="L50:U50"/>
    <mergeCell ref="J51:K51"/>
    <mergeCell ref="L51:U51"/>
    <mergeCell ref="J46:K46"/>
    <mergeCell ref="L46:U46"/>
    <mergeCell ref="J47:K47"/>
    <mergeCell ref="L47:U47"/>
    <mergeCell ref="J48:K48"/>
    <mergeCell ref="L48:U48"/>
    <mergeCell ref="G57:I57"/>
    <mergeCell ref="J57:K57"/>
    <mergeCell ref="L57:U57"/>
    <mergeCell ref="J52:K52"/>
    <mergeCell ref="L52:U52"/>
    <mergeCell ref="G53:I53"/>
    <mergeCell ref="J53:K53"/>
    <mergeCell ref="L53:U53"/>
    <mergeCell ref="J54:K54"/>
    <mergeCell ref="L54:U54"/>
    <mergeCell ref="J58:K58"/>
    <mergeCell ref="L58:U58"/>
    <mergeCell ref="J59:K59"/>
    <mergeCell ref="L59:U59"/>
    <mergeCell ref="J60:K60"/>
    <mergeCell ref="L60:U60"/>
    <mergeCell ref="J55:K55"/>
    <mergeCell ref="L55:U55"/>
    <mergeCell ref="J56:K56"/>
    <mergeCell ref="L56:U56"/>
    <mergeCell ref="E70:H70"/>
    <mergeCell ref="G71:J71"/>
    <mergeCell ref="K71:M71"/>
    <mergeCell ref="G72:J72"/>
    <mergeCell ref="K72:T72"/>
    <mergeCell ref="G73:J73"/>
    <mergeCell ref="K73:T73"/>
    <mergeCell ref="E63:H63"/>
    <mergeCell ref="E64:F64"/>
    <mergeCell ref="G64:U64"/>
    <mergeCell ref="G65:U65"/>
    <mergeCell ref="G66:U66"/>
    <mergeCell ref="G67:U67"/>
  </mergeCells>
  <phoneticPr fontId="3"/>
  <printOptions horizontalCentered="1"/>
  <pageMargins left="0.78740157480314965" right="0.39370078740157483" top="0.78740157480314965" bottom="0.78740157480314965" header="0.51181102362204722" footer="0.51181102362204722"/>
  <pageSetup paperSize="9" scale="85" orientation="portrait" blackAndWhite="1" useFirstPageNumber="1" r:id="rId1"/>
  <headerFooter alignWithMargins="0"/>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36"/>
  <sheetViews>
    <sheetView view="pageBreakPreview" zoomScaleNormal="100" zoomScaleSheetLayoutView="100" workbookViewId="0">
      <selection activeCell="AA7" sqref="AA7"/>
    </sheetView>
  </sheetViews>
  <sheetFormatPr defaultColWidth="5.625" defaultRowHeight="20.100000000000001" customHeight="1"/>
  <cols>
    <col min="1" max="16384" width="5.625" style="1326"/>
  </cols>
  <sheetData>
    <row r="1" spans="2:17" ht="20.100000000000001" customHeight="1">
      <c r="B1" s="2447"/>
      <c r="C1" s="2447"/>
      <c r="D1" s="2447"/>
      <c r="E1" s="2447"/>
      <c r="F1" s="2447"/>
      <c r="G1" s="2447"/>
      <c r="H1" s="2447"/>
      <c r="I1" s="2447"/>
      <c r="J1" s="2447"/>
      <c r="K1" s="2447"/>
      <c r="L1" s="2447"/>
      <c r="M1" s="2447"/>
      <c r="N1" s="2447"/>
      <c r="O1" s="2447"/>
      <c r="P1" s="2447"/>
      <c r="Q1" s="2447"/>
    </row>
    <row r="2" spans="2:17" ht="20.100000000000001" customHeight="1">
      <c r="E2" s="1327" t="s">
        <v>1055</v>
      </c>
      <c r="F2" s="2448" t="s">
        <v>1056</v>
      </c>
      <c r="G2" s="2448"/>
      <c r="H2" s="1326" t="s">
        <v>1057</v>
      </c>
    </row>
    <row r="3" spans="2:17" s="1328" customFormat="1" ht="9"/>
    <row r="4" spans="2:17" ht="20.100000000000001" customHeight="1">
      <c r="B4" s="2449" t="s">
        <v>1058</v>
      </c>
      <c r="C4" s="2450"/>
      <c r="D4" s="2449" t="s">
        <v>1059</v>
      </c>
      <c r="E4" s="2449"/>
      <c r="F4" s="2449"/>
      <c r="G4" s="2451" t="s">
        <v>1060</v>
      </c>
      <c r="H4" s="2449"/>
      <c r="I4" s="2449"/>
      <c r="J4" s="2449"/>
      <c r="K4" s="2449"/>
      <c r="L4" s="2449"/>
      <c r="M4" s="2449"/>
      <c r="N4" s="2449"/>
      <c r="O4" s="2449"/>
      <c r="P4" s="2449"/>
      <c r="Q4" s="2449"/>
    </row>
    <row r="5" spans="2:17" ht="30" customHeight="1">
      <c r="B5" s="2435" t="s">
        <v>1061</v>
      </c>
      <c r="C5" s="2436"/>
      <c r="D5" s="2441"/>
      <c r="E5" s="2442"/>
      <c r="F5" s="2443"/>
      <c r="G5" s="2444" t="s">
        <v>1062</v>
      </c>
      <c r="H5" s="2445"/>
      <c r="I5" s="2445"/>
      <c r="J5" s="2445"/>
      <c r="K5" s="2445"/>
      <c r="L5" s="2445"/>
      <c r="M5" s="2445"/>
      <c r="N5" s="2445"/>
      <c r="O5" s="2445"/>
      <c r="P5" s="2445"/>
      <c r="Q5" s="2446"/>
    </row>
    <row r="6" spans="2:17" ht="30" customHeight="1">
      <c r="B6" s="2437"/>
      <c r="C6" s="2438"/>
      <c r="D6" s="2423"/>
      <c r="E6" s="2413"/>
      <c r="F6" s="2424"/>
      <c r="G6" s="2425"/>
      <c r="H6" s="2426"/>
      <c r="I6" s="2426"/>
      <c r="J6" s="2426"/>
      <c r="K6" s="2426"/>
      <c r="L6" s="2426"/>
      <c r="M6" s="2426"/>
      <c r="N6" s="2426"/>
      <c r="O6" s="2426"/>
      <c r="P6" s="2426"/>
      <c r="Q6" s="2427"/>
    </row>
    <row r="7" spans="2:17" ht="30" customHeight="1">
      <c r="B7" s="2437"/>
      <c r="C7" s="2438"/>
      <c r="D7" s="2423"/>
      <c r="E7" s="2413"/>
      <c r="F7" s="2424"/>
      <c r="G7" s="2425"/>
      <c r="H7" s="2426"/>
      <c r="I7" s="2426"/>
      <c r="J7" s="2426"/>
      <c r="K7" s="2426"/>
      <c r="L7" s="2426"/>
      <c r="M7" s="2426"/>
      <c r="N7" s="2426"/>
      <c r="O7" s="2426"/>
      <c r="P7" s="2426"/>
      <c r="Q7" s="2427"/>
    </row>
    <row r="8" spans="2:17" ht="30" customHeight="1">
      <c r="B8" s="2437"/>
      <c r="C8" s="2438"/>
      <c r="D8" s="2423"/>
      <c r="E8" s="2413"/>
      <c r="F8" s="2424"/>
      <c r="G8" s="2425"/>
      <c r="H8" s="2426"/>
      <c r="I8" s="2426"/>
      <c r="J8" s="2426"/>
      <c r="K8" s="2426"/>
      <c r="L8" s="2426"/>
      <c r="M8" s="2426"/>
      <c r="N8" s="2426"/>
      <c r="O8" s="2426"/>
      <c r="P8" s="2426"/>
      <c r="Q8" s="2427"/>
    </row>
    <row r="9" spans="2:17" ht="30" customHeight="1">
      <c r="B9" s="2437"/>
      <c r="C9" s="2438"/>
      <c r="D9" s="2423"/>
      <c r="E9" s="2413"/>
      <c r="F9" s="2424"/>
      <c r="G9" s="2425"/>
      <c r="H9" s="2426"/>
      <c r="I9" s="2426"/>
      <c r="J9" s="2426"/>
      <c r="K9" s="2426"/>
      <c r="L9" s="2426"/>
      <c r="M9" s="2426"/>
      <c r="N9" s="2426"/>
      <c r="O9" s="2426"/>
      <c r="P9" s="2426"/>
      <c r="Q9" s="2427"/>
    </row>
    <row r="10" spans="2:17" ht="30" customHeight="1">
      <c r="B10" s="2437"/>
      <c r="C10" s="2438"/>
      <c r="D10" s="2423"/>
      <c r="E10" s="2413"/>
      <c r="F10" s="2424"/>
      <c r="G10" s="2425"/>
      <c r="H10" s="2426"/>
      <c r="I10" s="2426"/>
      <c r="J10" s="2426"/>
      <c r="K10" s="2426"/>
      <c r="L10" s="2426"/>
      <c r="M10" s="2426"/>
      <c r="N10" s="2426"/>
      <c r="O10" s="2426"/>
      <c r="P10" s="2426"/>
      <c r="Q10" s="2427"/>
    </row>
    <row r="11" spans="2:17" ht="30" customHeight="1">
      <c r="B11" s="2437"/>
      <c r="C11" s="2438"/>
      <c r="D11" s="2423"/>
      <c r="E11" s="2413"/>
      <c r="F11" s="2424"/>
      <c r="G11" s="2425"/>
      <c r="H11" s="2426"/>
      <c r="I11" s="2426"/>
      <c r="J11" s="2426"/>
      <c r="K11" s="2426"/>
      <c r="L11" s="2426"/>
      <c r="M11" s="2426"/>
      <c r="N11" s="2426"/>
      <c r="O11" s="2426"/>
      <c r="P11" s="2426"/>
      <c r="Q11" s="2427"/>
    </row>
    <row r="12" spans="2:17" ht="30" customHeight="1">
      <c r="B12" s="2437"/>
      <c r="C12" s="2438"/>
      <c r="D12" s="2423"/>
      <c r="E12" s="2413"/>
      <c r="F12" s="2424"/>
      <c r="G12" s="2425"/>
      <c r="H12" s="2426"/>
      <c r="I12" s="2426"/>
      <c r="J12" s="2426"/>
      <c r="K12" s="2426"/>
      <c r="L12" s="2426"/>
      <c r="M12" s="2426"/>
      <c r="N12" s="2426"/>
      <c r="O12" s="2426"/>
      <c r="P12" s="2426"/>
      <c r="Q12" s="2427"/>
    </row>
    <row r="13" spans="2:17" ht="30" customHeight="1">
      <c r="B13" s="2437"/>
      <c r="C13" s="2438"/>
      <c r="D13" s="2423"/>
      <c r="E13" s="2413"/>
      <c r="F13" s="2424"/>
      <c r="G13" s="2425"/>
      <c r="H13" s="2426"/>
      <c r="I13" s="2426"/>
      <c r="J13" s="2426"/>
      <c r="K13" s="2426"/>
      <c r="L13" s="2426"/>
      <c r="M13" s="2426"/>
      <c r="N13" s="2426"/>
      <c r="O13" s="2426"/>
      <c r="P13" s="2426"/>
      <c r="Q13" s="2427"/>
    </row>
    <row r="14" spans="2:17" ht="30" customHeight="1">
      <c r="B14" s="2439"/>
      <c r="C14" s="2440"/>
      <c r="D14" s="2428"/>
      <c r="E14" s="2417"/>
      <c r="F14" s="2429"/>
      <c r="G14" s="2430"/>
      <c r="H14" s="2431"/>
      <c r="I14" s="2431"/>
      <c r="J14" s="2431"/>
      <c r="K14" s="2431"/>
      <c r="L14" s="2431"/>
      <c r="M14" s="2431"/>
      <c r="N14" s="2431"/>
      <c r="O14" s="2431"/>
      <c r="P14" s="2431"/>
      <c r="Q14" s="2432"/>
    </row>
    <row r="15" spans="2:17" ht="20.100000000000001" customHeight="1">
      <c r="B15" s="1330"/>
      <c r="C15" s="1330"/>
      <c r="D15" s="1331"/>
      <c r="E15" s="1331"/>
      <c r="F15" s="1331"/>
      <c r="G15" s="1329"/>
      <c r="H15" s="1329"/>
      <c r="I15" s="1329"/>
      <c r="J15" s="1329"/>
      <c r="K15" s="1329"/>
      <c r="L15" s="1329"/>
      <c r="M15" s="1329"/>
      <c r="N15" s="1329"/>
      <c r="O15" s="1329"/>
      <c r="P15" s="1329"/>
      <c r="Q15" s="1329"/>
    </row>
    <row r="16" spans="2:17" ht="20.100000000000001" customHeight="1">
      <c r="B16" s="1330"/>
      <c r="C16" s="1330"/>
      <c r="D16" s="1331"/>
      <c r="E16" s="1331"/>
      <c r="F16" s="1331"/>
      <c r="G16" s="1329"/>
      <c r="H16" s="1329"/>
      <c r="I16" s="1329"/>
      <c r="J16" s="1329"/>
      <c r="K16" s="1329"/>
      <c r="L16" s="1329"/>
      <c r="M16" s="1329"/>
      <c r="N16" s="1329"/>
      <c r="O16" s="1329"/>
      <c r="P16" s="1329"/>
      <c r="Q16" s="1329"/>
    </row>
    <row r="17" spans="2:17" ht="20.100000000000001" customHeight="1">
      <c r="E17" s="1327" t="s">
        <v>1063</v>
      </c>
      <c r="F17" s="1326" t="s">
        <v>957</v>
      </c>
    </row>
    <row r="19" spans="2:17" ht="20.100000000000001" customHeight="1">
      <c r="B19" s="1332" t="s">
        <v>1064</v>
      </c>
      <c r="C19" s="2433" t="s">
        <v>1065</v>
      </c>
      <c r="D19" s="2433"/>
      <c r="E19" s="2433"/>
      <c r="F19" s="2433" t="s">
        <v>1066</v>
      </c>
      <c r="G19" s="2433"/>
      <c r="H19" s="2433"/>
      <c r="I19" s="2433"/>
      <c r="J19" s="2433"/>
      <c r="K19" s="2433"/>
      <c r="L19" s="2433" t="s">
        <v>1067</v>
      </c>
      <c r="M19" s="2433"/>
      <c r="N19" s="2433"/>
      <c r="O19" s="2433" t="s">
        <v>966</v>
      </c>
      <c r="P19" s="2433"/>
      <c r="Q19" s="2434"/>
    </row>
    <row r="20" spans="2:17" ht="30" customHeight="1">
      <c r="B20" s="1333">
        <v>1</v>
      </c>
      <c r="C20" s="2419"/>
      <c r="D20" s="2419"/>
      <c r="E20" s="2419"/>
      <c r="F20" s="2420"/>
      <c r="G20" s="2420"/>
      <c r="H20" s="2420"/>
      <c r="I20" s="2420"/>
      <c r="J20" s="2420"/>
      <c r="K20" s="2420"/>
      <c r="L20" s="2421"/>
      <c r="M20" s="2421"/>
      <c r="N20" s="2421"/>
      <c r="O20" s="2419"/>
      <c r="P20" s="2419"/>
      <c r="Q20" s="2422"/>
    </row>
    <row r="21" spans="2:17" ht="30" customHeight="1">
      <c r="B21" s="1334">
        <v>2</v>
      </c>
      <c r="C21" s="2411"/>
      <c r="D21" s="2411"/>
      <c r="E21" s="2411"/>
      <c r="F21" s="2412"/>
      <c r="G21" s="2412"/>
      <c r="H21" s="2412"/>
      <c r="I21" s="2412"/>
      <c r="J21" s="2412"/>
      <c r="K21" s="2412"/>
      <c r="L21" s="2413"/>
      <c r="M21" s="2413"/>
      <c r="N21" s="2413"/>
      <c r="O21" s="2411"/>
      <c r="P21" s="2411"/>
      <c r="Q21" s="2414"/>
    </row>
    <row r="22" spans="2:17" ht="30" customHeight="1">
      <c r="B22" s="1334">
        <v>3</v>
      </c>
      <c r="C22" s="2411"/>
      <c r="D22" s="2411"/>
      <c r="E22" s="2411"/>
      <c r="F22" s="2412"/>
      <c r="G22" s="2412"/>
      <c r="H22" s="2412"/>
      <c r="I22" s="2412"/>
      <c r="J22" s="2412"/>
      <c r="K22" s="2412"/>
      <c r="L22" s="2413"/>
      <c r="M22" s="2413"/>
      <c r="N22" s="2413"/>
      <c r="O22" s="2411"/>
      <c r="P22" s="2411"/>
      <c r="Q22" s="2414"/>
    </row>
    <row r="23" spans="2:17" ht="30" customHeight="1">
      <c r="B23" s="1334">
        <v>4</v>
      </c>
      <c r="C23" s="2411"/>
      <c r="D23" s="2411"/>
      <c r="E23" s="2411"/>
      <c r="F23" s="2412"/>
      <c r="G23" s="2412"/>
      <c r="H23" s="2412"/>
      <c r="I23" s="2412"/>
      <c r="J23" s="2412"/>
      <c r="K23" s="2412"/>
      <c r="L23" s="2413"/>
      <c r="M23" s="2413"/>
      <c r="N23" s="2413"/>
      <c r="O23" s="2411"/>
      <c r="P23" s="2411"/>
      <c r="Q23" s="2414"/>
    </row>
    <row r="24" spans="2:17" ht="30" customHeight="1">
      <c r="B24" s="1334">
        <v>5</v>
      </c>
      <c r="C24" s="2411"/>
      <c r="D24" s="2411"/>
      <c r="E24" s="2411"/>
      <c r="F24" s="2412"/>
      <c r="G24" s="2412"/>
      <c r="H24" s="2412"/>
      <c r="I24" s="2412"/>
      <c r="J24" s="2412"/>
      <c r="K24" s="2412"/>
      <c r="L24" s="2413"/>
      <c r="M24" s="2413"/>
      <c r="N24" s="2413"/>
      <c r="O24" s="2411"/>
      <c r="P24" s="2411"/>
      <c r="Q24" s="2414"/>
    </row>
    <row r="25" spans="2:17" ht="30" customHeight="1">
      <c r="B25" s="1334">
        <v>6</v>
      </c>
      <c r="C25" s="2411"/>
      <c r="D25" s="2411"/>
      <c r="E25" s="2411"/>
      <c r="F25" s="2412"/>
      <c r="G25" s="2412"/>
      <c r="H25" s="2412"/>
      <c r="I25" s="2412"/>
      <c r="J25" s="2412"/>
      <c r="K25" s="2412"/>
      <c r="L25" s="2413"/>
      <c r="M25" s="2413"/>
      <c r="N25" s="2413"/>
      <c r="O25" s="2411"/>
      <c r="P25" s="2411"/>
      <c r="Q25" s="2414"/>
    </row>
    <row r="26" spans="2:17" ht="30" customHeight="1">
      <c r="B26" s="1334">
        <v>7</v>
      </c>
      <c r="C26" s="2411"/>
      <c r="D26" s="2411"/>
      <c r="E26" s="2411"/>
      <c r="F26" s="2412"/>
      <c r="G26" s="2412"/>
      <c r="H26" s="2412"/>
      <c r="I26" s="2412"/>
      <c r="J26" s="2412"/>
      <c r="K26" s="2412"/>
      <c r="L26" s="2413"/>
      <c r="M26" s="2413"/>
      <c r="N26" s="2413"/>
      <c r="O26" s="2411"/>
      <c r="P26" s="2411"/>
      <c r="Q26" s="2414"/>
    </row>
    <row r="27" spans="2:17" ht="30" customHeight="1">
      <c r="B27" s="1334">
        <v>8</v>
      </c>
      <c r="C27" s="2411"/>
      <c r="D27" s="2411"/>
      <c r="E27" s="2411"/>
      <c r="F27" s="2412"/>
      <c r="G27" s="2412"/>
      <c r="H27" s="2412"/>
      <c r="I27" s="2412"/>
      <c r="J27" s="2412"/>
      <c r="K27" s="2412"/>
      <c r="L27" s="2413"/>
      <c r="M27" s="2413"/>
      <c r="N27" s="2413"/>
      <c r="O27" s="2411"/>
      <c r="P27" s="2411"/>
      <c r="Q27" s="2414"/>
    </row>
    <row r="28" spans="2:17" ht="30" customHeight="1">
      <c r="B28" s="1334">
        <v>9</v>
      </c>
      <c r="C28" s="2411"/>
      <c r="D28" s="2411"/>
      <c r="E28" s="2411"/>
      <c r="F28" s="2412"/>
      <c r="G28" s="2412"/>
      <c r="H28" s="2412"/>
      <c r="I28" s="2412"/>
      <c r="J28" s="2412"/>
      <c r="K28" s="2412"/>
      <c r="L28" s="2413"/>
      <c r="M28" s="2413"/>
      <c r="N28" s="2413"/>
      <c r="O28" s="2411"/>
      <c r="P28" s="2411"/>
      <c r="Q28" s="2414"/>
    </row>
    <row r="29" spans="2:17" ht="30" customHeight="1">
      <c r="B29" s="1335">
        <v>10</v>
      </c>
      <c r="C29" s="2415"/>
      <c r="D29" s="2415"/>
      <c r="E29" s="2415"/>
      <c r="F29" s="2416"/>
      <c r="G29" s="2416"/>
      <c r="H29" s="2416"/>
      <c r="I29" s="2416"/>
      <c r="J29" s="2416"/>
      <c r="K29" s="2416"/>
      <c r="L29" s="2417"/>
      <c r="M29" s="2417"/>
      <c r="N29" s="2417"/>
      <c r="O29" s="2415"/>
      <c r="P29" s="2415"/>
      <c r="Q29" s="2418"/>
    </row>
    <row r="30" spans="2:17" ht="30" customHeight="1">
      <c r="B30" s="1325"/>
    </row>
    <row r="31" spans="2:17" ht="30" customHeight="1">
      <c r="B31" s="1325"/>
    </row>
    <row r="32" spans="2:17" ht="30" customHeight="1"/>
    <row r="33" spans="17:17" ht="30" customHeight="1"/>
    <row r="34" spans="17:17" ht="30" customHeight="1"/>
    <row r="35" spans="17:17" ht="30" customHeight="1"/>
    <row r="36" spans="17:17" ht="30" customHeight="1"/>
    <row r="37" spans="17:17" ht="30" customHeight="1"/>
    <row r="38" spans="17:17" ht="30" customHeight="1"/>
    <row r="39" spans="17:17" ht="30" customHeight="1"/>
    <row r="40" spans="17:17" ht="30" customHeight="1"/>
    <row r="41" spans="17:17" ht="30" customHeight="1"/>
    <row r="42" spans="17:17" ht="30" customHeight="1"/>
    <row r="43" spans="17:17" ht="30" customHeight="1">
      <c r="Q43" s="1326">
        <v>1</v>
      </c>
    </row>
    <row r="44" spans="17:17" ht="30" customHeight="1"/>
    <row r="45" spans="17:17" ht="30" customHeight="1"/>
    <row r="46" spans="17:17" ht="30" customHeight="1"/>
    <row r="47" spans="17:17" ht="30" customHeight="1"/>
    <row r="48" spans="17:17"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sheetData>
  <mergeCells count="70">
    <mergeCell ref="B1:Q1"/>
    <mergeCell ref="F2:G2"/>
    <mergeCell ref="B4:C4"/>
    <mergeCell ref="D4:F4"/>
    <mergeCell ref="G4:Q4"/>
    <mergeCell ref="G11:Q11"/>
    <mergeCell ref="D12:F12"/>
    <mergeCell ref="G12:Q12"/>
    <mergeCell ref="D7:F7"/>
    <mergeCell ref="G7:Q7"/>
    <mergeCell ref="D8:F8"/>
    <mergeCell ref="G8:Q8"/>
    <mergeCell ref="D9:F9"/>
    <mergeCell ref="G9:Q9"/>
    <mergeCell ref="D13:F13"/>
    <mergeCell ref="G13:Q13"/>
    <mergeCell ref="D14:F14"/>
    <mergeCell ref="G14:Q14"/>
    <mergeCell ref="C19:E19"/>
    <mergeCell ref="F19:K19"/>
    <mergeCell ref="L19:N19"/>
    <mergeCell ref="O19:Q19"/>
    <mergeCell ref="B5:C14"/>
    <mergeCell ref="D5:F5"/>
    <mergeCell ref="G5:Q5"/>
    <mergeCell ref="D6:F6"/>
    <mergeCell ref="G6:Q6"/>
    <mergeCell ref="D10:F10"/>
    <mergeCell ref="G10:Q10"/>
    <mergeCell ref="D11:F11"/>
    <mergeCell ref="C20:E20"/>
    <mergeCell ref="F20:K20"/>
    <mergeCell ref="L20:N20"/>
    <mergeCell ref="O20:Q20"/>
    <mergeCell ref="C21:E21"/>
    <mergeCell ref="F21:K21"/>
    <mergeCell ref="L21:N21"/>
    <mergeCell ref="O21:Q21"/>
    <mergeCell ref="C22:E22"/>
    <mergeCell ref="F22:K22"/>
    <mergeCell ref="L22:N22"/>
    <mergeCell ref="O22:Q22"/>
    <mergeCell ref="C23:E23"/>
    <mergeCell ref="F23:K23"/>
    <mergeCell ref="L23:N23"/>
    <mergeCell ref="O23:Q23"/>
    <mergeCell ref="C24:E24"/>
    <mergeCell ref="F24:K24"/>
    <mergeCell ref="L24:N24"/>
    <mergeCell ref="O24:Q24"/>
    <mergeCell ref="C25:E25"/>
    <mergeCell ref="F25:K25"/>
    <mergeCell ref="L25:N25"/>
    <mergeCell ref="O25:Q25"/>
    <mergeCell ref="C26:E26"/>
    <mergeCell ref="F26:K26"/>
    <mergeCell ref="L26:N26"/>
    <mergeCell ref="O26:Q26"/>
    <mergeCell ref="C27:E27"/>
    <mergeCell ref="F27:K27"/>
    <mergeCell ref="L27:N27"/>
    <mergeCell ref="O27:Q27"/>
    <mergeCell ref="C28:E28"/>
    <mergeCell ref="F28:K28"/>
    <mergeCell ref="L28:N28"/>
    <mergeCell ref="O28:Q28"/>
    <mergeCell ref="C29:E29"/>
    <mergeCell ref="F29:K29"/>
    <mergeCell ref="L29:N29"/>
    <mergeCell ref="O29:Q29"/>
  </mergeCells>
  <phoneticPr fontId="3"/>
  <dataValidations count="1">
    <dataValidation type="list" allowBlank="1" showInputMessage="1" showErrorMessage="1" sqref="F2:G2">
      <formula1>"建築工事,設備工事,"</formula1>
    </dataValidation>
  </dataValidations>
  <printOptions horizontalCentered="1"/>
  <pageMargins left="0.78740157480314965" right="0.39370078740157483" top="0.98425196850393704" bottom="0.98425196850393704" header="0" footer="0"/>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BreakPreview" zoomScaleNormal="100" zoomScaleSheetLayoutView="100" workbookViewId="0">
      <selection activeCell="A12" sqref="A12:B12"/>
    </sheetView>
  </sheetViews>
  <sheetFormatPr defaultRowHeight="13.5"/>
  <cols>
    <col min="1" max="1" width="11.25" style="14" customWidth="1"/>
    <col min="2" max="2" width="15.625" style="14" customWidth="1"/>
    <col min="3" max="3" width="11.25" style="14" customWidth="1"/>
    <col min="4" max="4" width="11.5" style="14" customWidth="1"/>
    <col min="5" max="5" width="12.625" style="14" customWidth="1"/>
    <col min="6" max="6" width="21.625" style="14" customWidth="1"/>
    <col min="7" max="7" width="5.5" style="14" customWidth="1"/>
    <col min="8" max="16384" width="9" style="14"/>
  </cols>
  <sheetData>
    <row r="1" spans="1:8" ht="14.25">
      <c r="A1" s="20"/>
      <c r="B1" s="20"/>
      <c r="C1" s="20"/>
      <c r="D1" s="20"/>
      <c r="E1" s="20"/>
      <c r="F1" s="20"/>
      <c r="G1" s="18"/>
      <c r="H1" s="15"/>
    </row>
    <row r="2" spans="1:8" ht="14.25">
      <c r="A2" s="20"/>
      <c r="B2" s="20"/>
      <c r="C2" s="20"/>
      <c r="D2" s="20"/>
      <c r="E2" s="883"/>
      <c r="F2" s="1545" t="s">
        <v>906</v>
      </c>
      <c r="G2" s="1545"/>
    </row>
    <row r="3" spans="1:8" ht="14.25">
      <c r="A3" s="20"/>
      <c r="B3" s="20"/>
      <c r="C3" s="20"/>
      <c r="D3" s="20"/>
      <c r="E3" s="20"/>
      <c r="F3" s="20"/>
      <c r="G3" s="20"/>
      <c r="H3" s="19"/>
    </row>
    <row r="4" spans="1:8" ht="14.25">
      <c r="A4" s="20"/>
      <c r="B4" s="20"/>
      <c r="C4" s="20"/>
      <c r="D4" s="20"/>
      <c r="E4" s="20"/>
      <c r="F4" s="20"/>
      <c r="G4" s="20"/>
      <c r="H4" s="15"/>
    </row>
    <row r="5" spans="1:8" ht="14.25">
      <c r="A5" s="797" t="str">
        <f>IF(A8="○○病院","（発注者）","")</f>
        <v>（発注者）</v>
      </c>
      <c r="B5" s="20"/>
      <c r="C5" s="20"/>
      <c r="D5" s="20"/>
      <c r="E5" s="20"/>
      <c r="F5" s="20"/>
      <c r="G5" s="20"/>
      <c r="H5" s="15"/>
    </row>
    <row r="6" spans="1:8" ht="14.25">
      <c r="A6" s="798" t="s">
        <v>752</v>
      </c>
      <c r="B6" s="20"/>
      <c r="C6" s="20"/>
      <c r="D6" s="20"/>
      <c r="E6" s="20"/>
      <c r="F6" s="20"/>
      <c r="G6" s="20"/>
      <c r="H6" s="15"/>
    </row>
    <row r="7" spans="1:8" ht="14.25">
      <c r="A7" s="798" t="s">
        <v>714</v>
      </c>
      <c r="B7" s="798"/>
      <c r="C7" s="20"/>
      <c r="D7" s="20"/>
      <c r="E7" s="20"/>
      <c r="F7" s="20"/>
      <c r="G7" s="20"/>
      <c r="H7" s="15"/>
    </row>
    <row r="8" spans="1:8" ht="14.25" customHeight="1">
      <c r="A8" s="1547" t="str">
        <f>'1'!$A$7</f>
        <v>○○病院</v>
      </c>
      <c r="B8" s="1547"/>
      <c r="C8" s="20"/>
      <c r="D8" s="20"/>
      <c r="E8" s="20"/>
      <c r="F8" s="20"/>
      <c r="G8" s="16"/>
      <c r="H8" s="15"/>
    </row>
    <row r="9" spans="1:8" ht="14.25" customHeight="1">
      <c r="A9" s="1546" t="str">
        <f>'1'!$A$8&amp;"　"&amp;'1'!$B$8</f>
        <v>院　長　○　○　○　○</v>
      </c>
      <c r="B9" s="1546"/>
      <c r="C9" s="20" t="s">
        <v>545</v>
      </c>
      <c r="D9" s="20"/>
      <c r="E9" s="20"/>
      <c r="F9" s="20"/>
      <c r="G9" s="17"/>
      <c r="H9" s="15"/>
    </row>
    <row r="10" spans="1:8" ht="14.25">
      <c r="A10" s="17"/>
      <c r="B10" s="17"/>
      <c r="C10" s="20"/>
      <c r="D10" s="20"/>
      <c r="E10" s="20"/>
      <c r="F10" s="20"/>
      <c r="G10" s="17"/>
      <c r="H10" s="15"/>
    </row>
    <row r="11" spans="1:8" ht="14.25">
      <c r="A11" s="20" t="s">
        <v>701</v>
      </c>
      <c r="B11" s="17"/>
      <c r="C11" s="20"/>
      <c r="D11" s="20"/>
      <c r="E11" s="20"/>
      <c r="F11" s="20"/>
      <c r="G11" s="17"/>
      <c r="H11" s="15"/>
    </row>
    <row r="12" spans="1:8" ht="14.25" customHeight="1">
      <c r="A12" s="1548"/>
      <c r="B12" s="1548"/>
      <c r="C12" s="20"/>
      <c r="D12" s="20"/>
      <c r="E12" s="20"/>
      <c r="F12" s="20"/>
      <c r="G12" s="16"/>
      <c r="H12" s="15"/>
    </row>
    <row r="13" spans="1:8" ht="14.25">
      <c r="A13" s="1546"/>
      <c r="B13" s="1546"/>
      <c r="C13" s="20" t="s">
        <v>545</v>
      </c>
      <c r="D13" s="20"/>
      <c r="E13" s="20"/>
      <c r="F13" s="20"/>
      <c r="G13" s="17"/>
      <c r="H13" s="15"/>
    </row>
    <row r="14" spans="1:8" ht="14.25">
      <c r="A14" s="17"/>
      <c r="B14" s="17"/>
      <c r="C14" s="20"/>
      <c r="D14" s="20"/>
      <c r="E14" s="20"/>
      <c r="F14" s="20"/>
      <c r="G14" s="17"/>
      <c r="H14" s="15"/>
    </row>
    <row r="15" spans="1:8" ht="14.25">
      <c r="A15" s="20"/>
      <c r="B15" s="20"/>
      <c r="C15" s="20"/>
      <c r="D15" s="20"/>
      <c r="E15" s="20"/>
      <c r="F15" s="20"/>
      <c r="G15" s="20"/>
      <c r="H15" s="15"/>
    </row>
    <row r="16" spans="1:8" ht="14.25">
      <c r="A16" s="20"/>
      <c r="B16" s="20"/>
      <c r="C16" s="20"/>
      <c r="D16" s="20"/>
      <c r="E16" s="517" t="s">
        <v>684</v>
      </c>
      <c r="F16" s="1544">
        <f>'1'!$G$13</f>
        <v>0</v>
      </c>
      <c r="G16" s="1544"/>
      <c r="H16" s="371"/>
    </row>
    <row r="17" spans="1:12" ht="14.25">
      <c r="A17" s="20"/>
      <c r="B17" s="20"/>
      <c r="C17" s="20"/>
      <c r="D17" s="20"/>
      <c r="E17" s="789"/>
      <c r="F17" s="789"/>
      <c r="G17" s="1135"/>
      <c r="H17" s="15"/>
    </row>
    <row r="18" spans="1:12" ht="14.25" customHeight="1">
      <c r="A18" s="20"/>
      <c r="B18" s="20"/>
      <c r="C18" s="20"/>
      <c r="D18" s="20"/>
      <c r="E18" s="16" t="s">
        <v>581</v>
      </c>
      <c r="F18" s="1116">
        <f>'4'!$C$30</f>
        <v>0</v>
      </c>
      <c r="G18" s="20" t="s">
        <v>740</v>
      </c>
      <c r="L18" s="375"/>
    </row>
    <row r="19" spans="1:12" ht="14.25">
      <c r="A19" s="20"/>
      <c r="B19" s="20"/>
      <c r="C19" s="20"/>
      <c r="D19" s="20"/>
      <c r="E19" s="20"/>
      <c r="F19" s="20"/>
      <c r="G19" s="21"/>
      <c r="H19" s="20"/>
    </row>
    <row r="20" spans="1:12" ht="14.25">
      <c r="A20" s="20"/>
      <c r="B20" s="20"/>
      <c r="C20" s="20"/>
      <c r="D20" s="20"/>
      <c r="E20" s="20"/>
      <c r="F20" s="20"/>
      <c r="G20" s="20"/>
      <c r="H20" s="20"/>
    </row>
    <row r="21" spans="1:12" ht="24" customHeight="1">
      <c r="A21" s="799" t="s">
        <v>863</v>
      </c>
      <c r="B21" s="799"/>
      <c r="C21" s="799"/>
      <c r="D21" s="799"/>
      <c r="E21" s="799"/>
      <c r="F21" s="799"/>
      <c r="G21" s="799"/>
    </row>
    <row r="22" spans="1:12" ht="14.25" customHeight="1">
      <c r="A22" s="800"/>
      <c r="B22" s="800"/>
      <c r="C22" s="800"/>
      <c r="D22" s="800"/>
      <c r="E22" s="800"/>
      <c r="F22" s="800"/>
      <c r="G22" s="800"/>
    </row>
    <row r="23" spans="1:12" ht="14.25" customHeight="1">
      <c r="A23" s="800"/>
      <c r="B23" s="800"/>
      <c r="C23" s="800"/>
      <c r="D23" s="800"/>
      <c r="E23" s="800"/>
      <c r="F23" s="800"/>
      <c r="G23" s="800"/>
    </row>
    <row r="24" spans="1:12" ht="14.25">
      <c r="A24" s="20"/>
      <c r="B24" s="20"/>
      <c r="C24" s="20"/>
      <c r="D24" s="20"/>
      <c r="E24" s="20"/>
      <c r="F24" s="20"/>
      <c r="G24" s="801"/>
      <c r="H24" s="19"/>
    </row>
    <row r="25" spans="1:12" ht="14.25">
      <c r="A25" s="20"/>
      <c r="B25" s="20"/>
      <c r="C25" s="20"/>
      <c r="D25" s="20"/>
      <c r="E25" s="20"/>
      <c r="F25" s="20"/>
      <c r="G25" s="20"/>
      <c r="H25" s="20"/>
    </row>
    <row r="26" spans="1:12" ht="14.25">
      <c r="A26" s="20"/>
      <c r="B26" s="17" t="s">
        <v>547</v>
      </c>
      <c r="C26" s="1542" t="str">
        <f>'1'!$C$25</f>
        <v>独立行政法人国立病院機構○○病院</v>
      </c>
      <c r="D26" s="1542"/>
      <c r="E26" s="1542"/>
      <c r="F26" s="1542"/>
      <c r="G26" s="1543"/>
      <c r="H26" s="20"/>
    </row>
    <row r="27" spans="1:12" ht="14.25">
      <c r="A27" s="20"/>
      <c r="B27" s="20"/>
      <c r="C27" s="1542" t="str">
        <f>'1'!$C$26</f>
        <v>○○整備工事</v>
      </c>
      <c r="D27" s="1542"/>
      <c r="E27" s="1542"/>
      <c r="F27" s="1542"/>
      <c r="G27" s="1543"/>
      <c r="H27" s="20"/>
    </row>
    <row r="28" spans="1:12" ht="14.25">
      <c r="A28" s="20"/>
      <c r="B28" s="20"/>
      <c r="C28" s="20"/>
      <c r="D28" s="20"/>
      <c r="E28" s="20"/>
      <c r="F28" s="20"/>
      <c r="G28" s="20"/>
      <c r="H28" s="15"/>
    </row>
    <row r="29" spans="1:12" ht="19.5" customHeight="1">
      <c r="A29" s="20"/>
      <c r="B29" s="20" t="s">
        <v>582</v>
      </c>
      <c r="C29" s="20"/>
      <c r="D29" s="20"/>
      <c r="E29" s="20"/>
      <c r="F29" s="20"/>
      <c r="G29" s="802"/>
      <c r="H29" s="15"/>
    </row>
    <row r="30" spans="1:12" ht="14.25">
      <c r="A30" s="20"/>
      <c r="B30" s="20"/>
      <c r="C30" s="20"/>
      <c r="D30" s="20"/>
      <c r="E30" s="20"/>
      <c r="F30" s="20"/>
      <c r="G30" s="20"/>
      <c r="H30" s="19"/>
    </row>
    <row r="31" spans="1:12" ht="14.25">
      <c r="A31" s="20"/>
      <c r="B31" s="20"/>
      <c r="C31" s="20"/>
      <c r="D31" s="20"/>
      <c r="E31" s="20"/>
      <c r="F31" s="20"/>
      <c r="G31" s="20"/>
      <c r="H31" s="15"/>
    </row>
    <row r="32" spans="1:12" ht="14.25">
      <c r="A32"/>
      <c r="B32"/>
      <c r="C32"/>
      <c r="D32"/>
      <c r="E32"/>
      <c r="F32"/>
      <c r="G32"/>
      <c r="H32" s="371"/>
    </row>
    <row r="33" spans="1:11" ht="14.25">
      <c r="A33" s="17"/>
      <c r="B33" s="17"/>
      <c r="C33" s="17"/>
      <c r="D33" s="17"/>
      <c r="E33" s="17"/>
      <c r="F33" s="17"/>
      <c r="G33" s="17"/>
      <c r="H33" s="18"/>
    </row>
    <row r="34" spans="1:11" ht="20.100000000000001" customHeight="1">
      <c r="A34" s="21"/>
      <c r="B34" s="20"/>
      <c r="C34" s="20"/>
      <c r="D34" s="20"/>
      <c r="E34" s="21"/>
      <c r="F34" s="21"/>
      <c r="G34" s="21"/>
      <c r="H34" s="21"/>
    </row>
    <row r="35" spans="1:11" ht="20.100000000000001" customHeight="1">
      <c r="A35" s="21"/>
      <c r="B35" s="20"/>
      <c r="C35" s="20"/>
      <c r="D35" s="20"/>
      <c r="E35" s="21"/>
      <c r="F35" s="21"/>
      <c r="G35" s="21"/>
      <c r="H35" s="21"/>
    </row>
    <row r="36" spans="1:11" ht="20.100000000000001" customHeight="1">
      <c r="A36" s="20"/>
      <c r="B36" s="20"/>
      <c r="C36" s="20"/>
      <c r="D36" s="20"/>
      <c r="E36" s="21"/>
      <c r="F36" s="21"/>
      <c r="G36" s="21"/>
      <c r="H36" s="21"/>
    </row>
    <row r="37" spans="1:11" ht="20.100000000000001" customHeight="1">
      <c r="A37" s="803"/>
      <c r="B37" s="20" t="s">
        <v>597</v>
      </c>
      <c r="C37" s="20"/>
      <c r="D37" s="20"/>
      <c r="E37" s="21"/>
      <c r="F37" s="21"/>
      <c r="G37" s="21"/>
      <c r="H37" s="21"/>
    </row>
    <row r="38" spans="1:11" ht="20.100000000000001" customHeight="1">
      <c r="A38" s="20"/>
      <c r="B38" s="20" t="s">
        <v>583</v>
      </c>
      <c r="C38" s="20"/>
      <c r="D38" s="20"/>
      <c r="E38" s="21"/>
      <c r="F38" s="21"/>
      <c r="G38" s="21"/>
      <c r="H38" s="21"/>
    </row>
    <row r="39" spans="1:11" ht="20.100000000000001" customHeight="1">
      <c r="A39" s="803"/>
      <c r="B39" s="20"/>
      <c r="C39" s="20"/>
      <c r="D39" s="20"/>
      <c r="E39" s="21"/>
      <c r="F39" s="21"/>
      <c r="G39" s="21"/>
      <c r="H39" s="21"/>
    </row>
    <row r="40" spans="1:11" ht="20.100000000000001" customHeight="1">
      <c r="A40" s="20"/>
      <c r="B40" s="20"/>
      <c r="C40" s="20"/>
      <c r="D40" s="20"/>
      <c r="E40" s="21"/>
      <c r="F40" s="21"/>
      <c r="G40" s="21"/>
      <c r="H40" s="21"/>
    </row>
    <row r="41" spans="1:11" ht="20.100000000000001" customHeight="1">
      <c r="A41" s="20"/>
      <c r="B41" s="20"/>
      <c r="C41" s="20"/>
      <c r="D41" s="20"/>
      <c r="E41" s="21"/>
      <c r="F41" s="21"/>
      <c r="G41" s="21"/>
      <c r="H41" s="21"/>
    </row>
    <row r="42" spans="1:11" ht="20.100000000000001" customHeight="1">
      <c r="A42" s="21"/>
      <c r="B42" s="20"/>
      <c r="C42" s="20"/>
      <c r="D42" s="20"/>
      <c r="E42" s="21"/>
      <c r="F42" s="21"/>
      <c r="G42" s="21"/>
      <c r="H42" s="21"/>
      <c r="K42" s="21"/>
    </row>
    <row r="43" spans="1:11" ht="20.100000000000001" customHeight="1">
      <c r="A43" s="21"/>
      <c r="B43" s="20"/>
      <c r="C43" s="20"/>
      <c r="D43" s="20"/>
      <c r="E43" s="21"/>
      <c r="F43" s="21"/>
      <c r="G43" s="21"/>
      <c r="H43" s="21"/>
      <c r="K43" s="15"/>
    </row>
    <row r="44" spans="1:11" ht="20.100000000000001" customHeight="1">
      <c r="A44" s="21"/>
      <c r="B44" s="20"/>
      <c r="C44" s="20"/>
      <c r="D44" s="20"/>
      <c r="E44" s="21"/>
      <c r="F44" s="21"/>
      <c r="G44" s="21"/>
      <c r="H44" s="21"/>
      <c r="K44" s="15"/>
    </row>
    <row r="45" spans="1:11" ht="20.100000000000001" customHeight="1">
      <c r="A45" s="21"/>
      <c r="B45" s="20"/>
      <c r="C45" s="20"/>
      <c r="D45" s="20"/>
      <c r="E45" s="21"/>
      <c r="F45" s="21"/>
      <c r="G45" s="21"/>
      <c r="H45" s="21"/>
      <c r="K45" s="15"/>
    </row>
    <row r="46" spans="1:11" ht="20.100000000000001" customHeight="1">
      <c r="A46" s="535"/>
      <c r="B46" s="537"/>
      <c r="C46" s="537"/>
      <c r="D46" s="537"/>
      <c r="E46" s="536"/>
      <c r="F46" s="536"/>
      <c r="G46" s="537"/>
      <c r="H46" s="376"/>
      <c r="K46" s="15"/>
    </row>
    <row r="47" spans="1:11" ht="20.100000000000001" customHeight="1">
      <c r="A47" s="535" t="str">
        <f>IF($F$2="令和　年　月　日","5","")</f>
        <v>5</v>
      </c>
      <c r="B47" s="537"/>
      <c r="C47" s="537"/>
      <c r="D47" s="537"/>
      <c r="E47" s="536"/>
      <c r="F47" s="536"/>
      <c r="G47" s="537"/>
      <c r="H47" s="376"/>
      <c r="K47" s="15"/>
    </row>
    <row r="48" spans="1:11" ht="20.100000000000001" customHeight="1">
      <c r="A48" s="376"/>
      <c r="B48" s="377"/>
      <c r="C48" s="377"/>
      <c r="D48" s="377"/>
      <c r="E48" s="378"/>
      <c r="F48" s="378"/>
      <c r="G48" s="376"/>
      <c r="H48" s="376"/>
      <c r="K48" s="15"/>
    </row>
    <row r="49" spans="1:8" ht="20.100000000000001" customHeight="1">
      <c r="A49" s="376"/>
      <c r="B49" s="377"/>
      <c r="C49" s="377"/>
      <c r="D49" s="377"/>
      <c r="E49" s="378"/>
      <c r="F49" s="378"/>
      <c r="G49" s="376"/>
      <c r="H49" s="376"/>
    </row>
    <row r="50" spans="1:8" ht="20.100000000000001" customHeight="1">
      <c r="A50" s="376"/>
      <c r="B50" s="377"/>
      <c r="C50" s="377"/>
      <c r="D50" s="377"/>
      <c r="E50" s="378"/>
      <c r="F50" s="378"/>
      <c r="G50" s="376"/>
      <c r="H50" s="376"/>
    </row>
    <row r="51" spans="1:8" ht="20.100000000000001" customHeight="1">
      <c r="A51" s="376"/>
      <c r="B51" s="377"/>
      <c r="C51" s="377"/>
      <c r="D51" s="377"/>
      <c r="E51" s="379"/>
      <c r="F51" s="379"/>
      <c r="G51" s="376"/>
      <c r="H51" s="376"/>
    </row>
    <row r="52" spans="1:8" ht="20.100000000000001" customHeight="1">
      <c r="A52" s="376"/>
      <c r="B52" s="377"/>
      <c r="C52" s="377"/>
      <c r="D52" s="377"/>
      <c r="E52" s="379"/>
      <c r="F52" s="379"/>
      <c r="G52" s="376"/>
      <c r="H52" s="376"/>
    </row>
  </sheetData>
  <mergeCells count="8">
    <mergeCell ref="C26:G26"/>
    <mergeCell ref="C27:G27"/>
    <mergeCell ref="F16:G16"/>
    <mergeCell ref="F2:G2"/>
    <mergeCell ref="A9:B9"/>
    <mergeCell ref="A8:B8"/>
    <mergeCell ref="A13:B13"/>
    <mergeCell ref="A12:B12"/>
  </mergeCells>
  <phoneticPr fontId="3"/>
  <conditionalFormatting sqref="A12:B13">
    <cfRule type="expression" dxfId="363" priority="1">
      <formula>A12=""</formula>
    </cfRule>
  </conditionalFormatting>
  <conditionalFormatting sqref="F2:G2">
    <cfRule type="expression" dxfId="362" priority="3">
      <formula>F2="令和　年　月　日"</formula>
    </cfRule>
  </conditionalFormatting>
  <dataValidations count="4">
    <dataValidation imeMode="hiragana" allowBlank="1" showInputMessage="1" showErrorMessage="1" sqref="A9 F18 A8:B8 C26:C27 F16 G17"/>
    <dataValidation imeMode="hiragana" allowBlank="1" showInputMessage="1" showErrorMessage="1" promptTitle="社名" prompt="社名を入力" sqref="A12:B12"/>
    <dataValidation imeMode="hiragana" allowBlank="1" showInputMessage="1" showErrorMessage="1" promptTitle="氏名" prompt="氏名を入力" sqref="A13:B13"/>
    <dataValidation imeMode="off" allowBlank="1" showInputMessage="1" showErrorMessage="1" sqref="E2:F2"/>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2"/>
  <sheetViews>
    <sheetView view="pageBreakPreview" zoomScale="70" zoomScaleNormal="100" zoomScaleSheetLayoutView="70" workbookViewId="0">
      <selection activeCell="L8" sqref="L8:O8"/>
    </sheetView>
  </sheetViews>
  <sheetFormatPr defaultColWidth="5.625" defaultRowHeight="20.100000000000001" customHeight="1"/>
  <cols>
    <col min="1" max="16384" width="5.625" style="1387"/>
  </cols>
  <sheetData>
    <row r="1" spans="2:17" ht="20.100000000000001" customHeight="1">
      <c r="B1" s="2318">
        <v>1</v>
      </c>
      <c r="C1" s="2318"/>
      <c r="D1" s="2318"/>
      <c r="E1" s="2318"/>
      <c r="F1" s="2318"/>
      <c r="G1" s="2318"/>
      <c r="H1" s="2318"/>
      <c r="I1" s="2318"/>
      <c r="J1" s="2318"/>
      <c r="K1" s="2318"/>
      <c r="L1" s="2318"/>
      <c r="M1" s="2318"/>
      <c r="N1" s="2318"/>
      <c r="O1" s="2318"/>
      <c r="P1" s="2318"/>
      <c r="Q1" s="2318"/>
    </row>
    <row r="2" spans="2:17" ht="20.100000000000001" customHeight="1">
      <c r="B2" s="2511" t="s">
        <v>1226</v>
      </c>
      <c r="C2" s="2511"/>
      <c r="D2" s="2511"/>
      <c r="E2" s="2511"/>
      <c r="F2" s="2511"/>
      <c r="H2" s="1390" t="s">
        <v>1068</v>
      </c>
      <c r="I2" s="2369">
        <v>45292</v>
      </c>
      <c r="J2" s="2369"/>
      <c r="K2" s="2369"/>
      <c r="L2" s="2369"/>
      <c r="M2" s="1386" t="s">
        <v>962</v>
      </c>
      <c r="N2" s="2369">
        <v>45294</v>
      </c>
      <c r="O2" s="2369"/>
      <c r="P2" s="2369"/>
      <c r="Q2" s="2369"/>
    </row>
    <row r="3" spans="2:17" ht="20.100000000000001" customHeight="1">
      <c r="C3" s="2511" t="s">
        <v>1069</v>
      </c>
      <c r="D3" s="2511"/>
      <c r="E3" s="1387" t="s">
        <v>1232</v>
      </c>
    </row>
    <row r="4" spans="2:17" ht="20.100000000000001" customHeight="1">
      <c r="C4" s="2511" t="s">
        <v>1070</v>
      </c>
      <c r="D4" s="2511"/>
      <c r="E4" s="1387" t="s">
        <v>1049</v>
      </c>
      <c r="F4" s="1387" t="s">
        <v>1233</v>
      </c>
      <c r="I4" s="1390"/>
    </row>
    <row r="5" spans="2:17" ht="20.100000000000001" customHeight="1">
      <c r="C5" s="1420"/>
      <c r="D5" s="1420"/>
      <c r="E5" s="1387" t="s">
        <v>1050</v>
      </c>
      <c r="I5" s="1390"/>
    </row>
    <row r="6" spans="2:17" ht="20.100000000000001" customHeight="1">
      <c r="C6" s="1420"/>
      <c r="D6" s="1420"/>
      <c r="E6" s="1387" t="s">
        <v>1052</v>
      </c>
      <c r="I6" s="1390"/>
    </row>
    <row r="7" spans="2:17" ht="15" thickBot="1">
      <c r="C7" s="1420"/>
      <c r="D7" s="1420"/>
      <c r="I7" s="1390"/>
    </row>
    <row r="8" spans="2:17" ht="14.25">
      <c r="B8" s="2502" t="s">
        <v>1071</v>
      </c>
      <c r="C8" s="2503"/>
      <c r="D8" s="2504" t="s">
        <v>1049</v>
      </c>
      <c r="E8" s="2505"/>
      <c r="F8" s="2505"/>
      <c r="G8" s="2506"/>
      <c r="H8" s="2504" t="s">
        <v>1072</v>
      </c>
      <c r="I8" s="2505"/>
      <c r="J8" s="2505"/>
      <c r="K8" s="2506"/>
      <c r="L8" s="2504" t="s">
        <v>1073</v>
      </c>
      <c r="M8" s="2505"/>
      <c r="N8" s="2505"/>
      <c r="O8" s="2506"/>
      <c r="P8" s="2507" t="s">
        <v>966</v>
      </c>
      <c r="Q8" s="2508"/>
    </row>
    <row r="9" spans="2:17" ht="14.25">
      <c r="B9" s="1421" t="s">
        <v>1074</v>
      </c>
      <c r="C9" s="1422" t="s">
        <v>964</v>
      </c>
      <c r="D9" s="2510" t="s">
        <v>997</v>
      </c>
      <c r="E9" s="2488"/>
      <c r="F9" s="2488" t="s">
        <v>998</v>
      </c>
      <c r="G9" s="2489"/>
      <c r="H9" s="2510" t="s">
        <v>997</v>
      </c>
      <c r="I9" s="2488"/>
      <c r="J9" s="2488" t="s">
        <v>998</v>
      </c>
      <c r="K9" s="2489"/>
      <c r="L9" s="2510" t="s">
        <v>997</v>
      </c>
      <c r="M9" s="2488"/>
      <c r="N9" s="2488" t="s">
        <v>998</v>
      </c>
      <c r="O9" s="2489"/>
      <c r="P9" s="2318"/>
      <c r="Q9" s="2509"/>
    </row>
    <row r="10" spans="2:17" ht="14.25">
      <c r="B10" s="2470">
        <f>I2</f>
        <v>45292</v>
      </c>
      <c r="C10" s="2473">
        <v>9</v>
      </c>
      <c r="D10" s="2490" t="s">
        <v>1075</v>
      </c>
      <c r="E10" s="2491"/>
      <c r="F10" s="2491"/>
      <c r="G10" s="2491"/>
      <c r="H10" s="2491"/>
      <c r="I10" s="2491"/>
      <c r="J10" s="2491"/>
      <c r="K10" s="2491"/>
      <c r="L10" s="2491"/>
      <c r="M10" s="2491"/>
      <c r="N10" s="2491"/>
      <c r="O10" s="2492"/>
      <c r="P10" s="1423"/>
      <c r="Q10" s="1424"/>
    </row>
    <row r="11" spans="2:17" ht="14.25">
      <c r="B11" s="2471"/>
      <c r="C11" s="2452"/>
      <c r="D11" s="2493" t="s">
        <v>1076</v>
      </c>
      <c r="E11" s="2494"/>
      <c r="F11" s="2494"/>
      <c r="G11" s="2494"/>
      <c r="H11" s="2494"/>
      <c r="I11" s="2494"/>
      <c r="J11" s="2494"/>
      <c r="K11" s="2494"/>
      <c r="L11" s="2494"/>
      <c r="M11" s="2494"/>
      <c r="N11" s="2494"/>
      <c r="O11" s="2495"/>
      <c r="Q11" s="1425"/>
    </row>
    <row r="12" spans="2:17" ht="14.25">
      <c r="B12" s="2471"/>
      <c r="C12" s="2452">
        <v>10</v>
      </c>
      <c r="D12" s="2496"/>
      <c r="E12" s="2497"/>
      <c r="F12" s="2497"/>
      <c r="G12" s="2497"/>
      <c r="H12" s="2497"/>
      <c r="I12" s="2497"/>
      <c r="J12" s="2497"/>
      <c r="K12" s="2497"/>
      <c r="L12" s="2497"/>
      <c r="M12" s="2497"/>
      <c r="N12" s="2497"/>
      <c r="O12" s="2498"/>
      <c r="Q12" s="1425"/>
    </row>
    <row r="13" spans="2:17" ht="14.25">
      <c r="B13" s="2471"/>
      <c r="C13" s="2452"/>
      <c r="D13" s="2499" t="s">
        <v>1077</v>
      </c>
      <c r="E13" s="2500"/>
      <c r="F13" s="2500"/>
      <c r="G13" s="2500"/>
      <c r="H13" s="2500"/>
      <c r="I13" s="2500"/>
      <c r="J13" s="2500"/>
      <c r="K13" s="2500"/>
      <c r="L13" s="2500"/>
      <c r="M13" s="2500"/>
      <c r="N13" s="2500"/>
      <c r="O13" s="2501"/>
      <c r="Q13" s="1425"/>
    </row>
    <row r="14" spans="2:17" ht="14.25">
      <c r="B14" s="2471"/>
      <c r="C14" s="2452">
        <v>11</v>
      </c>
      <c r="D14" s="2499"/>
      <c r="E14" s="2500"/>
      <c r="F14" s="2500"/>
      <c r="G14" s="2500"/>
      <c r="H14" s="2500"/>
      <c r="I14" s="2500"/>
      <c r="J14" s="2500"/>
      <c r="K14" s="2500"/>
      <c r="L14" s="2500"/>
      <c r="M14" s="2500"/>
      <c r="N14" s="2500"/>
      <c r="O14" s="2501"/>
      <c r="Q14" s="1425"/>
    </row>
    <row r="15" spans="2:17" ht="14.25">
      <c r="B15" s="2471"/>
      <c r="C15" s="2452"/>
      <c r="D15" s="2481" t="s">
        <v>1078</v>
      </c>
      <c r="E15" s="2482"/>
      <c r="F15" s="2482"/>
      <c r="G15" s="2482"/>
      <c r="H15" s="2482"/>
      <c r="I15" s="2482"/>
      <c r="J15" s="2482"/>
      <c r="K15" s="2482"/>
      <c r="L15" s="2482"/>
      <c r="M15" s="2482"/>
      <c r="N15" s="2482"/>
      <c r="O15" s="2483"/>
      <c r="Q15" s="1425"/>
    </row>
    <row r="16" spans="2:17" ht="14.25">
      <c r="B16" s="2471"/>
      <c r="C16" s="2452">
        <v>12</v>
      </c>
      <c r="D16" s="2484"/>
      <c r="E16" s="2485"/>
      <c r="F16" s="2485"/>
      <c r="G16" s="2485"/>
      <c r="H16" s="2485"/>
      <c r="I16" s="2485"/>
      <c r="J16" s="2485"/>
      <c r="K16" s="2485"/>
      <c r="L16" s="2485"/>
      <c r="M16" s="2485"/>
      <c r="N16" s="2485"/>
      <c r="O16" s="2486"/>
      <c r="Q16" s="1425"/>
    </row>
    <row r="17" spans="2:17" ht="14.25" customHeight="1">
      <c r="B17" s="2471"/>
      <c r="C17" s="2452"/>
      <c r="D17" s="2462">
        <v>7</v>
      </c>
      <c r="E17" s="2463"/>
      <c r="F17" s="2466">
        <v>6</v>
      </c>
      <c r="G17" s="2467"/>
      <c r="H17" s="2462">
        <v>5</v>
      </c>
      <c r="I17" s="2463"/>
      <c r="J17" s="2466">
        <v>4</v>
      </c>
      <c r="K17" s="2467"/>
      <c r="L17" s="2462" t="s">
        <v>1079</v>
      </c>
      <c r="M17" s="2463"/>
      <c r="N17" s="2466" t="s">
        <v>1080</v>
      </c>
      <c r="O17" s="2467"/>
      <c r="Q17" s="1425"/>
    </row>
    <row r="18" spans="2:17" ht="14.25">
      <c r="B18" s="2471"/>
      <c r="C18" s="2452">
        <v>13</v>
      </c>
      <c r="D18" s="2464"/>
      <c r="E18" s="2465"/>
      <c r="F18" s="2468"/>
      <c r="G18" s="2469"/>
      <c r="H18" s="2464"/>
      <c r="I18" s="2465"/>
      <c r="J18" s="2468"/>
      <c r="K18" s="2469"/>
      <c r="L18" s="2464"/>
      <c r="M18" s="2465"/>
      <c r="N18" s="2468"/>
      <c r="O18" s="2469"/>
      <c r="Q18" s="1425"/>
    </row>
    <row r="19" spans="2:17" ht="14.25">
      <c r="B19" s="2471"/>
      <c r="C19" s="2452"/>
      <c r="D19" s="2464"/>
      <c r="E19" s="2465"/>
      <c r="F19" s="2468"/>
      <c r="G19" s="2469"/>
      <c r="H19" s="2464"/>
      <c r="I19" s="2465"/>
      <c r="J19" s="2468"/>
      <c r="K19" s="2469"/>
      <c r="L19" s="2464"/>
      <c r="M19" s="2465"/>
      <c r="N19" s="2468"/>
      <c r="O19" s="2469"/>
      <c r="Q19" s="1425"/>
    </row>
    <row r="20" spans="2:17" ht="14.25">
      <c r="B20" s="2471"/>
      <c r="C20" s="2452">
        <v>14</v>
      </c>
      <c r="D20" s="2477"/>
      <c r="E20" s="2478"/>
      <c r="F20" s="2479"/>
      <c r="G20" s="2480"/>
      <c r="H20" s="2477"/>
      <c r="I20" s="2478"/>
      <c r="J20" s="2479"/>
      <c r="K20" s="2480"/>
      <c r="L20" s="2477"/>
      <c r="M20" s="2478"/>
      <c r="N20" s="2479"/>
      <c r="O20" s="2480"/>
      <c r="Q20" s="1425"/>
    </row>
    <row r="21" spans="2:17" ht="14.25">
      <c r="B21" s="2471"/>
      <c r="C21" s="2452"/>
      <c r="D21" s="2462">
        <v>5</v>
      </c>
      <c r="E21" s="2463"/>
      <c r="F21" s="2466">
        <v>4</v>
      </c>
      <c r="G21" s="2467"/>
      <c r="H21" s="2462">
        <v>3</v>
      </c>
      <c r="I21" s="2463"/>
      <c r="J21" s="2466">
        <v>2</v>
      </c>
      <c r="K21" s="2467"/>
      <c r="L21" s="2462">
        <v>7</v>
      </c>
      <c r="M21" s="2463"/>
      <c r="N21" s="2466">
        <v>6</v>
      </c>
      <c r="O21" s="2467"/>
      <c r="Q21" s="1425"/>
    </row>
    <row r="22" spans="2:17" ht="14.25">
      <c r="B22" s="2471"/>
      <c r="C22" s="2452">
        <v>15</v>
      </c>
      <c r="D22" s="2464"/>
      <c r="E22" s="2465"/>
      <c r="F22" s="2468"/>
      <c r="G22" s="2469"/>
      <c r="H22" s="2464"/>
      <c r="I22" s="2465"/>
      <c r="J22" s="2468"/>
      <c r="K22" s="2469"/>
      <c r="L22" s="2464"/>
      <c r="M22" s="2465"/>
      <c r="N22" s="2468"/>
      <c r="O22" s="2469"/>
      <c r="Q22" s="1425"/>
    </row>
    <row r="23" spans="2:17" ht="14.25">
      <c r="B23" s="2471"/>
      <c r="C23" s="2452"/>
      <c r="D23" s="2464"/>
      <c r="E23" s="2465"/>
      <c r="F23" s="2468"/>
      <c r="G23" s="2469"/>
      <c r="H23" s="2464"/>
      <c r="I23" s="2465"/>
      <c r="J23" s="2468"/>
      <c r="K23" s="2469"/>
      <c r="L23" s="2464"/>
      <c r="M23" s="2465"/>
      <c r="N23" s="2468"/>
      <c r="O23" s="2469"/>
      <c r="Q23" s="1425"/>
    </row>
    <row r="24" spans="2:17" ht="14.25">
      <c r="B24" s="2471"/>
      <c r="C24" s="2452">
        <v>16</v>
      </c>
      <c r="D24" s="2477"/>
      <c r="E24" s="2478"/>
      <c r="F24" s="2479"/>
      <c r="G24" s="2480"/>
      <c r="H24" s="2477"/>
      <c r="I24" s="2478"/>
      <c r="J24" s="2479"/>
      <c r="K24" s="2480"/>
      <c r="L24" s="2477"/>
      <c r="M24" s="2478"/>
      <c r="N24" s="2479"/>
      <c r="O24" s="2480"/>
      <c r="Q24" s="1425"/>
    </row>
    <row r="25" spans="2:17" ht="14.25" customHeight="1">
      <c r="B25" s="2471"/>
      <c r="C25" s="2452"/>
      <c r="D25" s="2453" t="s">
        <v>1081</v>
      </c>
      <c r="E25" s="2454"/>
      <c r="F25" s="2454"/>
      <c r="G25" s="2454"/>
      <c r="H25" s="2454"/>
      <c r="I25" s="2454"/>
      <c r="J25" s="2454"/>
      <c r="K25" s="2454"/>
      <c r="L25" s="2454"/>
      <c r="M25" s="2454"/>
      <c r="N25" s="2454"/>
      <c r="O25" s="2455"/>
      <c r="Q25" s="1425"/>
    </row>
    <row r="26" spans="2:17" ht="14.25">
      <c r="B26" s="2472"/>
      <c r="C26" s="1426">
        <v>17</v>
      </c>
      <c r="D26" s="1427"/>
      <c r="E26" s="1428"/>
      <c r="F26" s="1428"/>
      <c r="G26" s="1428"/>
      <c r="H26" s="1428"/>
      <c r="I26" s="1428"/>
      <c r="J26" s="1428"/>
      <c r="K26" s="1428"/>
      <c r="L26" s="1428"/>
      <c r="M26" s="1428"/>
      <c r="N26" s="1428"/>
      <c r="O26" s="1429"/>
      <c r="P26" s="1428"/>
      <c r="Q26" s="1430"/>
    </row>
    <row r="27" spans="2:17" ht="14.25">
      <c r="B27" s="2470">
        <f>B10+1</f>
        <v>45293</v>
      </c>
      <c r="C27" s="2473">
        <v>9</v>
      </c>
      <c r="D27" s="2474" t="s">
        <v>1082</v>
      </c>
      <c r="E27" s="2475"/>
      <c r="F27" s="2475"/>
      <c r="G27" s="2475"/>
      <c r="H27" s="2475"/>
      <c r="I27" s="2475"/>
      <c r="J27" s="2475"/>
      <c r="K27" s="2475"/>
      <c r="L27" s="2475"/>
      <c r="M27" s="2475"/>
      <c r="N27" s="2475"/>
      <c r="O27" s="2476"/>
      <c r="P27" s="1423"/>
      <c r="Q27" s="1424"/>
    </row>
    <row r="28" spans="2:17" ht="14.25">
      <c r="B28" s="2471"/>
      <c r="C28" s="2452"/>
      <c r="D28" s="2462">
        <v>3</v>
      </c>
      <c r="E28" s="2463"/>
      <c r="F28" s="2466">
        <v>2</v>
      </c>
      <c r="G28" s="2467"/>
      <c r="H28" s="2462">
        <v>6</v>
      </c>
      <c r="I28" s="2463"/>
      <c r="J28" s="2466">
        <v>1</v>
      </c>
      <c r="K28" s="2467"/>
      <c r="L28" s="2462">
        <v>5</v>
      </c>
      <c r="M28" s="2463"/>
      <c r="N28" s="2466">
        <v>4</v>
      </c>
      <c r="O28" s="2467"/>
      <c r="Q28" s="1425"/>
    </row>
    <row r="29" spans="2:17" ht="14.25">
      <c r="B29" s="2471"/>
      <c r="C29" s="2452">
        <v>10</v>
      </c>
      <c r="D29" s="2464"/>
      <c r="E29" s="2465"/>
      <c r="F29" s="2468"/>
      <c r="G29" s="2469"/>
      <c r="H29" s="2464"/>
      <c r="I29" s="2465"/>
      <c r="J29" s="2468"/>
      <c r="K29" s="2469"/>
      <c r="L29" s="2464"/>
      <c r="M29" s="2465"/>
      <c r="N29" s="2468"/>
      <c r="O29" s="2469"/>
      <c r="Q29" s="1425"/>
    </row>
    <row r="30" spans="2:17" ht="14.25">
      <c r="B30" s="2471"/>
      <c r="C30" s="2452"/>
      <c r="D30" s="2464"/>
      <c r="E30" s="2465"/>
      <c r="F30" s="2468"/>
      <c r="G30" s="2469"/>
      <c r="H30" s="2464"/>
      <c r="I30" s="2465"/>
      <c r="J30" s="2468"/>
      <c r="K30" s="2469"/>
      <c r="L30" s="2464"/>
      <c r="M30" s="2465"/>
      <c r="N30" s="2468"/>
      <c r="O30" s="2469"/>
      <c r="Q30" s="1425"/>
    </row>
    <row r="31" spans="2:17" ht="14.25">
      <c r="B31" s="2471"/>
      <c r="C31" s="2452">
        <v>11</v>
      </c>
      <c r="D31" s="2477"/>
      <c r="E31" s="2478"/>
      <c r="F31" s="2479"/>
      <c r="G31" s="2480"/>
      <c r="H31" s="2477"/>
      <c r="I31" s="2478"/>
      <c r="J31" s="2479"/>
      <c r="K31" s="2480"/>
      <c r="L31" s="2477"/>
      <c r="M31" s="2478"/>
      <c r="N31" s="2479"/>
      <c r="O31" s="2480"/>
      <c r="Q31" s="1425"/>
    </row>
    <row r="32" spans="2:17" ht="14.25">
      <c r="B32" s="2471"/>
      <c r="C32" s="2452"/>
      <c r="D32" s="2481" t="s">
        <v>1078</v>
      </c>
      <c r="E32" s="2482"/>
      <c r="F32" s="2482"/>
      <c r="G32" s="2482"/>
      <c r="H32" s="2482"/>
      <c r="I32" s="2482"/>
      <c r="J32" s="2482"/>
      <c r="K32" s="2482"/>
      <c r="L32" s="2482"/>
      <c r="M32" s="2482"/>
      <c r="N32" s="2482"/>
      <c r="O32" s="2483"/>
      <c r="Q32" s="1425"/>
    </row>
    <row r="33" spans="2:17" ht="14.25">
      <c r="B33" s="2471"/>
      <c r="C33" s="2452">
        <v>12</v>
      </c>
      <c r="D33" s="2484"/>
      <c r="E33" s="2485"/>
      <c r="F33" s="2485"/>
      <c r="G33" s="2485"/>
      <c r="H33" s="2485"/>
      <c r="I33" s="2485"/>
      <c r="J33" s="2485"/>
      <c r="K33" s="2485"/>
      <c r="L33" s="2485"/>
      <c r="M33" s="2485"/>
      <c r="N33" s="2485"/>
      <c r="O33" s="2486"/>
      <c r="Q33" s="1425"/>
    </row>
    <row r="34" spans="2:17" ht="14.25" customHeight="1">
      <c r="B34" s="2471"/>
      <c r="C34" s="2452"/>
      <c r="D34" s="2462">
        <v>1</v>
      </c>
      <c r="E34" s="2463"/>
      <c r="F34" s="2466" t="s">
        <v>1079</v>
      </c>
      <c r="G34" s="2467"/>
      <c r="H34" s="2462" t="s">
        <v>1083</v>
      </c>
      <c r="I34" s="2463"/>
      <c r="J34" s="2466" t="s">
        <v>1080</v>
      </c>
      <c r="K34" s="2467"/>
      <c r="L34" s="2462">
        <v>3</v>
      </c>
      <c r="M34" s="2463"/>
      <c r="N34" s="2466">
        <v>2</v>
      </c>
      <c r="O34" s="2467"/>
      <c r="Q34" s="1425"/>
    </row>
    <row r="35" spans="2:17" ht="14.25">
      <c r="B35" s="2471"/>
      <c r="C35" s="2452">
        <v>13</v>
      </c>
      <c r="D35" s="2464"/>
      <c r="E35" s="2465"/>
      <c r="F35" s="2468"/>
      <c r="G35" s="2469"/>
      <c r="H35" s="2464"/>
      <c r="I35" s="2465"/>
      <c r="J35" s="2468"/>
      <c r="K35" s="2469"/>
      <c r="L35" s="2464"/>
      <c r="M35" s="2465"/>
      <c r="N35" s="2468"/>
      <c r="O35" s="2469"/>
      <c r="Q35" s="1425"/>
    </row>
    <row r="36" spans="2:17" ht="14.25">
      <c r="B36" s="2471"/>
      <c r="C36" s="2452"/>
      <c r="D36" s="2464"/>
      <c r="E36" s="2465"/>
      <c r="F36" s="2468"/>
      <c r="G36" s="2469"/>
      <c r="H36" s="2464"/>
      <c r="I36" s="2465"/>
      <c r="J36" s="2468"/>
      <c r="K36" s="2469"/>
      <c r="L36" s="2464"/>
      <c r="M36" s="2465"/>
      <c r="N36" s="2468"/>
      <c r="O36" s="2469"/>
      <c r="Q36" s="1425"/>
    </row>
    <row r="37" spans="2:17" ht="14.25">
      <c r="B37" s="2471"/>
      <c r="C37" s="2452">
        <v>14</v>
      </c>
      <c r="D37" s="2477"/>
      <c r="E37" s="2478"/>
      <c r="F37" s="2479"/>
      <c r="G37" s="2480"/>
      <c r="H37" s="2477"/>
      <c r="I37" s="2478"/>
      <c r="J37" s="2479"/>
      <c r="K37" s="2480"/>
      <c r="L37" s="2477"/>
      <c r="M37" s="2478"/>
      <c r="N37" s="2479"/>
      <c r="O37" s="2480"/>
      <c r="Q37" s="1425"/>
    </row>
    <row r="38" spans="2:17" ht="14.25" customHeight="1">
      <c r="B38" s="2471"/>
      <c r="C38" s="2452"/>
      <c r="D38" s="2462" t="s">
        <v>1084</v>
      </c>
      <c r="E38" s="2463"/>
      <c r="F38" s="2466" t="s">
        <v>1080</v>
      </c>
      <c r="G38" s="2467"/>
      <c r="H38" s="2462" t="s">
        <v>1085</v>
      </c>
      <c r="I38" s="2463"/>
      <c r="J38" s="2466">
        <v>7</v>
      </c>
      <c r="K38" s="2467"/>
      <c r="L38" s="2462">
        <v>1</v>
      </c>
      <c r="M38" s="2463"/>
      <c r="N38" s="2466" t="s">
        <v>1086</v>
      </c>
      <c r="O38" s="2467"/>
      <c r="Q38" s="1425"/>
    </row>
    <row r="39" spans="2:17" ht="14.25">
      <c r="B39" s="2471"/>
      <c r="C39" s="2452">
        <v>15</v>
      </c>
      <c r="D39" s="2464"/>
      <c r="E39" s="2465"/>
      <c r="F39" s="2468"/>
      <c r="G39" s="2469"/>
      <c r="H39" s="2464"/>
      <c r="I39" s="2465"/>
      <c r="J39" s="2468"/>
      <c r="K39" s="2469"/>
      <c r="L39" s="2464"/>
      <c r="M39" s="2465"/>
      <c r="N39" s="2468"/>
      <c r="O39" s="2469"/>
      <c r="Q39" s="1425"/>
    </row>
    <row r="40" spans="2:17" ht="14.25">
      <c r="B40" s="2471"/>
      <c r="C40" s="2452"/>
      <c r="D40" s="2464"/>
      <c r="E40" s="2465"/>
      <c r="F40" s="2468"/>
      <c r="G40" s="2469"/>
      <c r="H40" s="2464"/>
      <c r="I40" s="2465"/>
      <c r="J40" s="2468"/>
      <c r="K40" s="2469"/>
      <c r="L40" s="2464"/>
      <c r="M40" s="2465"/>
      <c r="N40" s="2468"/>
      <c r="O40" s="2469"/>
      <c r="Q40" s="1425"/>
    </row>
    <row r="41" spans="2:17" ht="14.25">
      <c r="B41" s="2471"/>
      <c r="C41" s="2452">
        <v>16</v>
      </c>
      <c r="D41" s="2477"/>
      <c r="E41" s="2478"/>
      <c r="F41" s="2479"/>
      <c r="G41" s="2480"/>
      <c r="H41" s="2477"/>
      <c r="I41" s="2478"/>
      <c r="J41" s="2479"/>
      <c r="K41" s="2480"/>
      <c r="L41" s="2477"/>
      <c r="M41" s="2478"/>
      <c r="N41" s="2479"/>
      <c r="O41" s="2480"/>
      <c r="Q41" s="1425"/>
    </row>
    <row r="42" spans="2:17" ht="14.25" customHeight="1">
      <c r="B42" s="2471"/>
      <c r="C42" s="2452"/>
      <c r="D42" s="2453" t="s">
        <v>1081</v>
      </c>
      <c r="E42" s="2454"/>
      <c r="F42" s="2454"/>
      <c r="G42" s="2454"/>
      <c r="H42" s="2454"/>
      <c r="I42" s="2454"/>
      <c r="J42" s="2454"/>
      <c r="K42" s="2454"/>
      <c r="L42" s="2454"/>
      <c r="M42" s="2454"/>
      <c r="N42" s="2454"/>
      <c r="O42" s="2455"/>
      <c r="Q42" s="1425"/>
    </row>
    <row r="43" spans="2:17" ht="14.25">
      <c r="B43" s="2472"/>
      <c r="C43" s="1426">
        <v>17</v>
      </c>
      <c r="D43" s="1427"/>
      <c r="E43" s="1428"/>
      <c r="F43" s="1428"/>
      <c r="G43" s="1428"/>
      <c r="H43" s="1428"/>
      <c r="I43" s="1428"/>
      <c r="J43" s="1428"/>
      <c r="K43" s="1428"/>
      <c r="L43" s="1428"/>
      <c r="M43" s="1428"/>
      <c r="N43" s="1428"/>
      <c r="O43" s="1429"/>
      <c r="P43" s="1428"/>
      <c r="Q43" s="1430"/>
    </row>
    <row r="44" spans="2:17" ht="14.25">
      <c r="B44" s="2470">
        <f>B27+1</f>
        <v>45294</v>
      </c>
      <c r="C44" s="2473">
        <v>9</v>
      </c>
      <c r="D44" s="2474" t="s">
        <v>1082</v>
      </c>
      <c r="E44" s="2475"/>
      <c r="F44" s="2475"/>
      <c r="G44" s="2475"/>
      <c r="H44" s="2475"/>
      <c r="I44" s="2475"/>
      <c r="J44" s="2475"/>
      <c r="K44" s="2475"/>
      <c r="L44" s="2475"/>
      <c r="M44" s="2475"/>
      <c r="N44" s="2475"/>
      <c r="O44" s="2476"/>
      <c r="P44" s="1423"/>
      <c r="Q44" s="1424"/>
    </row>
    <row r="45" spans="2:17" ht="14.25" customHeight="1">
      <c r="B45" s="2471"/>
      <c r="C45" s="2452"/>
      <c r="D45" s="2462" t="s">
        <v>1086</v>
      </c>
      <c r="E45" s="2463"/>
      <c r="F45" s="2466" t="s">
        <v>1087</v>
      </c>
      <c r="G45" s="2467"/>
      <c r="H45" s="2462" t="s">
        <v>1079</v>
      </c>
      <c r="I45" s="2463"/>
      <c r="J45" s="2466" t="s">
        <v>1088</v>
      </c>
      <c r="K45" s="2467"/>
      <c r="L45" s="2462" t="s">
        <v>1089</v>
      </c>
      <c r="M45" s="2463"/>
      <c r="N45" s="2466" t="s">
        <v>1084</v>
      </c>
      <c r="O45" s="2467"/>
      <c r="Q45" s="1425"/>
    </row>
    <row r="46" spans="2:17" ht="14.25">
      <c r="B46" s="2471"/>
      <c r="C46" s="2452">
        <v>10</v>
      </c>
      <c r="D46" s="2464"/>
      <c r="E46" s="2465"/>
      <c r="F46" s="2468"/>
      <c r="G46" s="2469"/>
      <c r="H46" s="2464"/>
      <c r="I46" s="2465"/>
      <c r="J46" s="2468"/>
      <c r="K46" s="2469"/>
      <c r="L46" s="2464"/>
      <c r="M46" s="2465"/>
      <c r="N46" s="2468"/>
      <c r="O46" s="2469"/>
      <c r="Q46" s="1425"/>
    </row>
    <row r="47" spans="2:17" ht="14.25">
      <c r="B47" s="2471"/>
      <c r="C47" s="2452"/>
      <c r="D47" s="2464"/>
      <c r="E47" s="2465"/>
      <c r="F47" s="2468"/>
      <c r="G47" s="2469"/>
      <c r="H47" s="2464"/>
      <c r="I47" s="2465"/>
      <c r="J47" s="2468"/>
      <c r="K47" s="2469"/>
      <c r="L47" s="2464"/>
      <c r="M47" s="2465"/>
      <c r="N47" s="2468"/>
      <c r="O47" s="2469"/>
      <c r="Q47" s="1425"/>
    </row>
    <row r="48" spans="2:17" ht="14.25">
      <c r="B48" s="2471"/>
      <c r="C48" s="2452">
        <v>11</v>
      </c>
      <c r="D48" s="2477"/>
      <c r="E48" s="2478"/>
      <c r="F48" s="2479"/>
      <c r="G48" s="2480"/>
      <c r="H48" s="2477"/>
      <c r="I48" s="2478"/>
      <c r="J48" s="2479"/>
      <c r="K48" s="2480"/>
      <c r="L48" s="2477"/>
      <c r="M48" s="2478"/>
      <c r="N48" s="2479"/>
      <c r="O48" s="2480"/>
      <c r="Q48" s="1425"/>
    </row>
    <row r="49" spans="2:17" ht="14.25">
      <c r="B49" s="2471"/>
      <c r="C49" s="2452"/>
      <c r="D49" s="2481" t="s">
        <v>1078</v>
      </c>
      <c r="E49" s="2482"/>
      <c r="F49" s="2482"/>
      <c r="G49" s="2482"/>
      <c r="H49" s="2482"/>
      <c r="I49" s="2482"/>
      <c r="J49" s="2482"/>
      <c r="K49" s="2482"/>
      <c r="L49" s="2482"/>
      <c r="M49" s="2482"/>
      <c r="N49" s="2482"/>
      <c r="O49" s="2483"/>
      <c r="Q49" s="1425"/>
    </row>
    <row r="50" spans="2:17" ht="14.25">
      <c r="B50" s="2471"/>
      <c r="C50" s="2452">
        <v>12</v>
      </c>
      <c r="D50" s="2484"/>
      <c r="E50" s="2485"/>
      <c r="F50" s="2485"/>
      <c r="G50" s="2485"/>
      <c r="H50" s="2485"/>
      <c r="I50" s="2485"/>
      <c r="J50" s="2485"/>
      <c r="K50" s="2485"/>
      <c r="L50" s="2485"/>
      <c r="M50" s="2485"/>
      <c r="N50" s="2485"/>
      <c r="O50" s="2486"/>
      <c r="Q50" s="1425"/>
    </row>
    <row r="51" spans="2:17" ht="14.25" customHeight="1">
      <c r="B51" s="2471"/>
      <c r="C51" s="2452"/>
      <c r="D51" s="2462" t="s">
        <v>992</v>
      </c>
      <c r="E51" s="2463"/>
      <c r="F51" s="2466" t="s">
        <v>992</v>
      </c>
      <c r="G51" s="2467"/>
      <c r="H51" s="2462" t="s">
        <v>992</v>
      </c>
      <c r="I51" s="2463"/>
      <c r="J51" s="2466" t="s">
        <v>992</v>
      </c>
      <c r="K51" s="2467"/>
      <c r="L51" s="2462" t="s">
        <v>992</v>
      </c>
      <c r="M51" s="2463"/>
      <c r="N51" s="2466" t="s">
        <v>992</v>
      </c>
      <c r="O51" s="2467"/>
      <c r="Q51" s="1425"/>
    </row>
    <row r="52" spans="2:17" ht="14.25">
      <c r="B52" s="2471"/>
      <c r="C52" s="2452">
        <v>13</v>
      </c>
      <c r="D52" s="2464"/>
      <c r="E52" s="2465"/>
      <c r="F52" s="2468"/>
      <c r="G52" s="2469"/>
      <c r="H52" s="2464"/>
      <c r="I52" s="2465"/>
      <c r="J52" s="2468"/>
      <c r="K52" s="2469"/>
      <c r="L52" s="2464"/>
      <c r="M52" s="2465"/>
      <c r="N52" s="2468"/>
      <c r="O52" s="2469"/>
      <c r="Q52" s="1425"/>
    </row>
    <row r="53" spans="2:17" ht="14.25">
      <c r="B53" s="2471"/>
      <c r="C53" s="2452"/>
      <c r="D53" s="2464"/>
      <c r="E53" s="2465"/>
      <c r="F53" s="2468"/>
      <c r="G53" s="2469"/>
      <c r="H53" s="2464"/>
      <c r="I53" s="2465"/>
      <c r="J53" s="2468"/>
      <c r="K53" s="2469"/>
      <c r="L53" s="2464"/>
      <c r="M53" s="2465"/>
      <c r="N53" s="2468"/>
      <c r="O53" s="2469"/>
      <c r="Q53" s="1425"/>
    </row>
    <row r="54" spans="2:17" ht="14.25">
      <c r="B54" s="2471"/>
      <c r="C54" s="2452">
        <v>14</v>
      </c>
      <c r="D54" s="2453" t="s">
        <v>1081</v>
      </c>
      <c r="E54" s="2454"/>
      <c r="F54" s="2454"/>
      <c r="G54" s="2454"/>
      <c r="H54" s="2454"/>
      <c r="I54" s="2454"/>
      <c r="J54" s="2454"/>
      <c r="K54" s="2454"/>
      <c r="L54" s="2454"/>
      <c r="M54" s="2454"/>
      <c r="N54" s="2454"/>
      <c r="O54" s="2455"/>
      <c r="Q54" s="1425"/>
    </row>
    <row r="55" spans="2:17" ht="15" thickBot="1">
      <c r="B55" s="2471"/>
      <c r="C55" s="2452"/>
      <c r="D55" s="2456" t="s">
        <v>1090</v>
      </c>
      <c r="E55" s="2457"/>
      <c r="F55" s="2457"/>
      <c r="G55" s="2457"/>
      <c r="H55" s="2457"/>
      <c r="I55" s="2457"/>
      <c r="J55" s="2457"/>
      <c r="K55" s="2457"/>
      <c r="L55" s="2457"/>
      <c r="M55" s="2457"/>
      <c r="N55" s="2457"/>
      <c r="O55" s="2458"/>
      <c r="Q55" s="1425"/>
    </row>
    <row r="56" spans="2:17" ht="14.25">
      <c r="B56" s="2471"/>
      <c r="C56" s="2452">
        <v>15</v>
      </c>
      <c r="D56" s="1431"/>
      <c r="E56" s="1432"/>
      <c r="F56" s="1432"/>
      <c r="G56" s="1432"/>
      <c r="H56" s="1432"/>
      <c r="I56" s="1432"/>
      <c r="J56" s="1432"/>
      <c r="K56" s="1432"/>
      <c r="L56" s="1432"/>
      <c r="M56" s="1432"/>
      <c r="N56" s="1432"/>
      <c r="O56" s="1433"/>
      <c r="Q56" s="1425"/>
    </row>
    <row r="57" spans="2:17" ht="14.25">
      <c r="B57" s="2472"/>
      <c r="C57" s="2487"/>
      <c r="D57" s="2459"/>
      <c r="E57" s="2460"/>
      <c r="F57" s="2460"/>
      <c r="G57" s="2460"/>
      <c r="H57" s="2460"/>
      <c r="I57" s="2460"/>
      <c r="J57" s="2460"/>
      <c r="K57" s="2460"/>
      <c r="L57" s="2460"/>
      <c r="M57" s="2460"/>
      <c r="N57" s="2460"/>
      <c r="O57" s="2461"/>
      <c r="P57" s="1428"/>
      <c r="Q57" s="1430"/>
    </row>
    <row r="58" spans="2:17" ht="14.25"/>
    <row r="59" spans="2:17" ht="14.25"/>
    <row r="60" spans="2:17" ht="14.25"/>
    <row r="61" spans="2:17" ht="14.25"/>
    <row r="62" spans="2:17" ht="12" customHeight="1"/>
  </sheetData>
  <mergeCells count="98">
    <mergeCell ref="C4:D4"/>
    <mergeCell ref="B1:Q1"/>
    <mergeCell ref="B2:F2"/>
    <mergeCell ref="I2:L2"/>
    <mergeCell ref="N2:Q2"/>
    <mergeCell ref="C3:D3"/>
    <mergeCell ref="B8:C8"/>
    <mergeCell ref="D8:G8"/>
    <mergeCell ref="H8:K8"/>
    <mergeCell ref="L8:O8"/>
    <mergeCell ref="P8:Q9"/>
    <mergeCell ref="D9:E9"/>
    <mergeCell ref="F9:G9"/>
    <mergeCell ref="H9:I9"/>
    <mergeCell ref="J9:K9"/>
    <mergeCell ref="L9:M9"/>
    <mergeCell ref="N9:O9"/>
    <mergeCell ref="B10:B26"/>
    <mergeCell ref="C10:C11"/>
    <mergeCell ref="D10:O10"/>
    <mergeCell ref="D11:O12"/>
    <mergeCell ref="C12:C13"/>
    <mergeCell ref="D13:O14"/>
    <mergeCell ref="C14:C15"/>
    <mergeCell ref="D15:O16"/>
    <mergeCell ref="C16:C17"/>
    <mergeCell ref="C18:C19"/>
    <mergeCell ref="C20:C21"/>
    <mergeCell ref="D21:E24"/>
    <mergeCell ref="D17:E20"/>
    <mergeCell ref="F17:G20"/>
    <mergeCell ref="B27:B43"/>
    <mergeCell ref="C27:C28"/>
    <mergeCell ref="D27:O27"/>
    <mergeCell ref="D28:E31"/>
    <mergeCell ref="F28:G31"/>
    <mergeCell ref="H28:I31"/>
    <mergeCell ref="J28:K31"/>
    <mergeCell ref="L28:M31"/>
    <mergeCell ref="N28:O31"/>
    <mergeCell ref="C29:C30"/>
    <mergeCell ref="C31:C32"/>
    <mergeCell ref="D32:O33"/>
    <mergeCell ref="C33:C34"/>
    <mergeCell ref="J34:K37"/>
    <mergeCell ref="L34:M37"/>
    <mergeCell ref="N34:O37"/>
    <mergeCell ref="H17:I20"/>
    <mergeCell ref="J17:K20"/>
    <mergeCell ref="L17:M20"/>
    <mergeCell ref="N17:O20"/>
    <mergeCell ref="C22:C23"/>
    <mergeCell ref="C24:C25"/>
    <mergeCell ref="D25:O25"/>
    <mergeCell ref="J21:K24"/>
    <mergeCell ref="F21:G24"/>
    <mergeCell ref="H21:I24"/>
    <mergeCell ref="L21:M24"/>
    <mergeCell ref="N21:O24"/>
    <mergeCell ref="C35:C36"/>
    <mergeCell ref="C37:C38"/>
    <mergeCell ref="D38:E41"/>
    <mergeCell ref="F38:G41"/>
    <mergeCell ref="H38:I41"/>
    <mergeCell ref="D34:E37"/>
    <mergeCell ref="F34:G37"/>
    <mergeCell ref="H34:I37"/>
    <mergeCell ref="J38:K41"/>
    <mergeCell ref="L38:M41"/>
    <mergeCell ref="N38:O41"/>
    <mergeCell ref="C39:C40"/>
    <mergeCell ref="C41:C42"/>
    <mergeCell ref="D42:O42"/>
    <mergeCell ref="B44:B57"/>
    <mergeCell ref="C44:C45"/>
    <mergeCell ref="D44:O44"/>
    <mergeCell ref="D45:E48"/>
    <mergeCell ref="F45:G48"/>
    <mergeCell ref="H45:I48"/>
    <mergeCell ref="J45:K48"/>
    <mergeCell ref="L45:M48"/>
    <mergeCell ref="N45:O48"/>
    <mergeCell ref="C46:C47"/>
    <mergeCell ref="C48:C49"/>
    <mergeCell ref="D49:O50"/>
    <mergeCell ref="C50:C51"/>
    <mergeCell ref="D51:E53"/>
    <mergeCell ref="F51:G53"/>
    <mergeCell ref="C56:C57"/>
    <mergeCell ref="C52:C53"/>
    <mergeCell ref="C54:C55"/>
    <mergeCell ref="D54:O54"/>
    <mergeCell ref="D55:O55"/>
    <mergeCell ref="D57:O57"/>
    <mergeCell ref="H51:I53"/>
    <mergeCell ref="J51:K53"/>
    <mergeCell ref="L51:M53"/>
    <mergeCell ref="N51:O53"/>
  </mergeCells>
  <phoneticPr fontId="3"/>
  <printOptions horizontalCentered="1"/>
  <pageMargins left="0.78740157480314965" right="0.39370078740157483" top="0.59055118110236227" bottom="0.59055118110236227" header="0" footer="0"/>
  <pageSetup paperSize="9" orientation="portrait" blackAndWhite="1"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F66"/>
  <sheetViews>
    <sheetView view="pageBreakPreview" topLeftCell="A55" zoomScaleNormal="100" zoomScaleSheetLayoutView="100" workbookViewId="0">
      <selection activeCell="C51" sqref="C51"/>
    </sheetView>
  </sheetViews>
  <sheetFormatPr defaultRowHeight="20.100000000000001" customHeight="1"/>
  <cols>
    <col min="1" max="2" width="3.625" style="1298" customWidth="1"/>
    <col min="3" max="3" width="25.625" style="1298" customWidth="1"/>
    <col min="4" max="4" width="6.625" style="1299" customWidth="1"/>
    <col min="5" max="5" width="60.625" style="1298" customWidth="1"/>
    <col min="6" max="7" width="3.625" style="1298" customWidth="1"/>
    <col min="8" max="256" width="9" style="1298"/>
    <col min="257" max="258" width="3.625" style="1298" customWidth="1"/>
    <col min="259" max="259" width="25.625" style="1298" customWidth="1"/>
    <col min="260" max="260" width="6.625" style="1298" customWidth="1"/>
    <col min="261" max="261" width="60.625" style="1298" customWidth="1"/>
    <col min="262" max="263" width="3.625" style="1298" customWidth="1"/>
    <col min="264" max="512" width="9" style="1298"/>
    <col min="513" max="514" width="3.625" style="1298" customWidth="1"/>
    <col min="515" max="515" width="25.625" style="1298" customWidth="1"/>
    <col min="516" max="516" width="6.625" style="1298" customWidth="1"/>
    <col min="517" max="517" width="60.625" style="1298" customWidth="1"/>
    <col min="518" max="519" width="3.625" style="1298" customWidth="1"/>
    <col min="520" max="768" width="9" style="1298"/>
    <col min="769" max="770" width="3.625" style="1298" customWidth="1"/>
    <col min="771" max="771" width="25.625" style="1298" customWidth="1"/>
    <col min="772" max="772" width="6.625" style="1298" customWidth="1"/>
    <col min="773" max="773" width="60.625" style="1298" customWidth="1"/>
    <col min="774" max="775" width="3.625" style="1298" customWidth="1"/>
    <col min="776" max="1024" width="9" style="1298"/>
    <col min="1025" max="1026" width="3.625" style="1298" customWidth="1"/>
    <col min="1027" max="1027" width="25.625" style="1298" customWidth="1"/>
    <col min="1028" max="1028" width="6.625" style="1298" customWidth="1"/>
    <col min="1029" max="1029" width="60.625" style="1298" customWidth="1"/>
    <col min="1030" max="1031" width="3.625" style="1298" customWidth="1"/>
    <col min="1032" max="1280" width="9" style="1298"/>
    <col min="1281" max="1282" width="3.625" style="1298" customWidth="1"/>
    <col min="1283" max="1283" width="25.625" style="1298" customWidth="1"/>
    <col min="1284" max="1284" width="6.625" style="1298" customWidth="1"/>
    <col min="1285" max="1285" width="60.625" style="1298" customWidth="1"/>
    <col min="1286" max="1287" width="3.625" style="1298" customWidth="1"/>
    <col min="1288" max="1536" width="9" style="1298"/>
    <col min="1537" max="1538" width="3.625" style="1298" customWidth="1"/>
    <col min="1539" max="1539" width="25.625" style="1298" customWidth="1"/>
    <col min="1540" max="1540" width="6.625" style="1298" customWidth="1"/>
    <col min="1541" max="1541" width="60.625" style="1298" customWidth="1"/>
    <col min="1542" max="1543" width="3.625" style="1298" customWidth="1"/>
    <col min="1544" max="1792" width="9" style="1298"/>
    <col min="1793" max="1794" width="3.625" style="1298" customWidth="1"/>
    <col min="1795" max="1795" width="25.625" style="1298" customWidth="1"/>
    <col min="1796" max="1796" width="6.625" style="1298" customWidth="1"/>
    <col min="1797" max="1797" width="60.625" style="1298" customWidth="1"/>
    <col min="1798" max="1799" width="3.625" style="1298" customWidth="1"/>
    <col min="1800" max="2048" width="9" style="1298"/>
    <col min="2049" max="2050" width="3.625" style="1298" customWidth="1"/>
    <col min="2051" max="2051" width="25.625" style="1298" customWidth="1"/>
    <col min="2052" max="2052" width="6.625" style="1298" customWidth="1"/>
    <col min="2053" max="2053" width="60.625" style="1298" customWidth="1"/>
    <col min="2054" max="2055" width="3.625" style="1298" customWidth="1"/>
    <col min="2056" max="2304" width="9" style="1298"/>
    <col min="2305" max="2306" width="3.625" style="1298" customWidth="1"/>
    <col min="2307" max="2307" width="25.625" style="1298" customWidth="1"/>
    <col min="2308" max="2308" width="6.625" style="1298" customWidth="1"/>
    <col min="2309" max="2309" width="60.625" style="1298" customWidth="1"/>
    <col min="2310" max="2311" width="3.625" style="1298" customWidth="1"/>
    <col min="2312" max="2560" width="9" style="1298"/>
    <col min="2561" max="2562" width="3.625" style="1298" customWidth="1"/>
    <col min="2563" max="2563" width="25.625" style="1298" customWidth="1"/>
    <col min="2564" max="2564" width="6.625" style="1298" customWidth="1"/>
    <col min="2565" max="2565" width="60.625" style="1298" customWidth="1"/>
    <col min="2566" max="2567" width="3.625" style="1298" customWidth="1"/>
    <col min="2568" max="2816" width="9" style="1298"/>
    <col min="2817" max="2818" width="3.625" style="1298" customWidth="1"/>
    <col min="2819" max="2819" width="25.625" style="1298" customWidth="1"/>
    <col min="2820" max="2820" width="6.625" style="1298" customWidth="1"/>
    <col min="2821" max="2821" width="60.625" style="1298" customWidth="1"/>
    <col min="2822" max="2823" width="3.625" style="1298" customWidth="1"/>
    <col min="2824" max="3072" width="9" style="1298"/>
    <col min="3073" max="3074" width="3.625" style="1298" customWidth="1"/>
    <col min="3075" max="3075" width="25.625" style="1298" customWidth="1"/>
    <col min="3076" max="3076" width="6.625" style="1298" customWidth="1"/>
    <col min="3077" max="3077" width="60.625" style="1298" customWidth="1"/>
    <col min="3078" max="3079" width="3.625" style="1298" customWidth="1"/>
    <col min="3080" max="3328" width="9" style="1298"/>
    <col min="3329" max="3330" width="3.625" style="1298" customWidth="1"/>
    <col min="3331" max="3331" width="25.625" style="1298" customWidth="1"/>
    <col min="3332" max="3332" width="6.625" style="1298" customWidth="1"/>
    <col min="3333" max="3333" width="60.625" style="1298" customWidth="1"/>
    <col min="3334" max="3335" width="3.625" style="1298" customWidth="1"/>
    <col min="3336" max="3584" width="9" style="1298"/>
    <col min="3585" max="3586" width="3.625" style="1298" customWidth="1"/>
    <col min="3587" max="3587" width="25.625" style="1298" customWidth="1"/>
    <col min="3588" max="3588" width="6.625" style="1298" customWidth="1"/>
    <col min="3589" max="3589" width="60.625" style="1298" customWidth="1"/>
    <col min="3590" max="3591" width="3.625" style="1298" customWidth="1"/>
    <col min="3592" max="3840" width="9" style="1298"/>
    <col min="3841" max="3842" width="3.625" style="1298" customWidth="1"/>
    <col min="3843" max="3843" width="25.625" style="1298" customWidth="1"/>
    <col min="3844" max="3844" width="6.625" style="1298" customWidth="1"/>
    <col min="3845" max="3845" width="60.625" style="1298" customWidth="1"/>
    <col min="3846" max="3847" width="3.625" style="1298" customWidth="1"/>
    <col min="3848" max="4096" width="9" style="1298"/>
    <col min="4097" max="4098" width="3.625" style="1298" customWidth="1"/>
    <col min="4099" max="4099" width="25.625" style="1298" customWidth="1"/>
    <col min="4100" max="4100" width="6.625" style="1298" customWidth="1"/>
    <col min="4101" max="4101" width="60.625" style="1298" customWidth="1"/>
    <col min="4102" max="4103" width="3.625" style="1298" customWidth="1"/>
    <col min="4104" max="4352" width="9" style="1298"/>
    <col min="4353" max="4354" width="3.625" style="1298" customWidth="1"/>
    <col min="4355" max="4355" width="25.625" style="1298" customWidth="1"/>
    <col min="4356" max="4356" width="6.625" style="1298" customWidth="1"/>
    <col min="4357" max="4357" width="60.625" style="1298" customWidth="1"/>
    <col min="4358" max="4359" width="3.625" style="1298" customWidth="1"/>
    <col min="4360" max="4608" width="9" style="1298"/>
    <col min="4609" max="4610" width="3.625" style="1298" customWidth="1"/>
    <col min="4611" max="4611" width="25.625" style="1298" customWidth="1"/>
    <col min="4612" max="4612" width="6.625" style="1298" customWidth="1"/>
    <col min="4613" max="4613" width="60.625" style="1298" customWidth="1"/>
    <col min="4614" max="4615" width="3.625" style="1298" customWidth="1"/>
    <col min="4616" max="4864" width="9" style="1298"/>
    <col min="4865" max="4866" width="3.625" style="1298" customWidth="1"/>
    <col min="4867" max="4867" width="25.625" style="1298" customWidth="1"/>
    <col min="4868" max="4868" width="6.625" style="1298" customWidth="1"/>
    <col min="4869" max="4869" width="60.625" style="1298" customWidth="1"/>
    <col min="4870" max="4871" width="3.625" style="1298" customWidth="1"/>
    <col min="4872" max="5120" width="9" style="1298"/>
    <col min="5121" max="5122" width="3.625" style="1298" customWidth="1"/>
    <col min="5123" max="5123" width="25.625" style="1298" customWidth="1"/>
    <col min="5124" max="5124" width="6.625" style="1298" customWidth="1"/>
    <col min="5125" max="5125" width="60.625" style="1298" customWidth="1"/>
    <col min="5126" max="5127" width="3.625" style="1298" customWidth="1"/>
    <col min="5128" max="5376" width="9" style="1298"/>
    <col min="5377" max="5378" width="3.625" style="1298" customWidth="1"/>
    <col min="5379" max="5379" width="25.625" style="1298" customWidth="1"/>
    <col min="5380" max="5380" width="6.625" style="1298" customWidth="1"/>
    <col min="5381" max="5381" width="60.625" style="1298" customWidth="1"/>
    <col min="5382" max="5383" width="3.625" style="1298" customWidth="1"/>
    <col min="5384" max="5632" width="9" style="1298"/>
    <col min="5633" max="5634" width="3.625" style="1298" customWidth="1"/>
    <col min="5635" max="5635" width="25.625" style="1298" customWidth="1"/>
    <col min="5636" max="5636" width="6.625" style="1298" customWidth="1"/>
    <col min="5637" max="5637" width="60.625" style="1298" customWidth="1"/>
    <col min="5638" max="5639" width="3.625" style="1298" customWidth="1"/>
    <col min="5640" max="5888" width="9" style="1298"/>
    <col min="5889" max="5890" width="3.625" style="1298" customWidth="1"/>
    <col min="5891" max="5891" width="25.625" style="1298" customWidth="1"/>
    <col min="5892" max="5892" width="6.625" style="1298" customWidth="1"/>
    <col min="5893" max="5893" width="60.625" style="1298" customWidth="1"/>
    <col min="5894" max="5895" width="3.625" style="1298" customWidth="1"/>
    <col min="5896" max="6144" width="9" style="1298"/>
    <col min="6145" max="6146" width="3.625" style="1298" customWidth="1"/>
    <col min="6147" max="6147" width="25.625" style="1298" customWidth="1"/>
    <col min="6148" max="6148" width="6.625" style="1298" customWidth="1"/>
    <col min="6149" max="6149" width="60.625" style="1298" customWidth="1"/>
    <col min="6150" max="6151" width="3.625" style="1298" customWidth="1"/>
    <col min="6152" max="6400" width="9" style="1298"/>
    <col min="6401" max="6402" width="3.625" style="1298" customWidth="1"/>
    <col min="6403" max="6403" width="25.625" style="1298" customWidth="1"/>
    <col min="6404" max="6404" width="6.625" style="1298" customWidth="1"/>
    <col min="6405" max="6405" width="60.625" style="1298" customWidth="1"/>
    <col min="6406" max="6407" width="3.625" style="1298" customWidth="1"/>
    <col min="6408" max="6656" width="9" style="1298"/>
    <col min="6657" max="6658" width="3.625" style="1298" customWidth="1"/>
    <col min="6659" max="6659" width="25.625" style="1298" customWidth="1"/>
    <col min="6660" max="6660" width="6.625" style="1298" customWidth="1"/>
    <col min="6661" max="6661" width="60.625" style="1298" customWidth="1"/>
    <col min="6662" max="6663" width="3.625" style="1298" customWidth="1"/>
    <col min="6664" max="6912" width="9" style="1298"/>
    <col min="6913" max="6914" width="3.625" style="1298" customWidth="1"/>
    <col min="6915" max="6915" width="25.625" style="1298" customWidth="1"/>
    <col min="6916" max="6916" width="6.625" style="1298" customWidth="1"/>
    <col min="6917" max="6917" width="60.625" style="1298" customWidth="1"/>
    <col min="6918" max="6919" width="3.625" style="1298" customWidth="1"/>
    <col min="6920" max="7168" width="9" style="1298"/>
    <col min="7169" max="7170" width="3.625" style="1298" customWidth="1"/>
    <col min="7171" max="7171" width="25.625" style="1298" customWidth="1"/>
    <col min="7172" max="7172" width="6.625" style="1298" customWidth="1"/>
    <col min="7173" max="7173" width="60.625" style="1298" customWidth="1"/>
    <col min="7174" max="7175" width="3.625" style="1298" customWidth="1"/>
    <col min="7176" max="7424" width="9" style="1298"/>
    <col min="7425" max="7426" width="3.625" style="1298" customWidth="1"/>
    <col min="7427" max="7427" width="25.625" style="1298" customWidth="1"/>
    <col min="7428" max="7428" width="6.625" style="1298" customWidth="1"/>
    <col min="7429" max="7429" width="60.625" style="1298" customWidth="1"/>
    <col min="7430" max="7431" width="3.625" style="1298" customWidth="1"/>
    <col min="7432" max="7680" width="9" style="1298"/>
    <col min="7681" max="7682" width="3.625" style="1298" customWidth="1"/>
    <col min="7683" max="7683" width="25.625" style="1298" customWidth="1"/>
    <col min="7684" max="7684" width="6.625" style="1298" customWidth="1"/>
    <col min="7685" max="7685" width="60.625" style="1298" customWidth="1"/>
    <col min="7686" max="7687" width="3.625" style="1298" customWidth="1"/>
    <col min="7688" max="7936" width="9" style="1298"/>
    <col min="7937" max="7938" width="3.625" style="1298" customWidth="1"/>
    <col min="7939" max="7939" width="25.625" style="1298" customWidth="1"/>
    <col min="7940" max="7940" width="6.625" style="1298" customWidth="1"/>
    <col min="7941" max="7941" width="60.625" style="1298" customWidth="1"/>
    <col min="7942" max="7943" width="3.625" style="1298" customWidth="1"/>
    <col min="7944" max="8192" width="9" style="1298"/>
    <col min="8193" max="8194" width="3.625" style="1298" customWidth="1"/>
    <col min="8195" max="8195" width="25.625" style="1298" customWidth="1"/>
    <col min="8196" max="8196" width="6.625" style="1298" customWidth="1"/>
    <col min="8197" max="8197" width="60.625" style="1298" customWidth="1"/>
    <col min="8198" max="8199" width="3.625" style="1298" customWidth="1"/>
    <col min="8200" max="8448" width="9" style="1298"/>
    <col min="8449" max="8450" width="3.625" style="1298" customWidth="1"/>
    <col min="8451" max="8451" width="25.625" style="1298" customWidth="1"/>
    <col min="8452" max="8452" width="6.625" style="1298" customWidth="1"/>
    <col min="8453" max="8453" width="60.625" style="1298" customWidth="1"/>
    <col min="8454" max="8455" width="3.625" style="1298" customWidth="1"/>
    <col min="8456" max="8704" width="9" style="1298"/>
    <col min="8705" max="8706" width="3.625" style="1298" customWidth="1"/>
    <col min="8707" max="8707" width="25.625" style="1298" customWidth="1"/>
    <col min="8708" max="8708" width="6.625" style="1298" customWidth="1"/>
    <col min="8709" max="8709" width="60.625" style="1298" customWidth="1"/>
    <col min="8710" max="8711" width="3.625" style="1298" customWidth="1"/>
    <col min="8712" max="8960" width="9" style="1298"/>
    <col min="8961" max="8962" width="3.625" style="1298" customWidth="1"/>
    <col min="8963" max="8963" width="25.625" style="1298" customWidth="1"/>
    <col min="8964" max="8964" width="6.625" style="1298" customWidth="1"/>
    <col min="8965" max="8965" width="60.625" style="1298" customWidth="1"/>
    <col min="8966" max="8967" width="3.625" style="1298" customWidth="1"/>
    <col min="8968" max="9216" width="9" style="1298"/>
    <col min="9217" max="9218" width="3.625" style="1298" customWidth="1"/>
    <col min="9219" max="9219" width="25.625" style="1298" customWidth="1"/>
    <col min="9220" max="9220" width="6.625" style="1298" customWidth="1"/>
    <col min="9221" max="9221" width="60.625" style="1298" customWidth="1"/>
    <col min="9222" max="9223" width="3.625" style="1298" customWidth="1"/>
    <col min="9224" max="9472" width="9" style="1298"/>
    <col min="9473" max="9474" width="3.625" style="1298" customWidth="1"/>
    <col min="9475" max="9475" width="25.625" style="1298" customWidth="1"/>
    <col min="9476" max="9476" width="6.625" style="1298" customWidth="1"/>
    <col min="9477" max="9477" width="60.625" style="1298" customWidth="1"/>
    <col min="9478" max="9479" width="3.625" style="1298" customWidth="1"/>
    <col min="9480" max="9728" width="9" style="1298"/>
    <col min="9729" max="9730" width="3.625" style="1298" customWidth="1"/>
    <col min="9731" max="9731" width="25.625" style="1298" customWidth="1"/>
    <col min="9732" max="9732" width="6.625" style="1298" customWidth="1"/>
    <col min="9733" max="9733" width="60.625" style="1298" customWidth="1"/>
    <col min="9734" max="9735" width="3.625" style="1298" customWidth="1"/>
    <col min="9736" max="9984" width="9" style="1298"/>
    <col min="9985" max="9986" width="3.625" style="1298" customWidth="1"/>
    <col min="9987" max="9987" width="25.625" style="1298" customWidth="1"/>
    <col min="9988" max="9988" width="6.625" style="1298" customWidth="1"/>
    <col min="9989" max="9989" width="60.625" style="1298" customWidth="1"/>
    <col min="9990" max="9991" width="3.625" style="1298" customWidth="1"/>
    <col min="9992" max="10240" width="9" style="1298"/>
    <col min="10241" max="10242" width="3.625" style="1298" customWidth="1"/>
    <col min="10243" max="10243" width="25.625" style="1298" customWidth="1"/>
    <col min="10244" max="10244" width="6.625" style="1298" customWidth="1"/>
    <col min="10245" max="10245" width="60.625" style="1298" customWidth="1"/>
    <col min="10246" max="10247" width="3.625" style="1298" customWidth="1"/>
    <col min="10248" max="10496" width="9" style="1298"/>
    <col min="10497" max="10498" width="3.625" style="1298" customWidth="1"/>
    <col min="10499" max="10499" width="25.625" style="1298" customWidth="1"/>
    <col min="10500" max="10500" width="6.625" style="1298" customWidth="1"/>
    <col min="10501" max="10501" width="60.625" style="1298" customWidth="1"/>
    <col min="10502" max="10503" width="3.625" style="1298" customWidth="1"/>
    <col min="10504" max="10752" width="9" style="1298"/>
    <col min="10753" max="10754" width="3.625" style="1298" customWidth="1"/>
    <col min="10755" max="10755" width="25.625" style="1298" customWidth="1"/>
    <col min="10756" max="10756" width="6.625" style="1298" customWidth="1"/>
    <col min="10757" max="10757" width="60.625" style="1298" customWidth="1"/>
    <col min="10758" max="10759" width="3.625" style="1298" customWidth="1"/>
    <col min="10760" max="11008" width="9" style="1298"/>
    <col min="11009" max="11010" width="3.625" style="1298" customWidth="1"/>
    <col min="11011" max="11011" width="25.625" style="1298" customWidth="1"/>
    <col min="11012" max="11012" width="6.625" style="1298" customWidth="1"/>
    <col min="11013" max="11013" width="60.625" style="1298" customWidth="1"/>
    <col min="11014" max="11015" width="3.625" style="1298" customWidth="1"/>
    <col min="11016" max="11264" width="9" style="1298"/>
    <col min="11265" max="11266" width="3.625" style="1298" customWidth="1"/>
    <col min="11267" max="11267" width="25.625" style="1298" customWidth="1"/>
    <col min="11268" max="11268" width="6.625" style="1298" customWidth="1"/>
    <col min="11269" max="11269" width="60.625" style="1298" customWidth="1"/>
    <col min="11270" max="11271" width="3.625" style="1298" customWidth="1"/>
    <col min="11272" max="11520" width="9" style="1298"/>
    <col min="11521" max="11522" width="3.625" style="1298" customWidth="1"/>
    <col min="11523" max="11523" width="25.625" style="1298" customWidth="1"/>
    <col min="11524" max="11524" width="6.625" style="1298" customWidth="1"/>
    <col min="11525" max="11525" width="60.625" style="1298" customWidth="1"/>
    <col min="11526" max="11527" width="3.625" style="1298" customWidth="1"/>
    <col min="11528" max="11776" width="9" style="1298"/>
    <col min="11777" max="11778" width="3.625" style="1298" customWidth="1"/>
    <col min="11779" max="11779" width="25.625" style="1298" customWidth="1"/>
    <col min="11780" max="11780" width="6.625" style="1298" customWidth="1"/>
    <col min="11781" max="11781" width="60.625" style="1298" customWidth="1"/>
    <col min="11782" max="11783" width="3.625" style="1298" customWidth="1"/>
    <col min="11784" max="12032" width="9" style="1298"/>
    <col min="12033" max="12034" width="3.625" style="1298" customWidth="1"/>
    <col min="12035" max="12035" width="25.625" style="1298" customWidth="1"/>
    <col min="12036" max="12036" width="6.625" style="1298" customWidth="1"/>
    <col min="12037" max="12037" width="60.625" style="1298" customWidth="1"/>
    <col min="12038" max="12039" width="3.625" style="1298" customWidth="1"/>
    <col min="12040" max="12288" width="9" style="1298"/>
    <col min="12289" max="12290" width="3.625" style="1298" customWidth="1"/>
    <col min="12291" max="12291" width="25.625" style="1298" customWidth="1"/>
    <col min="12292" max="12292" width="6.625" style="1298" customWidth="1"/>
    <col min="12293" max="12293" width="60.625" style="1298" customWidth="1"/>
    <col min="12294" max="12295" width="3.625" style="1298" customWidth="1"/>
    <col min="12296" max="12544" width="9" style="1298"/>
    <col min="12545" max="12546" width="3.625" style="1298" customWidth="1"/>
    <col min="12547" max="12547" width="25.625" style="1298" customWidth="1"/>
    <col min="12548" max="12548" width="6.625" style="1298" customWidth="1"/>
    <col min="12549" max="12549" width="60.625" style="1298" customWidth="1"/>
    <col min="12550" max="12551" width="3.625" style="1298" customWidth="1"/>
    <col min="12552" max="12800" width="9" style="1298"/>
    <col min="12801" max="12802" width="3.625" style="1298" customWidth="1"/>
    <col min="12803" max="12803" width="25.625" style="1298" customWidth="1"/>
    <col min="12804" max="12804" width="6.625" style="1298" customWidth="1"/>
    <col min="12805" max="12805" width="60.625" style="1298" customWidth="1"/>
    <col min="12806" max="12807" width="3.625" style="1298" customWidth="1"/>
    <col min="12808" max="13056" width="9" style="1298"/>
    <col min="13057" max="13058" width="3.625" style="1298" customWidth="1"/>
    <col min="13059" max="13059" width="25.625" style="1298" customWidth="1"/>
    <col min="13060" max="13060" width="6.625" style="1298" customWidth="1"/>
    <col min="13061" max="13061" width="60.625" style="1298" customWidth="1"/>
    <col min="13062" max="13063" width="3.625" style="1298" customWidth="1"/>
    <col min="13064" max="13312" width="9" style="1298"/>
    <col min="13313" max="13314" width="3.625" style="1298" customWidth="1"/>
    <col min="13315" max="13315" width="25.625" style="1298" customWidth="1"/>
    <col min="13316" max="13316" width="6.625" style="1298" customWidth="1"/>
    <col min="13317" max="13317" width="60.625" style="1298" customWidth="1"/>
    <col min="13318" max="13319" width="3.625" style="1298" customWidth="1"/>
    <col min="13320" max="13568" width="9" style="1298"/>
    <col min="13569" max="13570" width="3.625" style="1298" customWidth="1"/>
    <col min="13571" max="13571" width="25.625" style="1298" customWidth="1"/>
    <col min="13572" max="13572" width="6.625" style="1298" customWidth="1"/>
    <col min="13573" max="13573" width="60.625" style="1298" customWidth="1"/>
    <col min="13574" max="13575" width="3.625" style="1298" customWidth="1"/>
    <col min="13576" max="13824" width="9" style="1298"/>
    <col min="13825" max="13826" width="3.625" style="1298" customWidth="1"/>
    <col min="13827" max="13827" width="25.625" style="1298" customWidth="1"/>
    <col min="13828" max="13828" width="6.625" style="1298" customWidth="1"/>
    <col min="13829" max="13829" width="60.625" style="1298" customWidth="1"/>
    <col min="13830" max="13831" width="3.625" style="1298" customWidth="1"/>
    <col min="13832" max="14080" width="9" style="1298"/>
    <col min="14081" max="14082" width="3.625" style="1298" customWidth="1"/>
    <col min="14083" max="14083" width="25.625" style="1298" customWidth="1"/>
    <col min="14084" max="14084" width="6.625" style="1298" customWidth="1"/>
    <col min="14085" max="14085" width="60.625" style="1298" customWidth="1"/>
    <col min="14086" max="14087" width="3.625" style="1298" customWidth="1"/>
    <col min="14088" max="14336" width="9" style="1298"/>
    <col min="14337" max="14338" width="3.625" style="1298" customWidth="1"/>
    <col min="14339" max="14339" width="25.625" style="1298" customWidth="1"/>
    <col min="14340" max="14340" width="6.625" style="1298" customWidth="1"/>
    <col min="14341" max="14341" width="60.625" style="1298" customWidth="1"/>
    <col min="14342" max="14343" width="3.625" style="1298" customWidth="1"/>
    <col min="14344" max="14592" width="9" style="1298"/>
    <col min="14593" max="14594" width="3.625" style="1298" customWidth="1"/>
    <col min="14595" max="14595" width="25.625" style="1298" customWidth="1"/>
    <col min="14596" max="14596" width="6.625" style="1298" customWidth="1"/>
    <col min="14597" max="14597" width="60.625" style="1298" customWidth="1"/>
    <col min="14598" max="14599" width="3.625" style="1298" customWidth="1"/>
    <col min="14600" max="14848" width="9" style="1298"/>
    <col min="14849" max="14850" width="3.625" style="1298" customWidth="1"/>
    <col min="14851" max="14851" width="25.625" style="1298" customWidth="1"/>
    <col min="14852" max="14852" width="6.625" style="1298" customWidth="1"/>
    <col min="14853" max="14853" width="60.625" style="1298" customWidth="1"/>
    <col min="14854" max="14855" width="3.625" style="1298" customWidth="1"/>
    <col min="14856" max="15104" width="9" style="1298"/>
    <col min="15105" max="15106" width="3.625" style="1298" customWidth="1"/>
    <col min="15107" max="15107" width="25.625" style="1298" customWidth="1"/>
    <col min="15108" max="15108" width="6.625" style="1298" customWidth="1"/>
    <col min="15109" max="15109" width="60.625" style="1298" customWidth="1"/>
    <col min="15110" max="15111" width="3.625" style="1298" customWidth="1"/>
    <col min="15112" max="15360" width="9" style="1298"/>
    <col min="15361" max="15362" width="3.625" style="1298" customWidth="1"/>
    <col min="15363" max="15363" width="25.625" style="1298" customWidth="1"/>
    <col min="15364" max="15364" width="6.625" style="1298" customWidth="1"/>
    <col min="15365" max="15365" width="60.625" style="1298" customWidth="1"/>
    <col min="15366" max="15367" width="3.625" style="1298" customWidth="1"/>
    <col min="15368" max="15616" width="9" style="1298"/>
    <col min="15617" max="15618" width="3.625" style="1298" customWidth="1"/>
    <col min="15619" max="15619" width="25.625" style="1298" customWidth="1"/>
    <col min="15620" max="15620" width="6.625" style="1298" customWidth="1"/>
    <col min="15621" max="15621" width="60.625" style="1298" customWidth="1"/>
    <col min="15622" max="15623" width="3.625" style="1298" customWidth="1"/>
    <col min="15624" max="15872" width="9" style="1298"/>
    <col min="15873" max="15874" width="3.625" style="1298" customWidth="1"/>
    <col min="15875" max="15875" width="25.625" style="1298" customWidth="1"/>
    <col min="15876" max="15876" width="6.625" style="1298" customWidth="1"/>
    <col min="15877" max="15877" width="60.625" style="1298" customWidth="1"/>
    <col min="15878" max="15879" width="3.625" style="1298" customWidth="1"/>
    <col min="15880" max="16128" width="9" style="1298"/>
    <col min="16129" max="16130" width="3.625" style="1298" customWidth="1"/>
    <col min="16131" max="16131" width="25.625" style="1298" customWidth="1"/>
    <col min="16132" max="16132" width="6.625" style="1298" customWidth="1"/>
    <col min="16133" max="16133" width="60.625" style="1298" customWidth="1"/>
    <col min="16134" max="16135" width="3.625" style="1298" customWidth="1"/>
    <col min="16136" max="16384" width="9" style="1298"/>
  </cols>
  <sheetData>
    <row r="2" spans="3:6" ht="13.5">
      <c r="E2" s="2512"/>
      <c r="F2" s="2512"/>
    </row>
    <row r="3" spans="3:6" ht="24.95" customHeight="1">
      <c r="C3" s="1336" t="s">
        <v>1227</v>
      </c>
      <c r="E3" s="1298" t="s">
        <v>1091</v>
      </c>
    </row>
    <row r="4" spans="3:6" ht="14.25">
      <c r="C4" s="1336"/>
      <c r="E4" s="1300"/>
    </row>
    <row r="5" spans="3:6" ht="20.100000000000001" customHeight="1">
      <c r="C5" s="1301" t="s">
        <v>1092</v>
      </c>
      <c r="D5" s="1302" t="s">
        <v>1093</v>
      </c>
      <c r="E5" s="1337" t="s">
        <v>1198</v>
      </c>
    </row>
    <row r="6" spans="3:6" ht="20.100000000000001" customHeight="1">
      <c r="C6" s="1303" t="s">
        <v>1117</v>
      </c>
      <c r="D6" s="1304"/>
      <c r="E6" s="1305"/>
    </row>
    <row r="7" spans="3:6" ht="20.100000000000001" customHeight="1">
      <c r="C7" s="1306" t="s">
        <v>1118</v>
      </c>
      <c r="D7" s="1302" t="s">
        <v>1096</v>
      </c>
      <c r="E7" s="1307" t="s">
        <v>1201</v>
      </c>
    </row>
    <row r="8" spans="3:6" ht="20.100000000000001" customHeight="1">
      <c r="C8" s="1306" t="s">
        <v>1119</v>
      </c>
      <c r="D8" s="1302" t="s">
        <v>1096</v>
      </c>
      <c r="E8" s="1307" t="s">
        <v>1229</v>
      </c>
    </row>
    <row r="9" spans="3:6" ht="20.100000000000001" customHeight="1">
      <c r="C9" s="1306" t="s">
        <v>1120</v>
      </c>
      <c r="D9" s="1302" t="s">
        <v>1096</v>
      </c>
      <c r="E9" s="1307" t="s">
        <v>1121</v>
      </c>
    </row>
    <row r="10" spans="3:6" ht="20.100000000000001" customHeight="1">
      <c r="C10" s="1306" t="s">
        <v>1122</v>
      </c>
      <c r="D10" s="1302" t="s">
        <v>1096</v>
      </c>
      <c r="E10" s="1307" t="s">
        <v>1202</v>
      </c>
    </row>
    <row r="11" spans="3:6" ht="20.100000000000001" customHeight="1">
      <c r="C11" s="1306" t="s">
        <v>1123</v>
      </c>
      <c r="D11" s="1302" t="s">
        <v>1096</v>
      </c>
      <c r="E11" s="1307"/>
    </row>
    <row r="12" spans="3:6" ht="20.100000000000001" customHeight="1">
      <c r="C12" s="1306" t="s">
        <v>1124</v>
      </c>
      <c r="D12" s="1302" t="s">
        <v>1096</v>
      </c>
      <c r="E12" s="1307" t="s">
        <v>1182</v>
      </c>
    </row>
    <row r="13" spans="3:6" ht="20.100000000000001" customHeight="1">
      <c r="C13" s="1306" t="s">
        <v>1125</v>
      </c>
      <c r="D13" s="1302" t="s">
        <v>1096</v>
      </c>
      <c r="E13" s="1307"/>
    </row>
    <row r="14" spans="3:6" ht="20.100000000000001" customHeight="1">
      <c r="C14" s="1306" t="s">
        <v>1126</v>
      </c>
      <c r="D14" s="1302" t="s">
        <v>1096</v>
      </c>
      <c r="E14" s="1307"/>
    </row>
    <row r="15" spans="3:6" ht="20.100000000000001" customHeight="1">
      <c r="C15" s="1306" t="s">
        <v>1127</v>
      </c>
      <c r="D15" s="1302" t="s">
        <v>1096</v>
      </c>
    </row>
    <row r="16" spans="3:6" ht="20.100000000000001" customHeight="1">
      <c r="C16" s="1306" t="s">
        <v>1128</v>
      </c>
      <c r="D16" s="1302" t="s">
        <v>1096</v>
      </c>
      <c r="E16" s="1307" t="s">
        <v>1230</v>
      </c>
    </row>
    <row r="17" spans="3:5" ht="20.100000000000001" customHeight="1">
      <c r="C17" s="1306"/>
      <c r="D17" s="1302"/>
      <c r="E17" s="1307"/>
    </row>
    <row r="18" spans="3:5" ht="20.100000000000001" customHeight="1">
      <c r="C18" s="1303" t="s">
        <v>1129</v>
      </c>
      <c r="D18" s="1304"/>
      <c r="E18" s="1305"/>
    </row>
    <row r="19" spans="3:5" ht="20.100000000000001" customHeight="1">
      <c r="C19" s="1306" t="s">
        <v>1130</v>
      </c>
      <c r="D19" s="1302">
        <v>1</v>
      </c>
      <c r="E19" s="1308" t="s">
        <v>1131</v>
      </c>
    </row>
    <row r="20" spans="3:5" ht="20.100000000000001" customHeight="1">
      <c r="C20" s="1306" t="s">
        <v>1132</v>
      </c>
      <c r="D20" s="1302">
        <v>1</v>
      </c>
      <c r="E20" s="1307" t="s">
        <v>1133</v>
      </c>
    </row>
    <row r="21" spans="3:5" ht="20.100000000000001" customHeight="1">
      <c r="C21" s="1306" t="s">
        <v>1134</v>
      </c>
      <c r="D21" s="1302">
        <v>1</v>
      </c>
      <c r="E21" s="1307" t="s">
        <v>1135</v>
      </c>
    </row>
    <row r="22" spans="3:5" ht="20.100000000000001" customHeight="1">
      <c r="C22" s="1306" t="s">
        <v>1136</v>
      </c>
      <c r="D22" s="1302">
        <v>1</v>
      </c>
      <c r="E22" s="1307" t="s">
        <v>1137</v>
      </c>
    </row>
    <row r="23" spans="3:5" ht="20.100000000000001" customHeight="1">
      <c r="C23" s="1309" t="s">
        <v>1138</v>
      </c>
      <c r="D23" s="1302" t="s">
        <v>1139</v>
      </c>
      <c r="E23" s="1307" t="s">
        <v>1140</v>
      </c>
    </row>
    <row r="24" spans="3:5" ht="20.100000000000001" customHeight="1">
      <c r="C24" s="1309" t="s">
        <v>1141</v>
      </c>
      <c r="D24" s="1302">
        <v>2</v>
      </c>
      <c r="E24" s="1307" t="s">
        <v>1142</v>
      </c>
    </row>
    <row r="25" spans="3:5" ht="20.100000000000001" customHeight="1">
      <c r="C25" s="1309" t="s">
        <v>1143</v>
      </c>
      <c r="D25" s="1302">
        <v>1</v>
      </c>
      <c r="E25" s="1307" t="s">
        <v>1144</v>
      </c>
    </row>
    <row r="26" spans="3:5" ht="20.100000000000001" customHeight="1">
      <c r="C26" s="1306" t="s">
        <v>1145</v>
      </c>
      <c r="D26" s="1302" t="s">
        <v>1146</v>
      </c>
      <c r="E26" s="1307" t="s">
        <v>1147</v>
      </c>
    </row>
    <row r="27" spans="3:5" ht="20.100000000000001" customHeight="1">
      <c r="C27" s="1306" t="s">
        <v>1148</v>
      </c>
      <c r="D27" s="1302" t="s">
        <v>1146</v>
      </c>
      <c r="E27" s="1307" t="s">
        <v>1149</v>
      </c>
    </row>
    <row r="28" spans="3:5" ht="20.100000000000001" customHeight="1">
      <c r="C28" s="1306" t="s">
        <v>1150</v>
      </c>
      <c r="D28" s="1302" t="s">
        <v>570</v>
      </c>
      <c r="E28" s="1307" t="s">
        <v>1151</v>
      </c>
    </row>
    <row r="29" spans="3:5" ht="20.100000000000001" customHeight="1">
      <c r="C29" s="1306" t="s">
        <v>1152</v>
      </c>
      <c r="D29" s="1302">
        <v>1</v>
      </c>
      <c r="E29" s="1307" t="s">
        <v>1153</v>
      </c>
    </row>
    <row r="30" spans="3:5" ht="20.100000000000001" customHeight="1">
      <c r="C30" s="1306" t="s">
        <v>1154</v>
      </c>
      <c r="D30" s="1302">
        <v>1</v>
      </c>
      <c r="E30" s="1307" t="s">
        <v>1155</v>
      </c>
    </row>
    <row r="31" spans="3:5" ht="20.100000000000001" customHeight="1">
      <c r="C31" s="1306" t="s">
        <v>1156</v>
      </c>
      <c r="D31" s="1302">
        <v>1</v>
      </c>
      <c r="E31" s="1307" t="s">
        <v>1157</v>
      </c>
    </row>
    <row r="32" spans="3:5" ht="20.100000000000001" customHeight="1">
      <c r="C32" s="1306"/>
      <c r="D32" s="1302"/>
      <c r="E32" s="1307"/>
    </row>
    <row r="33" spans="3:5" ht="20.100000000000001" customHeight="1">
      <c r="C33" s="1303" t="s">
        <v>1158</v>
      </c>
      <c r="D33" s="1304"/>
      <c r="E33" s="1305"/>
    </row>
    <row r="34" spans="3:5" ht="20.100000000000001" customHeight="1">
      <c r="C34" s="1306" t="s">
        <v>1159</v>
      </c>
      <c r="D34" s="1302" t="s">
        <v>1096</v>
      </c>
      <c r="E34" s="1307" t="s">
        <v>1160</v>
      </c>
    </row>
    <row r="35" spans="3:5" ht="20.100000000000001" customHeight="1">
      <c r="C35" s="1306" t="s">
        <v>1161</v>
      </c>
      <c r="D35" s="1302" t="s">
        <v>1096</v>
      </c>
      <c r="E35" s="1307" t="s">
        <v>1162</v>
      </c>
    </row>
    <row r="36" spans="3:5" ht="20.100000000000001" customHeight="1">
      <c r="C36" s="1306" t="s">
        <v>1163</v>
      </c>
      <c r="D36" s="1302" t="s">
        <v>1096</v>
      </c>
      <c r="E36" s="1307" t="s">
        <v>1164</v>
      </c>
    </row>
    <row r="37" spans="3:5" ht="20.100000000000001" customHeight="1">
      <c r="C37" s="1306" t="s">
        <v>1165</v>
      </c>
      <c r="D37" s="1302" t="s">
        <v>1096</v>
      </c>
      <c r="E37" s="1307" t="s">
        <v>1166</v>
      </c>
    </row>
    <row r="38" spans="3:5" ht="20.100000000000001" customHeight="1">
      <c r="C38" s="1306" t="s">
        <v>1167</v>
      </c>
      <c r="D38" s="1302" t="s">
        <v>1096</v>
      </c>
      <c r="E38" s="1307" t="s">
        <v>1168</v>
      </c>
    </row>
    <row r="39" spans="3:5" ht="20.100000000000001" customHeight="1">
      <c r="C39" s="1306" t="s">
        <v>1119</v>
      </c>
      <c r="D39" s="1302">
        <v>1</v>
      </c>
      <c r="E39" s="1307" t="s">
        <v>1169</v>
      </c>
    </row>
    <row r="40" spans="3:5" ht="20.100000000000001" customHeight="1">
      <c r="C40" s="1306" t="s">
        <v>1170</v>
      </c>
      <c r="D40" s="1302">
        <v>1</v>
      </c>
      <c r="E40" s="1307" t="s">
        <v>1169</v>
      </c>
    </row>
    <row r="41" spans="3:5" ht="20.100000000000001" customHeight="1">
      <c r="C41" s="1306" t="s">
        <v>1171</v>
      </c>
      <c r="D41" s="1302">
        <v>1</v>
      </c>
      <c r="E41" s="1307"/>
    </row>
    <row r="42" spans="3:5" ht="20.100000000000001" customHeight="1">
      <c r="C42" s="1306" t="s">
        <v>1172</v>
      </c>
      <c r="D42" s="1302">
        <v>1</v>
      </c>
      <c r="E42" s="1307" t="s">
        <v>1173</v>
      </c>
    </row>
    <row r="43" spans="3:5" ht="20.100000000000001" customHeight="1">
      <c r="C43" s="1306" t="s">
        <v>1174</v>
      </c>
      <c r="D43" s="1302">
        <v>1</v>
      </c>
      <c r="E43" s="1307" t="s">
        <v>1175</v>
      </c>
    </row>
    <row r="44" spans="3:5" ht="20.100000000000001" customHeight="1">
      <c r="C44" s="1306" t="s">
        <v>1171</v>
      </c>
      <c r="D44" s="1302">
        <v>1</v>
      </c>
      <c r="E44" s="1307"/>
    </row>
    <row r="45" spans="3:5" ht="20.100000000000001" customHeight="1">
      <c r="C45" s="1306" t="s">
        <v>1176</v>
      </c>
      <c r="D45" s="1302" t="s">
        <v>1177</v>
      </c>
      <c r="E45" s="1307"/>
    </row>
    <row r="46" spans="3:5" ht="20.100000000000001" customHeight="1">
      <c r="C46" s="1306" t="s">
        <v>1178</v>
      </c>
      <c r="D46" s="1302">
        <v>1</v>
      </c>
      <c r="E46" s="1307" t="s">
        <v>1179</v>
      </c>
    </row>
    <row r="47" spans="3:5" ht="20.100000000000001" customHeight="1">
      <c r="C47" s="1306" t="s">
        <v>1180</v>
      </c>
      <c r="D47" s="1302" t="s">
        <v>1177</v>
      </c>
      <c r="E47" s="1307" t="s">
        <v>1181</v>
      </c>
    </row>
    <row r="48" spans="3:5" ht="20.100000000000001" customHeight="1">
      <c r="C48" s="1306"/>
      <c r="D48" s="1302"/>
      <c r="E48" s="1307"/>
    </row>
    <row r="49" spans="3:5" ht="20.100000000000001" customHeight="1">
      <c r="C49" s="1303" t="s">
        <v>1094</v>
      </c>
      <c r="D49" s="1304"/>
      <c r="E49" s="1305" t="s">
        <v>1199</v>
      </c>
    </row>
    <row r="50" spans="3:5" ht="20.100000000000001" customHeight="1">
      <c r="C50" s="1338" t="s">
        <v>1095</v>
      </c>
      <c r="D50" s="1339" t="s">
        <v>1096</v>
      </c>
      <c r="E50" s="1307" t="s">
        <v>1097</v>
      </c>
    </row>
    <row r="51" spans="3:5" ht="20.100000000000001" customHeight="1">
      <c r="C51" s="1306" t="s">
        <v>1098</v>
      </c>
      <c r="D51" s="1302" t="s">
        <v>1099</v>
      </c>
      <c r="E51" s="1307"/>
    </row>
    <row r="52" spans="3:5" ht="20.100000000000001" customHeight="1">
      <c r="C52" s="1306" t="s">
        <v>1100</v>
      </c>
      <c r="D52" s="1302" t="s">
        <v>1096</v>
      </c>
      <c r="E52" s="1307" t="s">
        <v>1101</v>
      </c>
    </row>
    <row r="53" spans="3:5" ht="20.100000000000001" customHeight="1">
      <c r="C53" s="1306" t="s">
        <v>1102</v>
      </c>
      <c r="D53" s="1302" t="s">
        <v>1096</v>
      </c>
      <c r="E53" s="1307" t="s">
        <v>1103</v>
      </c>
    </row>
    <row r="54" spans="3:5" ht="20.100000000000001" customHeight="1">
      <c r="C54" s="1306" t="s">
        <v>1104</v>
      </c>
      <c r="D54" s="1302" t="s">
        <v>1096</v>
      </c>
      <c r="E54" s="1307" t="s">
        <v>1105</v>
      </c>
    </row>
    <row r="55" spans="3:5" ht="20.100000000000001" customHeight="1">
      <c r="C55" s="1306" t="s">
        <v>1106</v>
      </c>
      <c r="D55" s="1302" t="s">
        <v>1096</v>
      </c>
      <c r="E55" s="1307" t="s">
        <v>1105</v>
      </c>
    </row>
    <row r="56" spans="3:5" ht="20.100000000000001" customHeight="1">
      <c r="C56" s="1306" t="s">
        <v>1107</v>
      </c>
      <c r="D56" s="1302" t="s">
        <v>1096</v>
      </c>
      <c r="E56" s="1307" t="s">
        <v>1105</v>
      </c>
    </row>
    <row r="57" spans="3:5" ht="20.100000000000001" customHeight="1">
      <c r="C57" s="1306" t="s">
        <v>1108</v>
      </c>
      <c r="D57" s="1302" t="s">
        <v>1099</v>
      </c>
      <c r="E57" s="1307"/>
    </row>
    <row r="58" spans="3:5" ht="20.100000000000001" customHeight="1">
      <c r="C58" s="1306" t="s">
        <v>1109</v>
      </c>
      <c r="D58" s="1302" t="s">
        <v>1096</v>
      </c>
      <c r="E58" s="1307"/>
    </row>
    <row r="59" spans="3:5" ht="20.100000000000001" customHeight="1">
      <c r="C59" s="1306" t="s">
        <v>1110</v>
      </c>
      <c r="D59" s="1302" t="s">
        <v>1096</v>
      </c>
      <c r="E59" s="1307" t="s">
        <v>1111</v>
      </c>
    </row>
    <row r="60" spans="3:5" ht="20.100000000000001" customHeight="1">
      <c r="C60" s="1306" t="s">
        <v>1112</v>
      </c>
      <c r="D60" s="1302" t="s">
        <v>1096</v>
      </c>
      <c r="E60" s="1307"/>
    </row>
    <row r="61" spans="3:5" ht="20.100000000000001" customHeight="1">
      <c r="C61" s="1306" t="s">
        <v>1113</v>
      </c>
      <c r="D61" s="1302" t="s">
        <v>1200</v>
      </c>
      <c r="E61" s="1307" t="s">
        <v>1114</v>
      </c>
    </row>
    <row r="62" spans="3:5" ht="20.100000000000001" customHeight="1">
      <c r="C62" s="1306" t="s">
        <v>1115</v>
      </c>
      <c r="D62" s="1302" t="s">
        <v>1116</v>
      </c>
      <c r="E62" s="1307" t="s">
        <v>1228</v>
      </c>
    </row>
    <row r="63" spans="3:5" ht="20.100000000000001" customHeight="1">
      <c r="C63" s="1306" t="s">
        <v>1184</v>
      </c>
      <c r="D63" s="1302" t="s">
        <v>1185</v>
      </c>
      <c r="E63" s="1307" t="s">
        <v>1183</v>
      </c>
    </row>
    <row r="64" spans="3:5" ht="20.100000000000001" customHeight="1">
      <c r="C64" s="1306"/>
      <c r="D64" s="1302"/>
      <c r="E64" s="1307"/>
    </row>
    <row r="65" spans="3:5" ht="20.100000000000001" customHeight="1">
      <c r="C65" s="1306"/>
      <c r="D65" s="1302"/>
      <c r="E65" s="1307"/>
    </row>
    <row r="66" spans="3:5" ht="20.100000000000001" customHeight="1">
      <c r="C66" s="1340"/>
      <c r="D66" s="1341"/>
      <c r="E66" s="1342"/>
    </row>
  </sheetData>
  <mergeCells count="1">
    <mergeCell ref="E2:F2"/>
  </mergeCells>
  <phoneticPr fontId="3"/>
  <pageMargins left="0.59055118110236227" right="0" top="0.78740157480314965" bottom="0.39370078740157483" header="0.31496062992125984" footer="0.31496062992125984"/>
  <pageSetup paperSize="9" scale="91" orientation="portrait" r:id="rId1"/>
  <rowBreaks count="2" manualBreakCount="2">
    <brk id="1" min="1" max="5" man="1"/>
    <brk id="32" min="1" max="5"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view="pageBreakPreview" zoomScale="85" zoomScaleNormal="100" zoomScaleSheetLayoutView="85" zoomScalePageLayoutView="70" workbookViewId="0">
      <selection activeCell="B3" sqref="B3"/>
    </sheetView>
  </sheetViews>
  <sheetFormatPr defaultRowHeight="15.75"/>
  <cols>
    <col min="1" max="1" width="1.875" style="1311" customWidth="1"/>
    <col min="2" max="2" width="3.5" style="1311" bestFit="1" customWidth="1"/>
    <col min="3" max="4" width="11.875" style="1311" customWidth="1"/>
    <col min="5" max="5" width="38.125" style="1311" customWidth="1"/>
    <col min="6" max="6" width="38.125" style="1312" customWidth="1"/>
    <col min="7" max="9" width="5.125" style="1312" customWidth="1"/>
    <col min="10" max="18" width="9" style="1311"/>
    <col min="19" max="19" width="4.5" style="1343" bestFit="1" customWidth="1"/>
    <col min="20" max="20" width="4.125" style="1344" bestFit="1" customWidth="1"/>
    <col min="21" max="21" width="6" style="1345" bestFit="1" customWidth="1"/>
    <col min="22" max="22" width="12.625" style="1345" bestFit="1" customWidth="1"/>
    <col min="23" max="23" width="23" style="1345" customWidth="1"/>
    <col min="24" max="24" width="15.625" style="1346" customWidth="1"/>
    <col min="25" max="25" width="15.625" style="1345" customWidth="1"/>
    <col min="26" max="16384" width="9" style="1311"/>
  </cols>
  <sheetData>
    <row r="1" spans="1:25">
      <c r="G1" s="1311"/>
      <c r="H1" s="1311"/>
      <c r="I1" s="1311"/>
    </row>
    <row r="2" spans="1:25" ht="25.5">
      <c r="B2" s="1324" t="s">
        <v>1223</v>
      </c>
      <c r="C2" s="1324"/>
      <c r="D2" s="1324"/>
      <c r="E2" s="1324"/>
      <c r="F2" s="1324"/>
      <c r="G2" s="1324"/>
      <c r="H2" s="1324"/>
      <c r="I2" s="1347" t="s">
        <v>1203</v>
      </c>
    </row>
    <row r="3" spans="1:25" ht="3.75" customHeight="1" thickBot="1">
      <c r="C3" s="1312"/>
    </row>
    <row r="4" spans="1:25" ht="20.25" customHeight="1">
      <c r="B4" s="2537" t="s">
        <v>1193</v>
      </c>
      <c r="C4" s="2538"/>
      <c r="D4" s="1348" t="s">
        <v>1204</v>
      </c>
      <c r="E4" s="1349"/>
      <c r="F4" s="1349"/>
      <c r="G4" s="1350" t="s">
        <v>1205</v>
      </c>
      <c r="H4" s="2539"/>
      <c r="I4" s="2540"/>
      <c r="K4" s="1323"/>
      <c r="L4" s="1322"/>
    </row>
    <row r="5" spans="1:25" ht="20.25" customHeight="1">
      <c r="B5" s="2541" t="s">
        <v>1206</v>
      </c>
      <c r="C5" s="2542"/>
      <c r="D5" s="2543" t="s">
        <v>1207</v>
      </c>
      <c r="E5" s="2544"/>
      <c r="F5" s="2544"/>
      <c r="G5" s="2544"/>
      <c r="H5" s="2544"/>
      <c r="I5" s="2545"/>
    </row>
    <row r="6" spans="1:25" ht="21" customHeight="1" thickBot="1">
      <c r="B6" s="2546" t="s">
        <v>1208</v>
      </c>
      <c r="C6" s="2547"/>
      <c r="D6" s="2548" t="s">
        <v>1209</v>
      </c>
      <c r="E6" s="2549"/>
      <c r="F6" s="2549"/>
      <c r="G6" s="2549"/>
      <c r="H6" s="2549"/>
      <c r="I6" s="2550"/>
      <c r="S6" s="1351"/>
    </row>
    <row r="7" spans="1:25" ht="7.5" customHeight="1" thickBot="1">
      <c r="F7" s="1321"/>
      <c r="G7" s="1321"/>
      <c r="H7" s="1321"/>
      <c r="I7" s="1321"/>
      <c r="S7" s="1352"/>
      <c r="T7" s="1352"/>
      <c r="U7" s="1352"/>
      <c r="V7" s="1352"/>
      <c r="W7" s="1352"/>
    </row>
    <row r="8" spans="1:25" ht="24" customHeight="1">
      <c r="B8" s="2525" t="s">
        <v>1192</v>
      </c>
      <c r="C8" s="2528" t="s">
        <v>1191</v>
      </c>
      <c r="D8" s="2528" t="s">
        <v>1190</v>
      </c>
      <c r="E8" s="2531" t="s">
        <v>1210</v>
      </c>
      <c r="F8" s="2534" t="s">
        <v>1211</v>
      </c>
      <c r="G8" s="2513" t="s">
        <v>1212</v>
      </c>
      <c r="H8" s="2513" t="s">
        <v>1213</v>
      </c>
      <c r="I8" s="2516" t="s">
        <v>1214</v>
      </c>
      <c r="S8" s="1353" t="s">
        <v>1215</v>
      </c>
      <c r="T8" s="1354" t="s">
        <v>1216</v>
      </c>
      <c r="U8" s="1355" t="s">
        <v>1217</v>
      </c>
      <c r="V8" s="1356" t="s">
        <v>1218</v>
      </c>
      <c r="W8" s="1357"/>
      <c r="X8" s="1355" t="s">
        <v>1219</v>
      </c>
      <c r="Y8" s="1358" t="s">
        <v>1220</v>
      </c>
    </row>
    <row r="9" spans="1:25">
      <c r="B9" s="2526"/>
      <c r="C9" s="2529"/>
      <c r="D9" s="2529"/>
      <c r="E9" s="2532"/>
      <c r="F9" s="2535"/>
      <c r="G9" s="2514"/>
      <c r="H9" s="2514"/>
      <c r="I9" s="2517"/>
      <c r="S9" s="1359"/>
      <c r="T9" s="1360"/>
      <c r="U9" s="1361"/>
      <c r="V9" s="1362"/>
      <c r="W9" s="1363"/>
      <c r="X9" s="1361"/>
      <c r="Y9" s="1364"/>
    </row>
    <row r="10" spans="1:25" ht="16.5" thickBot="1">
      <c r="B10" s="2527"/>
      <c r="C10" s="2530"/>
      <c r="D10" s="2530"/>
      <c r="E10" s="2533"/>
      <c r="F10" s="2536"/>
      <c r="G10" s="2515"/>
      <c r="H10" s="2515"/>
      <c r="I10" s="2518"/>
      <c r="S10" s="1365"/>
      <c r="T10" s="1366"/>
      <c r="U10" s="1367"/>
      <c r="V10" s="1368" t="s">
        <v>1221</v>
      </c>
      <c r="W10" s="1369"/>
      <c r="X10" s="1367"/>
      <c r="Y10" s="1370"/>
    </row>
    <row r="11" spans="1:25" ht="35.1" customHeight="1">
      <c r="A11" s="1317" t="s">
        <v>1186</v>
      </c>
      <c r="B11" s="1320">
        <v>1</v>
      </c>
      <c r="C11" s="1319" t="s">
        <v>1189</v>
      </c>
      <c r="D11" s="1319" t="s">
        <v>1188</v>
      </c>
      <c r="E11" s="1319" t="s">
        <v>1187</v>
      </c>
      <c r="F11" s="1319"/>
      <c r="G11" s="1318"/>
      <c r="H11" s="1318"/>
      <c r="I11" s="1371"/>
      <c r="S11" s="1372"/>
      <c r="T11" s="1373">
        <v>1</v>
      </c>
      <c r="U11" s="1374"/>
      <c r="V11" s="1375"/>
      <c r="W11" s="1376" t="str">
        <f>D11&amp;"　"&amp;E11</f>
        <v>（例）入口ドア　（例）鍵がかからない</v>
      </c>
      <c r="X11" s="1376" t="str">
        <f>C11</f>
        <v>（例）303号室</v>
      </c>
      <c r="Y11" s="1376" t="str">
        <f>C11</f>
        <v>（例）303号室</v>
      </c>
    </row>
    <row r="12" spans="1:25" ht="35.1" customHeight="1">
      <c r="A12" s="1317" t="s">
        <v>1186</v>
      </c>
      <c r="B12" s="1320">
        <v>2</v>
      </c>
      <c r="C12" s="1319"/>
      <c r="D12" s="1319"/>
      <c r="E12" s="1319"/>
      <c r="F12" s="1319"/>
      <c r="G12" s="1318"/>
      <c r="H12" s="1318"/>
      <c r="I12" s="1371"/>
      <c r="S12" s="1377"/>
      <c r="T12" s="1378">
        <v>2</v>
      </c>
      <c r="U12" s="1379"/>
      <c r="V12" s="1380"/>
      <c r="W12" s="1381" t="str">
        <f t="shared" ref="W12:W25" si="0">D12&amp;"　"&amp;E12</f>
        <v>　</v>
      </c>
      <c r="X12" s="1381">
        <f t="shared" ref="X12:X25" si="1">C12</f>
        <v>0</v>
      </c>
      <c r="Y12" s="1381">
        <f t="shared" ref="Y12:Y25" si="2">C12</f>
        <v>0</v>
      </c>
    </row>
    <row r="13" spans="1:25" ht="35.1" customHeight="1">
      <c r="A13" s="1317" t="s">
        <v>1186</v>
      </c>
      <c r="B13" s="1320">
        <v>3</v>
      </c>
      <c r="C13" s="1319"/>
      <c r="D13" s="1319"/>
      <c r="E13" s="1319"/>
      <c r="F13" s="1319"/>
      <c r="G13" s="1318"/>
      <c r="H13" s="1318"/>
      <c r="I13" s="1371"/>
      <c r="S13" s="1377"/>
      <c r="T13" s="1378">
        <v>3</v>
      </c>
      <c r="U13" s="1379"/>
      <c r="V13" s="1380"/>
      <c r="W13" s="1381" t="str">
        <f t="shared" si="0"/>
        <v>　</v>
      </c>
      <c r="X13" s="1381">
        <f t="shared" si="1"/>
        <v>0</v>
      </c>
      <c r="Y13" s="1381">
        <f t="shared" si="2"/>
        <v>0</v>
      </c>
    </row>
    <row r="14" spans="1:25" ht="35.1" customHeight="1">
      <c r="A14" s="1317" t="s">
        <v>1186</v>
      </c>
      <c r="B14" s="1320">
        <v>4</v>
      </c>
      <c r="C14" s="1319"/>
      <c r="D14" s="1319"/>
      <c r="E14" s="1319"/>
      <c r="F14" s="1319"/>
      <c r="G14" s="1318"/>
      <c r="H14" s="1318"/>
      <c r="I14" s="1371"/>
      <c r="S14" s="1377"/>
      <c r="T14" s="1378">
        <v>4</v>
      </c>
      <c r="U14" s="1379"/>
      <c r="V14" s="1380"/>
      <c r="W14" s="1381" t="str">
        <f t="shared" si="0"/>
        <v>　</v>
      </c>
      <c r="X14" s="1381">
        <f t="shared" si="1"/>
        <v>0</v>
      </c>
      <c r="Y14" s="1381">
        <f t="shared" si="2"/>
        <v>0</v>
      </c>
    </row>
    <row r="15" spans="1:25" ht="35.1" customHeight="1">
      <c r="A15" s="1317" t="s">
        <v>1186</v>
      </c>
      <c r="B15" s="1320">
        <v>5</v>
      </c>
      <c r="C15" s="1319"/>
      <c r="D15" s="1319"/>
      <c r="E15" s="1319"/>
      <c r="F15" s="1319"/>
      <c r="G15" s="1318"/>
      <c r="H15" s="1318"/>
      <c r="I15" s="1371"/>
      <c r="S15" s="1377"/>
      <c r="T15" s="1378">
        <v>5</v>
      </c>
      <c r="U15" s="1379"/>
      <c r="V15" s="1380"/>
      <c r="W15" s="1381" t="str">
        <f t="shared" si="0"/>
        <v>　</v>
      </c>
      <c r="X15" s="1381">
        <f t="shared" si="1"/>
        <v>0</v>
      </c>
      <c r="Y15" s="1381">
        <f t="shared" si="2"/>
        <v>0</v>
      </c>
    </row>
    <row r="16" spans="1:25" ht="35.1" customHeight="1">
      <c r="A16" s="1317" t="s">
        <v>1186</v>
      </c>
      <c r="B16" s="1320">
        <v>6</v>
      </c>
      <c r="C16" s="1319"/>
      <c r="D16" s="1319"/>
      <c r="E16" s="1319"/>
      <c r="F16" s="1319"/>
      <c r="G16" s="1318"/>
      <c r="H16" s="1318"/>
      <c r="I16" s="1371"/>
      <c r="S16" s="1377"/>
      <c r="T16" s="1378">
        <v>6</v>
      </c>
      <c r="U16" s="1379"/>
      <c r="V16" s="1380"/>
      <c r="W16" s="1381" t="str">
        <f t="shared" si="0"/>
        <v>　</v>
      </c>
      <c r="X16" s="1381">
        <f t="shared" si="1"/>
        <v>0</v>
      </c>
      <c r="Y16" s="1381">
        <f t="shared" si="2"/>
        <v>0</v>
      </c>
    </row>
    <row r="17" spans="1:25" ht="35.1" customHeight="1">
      <c r="A17" s="1317" t="s">
        <v>1186</v>
      </c>
      <c r="B17" s="1320">
        <v>7</v>
      </c>
      <c r="C17" s="1319"/>
      <c r="D17" s="1319"/>
      <c r="E17" s="1319"/>
      <c r="F17" s="1319"/>
      <c r="G17" s="1318"/>
      <c r="H17" s="1318"/>
      <c r="I17" s="1371"/>
      <c r="S17" s="1377"/>
      <c r="T17" s="1378">
        <v>7</v>
      </c>
      <c r="U17" s="1379"/>
      <c r="V17" s="1380"/>
      <c r="W17" s="1381" t="str">
        <f t="shared" si="0"/>
        <v>　</v>
      </c>
      <c r="X17" s="1381">
        <f t="shared" si="1"/>
        <v>0</v>
      </c>
      <c r="Y17" s="1381">
        <f t="shared" si="2"/>
        <v>0</v>
      </c>
    </row>
    <row r="18" spans="1:25" ht="35.1" customHeight="1">
      <c r="A18" s="1317" t="s">
        <v>1186</v>
      </c>
      <c r="B18" s="1320">
        <v>8</v>
      </c>
      <c r="C18" s="1319"/>
      <c r="D18" s="1319"/>
      <c r="E18" s="1319"/>
      <c r="F18" s="1319"/>
      <c r="G18" s="1318"/>
      <c r="H18" s="1318"/>
      <c r="I18" s="1371"/>
      <c r="S18" s="1377"/>
      <c r="T18" s="1378">
        <v>8</v>
      </c>
      <c r="U18" s="1379"/>
      <c r="V18" s="1380"/>
      <c r="W18" s="1381" t="str">
        <f t="shared" si="0"/>
        <v>　</v>
      </c>
      <c r="X18" s="1381">
        <f t="shared" si="1"/>
        <v>0</v>
      </c>
      <c r="Y18" s="1381">
        <f t="shared" si="2"/>
        <v>0</v>
      </c>
    </row>
    <row r="19" spans="1:25" ht="35.1" customHeight="1">
      <c r="A19" s="1317" t="s">
        <v>1186</v>
      </c>
      <c r="B19" s="1320">
        <v>9</v>
      </c>
      <c r="C19" s="1319"/>
      <c r="D19" s="1319"/>
      <c r="E19" s="1319"/>
      <c r="F19" s="1319"/>
      <c r="G19" s="1318"/>
      <c r="H19" s="1318"/>
      <c r="I19" s="1371"/>
      <c r="S19" s="1377"/>
      <c r="T19" s="1378">
        <v>9</v>
      </c>
      <c r="U19" s="1379"/>
      <c r="V19" s="1380"/>
      <c r="W19" s="1381" t="str">
        <f t="shared" si="0"/>
        <v>　</v>
      </c>
      <c r="X19" s="1381">
        <f t="shared" si="1"/>
        <v>0</v>
      </c>
      <c r="Y19" s="1381">
        <f t="shared" si="2"/>
        <v>0</v>
      </c>
    </row>
    <row r="20" spans="1:25" ht="35.1" customHeight="1">
      <c r="A20" s="1317" t="s">
        <v>1186</v>
      </c>
      <c r="B20" s="1320">
        <v>10</v>
      </c>
      <c r="C20" s="1319"/>
      <c r="D20" s="1319"/>
      <c r="E20" s="1319"/>
      <c r="F20" s="1319"/>
      <c r="G20" s="1318"/>
      <c r="H20" s="1318"/>
      <c r="I20" s="1371"/>
      <c r="S20" s="1377"/>
      <c r="T20" s="1378">
        <v>10</v>
      </c>
      <c r="U20" s="1379"/>
      <c r="V20" s="1380"/>
      <c r="W20" s="1381" t="str">
        <f t="shared" si="0"/>
        <v>　</v>
      </c>
      <c r="X20" s="1381">
        <f t="shared" si="1"/>
        <v>0</v>
      </c>
      <c r="Y20" s="1381">
        <f t="shared" si="2"/>
        <v>0</v>
      </c>
    </row>
    <row r="21" spans="1:25" ht="35.1" customHeight="1">
      <c r="A21" s="1317" t="s">
        <v>1186</v>
      </c>
      <c r="B21" s="1320">
        <v>11</v>
      </c>
      <c r="C21" s="1319"/>
      <c r="D21" s="1319"/>
      <c r="E21" s="1319"/>
      <c r="F21" s="1319"/>
      <c r="G21" s="1318"/>
      <c r="H21" s="1318"/>
      <c r="I21" s="1371"/>
      <c r="S21" s="1377"/>
      <c r="T21" s="1378">
        <v>11</v>
      </c>
      <c r="U21" s="1379"/>
      <c r="V21" s="1380"/>
      <c r="W21" s="1381" t="str">
        <f t="shared" si="0"/>
        <v>　</v>
      </c>
      <c r="X21" s="1381">
        <f t="shared" si="1"/>
        <v>0</v>
      </c>
      <c r="Y21" s="1381">
        <f t="shared" si="2"/>
        <v>0</v>
      </c>
    </row>
    <row r="22" spans="1:25" ht="35.1" customHeight="1">
      <c r="A22" s="1317" t="s">
        <v>1186</v>
      </c>
      <c r="B22" s="1320">
        <v>12</v>
      </c>
      <c r="C22" s="1319"/>
      <c r="D22" s="1319"/>
      <c r="E22" s="1319"/>
      <c r="F22" s="1319"/>
      <c r="G22" s="1318"/>
      <c r="H22" s="1318"/>
      <c r="I22" s="1371"/>
      <c r="S22" s="1377"/>
      <c r="T22" s="1378">
        <v>12</v>
      </c>
      <c r="U22" s="1379"/>
      <c r="V22" s="1380"/>
      <c r="W22" s="1381" t="str">
        <f t="shared" si="0"/>
        <v>　</v>
      </c>
      <c r="X22" s="1381">
        <f t="shared" si="1"/>
        <v>0</v>
      </c>
      <c r="Y22" s="1381">
        <f t="shared" si="2"/>
        <v>0</v>
      </c>
    </row>
    <row r="23" spans="1:25" ht="35.1" customHeight="1">
      <c r="A23" s="1317" t="s">
        <v>1186</v>
      </c>
      <c r="B23" s="1320">
        <v>13</v>
      </c>
      <c r="C23" s="1319"/>
      <c r="D23" s="1319"/>
      <c r="E23" s="1319"/>
      <c r="F23" s="1319"/>
      <c r="G23" s="1318"/>
      <c r="H23" s="1318"/>
      <c r="I23" s="1371"/>
      <c r="S23" s="1377"/>
      <c r="T23" s="1378">
        <v>13</v>
      </c>
      <c r="U23" s="1379"/>
      <c r="V23" s="1380"/>
      <c r="W23" s="1381" t="str">
        <f t="shared" si="0"/>
        <v>　</v>
      </c>
      <c r="X23" s="1381">
        <f t="shared" si="1"/>
        <v>0</v>
      </c>
      <c r="Y23" s="1381">
        <f t="shared" si="2"/>
        <v>0</v>
      </c>
    </row>
    <row r="24" spans="1:25" ht="35.1" customHeight="1">
      <c r="A24" s="1317" t="s">
        <v>1186</v>
      </c>
      <c r="B24" s="1320">
        <v>14</v>
      </c>
      <c r="C24" s="1319"/>
      <c r="D24" s="1319"/>
      <c r="E24" s="1319"/>
      <c r="F24" s="1319"/>
      <c r="G24" s="1318"/>
      <c r="H24" s="1318"/>
      <c r="I24" s="1371"/>
      <c r="S24" s="1377"/>
      <c r="T24" s="1378">
        <v>14</v>
      </c>
      <c r="U24" s="1379"/>
      <c r="V24" s="1380"/>
      <c r="W24" s="1381" t="str">
        <f t="shared" si="0"/>
        <v>　</v>
      </c>
      <c r="X24" s="1381">
        <f t="shared" si="1"/>
        <v>0</v>
      </c>
      <c r="Y24" s="1381">
        <f t="shared" si="2"/>
        <v>0</v>
      </c>
    </row>
    <row r="25" spans="1:25" ht="35.1" customHeight="1" thickBot="1">
      <c r="A25" s="1317" t="s">
        <v>1186</v>
      </c>
      <c r="B25" s="1316">
        <v>15</v>
      </c>
      <c r="C25" s="1315"/>
      <c r="D25" s="1314"/>
      <c r="E25" s="1314"/>
      <c r="F25" s="1314"/>
      <c r="G25" s="1313"/>
      <c r="H25" s="1313"/>
      <c r="I25" s="1382"/>
      <c r="S25" s="1377"/>
      <c r="T25" s="1378">
        <v>15</v>
      </c>
      <c r="U25" s="1379"/>
      <c r="V25" s="1380"/>
      <c r="W25" s="1381" t="str">
        <f t="shared" si="0"/>
        <v>　</v>
      </c>
      <c r="X25" s="1381">
        <f t="shared" si="1"/>
        <v>0</v>
      </c>
      <c r="Y25" s="1381">
        <f t="shared" si="2"/>
        <v>0</v>
      </c>
    </row>
    <row r="26" spans="1:25">
      <c r="B26" s="1383" t="s">
        <v>1222</v>
      </c>
      <c r="C26" s="1384"/>
      <c r="D26" s="1384"/>
      <c r="E26" s="1384"/>
      <c r="F26" s="1384"/>
      <c r="G26" s="1384"/>
      <c r="H26" s="1384"/>
      <c r="I26" s="1385"/>
    </row>
    <row r="27" spans="1:25">
      <c r="B27" s="2519"/>
      <c r="C27" s="2520"/>
      <c r="D27" s="2520"/>
      <c r="E27" s="2520"/>
      <c r="F27" s="2520"/>
      <c r="G27" s="2520"/>
      <c r="H27" s="2520"/>
      <c r="I27" s="2521"/>
    </row>
    <row r="28" spans="1:25">
      <c r="B28" s="2519"/>
      <c r="C28" s="2520"/>
      <c r="D28" s="2520"/>
      <c r="E28" s="2520"/>
      <c r="F28" s="2520"/>
      <c r="G28" s="2520"/>
      <c r="H28" s="2520"/>
      <c r="I28" s="2521"/>
    </row>
    <row r="29" spans="1:25">
      <c r="B29" s="2519"/>
      <c r="C29" s="2520"/>
      <c r="D29" s="2520"/>
      <c r="E29" s="2520"/>
      <c r="F29" s="2520"/>
      <c r="G29" s="2520"/>
      <c r="H29" s="2520"/>
      <c r="I29" s="2521"/>
    </row>
    <row r="30" spans="1:25">
      <c r="B30" s="2519"/>
      <c r="C30" s="2520"/>
      <c r="D30" s="2520"/>
      <c r="E30" s="2520"/>
      <c r="F30" s="2520"/>
      <c r="G30" s="2520"/>
      <c r="H30" s="2520"/>
      <c r="I30" s="2521"/>
    </row>
    <row r="31" spans="1:25">
      <c r="B31" s="2519"/>
      <c r="C31" s="2520"/>
      <c r="D31" s="2520"/>
      <c r="E31" s="2520"/>
      <c r="F31" s="2520"/>
      <c r="G31" s="2520"/>
      <c r="H31" s="2520"/>
      <c r="I31" s="2521"/>
    </row>
    <row r="32" spans="1:25">
      <c r="B32" s="2519"/>
      <c r="C32" s="2520"/>
      <c r="D32" s="2520"/>
      <c r="E32" s="2520"/>
      <c r="F32" s="2520"/>
      <c r="G32" s="2520"/>
      <c r="H32" s="2520"/>
      <c r="I32" s="2521"/>
    </row>
    <row r="33" spans="2:9">
      <c r="B33" s="2519"/>
      <c r="C33" s="2520"/>
      <c r="D33" s="2520"/>
      <c r="E33" s="2520"/>
      <c r="F33" s="2520"/>
      <c r="G33" s="2520"/>
      <c r="H33" s="2520"/>
      <c r="I33" s="2521"/>
    </row>
    <row r="34" spans="2:9">
      <c r="B34" s="2519"/>
      <c r="C34" s="2520"/>
      <c r="D34" s="2520"/>
      <c r="E34" s="2520"/>
      <c r="F34" s="2520"/>
      <c r="G34" s="2520"/>
      <c r="H34" s="2520"/>
      <c r="I34" s="2521"/>
    </row>
    <row r="35" spans="2:9">
      <c r="B35" s="2519"/>
      <c r="C35" s="2520"/>
      <c r="D35" s="2520"/>
      <c r="E35" s="2520"/>
      <c r="F35" s="2520"/>
      <c r="G35" s="2520"/>
      <c r="H35" s="2520"/>
      <c r="I35" s="2521"/>
    </row>
    <row r="36" spans="2:9">
      <c r="B36" s="2519"/>
      <c r="C36" s="2520"/>
      <c r="D36" s="2520"/>
      <c r="E36" s="2520"/>
      <c r="F36" s="2520"/>
      <c r="G36" s="2520"/>
      <c r="H36" s="2520"/>
      <c r="I36" s="2521"/>
    </row>
    <row r="37" spans="2:9">
      <c r="B37" s="2519"/>
      <c r="C37" s="2520"/>
      <c r="D37" s="2520"/>
      <c r="E37" s="2520"/>
      <c r="F37" s="2520"/>
      <c r="G37" s="2520"/>
      <c r="H37" s="2520"/>
      <c r="I37" s="2521"/>
    </row>
    <row r="38" spans="2:9">
      <c r="B38" s="2519"/>
      <c r="C38" s="2520"/>
      <c r="D38" s="2520"/>
      <c r="E38" s="2520"/>
      <c r="F38" s="2520"/>
      <c r="G38" s="2520"/>
      <c r="H38" s="2520"/>
      <c r="I38" s="2521"/>
    </row>
    <row r="39" spans="2:9">
      <c r="B39" s="2519"/>
      <c r="C39" s="2520"/>
      <c r="D39" s="2520"/>
      <c r="E39" s="2520"/>
      <c r="F39" s="2520"/>
      <c r="G39" s="2520"/>
      <c r="H39" s="2520"/>
      <c r="I39" s="2521"/>
    </row>
    <row r="40" spans="2:9">
      <c r="B40" s="2519"/>
      <c r="C40" s="2520"/>
      <c r="D40" s="2520"/>
      <c r="E40" s="2520"/>
      <c r="F40" s="2520"/>
      <c r="G40" s="2520"/>
      <c r="H40" s="2520"/>
      <c r="I40" s="2521"/>
    </row>
    <row r="41" spans="2:9">
      <c r="B41" s="2519"/>
      <c r="C41" s="2520"/>
      <c r="D41" s="2520"/>
      <c r="E41" s="2520"/>
      <c r="F41" s="2520"/>
      <c r="G41" s="2520"/>
      <c r="H41" s="2520"/>
      <c r="I41" s="2521"/>
    </row>
    <row r="42" spans="2:9">
      <c r="B42" s="2519"/>
      <c r="C42" s="2520"/>
      <c r="D42" s="2520"/>
      <c r="E42" s="2520"/>
      <c r="F42" s="2520"/>
      <c r="G42" s="2520"/>
      <c r="H42" s="2520"/>
      <c r="I42" s="2521"/>
    </row>
    <row r="43" spans="2:9">
      <c r="B43" s="2519"/>
      <c r="C43" s="2520"/>
      <c r="D43" s="2520"/>
      <c r="E43" s="2520"/>
      <c r="F43" s="2520"/>
      <c r="G43" s="2520"/>
      <c r="H43" s="2520"/>
      <c r="I43" s="2521"/>
    </row>
    <row r="44" spans="2:9">
      <c r="B44" s="2519"/>
      <c r="C44" s="2520"/>
      <c r="D44" s="2520"/>
      <c r="E44" s="2520"/>
      <c r="F44" s="2520"/>
      <c r="G44" s="2520"/>
      <c r="H44" s="2520"/>
      <c r="I44" s="2521"/>
    </row>
    <row r="45" spans="2:9">
      <c r="B45" s="2519"/>
      <c r="C45" s="2520"/>
      <c r="D45" s="2520"/>
      <c r="E45" s="2520"/>
      <c r="F45" s="2520"/>
      <c r="G45" s="2520"/>
      <c r="H45" s="2520"/>
      <c r="I45" s="2521"/>
    </row>
    <row r="46" spans="2:9">
      <c r="B46" s="2519"/>
      <c r="C46" s="2520"/>
      <c r="D46" s="2520"/>
      <c r="E46" s="2520"/>
      <c r="F46" s="2520"/>
      <c r="G46" s="2520"/>
      <c r="H46" s="2520"/>
      <c r="I46" s="2521"/>
    </row>
    <row r="47" spans="2:9">
      <c r="B47" s="2519"/>
      <c r="C47" s="2520"/>
      <c r="D47" s="2520"/>
      <c r="E47" s="2520"/>
      <c r="F47" s="2520"/>
      <c r="G47" s="2520"/>
      <c r="H47" s="2520"/>
      <c r="I47" s="2521"/>
    </row>
    <row r="48" spans="2:9">
      <c r="B48" s="2519"/>
      <c r="C48" s="2520"/>
      <c r="D48" s="2520"/>
      <c r="E48" s="2520"/>
      <c r="F48" s="2520"/>
      <c r="G48" s="2520"/>
      <c r="H48" s="2520"/>
      <c r="I48" s="2521"/>
    </row>
    <row r="49" spans="2:9">
      <c r="B49" s="2519"/>
      <c r="C49" s="2520"/>
      <c r="D49" s="2520"/>
      <c r="E49" s="2520"/>
      <c r="F49" s="2520"/>
      <c r="G49" s="2520"/>
      <c r="H49" s="2520"/>
      <c r="I49" s="2521"/>
    </row>
    <row r="50" spans="2:9">
      <c r="B50" s="2519"/>
      <c r="C50" s="2520"/>
      <c r="D50" s="2520"/>
      <c r="E50" s="2520"/>
      <c r="F50" s="2520"/>
      <c r="G50" s="2520"/>
      <c r="H50" s="2520"/>
      <c r="I50" s="2521"/>
    </row>
    <row r="51" spans="2:9">
      <c r="B51" s="2519"/>
      <c r="C51" s="2520"/>
      <c r="D51" s="2520"/>
      <c r="E51" s="2520"/>
      <c r="F51" s="2520"/>
      <c r="G51" s="2520"/>
      <c r="H51" s="2520"/>
      <c r="I51" s="2521"/>
    </row>
    <row r="52" spans="2:9">
      <c r="B52" s="2519"/>
      <c r="C52" s="2520"/>
      <c r="D52" s="2520"/>
      <c r="E52" s="2520"/>
      <c r="F52" s="2520"/>
      <c r="G52" s="2520"/>
      <c r="H52" s="2520"/>
      <c r="I52" s="2521"/>
    </row>
    <row r="53" spans="2:9">
      <c r="B53" s="2519"/>
      <c r="C53" s="2520"/>
      <c r="D53" s="2520"/>
      <c r="E53" s="2520"/>
      <c r="F53" s="2520"/>
      <c r="G53" s="2520"/>
      <c r="H53" s="2520"/>
      <c r="I53" s="2521"/>
    </row>
    <row r="54" spans="2:9">
      <c r="B54" s="2519"/>
      <c r="C54" s="2520"/>
      <c r="D54" s="2520"/>
      <c r="E54" s="2520"/>
      <c r="F54" s="2520"/>
      <c r="G54" s="2520"/>
      <c r="H54" s="2520"/>
      <c r="I54" s="2521"/>
    </row>
    <row r="55" spans="2:9">
      <c r="B55" s="2519"/>
      <c r="C55" s="2520"/>
      <c r="D55" s="2520"/>
      <c r="E55" s="2520"/>
      <c r="F55" s="2520"/>
      <c r="G55" s="2520"/>
      <c r="H55" s="2520"/>
      <c r="I55" s="2521"/>
    </row>
    <row r="56" spans="2:9" ht="16.5" thickBot="1">
      <c r="B56" s="2522"/>
      <c r="C56" s="2523"/>
      <c r="D56" s="2523"/>
      <c r="E56" s="2523"/>
      <c r="F56" s="2523"/>
      <c r="G56" s="2523"/>
      <c r="H56" s="2523"/>
      <c r="I56" s="2524"/>
    </row>
  </sheetData>
  <mergeCells count="15">
    <mergeCell ref="B4:C4"/>
    <mergeCell ref="H4:I4"/>
    <mergeCell ref="B5:C5"/>
    <mergeCell ref="D5:I5"/>
    <mergeCell ref="B6:C6"/>
    <mergeCell ref="D6:I6"/>
    <mergeCell ref="H8:H10"/>
    <mergeCell ref="I8:I10"/>
    <mergeCell ref="B27:I56"/>
    <mergeCell ref="B8:B10"/>
    <mergeCell ref="C8:C10"/>
    <mergeCell ref="D8:D10"/>
    <mergeCell ref="E8:E10"/>
    <mergeCell ref="F8:F10"/>
    <mergeCell ref="G8:G10"/>
  </mergeCells>
  <phoneticPr fontId="3"/>
  <printOptions horizontalCentered="1" verticalCentered="1"/>
  <pageMargins left="0.39370078740157483" right="0.39370078740157483" top="0.39370078740157483" bottom="0.39370078740157483" header="0.31496062992125984" footer="0.19685039370078741"/>
  <pageSetup paperSize="8" scale="94" fitToWidth="0" fitToHeight="0"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223750D-029A-485D-8FFC-501525085D11}">
            <xm:f>NOT(ISERROR(SEARCH("（例）",C11)))</xm:f>
            <xm:f>"（例）"</xm:f>
            <x14:dxf>
              <font>
                <b val="0"/>
                <i/>
                <color theme="0" tint="-0.24994659260841701"/>
              </font>
            </x14:dxf>
          </x14:cfRule>
          <xm:sqref>C11:F24</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view="pageBreakPreview" topLeftCell="A34" zoomScaleNormal="100" workbookViewId="0">
      <selection activeCell="N20" sqref="N20"/>
    </sheetView>
  </sheetViews>
  <sheetFormatPr defaultColWidth="8" defaultRowHeight="12"/>
  <cols>
    <col min="1" max="1" width="9.875" style="40" customWidth="1"/>
    <col min="2" max="2" width="13.375" style="40" customWidth="1"/>
    <col min="3" max="3" width="9.875" style="40" customWidth="1"/>
    <col min="4" max="4" width="11" style="40" customWidth="1"/>
    <col min="5" max="5" width="12.5" style="40" customWidth="1"/>
    <col min="6" max="6" width="3.125" style="40" customWidth="1"/>
    <col min="7" max="7" width="7.125" style="40" customWidth="1"/>
    <col min="8" max="11" width="3.25" style="40" customWidth="1"/>
    <col min="12" max="12" width="5.75" style="40" customWidth="1"/>
    <col min="13" max="16384" width="8" style="40"/>
  </cols>
  <sheetData>
    <row r="1" spans="1:14" ht="15.75" customHeight="1">
      <c r="A1" s="2551" t="s">
        <v>19</v>
      </c>
      <c r="B1" s="2552"/>
      <c r="F1" s="41" t="s">
        <v>83</v>
      </c>
      <c r="H1" s="41" t="s">
        <v>20</v>
      </c>
      <c r="J1" s="41" t="s">
        <v>563</v>
      </c>
      <c r="L1" s="42" t="s">
        <v>21</v>
      </c>
    </row>
    <row r="2" spans="1:14">
      <c r="E2" s="40" t="s">
        <v>161</v>
      </c>
    </row>
    <row r="4" spans="1:14" ht="14.25">
      <c r="A4" s="2560" t="s">
        <v>580</v>
      </c>
      <c r="B4" s="2561"/>
      <c r="N4" s="43"/>
    </row>
    <row r="5" spans="1:14" ht="14.25">
      <c r="A5" s="44"/>
      <c r="N5" s="43"/>
    </row>
    <row r="6" spans="1:14" ht="13.5">
      <c r="E6" s="45" t="s">
        <v>22</v>
      </c>
    </row>
    <row r="8" spans="1:14" ht="16.5" customHeight="1">
      <c r="E8" s="45" t="s">
        <v>23</v>
      </c>
      <c r="F8" s="2555"/>
      <c r="G8" s="2555"/>
      <c r="H8" s="2555"/>
      <c r="I8" s="2555"/>
      <c r="J8" s="2555"/>
      <c r="K8" s="2555"/>
      <c r="L8" s="2555"/>
    </row>
    <row r="10" spans="1:14" ht="17.25" customHeight="1">
      <c r="E10" s="45" t="s">
        <v>24</v>
      </c>
      <c r="F10" s="2556"/>
      <c r="G10" s="2557"/>
      <c r="H10" s="2557"/>
      <c r="I10" s="2557"/>
      <c r="J10" s="2557"/>
      <c r="K10" s="2557"/>
      <c r="L10" s="2557"/>
    </row>
    <row r="13" spans="1:14" ht="21">
      <c r="A13" s="2558" t="s">
        <v>25</v>
      </c>
      <c r="B13" s="2558"/>
      <c r="C13" s="2558"/>
      <c r="D13" s="2558"/>
      <c r="E13" s="2558"/>
      <c r="F13" s="2558"/>
      <c r="G13" s="2558"/>
      <c r="H13" s="2559"/>
      <c r="I13" s="2559"/>
      <c r="J13" s="2559"/>
      <c r="K13" s="2559"/>
      <c r="L13" s="2559"/>
    </row>
    <row r="14" spans="1:14" ht="21" customHeight="1"/>
    <row r="15" spans="1:14" s="46" customFormat="1" ht="15" customHeight="1">
      <c r="A15" s="2553" t="s">
        <v>26</v>
      </c>
      <c r="B15" s="2553"/>
      <c r="C15" s="2553"/>
      <c r="D15" s="2553"/>
      <c r="E15" s="2553"/>
      <c r="F15" s="2553"/>
      <c r="G15" s="2553"/>
      <c r="H15" s="2554"/>
      <c r="I15" s="2554"/>
      <c r="J15" s="2554"/>
      <c r="K15" s="2554"/>
      <c r="L15" s="2554"/>
    </row>
    <row r="16" spans="1:14" s="46" customFormat="1" ht="15" customHeight="1">
      <c r="A16" s="2553" t="s">
        <v>27</v>
      </c>
      <c r="B16" s="2553"/>
      <c r="C16" s="2553"/>
      <c r="D16" s="2553"/>
      <c r="E16" s="2553"/>
      <c r="F16" s="2553"/>
      <c r="G16" s="2553"/>
      <c r="H16" s="2554"/>
      <c r="I16" s="2554"/>
      <c r="J16" s="2554"/>
      <c r="K16" s="2554"/>
      <c r="L16" s="2554"/>
    </row>
    <row r="17" spans="1:12" s="46" customFormat="1" ht="15" customHeight="1">
      <c r="A17" s="2553" t="s">
        <v>28</v>
      </c>
      <c r="B17" s="2553"/>
      <c r="C17" s="2553"/>
      <c r="D17" s="2553"/>
      <c r="E17" s="2553"/>
      <c r="F17" s="2553"/>
      <c r="G17" s="2553"/>
      <c r="H17" s="2553"/>
      <c r="I17" s="2553"/>
      <c r="J17" s="2553"/>
      <c r="K17" s="2553"/>
      <c r="L17" s="2553"/>
    </row>
    <row r="18" spans="1:12" s="46" customFormat="1" ht="15" customHeight="1">
      <c r="A18" s="2553" t="s">
        <v>29</v>
      </c>
      <c r="B18" s="2553"/>
      <c r="C18" s="2553"/>
      <c r="D18" s="2553"/>
      <c r="E18" s="2553"/>
      <c r="F18" s="2553"/>
      <c r="G18" s="2553"/>
      <c r="H18" s="2554"/>
      <c r="I18" s="2554"/>
      <c r="J18" s="2554"/>
      <c r="K18" s="2554"/>
      <c r="L18" s="2554"/>
    </row>
    <row r="19" spans="1:12" s="46" customFormat="1" ht="15" customHeight="1">
      <c r="A19" s="2553" t="s">
        <v>30</v>
      </c>
      <c r="B19" s="2553"/>
      <c r="C19" s="2553"/>
      <c r="D19" s="2553"/>
      <c r="E19" s="2553"/>
      <c r="F19" s="2553"/>
      <c r="G19" s="2553"/>
      <c r="H19" s="2554"/>
      <c r="I19" s="2554"/>
      <c r="J19" s="2554"/>
      <c r="K19" s="2554"/>
      <c r="L19" s="2554"/>
    </row>
    <row r="20" spans="1:12" s="46" customFormat="1" ht="15" customHeight="1">
      <c r="A20" s="2553" t="s">
        <v>31</v>
      </c>
      <c r="B20" s="2553"/>
      <c r="C20" s="2553"/>
      <c r="D20" s="2553"/>
      <c r="E20" s="2553"/>
      <c r="F20" s="2553"/>
      <c r="G20" s="2553"/>
      <c r="H20" s="2554"/>
      <c r="I20" s="2554"/>
      <c r="J20" s="2554"/>
      <c r="K20" s="2554"/>
      <c r="L20" s="2554"/>
    </row>
    <row r="21" spans="1:12" s="46" customFormat="1" ht="15" customHeight="1">
      <c r="A21" s="2553" t="s">
        <v>162</v>
      </c>
      <c r="B21" s="2553"/>
      <c r="C21" s="2553"/>
      <c r="D21" s="2553"/>
      <c r="E21" s="2553"/>
      <c r="F21" s="2553"/>
      <c r="G21" s="2553"/>
      <c r="H21" s="2554"/>
      <c r="I21" s="2554"/>
      <c r="J21" s="2554"/>
      <c r="K21" s="2554"/>
      <c r="L21" s="2554"/>
    </row>
    <row r="22" spans="1:12" s="46" customFormat="1" ht="15" customHeight="1">
      <c r="A22" s="2553" t="s">
        <v>32</v>
      </c>
      <c r="B22" s="2553"/>
      <c r="C22" s="2553"/>
      <c r="D22" s="2553"/>
      <c r="E22" s="2553"/>
      <c r="F22" s="2553"/>
      <c r="G22" s="2553"/>
      <c r="H22" s="2554"/>
      <c r="I22" s="2554"/>
      <c r="J22" s="2554"/>
      <c r="K22" s="2554"/>
      <c r="L22" s="2554"/>
    </row>
    <row r="23" spans="1:12" s="46" customFormat="1" ht="15" customHeight="1">
      <c r="A23" s="2553" t="s">
        <v>33</v>
      </c>
      <c r="B23" s="2553"/>
      <c r="C23" s="2553"/>
      <c r="D23" s="2553"/>
      <c r="E23" s="2553"/>
      <c r="F23" s="2553"/>
      <c r="G23" s="2553"/>
      <c r="H23" s="2554"/>
      <c r="I23" s="2554"/>
      <c r="J23" s="2554"/>
      <c r="K23" s="2554"/>
      <c r="L23" s="2554"/>
    </row>
    <row r="24" spans="1:12" s="46" customFormat="1" ht="15" customHeight="1">
      <c r="A24" s="2553" t="s">
        <v>34</v>
      </c>
      <c r="B24" s="2553"/>
      <c r="C24" s="2553"/>
      <c r="D24" s="2553"/>
      <c r="E24" s="2553"/>
      <c r="F24" s="2553"/>
      <c r="G24" s="2553"/>
      <c r="H24" s="2554"/>
      <c r="I24" s="2554"/>
      <c r="J24" s="2554"/>
      <c r="K24" s="2554"/>
      <c r="L24" s="2554"/>
    </row>
    <row r="25" spans="1:12" s="46" customFormat="1" ht="15" customHeight="1">
      <c r="A25" s="2553" t="s">
        <v>35</v>
      </c>
      <c r="B25" s="2553"/>
      <c r="C25" s="2553"/>
      <c r="D25" s="2553"/>
      <c r="E25" s="2553"/>
      <c r="F25" s="2553"/>
      <c r="G25" s="2553"/>
      <c r="H25" s="2554"/>
      <c r="I25" s="2554"/>
      <c r="J25" s="2554"/>
      <c r="K25" s="2554"/>
      <c r="L25" s="2554"/>
    </row>
    <row r="26" spans="1:12" s="46" customFormat="1" ht="15" customHeight="1">
      <c r="A26" s="2553" t="s">
        <v>163</v>
      </c>
      <c r="B26" s="2553"/>
      <c r="C26" s="2553"/>
      <c r="D26" s="2553"/>
      <c r="E26" s="2553"/>
      <c r="F26" s="2553"/>
      <c r="G26" s="2553"/>
      <c r="H26" s="2554"/>
      <c r="I26" s="2554"/>
      <c r="J26" s="2554"/>
      <c r="K26" s="2554"/>
      <c r="L26" s="2554"/>
    </row>
    <row r="27" spans="1:12" s="46" customFormat="1" ht="15" customHeight="1">
      <c r="A27" s="2553" t="s">
        <v>36</v>
      </c>
      <c r="B27" s="2553"/>
      <c r="C27" s="2553"/>
      <c r="D27" s="2553"/>
      <c r="E27" s="2553"/>
      <c r="F27" s="2553"/>
      <c r="G27" s="2553"/>
      <c r="H27" s="2554"/>
      <c r="I27" s="2554"/>
      <c r="J27" s="2554"/>
      <c r="K27" s="2554"/>
      <c r="L27" s="2554"/>
    </row>
    <row r="28" spans="1:12" s="46" customFormat="1" ht="15" customHeight="1">
      <c r="A28" s="2553" t="s">
        <v>37</v>
      </c>
      <c r="B28" s="2553"/>
      <c r="C28" s="2553"/>
      <c r="D28" s="2553"/>
      <c r="E28" s="2553"/>
      <c r="F28" s="2553"/>
      <c r="G28" s="2553"/>
      <c r="H28" s="2554"/>
      <c r="I28" s="2554"/>
      <c r="J28" s="2554"/>
      <c r="K28" s="2554"/>
      <c r="L28" s="2554"/>
    </row>
    <row r="29" spans="1:12" s="46" customFormat="1" ht="15" customHeight="1">
      <c r="A29" s="2553" t="s">
        <v>38</v>
      </c>
      <c r="B29" s="2553"/>
      <c r="C29" s="2553"/>
      <c r="D29" s="2553"/>
      <c r="E29" s="2553"/>
      <c r="F29" s="2553"/>
      <c r="G29" s="2553"/>
      <c r="H29" s="2554"/>
      <c r="I29" s="2554"/>
      <c r="J29" s="2554"/>
      <c r="K29" s="2554"/>
      <c r="L29" s="2554"/>
    </row>
    <row r="30" spans="1:12" s="46" customFormat="1" ht="15" customHeight="1">
      <c r="A30" s="2553" t="s">
        <v>39</v>
      </c>
      <c r="B30" s="2553"/>
      <c r="C30" s="2553"/>
      <c r="D30" s="2553"/>
      <c r="E30" s="2553"/>
      <c r="F30" s="2553"/>
      <c r="G30" s="2553"/>
      <c r="H30" s="2554"/>
      <c r="I30" s="2554"/>
      <c r="J30" s="2554"/>
      <c r="K30" s="2554"/>
      <c r="L30" s="2554"/>
    </row>
    <row r="31" spans="1:12" s="46" customFormat="1" ht="15" customHeight="1">
      <c r="A31" s="2553"/>
      <c r="B31" s="2553"/>
      <c r="C31" s="2553"/>
      <c r="D31" s="2553"/>
      <c r="E31" s="2553"/>
      <c r="F31" s="2553"/>
      <c r="G31" s="2553"/>
      <c r="H31" s="2554"/>
      <c r="I31" s="2554"/>
      <c r="J31" s="2554"/>
      <c r="K31" s="2554"/>
      <c r="L31" s="2554"/>
    </row>
    <row r="32" spans="1:12" s="46" customFormat="1" ht="15" customHeight="1">
      <c r="A32" s="2553" t="s">
        <v>40</v>
      </c>
      <c r="B32" s="2553"/>
      <c r="C32" s="2553"/>
      <c r="D32" s="2553"/>
      <c r="E32" s="2553"/>
      <c r="F32" s="2553"/>
      <c r="G32" s="2553"/>
      <c r="H32" s="2554"/>
      <c r="I32" s="2554"/>
      <c r="J32" s="2554"/>
      <c r="K32" s="2554"/>
      <c r="L32" s="2554"/>
    </row>
    <row r="33" spans="1:12" ht="12" customHeight="1" thickBot="1"/>
    <row r="34" spans="1:12" ht="17.100000000000001" customHeight="1">
      <c r="A34" s="2577" t="s">
        <v>41</v>
      </c>
      <c r="B34" s="2562"/>
      <c r="C34" s="2562"/>
      <c r="D34" s="2562"/>
      <c r="E34" s="2562"/>
      <c r="F34" s="2562"/>
      <c r="G34" s="2562"/>
      <c r="H34" s="2562"/>
      <c r="I34" s="2562"/>
      <c r="J34" s="2562"/>
      <c r="K34" s="2562"/>
      <c r="L34" s="2563"/>
    </row>
    <row r="35" spans="1:12" ht="17.100000000000001" customHeight="1">
      <c r="A35" s="2566"/>
      <c r="B35" s="2564"/>
      <c r="C35" s="2564"/>
      <c r="D35" s="2564"/>
      <c r="E35" s="2564"/>
      <c r="F35" s="2564"/>
      <c r="G35" s="2564"/>
      <c r="H35" s="2564"/>
      <c r="I35" s="2564"/>
      <c r="J35" s="2564"/>
      <c r="K35" s="2564"/>
      <c r="L35" s="2565"/>
    </row>
    <row r="36" spans="1:12" ht="17.100000000000001" customHeight="1">
      <c r="A36" s="2578"/>
      <c r="B36" s="2564"/>
      <c r="C36" s="2564"/>
      <c r="D36" s="2564"/>
      <c r="E36" s="2564"/>
      <c r="F36" s="2564"/>
      <c r="G36" s="2564"/>
      <c r="H36" s="2564"/>
      <c r="I36" s="2564"/>
      <c r="J36" s="2564"/>
      <c r="K36" s="2564"/>
      <c r="L36" s="2565"/>
    </row>
    <row r="37" spans="1:12" ht="17.100000000000001" customHeight="1">
      <c r="A37" s="2566" t="s">
        <v>42</v>
      </c>
      <c r="B37" s="2588"/>
      <c r="C37" s="2589"/>
      <c r="D37" s="2589"/>
      <c r="E37" s="2589"/>
      <c r="F37" s="2589"/>
      <c r="G37" s="2589"/>
      <c r="H37" s="2589"/>
      <c r="I37" s="2589"/>
      <c r="J37" s="2589"/>
      <c r="K37" s="2589"/>
      <c r="L37" s="2590"/>
    </row>
    <row r="38" spans="1:12" ht="17.100000000000001" customHeight="1">
      <c r="A38" s="2566"/>
      <c r="B38" s="2579"/>
      <c r="C38" s="2580"/>
      <c r="D38" s="2580"/>
      <c r="E38" s="2580"/>
      <c r="F38" s="2580"/>
      <c r="G38" s="2580"/>
      <c r="H38" s="2580"/>
      <c r="I38" s="2580"/>
      <c r="J38" s="2580"/>
      <c r="K38" s="2580"/>
      <c r="L38" s="2581"/>
    </row>
    <row r="39" spans="1:12" ht="17.100000000000001" customHeight="1">
      <c r="A39" s="2566"/>
      <c r="B39" s="2582"/>
      <c r="C39" s="2580"/>
      <c r="D39" s="2580"/>
      <c r="E39" s="2580"/>
      <c r="F39" s="2580"/>
      <c r="G39" s="2580"/>
      <c r="H39" s="2580"/>
      <c r="I39" s="2580"/>
      <c r="J39" s="2580"/>
      <c r="K39" s="2580"/>
      <c r="L39" s="2581"/>
    </row>
    <row r="40" spans="1:12" ht="17.100000000000001" customHeight="1">
      <c r="A40" s="2583" t="s">
        <v>546</v>
      </c>
      <c r="B40" s="2584"/>
      <c r="C40" s="2584"/>
      <c r="D40" s="2584"/>
      <c r="E40" s="2584"/>
      <c r="F40" s="2584"/>
      <c r="G40" s="2584"/>
      <c r="H40" s="2584"/>
      <c r="I40" s="2584"/>
      <c r="J40" s="2584"/>
      <c r="K40" s="2584"/>
      <c r="L40" s="2585"/>
    </row>
    <row r="41" spans="1:12" ht="17.100000000000001" customHeight="1">
      <c r="A41" s="2566"/>
      <c r="B41" s="2564"/>
      <c r="C41" s="2564"/>
      <c r="D41" s="2564"/>
      <c r="E41" s="2564"/>
      <c r="F41" s="2564"/>
      <c r="G41" s="2564"/>
      <c r="H41" s="2564"/>
      <c r="I41" s="2564"/>
      <c r="J41" s="2564"/>
      <c r="K41" s="2564"/>
      <c r="L41" s="2565"/>
    </row>
    <row r="42" spans="1:12" ht="17.100000000000001" customHeight="1">
      <c r="A42" s="2578"/>
      <c r="B42" s="2586"/>
      <c r="C42" s="2586"/>
      <c r="D42" s="2586"/>
      <c r="E42" s="2586"/>
      <c r="F42" s="2586"/>
      <c r="G42" s="2586"/>
      <c r="H42" s="2586"/>
      <c r="I42" s="2586"/>
      <c r="J42" s="2586"/>
      <c r="K42" s="2586"/>
      <c r="L42" s="2587"/>
    </row>
    <row r="43" spans="1:12" ht="17.100000000000001" customHeight="1">
      <c r="A43" s="2566" t="s">
        <v>193</v>
      </c>
      <c r="B43" s="2568"/>
      <c r="C43" s="2569"/>
      <c r="D43" s="204" t="s">
        <v>88</v>
      </c>
      <c r="E43" s="2572" t="s">
        <v>43</v>
      </c>
      <c r="F43" s="2554"/>
      <c r="G43" s="2554"/>
      <c r="H43" s="2554"/>
      <c r="I43" s="2554"/>
      <c r="J43" s="2554"/>
      <c r="K43" s="2554"/>
      <c r="L43" s="2573"/>
    </row>
    <row r="44" spans="1:12" ht="17.100000000000001" customHeight="1">
      <c r="A44" s="2566"/>
      <c r="B44" s="2568"/>
      <c r="C44" s="2569"/>
      <c r="D44" s="205" t="s">
        <v>209</v>
      </c>
      <c r="E44" s="2572"/>
      <c r="F44" s="2554"/>
      <c r="G44" s="2554"/>
      <c r="H44" s="2554"/>
      <c r="I44" s="2554"/>
      <c r="J44" s="2554"/>
      <c r="K44" s="2554"/>
      <c r="L44" s="2573"/>
    </row>
    <row r="45" spans="1:12" ht="17.100000000000001" customHeight="1" thickBot="1">
      <c r="A45" s="2567"/>
      <c r="B45" s="2570"/>
      <c r="C45" s="2571"/>
      <c r="D45" s="206" t="s">
        <v>208</v>
      </c>
      <c r="E45" s="2574"/>
      <c r="F45" s="2575"/>
      <c r="G45" s="2575"/>
      <c r="H45" s="2575"/>
      <c r="I45" s="2575"/>
      <c r="J45" s="2575"/>
      <c r="K45" s="2575"/>
      <c r="L45" s="2576"/>
    </row>
    <row r="46" spans="1:12" ht="17.100000000000001" customHeight="1" thickBot="1">
      <c r="A46" s="42"/>
    </row>
    <row r="47" spans="1:12" ht="17.100000000000001" customHeight="1">
      <c r="A47" s="207" t="s">
        <v>45</v>
      </c>
      <c r="B47" s="208"/>
      <c r="C47" s="47"/>
      <c r="D47" s="47"/>
      <c r="E47" s="47"/>
      <c r="F47" s="47"/>
      <c r="G47" s="47"/>
      <c r="H47" s="47"/>
      <c r="I47" s="47"/>
      <c r="J47" s="47"/>
      <c r="K47" s="47"/>
      <c r="L47" s="48"/>
    </row>
    <row r="48" spans="1:12" ht="17.100000000000001" customHeight="1">
      <c r="A48" s="209"/>
      <c r="B48" s="49"/>
      <c r="C48" s="49"/>
      <c r="D48" s="49"/>
      <c r="E48" s="49"/>
      <c r="F48" s="49"/>
      <c r="G48" s="49"/>
      <c r="H48" s="49"/>
      <c r="I48" s="49"/>
      <c r="J48" s="49"/>
      <c r="K48" s="49"/>
      <c r="L48" s="50"/>
    </row>
    <row r="49" spans="1:12" ht="17.100000000000001" customHeight="1" thickBot="1">
      <c r="A49" s="210" t="s">
        <v>46</v>
      </c>
      <c r="B49" s="51"/>
      <c r="C49" s="51"/>
      <c r="D49" s="51"/>
      <c r="E49" s="51"/>
      <c r="F49" s="51"/>
      <c r="G49" s="51"/>
      <c r="H49" s="51"/>
      <c r="I49" s="51"/>
      <c r="J49" s="51"/>
      <c r="K49" s="51"/>
      <c r="L49" s="52"/>
    </row>
  </sheetData>
  <mergeCells count="34">
    <mergeCell ref="A43:A45"/>
    <mergeCell ref="B43:C45"/>
    <mergeCell ref="E43:L44"/>
    <mergeCell ref="E45:L45"/>
    <mergeCell ref="A34:A36"/>
    <mergeCell ref="B38:L39"/>
    <mergeCell ref="A37:A39"/>
    <mergeCell ref="A40:A42"/>
    <mergeCell ref="B40:L42"/>
    <mergeCell ref="B37:L37"/>
    <mergeCell ref="A31:L31"/>
    <mergeCell ref="A32:L32"/>
    <mergeCell ref="B34:L36"/>
    <mergeCell ref="A27:L27"/>
    <mergeCell ref="A28:L28"/>
    <mergeCell ref="A29:L29"/>
    <mergeCell ref="A30:L30"/>
    <mergeCell ref="A23:L23"/>
    <mergeCell ref="A24:L24"/>
    <mergeCell ref="A25:L25"/>
    <mergeCell ref="A26:L26"/>
    <mergeCell ref="A16:L16"/>
    <mergeCell ref="A17:L17"/>
    <mergeCell ref="A19:L19"/>
    <mergeCell ref="A20:L20"/>
    <mergeCell ref="A21:L21"/>
    <mergeCell ref="A22:L22"/>
    <mergeCell ref="A1:B1"/>
    <mergeCell ref="A18:L18"/>
    <mergeCell ref="F8:L8"/>
    <mergeCell ref="F10:L10"/>
    <mergeCell ref="A15:L15"/>
    <mergeCell ref="A13:L13"/>
    <mergeCell ref="A4:B4"/>
  </mergeCells>
  <phoneticPr fontId="3"/>
  <pageMargins left="0.78700000000000003" right="0.59" top="0.98399999999999999" bottom="0.98399999999999999" header="0.51200000000000001" footer="0.51200000000000001"/>
  <pageSetup paperSize="9" scale="97" orientation="portrait" r:id="rId1"/>
  <headerFooter alignWithMargins="0">
    <oddFooter>&amp;C１８－２</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
  <sheetViews>
    <sheetView showGridLines="0" view="pageBreakPreview" zoomScaleNormal="100" workbookViewId="0">
      <selection activeCell="R51" sqref="R51"/>
    </sheetView>
  </sheetViews>
  <sheetFormatPr defaultColWidth="8" defaultRowHeight="15" customHeight="1"/>
  <cols>
    <col min="1" max="1" width="3.375" style="54" customWidth="1"/>
    <col min="2" max="2" width="6.75" style="54" customWidth="1"/>
    <col min="3" max="10" width="4.125" style="54" customWidth="1"/>
    <col min="11" max="11" width="1" style="54" customWidth="1"/>
    <col min="12" max="12" width="3.375" style="54" customWidth="1"/>
    <col min="13" max="13" width="6.75" style="54" customWidth="1"/>
    <col min="14" max="20" width="4.125" style="54" customWidth="1"/>
    <col min="21" max="21" width="9.25" style="54" customWidth="1"/>
    <col min="22" max="22" width="11.375" style="54" customWidth="1"/>
    <col min="23" max="32" width="4.125" style="54" customWidth="1"/>
    <col min="33" max="33" width="1" style="54" customWidth="1"/>
    <col min="34" max="43" width="4.125" style="54" customWidth="1"/>
    <col min="44" max="44" width="4.25" style="54" customWidth="1"/>
    <col min="45" max="45" width="4.125" style="54" customWidth="1"/>
    <col min="46" max="16384" width="8" style="54"/>
  </cols>
  <sheetData>
    <row r="1" spans="1:43" ht="15" customHeight="1" thickBot="1">
      <c r="A1" s="2691" t="s">
        <v>47</v>
      </c>
      <c r="B1" s="2692"/>
      <c r="C1" s="2692"/>
      <c r="D1" s="2693"/>
      <c r="E1" s="53"/>
      <c r="N1" s="54" t="s">
        <v>83</v>
      </c>
      <c r="Q1" s="54" t="s">
        <v>20</v>
      </c>
      <c r="S1" s="54" t="s">
        <v>563</v>
      </c>
      <c r="U1" s="54" t="s">
        <v>48</v>
      </c>
    </row>
    <row r="2" spans="1:43" ht="4.5" customHeight="1">
      <c r="W2" s="2694" t="s">
        <v>49</v>
      </c>
      <c r="X2" s="2694"/>
      <c r="Y2" s="2694"/>
      <c r="Z2" s="2694"/>
      <c r="AA2" s="2694"/>
      <c r="AB2" s="2694"/>
      <c r="AC2" s="2694"/>
    </row>
    <row r="3" spans="1:43" ht="15" customHeight="1">
      <c r="W3" s="2695"/>
      <c r="X3" s="2695"/>
      <c r="Y3" s="2695"/>
      <c r="Z3" s="2695"/>
      <c r="AA3" s="2695"/>
      <c r="AB3" s="2695"/>
      <c r="AC3" s="2695"/>
    </row>
    <row r="4" spans="1:43" ht="18.75" customHeight="1">
      <c r="A4" s="2696" t="s">
        <v>580</v>
      </c>
      <c r="B4" s="2696"/>
      <c r="C4" s="2696"/>
      <c r="D4" s="2696"/>
      <c r="E4" s="2696"/>
      <c r="F4" s="2696"/>
      <c r="G4" s="2696"/>
      <c r="H4" s="2696"/>
      <c r="I4" s="2696"/>
      <c r="J4" s="2696"/>
      <c r="K4" s="2696"/>
      <c r="L4" s="2696"/>
      <c r="M4" s="2696"/>
      <c r="N4" s="2696"/>
      <c r="O4" s="2696"/>
      <c r="P4" s="2696"/>
      <c r="Q4" s="2696"/>
      <c r="R4" s="2696"/>
      <c r="S4" s="2696"/>
      <c r="T4" s="2696"/>
      <c r="U4" s="2696"/>
      <c r="V4" s="55"/>
      <c r="W4" s="2621" t="s">
        <v>50</v>
      </c>
      <c r="X4" s="2650"/>
      <c r="Y4" s="2651"/>
      <c r="Z4" s="2657"/>
      <c r="AA4" s="2657"/>
      <c r="AB4" s="2657"/>
      <c r="AC4" s="2657"/>
      <c r="AD4" s="2657"/>
      <c r="AE4" s="2657"/>
      <c r="AF4" s="2657"/>
      <c r="AG4" s="2698"/>
      <c r="AH4" s="2621" t="s">
        <v>51</v>
      </c>
      <c r="AI4" s="2650"/>
      <c r="AJ4" s="2651"/>
      <c r="AK4" s="2657"/>
      <c r="AL4" s="2657"/>
      <c r="AM4" s="2657"/>
      <c r="AN4" s="2657"/>
      <c r="AO4" s="2657"/>
      <c r="AP4" s="2657"/>
      <c r="AQ4" s="2698"/>
    </row>
    <row r="5" spans="1:43" ht="14.1" customHeight="1">
      <c r="A5" s="2697"/>
      <c r="B5" s="2697"/>
      <c r="C5" s="2697"/>
      <c r="D5" s="2697"/>
      <c r="E5" s="2697"/>
      <c r="F5" s="2697"/>
      <c r="G5" s="2697"/>
      <c r="H5" s="2697"/>
      <c r="I5" s="2697"/>
      <c r="J5" s="2697"/>
      <c r="K5" s="2697"/>
      <c r="L5" s="2697"/>
      <c r="M5" s="2697"/>
      <c r="N5" s="2697"/>
      <c r="O5" s="2697"/>
      <c r="P5" s="2697"/>
      <c r="Q5" s="2697"/>
      <c r="R5" s="2697"/>
      <c r="S5" s="2697"/>
      <c r="T5" s="2697"/>
      <c r="U5" s="2697"/>
      <c r="V5" s="58"/>
      <c r="W5" s="2617"/>
      <c r="X5" s="2618"/>
      <c r="Y5" s="2699"/>
      <c r="Z5" s="2689"/>
      <c r="AA5" s="2689"/>
      <c r="AB5" s="2689"/>
      <c r="AC5" s="2689"/>
      <c r="AD5" s="2689"/>
      <c r="AE5" s="2689"/>
      <c r="AF5" s="2689"/>
      <c r="AG5" s="2700"/>
      <c r="AH5" s="2617"/>
      <c r="AI5" s="2618"/>
      <c r="AJ5" s="2699"/>
      <c r="AK5" s="2689"/>
      <c r="AL5" s="2689"/>
      <c r="AM5" s="2689"/>
      <c r="AN5" s="2689"/>
      <c r="AO5" s="2689"/>
      <c r="AP5" s="2689"/>
      <c r="AQ5" s="2700"/>
    </row>
    <row r="6" spans="1:43" ht="14.1" customHeight="1">
      <c r="A6" s="2688" t="s">
        <v>52</v>
      </c>
      <c r="B6" s="2688"/>
      <c r="C6" s="2580"/>
      <c r="D6" s="2689"/>
      <c r="E6" s="2559"/>
      <c r="F6" s="2559"/>
      <c r="G6" s="2559"/>
      <c r="H6" s="2559"/>
      <c r="I6" s="2559"/>
      <c r="J6" s="2559"/>
      <c r="K6" s="2559"/>
      <c r="L6" s="2559"/>
      <c r="M6" s="2559"/>
      <c r="N6" s="2559"/>
      <c r="W6" s="2629"/>
      <c r="X6" s="2684"/>
      <c r="Y6" s="2701"/>
      <c r="Z6" s="2702"/>
      <c r="AA6" s="2702"/>
      <c r="AB6" s="2702"/>
      <c r="AC6" s="2702"/>
      <c r="AD6" s="2702"/>
      <c r="AE6" s="2702"/>
      <c r="AF6" s="2702"/>
      <c r="AG6" s="2703"/>
      <c r="AH6" s="2629"/>
      <c r="AI6" s="2684"/>
      <c r="AJ6" s="2701"/>
      <c r="AK6" s="2702"/>
      <c r="AL6" s="2702"/>
      <c r="AM6" s="2702"/>
      <c r="AN6" s="2702"/>
      <c r="AO6" s="2702"/>
      <c r="AP6" s="2702"/>
      <c r="AQ6" s="2703"/>
    </row>
    <row r="7" spans="1:43" ht="14.1" customHeight="1">
      <c r="C7" s="63"/>
      <c r="D7" s="2557"/>
      <c r="E7" s="2557"/>
      <c r="F7" s="2557"/>
      <c r="G7" s="2557"/>
      <c r="H7" s="2557"/>
      <c r="I7" s="2557"/>
      <c r="J7" s="2557"/>
      <c r="K7" s="2557"/>
      <c r="L7" s="2557"/>
      <c r="M7" s="2557"/>
      <c r="N7" s="2557"/>
      <c r="O7" s="63"/>
      <c r="P7" s="63"/>
      <c r="Q7" s="63"/>
      <c r="R7" s="63"/>
      <c r="S7" s="63"/>
      <c r="W7" s="2665" t="s">
        <v>53</v>
      </c>
      <c r="X7" s="2687"/>
      <c r="Y7" s="64"/>
      <c r="Z7" s="65" t="s">
        <v>164</v>
      </c>
      <c r="AA7" s="65"/>
      <c r="AB7" s="65"/>
      <c r="AC7" s="65"/>
      <c r="AD7" s="65"/>
      <c r="AE7" s="65"/>
      <c r="AF7" s="65"/>
      <c r="AG7" s="65"/>
      <c r="AH7" s="65"/>
      <c r="AI7" s="65"/>
      <c r="AJ7" s="65"/>
      <c r="AK7" s="65"/>
      <c r="AL7" s="65"/>
      <c r="AM7" s="65"/>
      <c r="AN7" s="65"/>
      <c r="AO7" s="65"/>
      <c r="AP7" s="65"/>
      <c r="AQ7" s="66"/>
    </row>
    <row r="8" spans="1:43" ht="14.1" customHeight="1">
      <c r="A8" s="2679"/>
      <c r="B8" s="2679"/>
      <c r="W8" s="59"/>
      <c r="X8" s="60"/>
      <c r="Y8" s="2704"/>
      <c r="Z8" s="2705"/>
      <c r="AA8" s="2705"/>
      <c r="AB8" s="2705"/>
      <c r="AC8" s="2705"/>
      <c r="AD8" s="2705"/>
      <c r="AE8" s="2705"/>
      <c r="AF8" s="2705"/>
      <c r="AG8" s="2705"/>
      <c r="AH8" s="2705"/>
      <c r="AI8" s="2705"/>
      <c r="AJ8" s="2705"/>
      <c r="AK8" s="2705"/>
      <c r="AL8" s="2705"/>
      <c r="AM8" s="2705"/>
      <c r="AN8" s="2705"/>
      <c r="AO8" s="2705"/>
      <c r="AP8" s="2705"/>
      <c r="AQ8" s="2706"/>
    </row>
    <row r="9" spans="1:43" ht="14.1" customHeight="1">
      <c r="A9" s="2688" t="s">
        <v>54</v>
      </c>
      <c r="B9" s="2688"/>
      <c r="C9" s="2580"/>
      <c r="D9" s="2690"/>
      <c r="E9" s="2580"/>
      <c r="F9" s="2580"/>
      <c r="G9" s="2580"/>
      <c r="H9" s="2580"/>
      <c r="I9" s="2580"/>
      <c r="J9" s="2580"/>
      <c r="K9" s="2580"/>
      <c r="L9" s="2580"/>
      <c r="M9" s="2580"/>
      <c r="N9" s="2580"/>
      <c r="O9" s="2580"/>
      <c r="P9" s="2580"/>
      <c r="Q9" s="2580"/>
      <c r="R9" s="2580"/>
      <c r="S9" s="2580"/>
      <c r="W9" s="2667" t="s">
        <v>55</v>
      </c>
      <c r="X9" s="2686"/>
      <c r="Y9" s="67"/>
      <c r="Z9" s="63"/>
      <c r="AA9" s="63"/>
      <c r="AB9" s="63"/>
      <c r="AC9" s="63"/>
      <c r="AD9" s="63"/>
      <c r="AE9" s="63"/>
      <c r="AF9" s="63"/>
      <c r="AG9" s="63"/>
      <c r="AH9" s="63"/>
      <c r="AI9" s="63" t="s">
        <v>56</v>
      </c>
      <c r="AJ9" s="63"/>
      <c r="AK9" s="63"/>
      <c r="AL9" s="63" t="s">
        <v>57</v>
      </c>
      <c r="AM9" s="63"/>
      <c r="AN9" s="63" t="s">
        <v>57</v>
      </c>
      <c r="AO9" s="63"/>
      <c r="AP9" s="63" t="s">
        <v>58</v>
      </c>
      <c r="AQ9" s="68"/>
    </row>
    <row r="10" spans="1:43" ht="14.1" customHeight="1">
      <c r="C10" s="69"/>
      <c r="D10" s="2603"/>
      <c r="E10" s="2603"/>
      <c r="F10" s="2603"/>
      <c r="G10" s="2603"/>
      <c r="H10" s="2603"/>
      <c r="I10" s="2603"/>
      <c r="J10" s="2603"/>
      <c r="K10" s="2603"/>
      <c r="L10" s="2603"/>
      <c r="M10" s="2603"/>
      <c r="N10" s="2603"/>
      <c r="O10" s="2603"/>
      <c r="P10" s="2603"/>
      <c r="Q10" s="2603"/>
      <c r="R10" s="2603"/>
      <c r="S10" s="2603"/>
      <c r="W10" s="2665" t="s">
        <v>59</v>
      </c>
      <c r="X10" s="2687"/>
      <c r="Y10" s="2591"/>
      <c r="Z10" s="2608"/>
      <c r="AA10" s="2608"/>
      <c r="AB10" s="2608"/>
      <c r="AC10" s="2608"/>
      <c r="AD10" s="2608"/>
      <c r="AE10" s="2608"/>
      <c r="AF10" s="2608"/>
      <c r="AG10" s="2608"/>
      <c r="AH10" s="2608"/>
      <c r="AI10" s="2608"/>
      <c r="AJ10" s="2608"/>
      <c r="AK10" s="2608"/>
      <c r="AL10" s="2608"/>
      <c r="AM10" s="2608"/>
      <c r="AN10" s="2608"/>
      <c r="AO10" s="2608"/>
      <c r="AP10" s="2608"/>
      <c r="AQ10" s="2609"/>
    </row>
    <row r="11" spans="1:43" ht="14.1" customHeight="1">
      <c r="L11" s="2679"/>
      <c r="M11" s="2679"/>
      <c r="W11" s="2617" t="s">
        <v>60</v>
      </c>
      <c r="X11" s="2618"/>
      <c r="Y11" s="2582"/>
      <c r="Z11" s="2580"/>
      <c r="AA11" s="2580"/>
      <c r="AB11" s="2580"/>
      <c r="AC11" s="2580"/>
      <c r="AD11" s="2580"/>
      <c r="AE11" s="2580"/>
      <c r="AF11" s="2580"/>
      <c r="AG11" s="2580"/>
      <c r="AH11" s="2580"/>
      <c r="AI11" s="2580"/>
      <c r="AJ11" s="2580"/>
      <c r="AK11" s="2580"/>
      <c r="AL11" s="2580"/>
      <c r="AM11" s="2580"/>
      <c r="AN11" s="2580"/>
      <c r="AO11" s="2580"/>
      <c r="AP11" s="2580"/>
      <c r="AQ11" s="2673"/>
    </row>
    <row r="12" spans="1:43" ht="14.1" customHeight="1">
      <c r="A12" s="64"/>
      <c r="B12" s="71"/>
      <c r="C12" s="2676" t="s">
        <v>61</v>
      </c>
      <c r="D12" s="2678"/>
      <c r="E12" s="2678"/>
      <c r="F12" s="2678"/>
      <c r="G12" s="2678"/>
      <c r="H12" s="2676" t="s">
        <v>62</v>
      </c>
      <c r="I12" s="2678"/>
      <c r="J12" s="2678"/>
      <c r="K12" s="2678"/>
      <c r="L12" s="2678"/>
      <c r="M12" s="2678"/>
      <c r="N12" s="2678"/>
      <c r="O12" s="2680"/>
      <c r="P12" s="2678" t="s">
        <v>63</v>
      </c>
      <c r="Q12" s="2678"/>
      <c r="R12" s="2678"/>
      <c r="S12" s="2678"/>
      <c r="T12" s="2678"/>
      <c r="U12" s="2680"/>
      <c r="W12" s="2667" t="s">
        <v>64</v>
      </c>
      <c r="X12" s="2686"/>
      <c r="Y12" s="2602"/>
      <c r="Z12" s="2603"/>
      <c r="AA12" s="2603"/>
      <c r="AB12" s="2603"/>
      <c r="AC12" s="2603"/>
      <c r="AD12" s="2603"/>
      <c r="AE12" s="2603"/>
      <c r="AF12" s="2603"/>
      <c r="AG12" s="2603"/>
      <c r="AH12" s="2603"/>
      <c r="AI12" s="2603"/>
      <c r="AJ12" s="2603"/>
      <c r="AK12" s="2603"/>
      <c r="AL12" s="2603"/>
      <c r="AM12" s="2603"/>
      <c r="AN12" s="2603"/>
      <c r="AO12" s="2603"/>
      <c r="AP12" s="2603"/>
      <c r="AQ12" s="2604"/>
    </row>
    <row r="13" spans="1:43" ht="14.1" customHeight="1">
      <c r="A13" s="72"/>
      <c r="B13" s="53"/>
      <c r="C13" s="56"/>
      <c r="D13" s="65"/>
      <c r="E13" s="65"/>
      <c r="F13" s="65"/>
      <c r="G13" s="65"/>
      <c r="H13" s="73" t="s">
        <v>65</v>
      </c>
      <c r="I13" s="74" t="s">
        <v>66</v>
      </c>
      <c r="J13" s="65"/>
      <c r="K13" s="65"/>
      <c r="L13" s="65"/>
      <c r="M13" s="65"/>
      <c r="N13" s="65"/>
      <c r="O13" s="66"/>
      <c r="P13" s="65"/>
      <c r="Q13" s="65"/>
      <c r="R13" s="65"/>
      <c r="S13" s="65"/>
      <c r="T13" s="65"/>
      <c r="U13" s="66"/>
      <c r="W13" s="56"/>
      <c r="X13" s="57"/>
      <c r="Y13" s="75" t="s">
        <v>67</v>
      </c>
      <c r="Z13" s="65"/>
      <c r="AA13" s="65"/>
      <c r="AB13" s="65" t="s">
        <v>20</v>
      </c>
      <c r="AC13" s="76"/>
      <c r="AD13" s="65" t="s">
        <v>68</v>
      </c>
      <c r="AE13" s="65"/>
      <c r="AF13" s="65" t="s">
        <v>48</v>
      </c>
      <c r="AG13" s="65"/>
      <c r="AH13" s="2621" t="s">
        <v>69</v>
      </c>
      <c r="AI13" s="2650"/>
      <c r="AJ13" s="64"/>
      <c r="AK13" s="65"/>
      <c r="AL13" s="65"/>
      <c r="AM13" s="65"/>
      <c r="AN13" s="65"/>
      <c r="AO13" s="65"/>
      <c r="AP13" s="65"/>
      <c r="AQ13" s="66"/>
    </row>
    <row r="14" spans="1:43" ht="14.1" customHeight="1">
      <c r="A14" s="2617" t="s">
        <v>70</v>
      </c>
      <c r="B14" s="2618"/>
      <c r="C14" s="59"/>
      <c r="F14" s="54" t="s">
        <v>71</v>
      </c>
      <c r="H14" s="77"/>
      <c r="L14" s="78" t="s">
        <v>72</v>
      </c>
      <c r="M14" s="78"/>
      <c r="N14" s="79"/>
      <c r="O14" s="80" t="s">
        <v>73</v>
      </c>
      <c r="P14" s="78" t="s">
        <v>83</v>
      </c>
      <c r="Q14" s="86"/>
      <c r="R14" s="54" t="s">
        <v>20</v>
      </c>
      <c r="S14" s="78" t="s">
        <v>68</v>
      </c>
      <c r="U14" s="80" t="s">
        <v>48</v>
      </c>
      <c r="W14" s="2617" t="s">
        <v>74</v>
      </c>
      <c r="X14" s="2618"/>
      <c r="Y14" s="78"/>
      <c r="AH14" s="2617"/>
      <c r="AI14" s="2618"/>
      <c r="AJ14" s="77"/>
      <c r="AM14" s="78" t="s">
        <v>20</v>
      </c>
      <c r="AO14" s="78" t="s">
        <v>68</v>
      </c>
      <c r="AQ14" s="80" t="s">
        <v>48</v>
      </c>
    </row>
    <row r="15" spans="1:43" ht="14.1" customHeight="1">
      <c r="A15" s="2617"/>
      <c r="B15" s="2618"/>
      <c r="C15" s="61"/>
      <c r="D15" s="63"/>
      <c r="E15" s="63"/>
      <c r="F15" s="63"/>
      <c r="G15" s="63"/>
      <c r="H15" s="81" t="s">
        <v>75</v>
      </c>
      <c r="I15" s="82" t="s">
        <v>76</v>
      </c>
      <c r="J15" s="63"/>
      <c r="K15" s="63"/>
      <c r="L15" s="63"/>
      <c r="M15" s="63"/>
      <c r="N15" s="63"/>
      <c r="O15" s="68"/>
      <c r="P15" s="63"/>
      <c r="Q15" s="63"/>
      <c r="R15" s="63"/>
      <c r="S15" s="63"/>
      <c r="T15" s="63"/>
      <c r="U15" s="68"/>
      <c r="W15" s="61"/>
      <c r="X15" s="62"/>
      <c r="Y15" s="83" t="s">
        <v>77</v>
      </c>
      <c r="Z15" s="63"/>
      <c r="AA15" s="63"/>
      <c r="AB15" s="63" t="s">
        <v>20</v>
      </c>
      <c r="AC15" s="84"/>
      <c r="AD15" s="63" t="s">
        <v>68</v>
      </c>
      <c r="AE15" s="63"/>
      <c r="AF15" s="63" t="s">
        <v>48</v>
      </c>
      <c r="AG15" s="63"/>
      <c r="AH15" s="2629"/>
      <c r="AI15" s="2684"/>
      <c r="AJ15" s="67"/>
      <c r="AK15" s="63"/>
      <c r="AL15" s="63"/>
      <c r="AM15" s="63"/>
      <c r="AN15" s="63"/>
      <c r="AO15" s="63"/>
      <c r="AP15" s="63"/>
      <c r="AQ15" s="68"/>
    </row>
    <row r="16" spans="1:43" ht="14.1" customHeight="1">
      <c r="A16" s="2617" t="s">
        <v>78</v>
      </c>
      <c r="B16" s="2618"/>
      <c r="C16" s="56"/>
      <c r="D16" s="65"/>
      <c r="E16" s="65"/>
      <c r="F16" s="65"/>
      <c r="G16" s="65"/>
      <c r="H16" s="73" t="s">
        <v>65</v>
      </c>
      <c r="I16" s="74" t="s">
        <v>66</v>
      </c>
      <c r="J16" s="65"/>
      <c r="K16" s="65"/>
      <c r="L16" s="65"/>
      <c r="M16" s="65"/>
      <c r="N16" s="65"/>
      <c r="O16" s="66"/>
      <c r="P16" s="65"/>
      <c r="Q16" s="65"/>
      <c r="R16" s="65"/>
      <c r="S16" s="65"/>
      <c r="T16" s="65"/>
      <c r="U16" s="66"/>
      <c r="W16" s="53"/>
      <c r="X16" s="53"/>
    </row>
    <row r="17" spans="1:43" ht="14.1" customHeight="1">
      <c r="A17" s="59"/>
      <c r="B17" s="53"/>
      <c r="C17" s="59"/>
      <c r="F17" s="54" t="s">
        <v>71</v>
      </c>
      <c r="H17" s="77"/>
      <c r="L17" s="78" t="s">
        <v>72</v>
      </c>
      <c r="M17" s="78"/>
      <c r="N17" s="79"/>
      <c r="O17" s="80" t="s">
        <v>73</v>
      </c>
      <c r="P17" s="78" t="s">
        <v>83</v>
      </c>
      <c r="Q17" s="86"/>
      <c r="R17" s="54" t="s">
        <v>20</v>
      </c>
      <c r="S17" s="78" t="s">
        <v>68</v>
      </c>
      <c r="U17" s="80" t="s">
        <v>48</v>
      </c>
      <c r="W17" s="56"/>
      <c r="X17" s="71"/>
      <c r="Y17" s="2621" t="s">
        <v>79</v>
      </c>
      <c r="Z17" s="2631"/>
      <c r="AA17" s="2631"/>
      <c r="AB17" s="2631"/>
      <c r="AC17" s="2624"/>
      <c r="AD17" s="2621" t="s">
        <v>62</v>
      </c>
      <c r="AE17" s="2631"/>
      <c r="AF17" s="2631"/>
      <c r="AG17" s="2631"/>
      <c r="AH17" s="2631"/>
      <c r="AI17" s="2631"/>
      <c r="AJ17" s="2631"/>
      <c r="AK17" s="2624"/>
      <c r="AL17" s="2621" t="s">
        <v>63</v>
      </c>
      <c r="AM17" s="2631"/>
      <c r="AN17" s="2631"/>
      <c r="AO17" s="2631"/>
      <c r="AP17" s="2631"/>
      <c r="AQ17" s="2624"/>
    </row>
    <row r="18" spans="1:43" ht="14.1" customHeight="1">
      <c r="A18" s="61"/>
      <c r="B18" s="69"/>
      <c r="C18" s="61"/>
      <c r="D18" s="63"/>
      <c r="E18" s="63"/>
      <c r="F18" s="63"/>
      <c r="G18" s="68"/>
      <c r="H18" s="81" t="s">
        <v>75</v>
      </c>
      <c r="I18" s="82" t="s">
        <v>76</v>
      </c>
      <c r="J18" s="63"/>
      <c r="K18" s="63"/>
      <c r="L18" s="63"/>
      <c r="M18" s="63"/>
      <c r="N18" s="63"/>
      <c r="O18" s="68"/>
      <c r="P18" s="63"/>
      <c r="Q18" s="63"/>
      <c r="R18" s="63"/>
      <c r="S18" s="63"/>
      <c r="T18" s="63"/>
      <c r="U18" s="68"/>
      <c r="W18" s="59"/>
      <c r="X18" s="53"/>
      <c r="Y18" s="2633"/>
      <c r="Z18" s="2557"/>
      <c r="AA18" s="2557"/>
      <c r="AB18" s="2557"/>
      <c r="AC18" s="2630"/>
      <c r="AD18" s="2633"/>
      <c r="AE18" s="2557"/>
      <c r="AF18" s="2557"/>
      <c r="AG18" s="2557"/>
      <c r="AH18" s="2557"/>
      <c r="AI18" s="2557"/>
      <c r="AJ18" s="2557"/>
      <c r="AK18" s="2630"/>
      <c r="AL18" s="2633"/>
      <c r="AM18" s="2557"/>
      <c r="AN18" s="2557"/>
      <c r="AO18" s="2557"/>
      <c r="AP18" s="2557"/>
      <c r="AQ18" s="2630"/>
    </row>
    <row r="19" spans="1:43" ht="14.1" customHeight="1">
      <c r="A19" s="53"/>
      <c r="B19" s="53"/>
      <c r="L19" s="2679"/>
      <c r="M19" s="2679"/>
      <c r="U19" s="86"/>
      <c r="W19" s="59"/>
      <c r="X19" s="87"/>
      <c r="Y19" s="71"/>
      <c r="Z19" s="65"/>
      <c r="AA19" s="65"/>
      <c r="AB19" s="65"/>
      <c r="AC19" s="65"/>
      <c r="AD19" s="73" t="s">
        <v>65</v>
      </c>
      <c r="AE19" s="74" t="s">
        <v>66</v>
      </c>
      <c r="AF19" s="65"/>
      <c r="AG19" s="65"/>
      <c r="AH19" s="65"/>
      <c r="AI19" s="65"/>
      <c r="AJ19" s="65"/>
      <c r="AK19" s="66"/>
      <c r="AL19" s="65"/>
      <c r="AM19" s="65"/>
      <c r="AN19" s="65"/>
      <c r="AO19" s="65"/>
      <c r="AP19" s="65"/>
      <c r="AQ19" s="66"/>
    </row>
    <row r="20" spans="1:43" ht="14.1" customHeight="1">
      <c r="A20" s="2665" t="s">
        <v>59</v>
      </c>
      <c r="B20" s="2675"/>
      <c r="C20" s="2591"/>
      <c r="D20" s="2589"/>
      <c r="E20" s="2589"/>
      <c r="F20" s="2589"/>
      <c r="G20" s="2589"/>
      <c r="H20" s="2589"/>
      <c r="I20" s="2589"/>
      <c r="J20" s="2589"/>
      <c r="K20" s="2589"/>
      <c r="L20" s="2589"/>
      <c r="M20" s="2589"/>
      <c r="N20" s="2589"/>
      <c r="O20" s="2589"/>
      <c r="P20" s="2589"/>
      <c r="Q20" s="2589"/>
      <c r="R20" s="2589"/>
      <c r="S20" s="2589"/>
      <c r="T20" s="2589"/>
      <c r="U20" s="2594"/>
      <c r="W20" s="2617" t="s">
        <v>70</v>
      </c>
      <c r="X20" s="2619"/>
      <c r="Y20" s="53"/>
      <c r="AB20" s="54" t="s">
        <v>71</v>
      </c>
      <c r="AD20" s="77"/>
      <c r="AH20" s="78" t="s">
        <v>72</v>
      </c>
      <c r="AK20" s="80" t="s">
        <v>73</v>
      </c>
      <c r="AM20" s="78" t="s">
        <v>20</v>
      </c>
      <c r="AO20" s="78" t="s">
        <v>68</v>
      </c>
      <c r="AQ20" s="80" t="s">
        <v>48</v>
      </c>
    </row>
    <row r="21" spans="1:43" ht="14.1" customHeight="1">
      <c r="A21" s="2617" t="s">
        <v>80</v>
      </c>
      <c r="B21" s="2619"/>
      <c r="C21" s="2681"/>
      <c r="D21" s="2682"/>
      <c r="E21" s="2682"/>
      <c r="F21" s="2682"/>
      <c r="G21" s="2682"/>
      <c r="H21" s="2682"/>
      <c r="I21" s="2682"/>
      <c r="J21" s="2682"/>
      <c r="K21" s="2682"/>
      <c r="L21" s="2682"/>
      <c r="M21" s="2682"/>
      <c r="N21" s="2682"/>
      <c r="O21" s="2682"/>
      <c r="P21" s="2682"/>
      <c r="Q21" s="2682"/>
      <c r="R21" s="2682"/>
      <c r="S21" s="2682"/>
      <c r="T21" s="2682"/>
      <c r="U21" s="2683"/>
      <c r="W21" s="59"/>
      <c r="X21" s="60"/>
      <c r="Y21" s="69"/>
      <c r="Z21" s="63"/>
      <c r="AA21" s="63"/>
      <c r="AB21" s="63"/>
      <c r="AC21" s="63"/>
      <c r="AD21" s="81" t="s">
        <v>75</v>
      </c>
      <c r="AE21" s="82" t="s">
        <v>76</v>
      </c>
      <c r="AF21" s="63"/>
      <c r="AG21" s="63"/>
      <c r="AH21" s="63"/>
      <c r="AI21" s="63"/>
      <c r="AJ21" s="63"/>
      <c r="AK21" s="68"/>
      <c r="AL21" s="63"/>
      <c r="AM21" s="63"/>
      <c r="AN21" s="63"/>
      <c r="AO21" s="63"/>
      <c r="AP21" s="63"/>
      <c r="AQ21" s="68"/>
    </row>
    <row r="22" spans="1:43" ht="14.1" customHeight="1">
      <c r="A22" s="2667" t="s">
        <v>64</v>
      </c>
      <c r="B22" s="2674"/>
      <c r="C22" s="2602"/>
      <c r="D22" s="2603"/>
      <c r="E22" s="2603"/>
      <c r="F22" s="2603"/>
      <c r="G22" s="2603"/>
      <c r="H22" s="2603"/>
      <c r="I22" s="2603"/>
      <c r="J22" s="2603"/>
      <c r="K22" s="2603"/>
      <c r="L22" s="2603"/>
      <c r="M22" s="2603"/>
      <c r="N22" s="2603"/>
      <c r="O22" s="2603"/>
      <c r="P22" s="2603"/>
      <c r="Q22" s="2603"/>
      <c r="R22" s="2603"/>
      <c r="S22" s="2603"/>
      <c r="T22" s="2603"/>
      <c r="U22" s="2604"/>
      <c r="W22" s="2617" t="s">
        <v>81</v>
      </c>
      <c r="X22" s="2619"/>
      <c r="Y22" s="71"/>
      <c r="Z22" s="65"/>
      <c r="AA22" s="65"/>
      <c r="AB22" s="65"/>
      <c r="AC22" s="65"/>
      <c r="AD22" s="73" t="s">
        <v>65</v>
      </c>
      <c r="AE22" s="74" t="s">
        <v>66</v>
      </c>
      <c r="AF22" s="65"/>
      <c r="AG22" s="65"/>
      <c r="AH22" s="65"/>
      <c r="AI22" s="65"/>
      <c r="AJ22" s="65"/>
      <c r="AK22" s="66"/>
      <c r="AL22" s="65"/>
      <c r="AM22" s="65"/>
      <c r="AN22" s="65"/>
      <c r="AO22" s="65"/>
      <c r="AP22" s="65"/>
      <c r="AQ22" s="66"/>
    </row>
    <row r="23" spans="1:43" ht="14.1" customHeight="1">
      <c r="A23" s="2665" t="s">
        <v>42</v>
      </c>
      <c r="B23" s="2675"/>
      <c r="C23" s="88"/>
      <c r="D23" s="89"/>
      <c r="E23" s="85"/>
      <c r="F23" s="85"/>
      <c r="G23" s="2622"/>
      <c r="H23" s="2589"/>
      <c r="I23" s="2589"/>
      <c r="J23" s="2589"/>
      <c r="K23" s="2589"/>
      <c r="L23" s="2589"/>
      <c r="M23" s="2589"/>
      <c r="N23" s="2589"/>
      <c r="O23" s="2589"/>
      <c r="P23" s="2589"/>
      <c r="Q23" s="2589"/>
      <c r="R23" s="2589"/>
      <c r="S23" s="2589"/>
      <c r="T23" s="2589"/>
      <c r="U23" s="2594"/>
      <c r="W23" s="59"/>
      <c r="X23" s="60"/>
      <c r="Y23" s="53"/>
      <c r="AB23" s="54" t="s">
        <v>71</v>
      </c>
      <c r="AD23" s="77"/>
      <c r="AG23" s="78"/>
      <c r="AH23" s="78" t="s">
        <v>72</v>
      </c>
      <c r="AK23" s="80" t="s">
        <v>73</v>
      </c>
      <c r="AM23" s="78" t="s">
        <v>20</v>
      </c>
      <c r="AO23" s="78" t="s">
        <v>68</v>
      </c>
      <c r="AQ23" s="80" t="s">
        <v>48</v>
      </c>
    </row>
    <row r="24" spans="1:43" ht="14.1" customHeight="1">
      <c r="A24" s="2617" t="s">
        <v>80</v>
      </c>
      <c r="B24" s="2618"/>
      <c r="C24" s="70"/>
      <c r="D24" s="41"/>
      <c r="E24" s="41"/>
      <c r="F24" s="41"/>
      <c r="G24" s="2682"/>
      <c r="H24" s="2682"/>
      <c r="I24" s="2682"/>
      <c r="J24" s="2682"/>
      <c r="K24" s="2682"/>
      <c r="L24" s="2682"/>
      <c r="M24" s="2682"/>
      <c r="N24" s="2682"/>
      <c r="O24" s="2682"/>
      <c r="P24" s="2682"/>
      <c r="Q24" s="2682"/>
      <c r="R24" s="2682"/>
      <c r="S24" s="2682"/>
      <c r="T24" s="2682"/>
      <c r="U24" s="2683"/>
      <c r="W24" s="61"/>
      <c r="X24" s="62"/>
      <c r="Y24" s="69"/>
      <c r="Z24" s="63"/>
      <c r="AA24" s="63"/>
      <c r="AB24" s="63"/>
      <c r="AC24" s="63"/>
      <c r="AD24" s="81" t="s">
        <v>75</v>
      </c>
      <c r="AE24" s="82" t="s">
        <v>76</v>
      </c>
      <c r="AF24" s="63"/>
      <c r="AG24" s="63"/>
      <c r="AH24" s="63"/>
      <c r="AI24" s="63"/>
      <c r="AJ24" s="63"/>
      <c r="AK24" s="68"/>
      <c r="AL24" s="63"/>
      <c r="AM24" s="63"/>
      <c r="AN24" s="63"/>
      <c r="AO24" s="63"/>
      <c r="AP24" s="63"/>
      <c r="AQ24" s="68"/>
    </row>
    <row r="25" spans="1:43" ht="14.1" customHeight="1">
      <c r="A25" s="2667" t="s">
        <v>82</v>
      </c>
      <c r="B25" s="2674"/>
      <c r="C25" s="83"/>
      <c r="D25" s="2658"/>
      <c r="E25" s="2659"/>
      <c r="F25" s="2659"/>
      <c r="G25" s="2659"/>
      <c r="H25" s="2659"/>
      <c r="I25" s="2659"/>
      <c r="J25" s="2659"/>
      <c r="K25" s="2659"/>
      <c r="L25" s="2659"/>
      <c r="M25" s="2659"/>
      <c r="N25" s="2659"/>
      <c r="O25" s="2659"/>
      <c r="P25" s="2659"/>
      <c r="Q25" s="2659"/>
      <c r="R25" s="2659"/>
      <c r="S25" s="2659"/>
      <c r="T25" s="2659"/>
      <c r="U25" s="2660"/>
    </row>
    <row r="26" spans="1:43" ht="14.1" customHeight="1">
      <c r="A26" s="56"/>
      <c r="B26" s="57"/>
      <c r="C26" s="75" t="s">
        <v>67</v>
      </c>
      <c r="D26" s="65" t="s">
        <v>83</v>
      </c>
      <c r="E26" s="65"/>
      <c r="F26" s="65" t="s">
        <v>20</v>
      </c>
      <c r="G26" s="76"/>
      <c r="H26" s="65" t="s">
        <v>68</v>
      </c>
      <c r="I26" s="65"/>
      <c r="J26" s="65" t="s">
        <v>48</v>
      </c>
      <c r="K26" s="65"/>
      <c r="L26" s="2621" t="s">
        <v>84</v>
      </c>
      <c r="M26" s="2624"/>
      <c r="N26" s="64"/>
      <c r="O26" s="65"/>
      <c r="P26" s="65"/>
      <c r="Q26" s="65"/>
      <c r="R26" s="65"/>
      <c r="S26" s="65"/>
      <c r="T26" s="65"/>
      <c r="U26" s="66"/>
      <c r="W26" s="2621" t="s">
        <v>85</v>
      </c>
      <c r="X26" s="2631"/>
      <c r="Y26" s="2631"/>
      <c r="Z26" s="2624"/>
      <c r="AA26" s="2651"/>
      <c r="AB26" s="2622"/>
      <c r="AC26" s="2622"/>
      <c r="AD26" s="2622"/>
      <c r="AE26" s="2622"/>
      <c r="AF26" s="2652"/>
      <c r="AG26" s="77"/>
      <c r="AH26" s="2621" t="s">
        <v>86</v>
      </c>
      <c r="AI26" s="2631"/>
      <c r="AJ26" s="2631"/>
      <c r="AK26" s="2624"/>
      <c r="AL26" s="2651"/>
      <c r="AM26" s="2622"/>
      <c r="AN26" s="2622"/>
      <c r="AO26" s="2622"/>
      <c r="AP26" s="2622"/>
      <c r="AQ26" s="2652"/>
    </row>
    <row r="27" spans="1:43" ht="14.1" customHeight="1">
      <c r="A27" s="2617" t="s">
        <v>87</v>
      </c>
      <c r="B27" s="2618"/>
      <c r="C27" s="78"/>
      <c r="L27" s="2632"/>
      <c r="M27" s="2619"/>
      <c r="N27" s="77"/>
      <c r="O27" s="54" t="s">
        <v>83</v>
      </c>
      <c r="Q27" s="78" t="s">
        <v>20</v>
      </c>
      <c r="S27" s="78" t="s">
        <v>68</v>
      </c>
      <c r="T27" s="53"/>
      <c r="U27" s="80" t="s">
        <v>48</v>
      </c>
      <c r="W27" s="2632"/>
      <c r="X27" s="2559"/>
      <c r="Y27" s="2559"/>
      <c r="Z27" s="2619"/>
      <c r="AA27" s="2653"/>
      <c r="AB27" s="2654"/>
      <c r="AC27" s="2654"/>
      <c r="AD27" s="2654"/>
      <c r="AE27" s="2654"/>
      <c r="AF27" s="2655"/>
      <c r="AG27" s="90"/>
      <c r="AH27" s="2632"/>
      <c r="AI27" s="2559"/>
      <c r="AJ27" s="2559"/>
      <c r="AK27" s="2619"/>
      <c r="AL27" s="2653"/>
      <c r="AM27" s="2654"/>
      <c r="AN27" s="2654"/>
      <c r="AO27" s="2654"/>
      <c r="AP27" s="2654"/>
      <c r="AQ27" s="2655"/>
    </row>
    <row r="28" spans="1:43" ht="14.1" customHeight="1">
      <c r="A28" s="61"/>
      <c r="B28" s="62"/>
      <c r="C28" s="83" t="s">
        <v>77</v>
      </c>
      <c r="D28" s="63" t="s">
        <v>83</v>
      </c>
      <c r="E28" s="63"/>
      <c r="F28" s="63" t="s">
        <v>20</v>
      </c>
      <c r="G28" s="84"/>
      <c r="H28" s="63" t="s">
        <v>68</v>
      </c>
      <c r="I28" s="63"/>
      <c r="J28" s="63" t="s">
        <v>48</v>
      </c>
      <c r="K28" s="63"/>
      <c r="L28" s="2633"/>
      <c r="M28" s="2630"/>
      <c r="N28" s="67"/>
      <c r="O28" s="63"/>
      <c r="P28" s="63"/>
      <c r="Q28" s="63"/>
      <c r="R28" s="63"/>
      <c r="S28" s="63"/>
      <c r="T28" s="63"/>
      <c r="U28" s="68"/>
      <c r="W28" s="2632"/>
      <c r="X28" s="2559"/>
      <c r="Y28" s="2559"/>
      <c r="Z28" s="2619"/>
      <c r="AA28" s="2623"/>
      <c r="AB28" s="2556"/>
      <c r="AC28" s="2556"/>
      <c r="AD28" s="2556"/>
      <c r="AE28" s="2556"/>
      <c r="AF28" s="2656"/>
      <c r="AG28" s="90"/>
      <c r="AH28" s="2633"/>
      <c r="AI28" s="2557"/>
      <c r="AJ28" s="2557"/>
      <c r="AK28" s="2630"/>
      <c r="AL28" s="2623"/>
      <c r="AM28" s="2556"/>
      <c r="AN28" s="2556"/>
      <c r="AO28" s="2556"/>
      <c r="AP28" s="2556"/>
      <c r="AQ28" s="2656"/>
    </row>
    <row r="29" spans="1:43" ht="9" customHeight="1">
      <c r="A29" s="53"/>
      <c r="B29" s="53"/>
      <c r="C29" s="2620"/>
      <c r="D29" s="2620"/>
      <c r="E29" s="2620"/>
      <c r="F29" s="2620"/>
      <c r="G29" s="2620"/>
      <c r="H29" s="2620"/>
      <c r="I29" s="2620"/>
      <c r="J29" s="2620"/>
      <c r="K29" s="2620"/>
      <c r="L29" s="2620"/>
      <c r="M29" s="2620"/>
      <c r="N29" s="2620"/>
      <c r="O29" s="2620"/>
      <c r="P29" s="2620"/>
      <c r="Q29" s="2620"/>
      <c r="R29" s="2620"/>
      <c r="S29" s="2620"/>
      <c r="T29" s="2620"/>
      <c r="U29" s="2620"/>
      <c r="V29" s="53"/>
      <c r="W29" s="77"/>
      <c r="X29" s="2607" t="s">
        <v>88</v>
      </c>
      <c r="Y29" s="2608"/>
      <c r="Z29" s="2609"/>
      <c r="AA29" s="2596"/>
      <c r="AB29" s="2597"/>
      <c r="AC29" s="2597"/>
      <c r="AD29" s="2597"/>
      <c r="AE29" s="2597"/>
      <c r="AF29" s="2598"/>
      <c r="AH29" s="2621" t="s">
        <v>89</v>
      </c>
      <c r="AI29" s="2631"/>
      <c r="AJ29" s="2631"/>
      <c r="AK29" s="2624"/>
      <c r="AL29" s="2651"/>
      <c r="AM29" s="2622"/>
      <c r="AN29" s="2622"/>
      <c r="AO29" s="2622"/>
      <c r="AP29" s="2622"/>
      <c r="AQ29" s="2652"/>
    </row>
    <row r="30" spans="1:43" ht="14.1" customHeight="1">
      <c r="A30" s="2621"/>
      <c r="B30" s="2631"/>
      <c r="C30" s="2676" t="s">
        <v>90</v>
      </c>
      <c r="D30" s="2552"/>
      <c r="E30" s="2685" t="s">
        <v>91</v>
      </c>
      <c r="F30" s="2677"/>
      <c r="G30" s="2677"/>
      <c r="H30" s="2677"/>
      <c r="I30" s="2677"/>
      <c r="J30" s="2677"/>
      <c r="K30" s="2677"/>
      <c r="L30" s="2677"/>
      <c r="M30" s="2552"/>
      <c r="N30" s="2676" t="s">
        <v>92</v>
      </c>
      <c r="O30" s="2677"/>
      <c r="P30" s="2677"/>
      <c r="Q30" s="2677"/>
      <c r="R30" s="2677"/>
      <c r="S30" s="2677"/>
      <c r="T30" s="2677"/>
      <c r="U30" s="2552"/>
      <c r="W30" s="77"/>
      <c r="X30" s="2582"/>
      <c r="Y30" s="2580"/>
      <c r="Z30" s="2673"/>
      <c r="AA30" s="2599"/>
      <c r="AB30" s="2600"/>
      <c r="AC30" s="2600"/>
      <c r="AD30" s="2600"/>
      <c r="AE30" s="2600"/>
      <c r="AF30" s="2601"/>
      <c r="AG30" s="80"/>
      <c r="AH30" s="2632"/>
      <c r="AI30" s="2559"/>
      <c r="AJ30" s="2559"/>
      <c r="AK30" s="2619"/>
      <c r="AL30" s="2653"/>
      <c r="AM30" s="2654"/>
      <c r="AN30" s="2654"/>
      <c r="AO30" s="2654"/>
      <c r="AP30" s="2654"/>
      <c r="AQ30" s="2655"/>
    </row>
    <row r="31" spans="1:43" ht="14.1" customHeight="1">
      <c r="A31" s="2617" t="s">
        <v>93</v>
      </c>
      <c r="B31" s="2619"/>
      <c r="C31" s="2669" t="s">
        <v>94</v>
      </c>
      <c r="D31" s="2670"/>
      <c r="E31" s="2611"/>
      <c r="F31" s="2612"/>
      <c r="G31" s="2612"/>
      <c r="H31" s="2612"/>
      <c r="I31" s="2612"/>
      <c r="J31" s="2612"/>
      <c r="K31" s="2612"/>
      <c r="L31" s="2612"/>
      <c r="M31" s="2613"/>
      <c r="N31" s="2611"/>
      <c r="O31" s="2612"/>
      <c r="P31" s="2612"/>
      <c r="Q31" s="2612"/>
      <c r="R31" s="2612"/>
      <c r="S31" s="2612"/>
      <c r="T31" s="2612"/>
      <c r="U31" s="2613"/>
      <c r="W31" s="67"/>
      <c r="X31" s="2662" t="s">
        <v>44</v>
      </c>
      <c r="Y31" s="2663"/>
      <c r="Z31" s="2664"/>
      <c r="AA31" s="2661"/>
      <c r="AB31" s="2646"/>
      <c r="AC31" s="2646"/>
      <c r="AD31" s="2646"/>
      <c r="AE31" s="2646"/>
      <c r="AF31" s="2647"/>
      <c r="AG31" s="90"/>
      <c r="AH31" s="2633"/>
      <c r="AI31" s="2557"/>
      <c r="AJ31" s="2557"/>
      <c r="AK31" s="2630"/>
      <c r="AL31" s="2623"/>
      <c r="AM31" s="2556"/>
      <c r="AN31" s="2556"/>
      <c r="AO31" s="2556"/>
      <c r="AP31" s="2556"/>
      <c r="AQ31" s="2656"/>
    </row>
    <row r="32" spans="1:43" ht="14.1" customHeight="1">
      <c r="A32" s="2617"/>
      <c r="B32" s="2620"/>
      <c r="C32" s="2671"/>
      <c r="D32" s="2672"/>
      <c r="E32" s="2614"/>
      <c r="F32" s="2615"/>
      <c r="G32" s="2615"/>
      <c r="H32" s="2615"/>
      <c r="I32" s="2615"/>
      <c r="J32" s="2615"/>
      <c r="K32" s="2615"/>
      <c r="L32" s="2615"/>
      <c r="M32" s="2616"/>
      <c r="N32" s="2614"/>
      <c r="O32" s="2615"/>
      <c r="P32" s="2615"/>
      <c r="Q32" s="2615"/>
      <c r="R32" s="2615"/>
      <c r="S32" s="2615"/>
      <c r="T32" s="2615"/>
      <c r="U32" s="2616"/>
      <c r="W32" s="2621" t="s">
        <v>95</v>
      </c>
      <c r="X32" s="2631"/>
      <c r="Y32" s="2631"/>
      <c r="Z32" s="2624"/>
      <c r="AA32" s="2665" t="s">
        <v>96</v>
      </c>
      <c r="AB32" s="2666"/>
      <c r="AC32" s="2657"/>
      <c r="AD32" s="2622"/>
      <c r="AE32" s="2622"/>
      <c r="AF32" s="2652"/>
      <c r="AG32" s="90"/>
      <c r="AH32" s="2621" t="s">
        <v>97</v>
      </c>
      <c r="AI32" s="2631"/>
      <c r="AJ32" s="2631"/>
      <c r="AK32" s="2624"/>
      <c r="AL32" s="2651"/>
      <c r="AM32" s="2622"/>
      <c r="AN32" s="2622"/>
      <c r="AO32" s="2622"/>
      <c r="AP32" s="2622"/>
      <c r="AQ32" s="2652"/>
    </row>
    <row r="33" spans="1:43" ht="14.1" customHeight="1">
      <c r="A33" s="2617" t="s">
        <v>98</v>
      </c>
      <c r="B33" s="2618"/>
      <c r="C33" s="2669" t="s">
        <v>99</v>
      </c>
      <c r="D33" s="2670"/>
      <c r="E33" s="2591"/>
      <c r="F33" s="2589"/>
      <c r="G33" s="2589"/>
      <c r="H33" s="2589"/>
      <c r="I33" s="2589"/>
      <c r="J33" s="2589"/>
      <c r="K33" s="2589"/>
      <c r="L33" s="2589"/>
      <c r="M33" s="2594"/>
      <c r="N33" s="2591"/>
      <c r="O33" s="2589"/>
      <c r="P33" s="2589"/>
      <c r="Q33" s="2589"/>
      <c r="R33" s="2589"/>
      <c r="S33" s="2589"/>
      <c r="T33" s="2589"/>
      <c r="U33" s="2594"/>
      <c r="W33" s="2632"/>
      <c r="X33" s="2559"/>
      <c r="Y33" s="2559"/>
      <c r="Z33" s="2619"/>
      <c r="AA33" s="77"/>
      <c r="AC33" s="2654"/>
      <c r="AD33" s="2654"/>
      <c r="AE33" s="2654"/>
      <c r="AF33" s="2655"/>
      <c r="AG33" s="90"/>
      <c r="AH33" s="2632"/>
      <c r="AI33" s="2559"/>
      <c r="AJ33" s="2559"/>
      <c r="AK33" s="2619"/>
      <c r="AL33" s="2653"/>
      <c r="AM33" s="2654"/>
      <c r="AN33" s="2654"/>
      <c r="AO33" s="2654"/>
      <c r="AP33" s="2654"/>
      <c r="AQ33" s="2655"/>
    </row>
    <row r="34" spans="1:43" ht="14.1" customHeight="1">
      <c r="A34" s="61"/>
      <c r="B34" s="62"/>
      <c r="C34" s="2671"/>
      <c r="D34" s="2672"/>
      <c r="E34" s="2592"/>
      <c r="F34" s="2593"/>
      <c r="G34" s="2593"/>
      <c r="H34" s="2593"/>
      <c r="I34" s="2593"/>
      <c r="J34" s="2593"/>
      <c r="K34" s="2593"/>
      <c r="L34" s="2593"/>
      <c r="M34" s="2595"/>
      <c r="N34" s="2592"/>
      <c r="O34" s="2593"/>
      <c r="P34" s="2593"/>
      <c r="Q34" s="2593"/>
      <c r="R34" s="2593"/>
      <c r="S34" s="2593"/>
      <c r="T34" s="2593"/>
      <c r="U34" s="2595"/>
      <c r="W34" s="2632"/>
      <c r="X34" s="2559"/>
      <c r="Y34" s="2559"/>
      <c r="Z34" s="2619"/>
      <c r="AA34" s="2667" t="s">
        <v>100</v>
      </c>
      <c r="AB34" s="2668"/>
      <c r="AC34" s="2556"/>
      <c r="AD34" s="2556"/>
      <c r="AE34" s="2556"/>
      <c r="AF34" s="2656"/>
      <c r="AG34" s="90"/>
      <c r="AH34" s="2633"/>
      <c r="AI34" s="2557"/>
      <c r="AJ34" s="2557"/>
      <c r="AK34" s="2630"/>
      <c r="AL34" s="2623"/>
      <c r="AM34" s="2556"/>
      <c r="AN34" s="2556"/>
      <c r="AO34" s="2556"/>
      <c r="AP34" s="2556"/>
      <c r="AQ34" s="2656"/>
    </row>
    <row r="35" spans="1:43" ht="9" customHeight="1">
      <c r="A35" s="53"/>
      <c r="B35" s="53"/>
      <c r="C35" s="53"/>
      <c r="W35" s="77"/>
      <c r="X35" s="2621" t="s">
        <v>101</v>
      </c>
      <c r="Y35" s="2631"/>
      <c r="Z35" s="2624"/>
      <c r="AA35" s="2596"/>
      <c r="AB35" s="2597"/>
      <c r="AC35" s="2597"/>
      <c r="AD35" s="2597"/>
      <c r="AE35" s="2597"/>
      <c r="AF35" s="2598"/>
      <c r="AH35" s="2621" t="s">
        <v>102</v>
      </c>
      <c r="AI35" s="2631"/>
      <c r="AJ35" s="2631"/>
      <c r="AK35" s="2624"/>
      <c r="AL35" s="2651"/>
      <c r="AM35" s="2622"/>
      <c r="AN35" s="2622"/>
      <c r="AO35" s="2622"/>
      <c r="AP35" s="2622"/>
      <c r="AQ35" s="2652"/>
    </row>
    <row r="36" spans="1:43" ht="14.1" customHeight="1">
      <c r="A36" s="2621" t="s">
        <v>103</v>
      </c>
      <c r="B36" s="2624"/>
      <c r="C36" s="2621"/>
      <c r="D36" s="2622"/>
      <c r="E36" s="2622"/>
      <c r="F36" s="2622"/>
      <c r="G36" s="2622"/>
      <c r="H36" s="2622"/>
      <c r="I36" s="2622"/>
      <c r="J36" s="2622"/>
      <c r="K36" s="65"/>
      <c r="L36" s="2625" t="s">
        <v>104</v>
      </c>
      <c r="M36" s="2626"/>
      <c r="N36" s="2607" t="s">
        <v>105</v>
      </c>
      <c r="O36" s="2608"/>
      <c r="P36" s="2608"/>
      <c r="Q36" s="2608"/>
      <c r="R36" s="2608"/>
      <c r="S36" s="2608"/>
      <c r="T36" s="2608"/>
      <c r="U36" s="2609"/>
      <c r="W36" s="77"/>
      <c r="X36" s="2632"/>
      <c r="Y36" s="2559"/>
      <c r="Z36" s="2619"/>
      <c r="AA36" s="2599"/>
      <c r="AB36" s="2600"/>
      <c r="AC36" s="2600"/>
      <c r="AD36" s="2600"/>
      <c r="AE36" s="2600"/>
      <c r="AF36" s="2601"/>
      <c r="AH36" s="2632"/>
      <c r="AI36" s="2559"/>
      <c r="AJ36" s="2559"/>
      <c r="AK36" s="2619"/>
      <c r="AL36" s="2653"/>
      <c r="AM36" s="2654"/>
      <c r="AN36" s="2654"/>
      <c r="AO36" s="2654"/>
      <c r="AP36" s="2654"/>
      <c r="AQ36" s="2655"/>
    </row>
    <row r="37" spans="1:43" ht="14.1" customHeight="1">
      <c r="A37" s="2629" t="s">
        <v>194</v>
      </c>
      <c r="B37" s="2630"/>
      <c r="C37" s="2623"/>
      <c r="D37" s="2556"/>
      <c r="E37" s="2556"/>
      <c r="F37" s="2556"/>
      <c r="G37" s="2556"/>
      <c r="H37" s="2556"/>
      <c r="I37" s="2556"/>
      <c r="J37" s="2556"/>
      <c r="K37" s="63"/>
      <c r="L37" s="2627" t="s">
        <v>44</v>
      </c>
      <c r="M37" s="2628"/>
      <c r="N37" s="2610" t="s">
        <v>107</v>
      </c>
      <c r="O37" s="2603"/>
      <c r="P37" s="2603"/>
      <c r="Q37" s="2603"/>
      <c r="R37" s="2603"/>
      <c r="S37" s="2603"/>
      <c r="T37" s="2603"/>
      <c r="U37" s="2604"/>
      <c r="W37" s="67"/>
      <c r="X37" s="2633"/>
      <c r="Y37" s="2557"/>
      <c r="Z37" s="2630"/>
      <c r="AA37" s="2602"/>
      <c r="AB37" s="2603"/>
      <c r="AC37" s="2603"/>
      <c r="AD37" s="2603"/>
      <c r="AE37" s="2603"/>
      <c r="AF37" s="2604"/>
      <c r="AH37" s="2632"/>
      <c r="AI37" s="2559"/>
      <c r="AJ37" s="2559"/>
      <c r="AK37" s="2619"/>
      <c r="AL37" s="2623"/>
      <c r="AM37" s="2556"/>
      <c r="AN37" s="2556"/>
      <c r="AO37" s="2556"/>
      <c r="AP37" s="2556"/>
      <c r="AQ37" s="2656"/>
    </row>
    <row r="38" spans="1:43" ht="9" customHeight="1">
      <c r="A38" s="2620"/>
      <c r="B38" s="2620"/>
      <c r="C38" s="53"/>
      <c r="L38" s="78"/>
      <c r="M38" s="78"/>
      <c r="N38" s="79"/>
      <c r="Q38" s="78"/>
      <c r="S38" s="78"/>
      <c r="X38" s="53"/>
      <c r="Y38" s="53"/>
      <c r="Z38" s="53"/>
      <c r="AF38" s="65"/>
      <c r="AG38" s="80"/>
      <c r="AH38" s="77"/>
      <c r="AI38" s="2621" t="s">
        <v>101</v>
      </c>
      <c r="AJ38" s="2631"/>
      <c r="AK38" s="2624"/>
      <c r="AL38" s="2634"/>
      <c r="AM38" s="2635"/>
      <c r="AN38" s="2635"/>
      <c r="AO38" s="2635"/>
      <c r="AP38" s="2635"/>
      <c r="AQ38" s="2636"/>
    </row>
    <row r="39" spans="1:43" ht="14.1" customHeight="1">
      <c r="A39" s="2621" t="s">
        <v>106</v>
      </c>
      <c r="B39" s="2650"/>
      <c r="C39" s="2651"/>
      <c r="D39" s="2622"/>
      <c r="E39" s="2622"/>
      <c r="F39" s="2622"/>
      <c r="G39" s="2622"/>
      <c r="H39" s="2622"/>
      <c r="I39" s="2622"/>
      <c r="J39" s="2622"/>
      <c r="K39" s="65"/>
      <c r="L39" s="2625" t="s">
        <v>104</v>
      </c>
      <c r="M39" s="2626"/>
      <c r="N39" s="2607" t="s">
        <v>105</v>
      </c>
      <c r="O39" s="2608"/>
      <c r="P39" s="2608"/>
      <c r="Q39" s="2608"/>
      <c r="R39" s="2608"/>
      <c r="S39" s="2608"/>
      <c r="T39" s="2608"/>
      <c r="U39" s="2609"/>
      <c r="X39" s="53"/>
      <c r="Y39" s="53"/>
      <c r="Z39" s="53"/>
      <c r="AG39" s="80"/>
      <c r="AH39" s="59"/>
      <c r="AI39" s="2632"/>
      <c r="AJ39" s="2559"/>
      <c r="AK39" s="2619"/>
      <c r="AL39" s="2637"/>
      <c r="AM39" s="2638"/>
      <c r="AN39" s="2638"/>
      <c r="AO39" s="2638"/>
      <c r="AP39" s="2638"/>
      <c r="AQ39" s="2639"/>
    </row>
    <row r="40" spans="1:43" ht="14.1" customHeight="1">
      <c r="A40" s="2633"/>
      <c r="B40" s="2630"/>
      <c r="C40" s="2623"/>
      <c r="D40" s="2556"/>
      <c r="E40" s="2556"/>
      <c r="F40" s="2556"/>
      <c r="G40" s="2556"/>
      <c r="H40" s="2556"/>
      <c r="I40" s="2556"/>
      <c r="J40" s="2556"/>
      <c r="K40" s="63"/>
      <c r="L40" s="2627" t="s">
        <v>44</v>
      </c>
      <c r="M40" s="2628"/>
      <c r="N40" s="2610" t="s">
        <v>107</v>
      </c>
      <c r="O40" s="2603"/>
      <c r="P40" s="2603"/>
      <c r="Q40" s="2603"/>
      <c r="R40" s="2603"/>
      <c r="S40" s="2603"/>
      <c r="T40" s="2603"/>
      <c r="U40" s="2604"/>
      <c r="X40" s="53"/>
      <c r="Y40" s="53"/>
      <c r="Z40" s="53"/>
      <c r="AG40" s="80"/>
      <c r="AH40" s="59"/>
      <c r="AI40" s="2633"/>
      <c r="AJ40" s="2557"/>
      <c r="AK40" s="2630"/>
      <c r="AL40" s="2640"/>
      <c r="AM40" s="2641"/>
      <c r="AN40" s="2641"/>
      <c r="AO40" s="2641"/>
      <c r="AP40" s="2641"/>
      <c r="AQ40" s="2642"/>
    </row>
    <row r="41" spans="1:43" ht="14.1" customHeight="1">
      <c r="A41" s="2621" t="s">
        <v>108</v>
      </c>
      <c r="B41" s="2624"/>
      <c r="C41" s="2651"/>
      <c r="D41" s="2622"/>
      <c r="E41" s="2622"/>
      <c r="F41" s="2622"/>
      <c r="G41" s="2622"/>
      <c r="H41" s="2622"/>
      <c r="I41" s="2622"/>
      <c r="J41" s="2622"/>
      <c r="K41" s="75"/>
      <c r="L41" s="2625" t="s">
        <v>104</v>
      </c>
      <c r="M41" s="2626"/>
      <c r="N41" s="2607" t="s">
        <v>105</v>
      </c>
      <c r="O41" s="2608"/>
      <c r="P41" s="2608"/>
      <c r="Q41" s="2608"/>
      <c r="R41" s="2608"/>
      <c r="S41" s="2608"/>
      <c r="T41" s="2608"/>
      <c r="U41" s="2609"/>
      <c r="AH41" s="59"/>
      <c r="AI41" s="2621" t="s">
        <v>109</v>
      </c>
      <c r="AJ41" s="2631"/>
      <c r="AK41" s="2624"/>
      <c r="AL41" s="2634"/>
      <c r="AM41" s="2635"/>
      <c r="AN41" s="2635"/>
      <c r="AO41" s="2635"/>
      <c r="AP41" s="2635"/>
      <c r="AQ41" s="2636"/>
    </row>
    <row r="42" spans="1:43" ht="14.1" customHeight="1">
      <c r="A42" s="2629" t="s">
        <v>110</v>
      </c>
      <c r="B42" s="2630"/>
      <c r="C42" s="2623"/>
      <c r="D42" s="2556"/>
      <c r="E42" s="2556"/>
      <c r="F42" s="2556"/>
      <c r="G42" s="2556"/>
      <c r="H42" s="2556"/>
      <c r="I42" s="2556"/>
      <c r="J42" s="2556"/>
      <c r="L42" s="2627" t="s">
        <v>44</v>
      </c>
      <c r="M42" s="2628"/>
      <c r="N42" s="2610" t="s">
        <v>107</v>
      </c>
      <c r="O42" s="2603"/>
      <c r="P42" s="2603"/>
      <c r="Q42" s="2603"/>
      <c r="R42" s="2603"/>
      <c r="S42" s="2603"/>
      <c r="T42" s="2603"/>
      <c r="U42" s="2604"/>
      <c r="W42" s="86"/>
      <c r="AH42" s="59"/>
      <c r="AI42" s="2632"/>
      <c r="AJ42" s="2559"/>
      <c r="AK42" s="2619"/>
      <c r="AL42" s="2637"/>
      <c r="AM42" s="2638"/>
      <c r="AN42" s="2638"/>
      <c r="AO42" s="2638"/>
      <c r="AP42" s="2638"/>
      <c r="AQ42" s="2639"/>
    </row>
    <row r="43" spans="1:43" ht="14.1" customHeight="1">
      <c r="A43" s="2621" t="s">
        <v>111</v>
      </c>
      <c r="B43" s="2631"/>
      <c r="C43" s="2621" t="s">
        <v>96</v>
      </c>
      <c r="D43" s="2631"/>
      <c r="E43" s="2657"/>
      <c r="F43" s="2622"/>
      <c r="G43" s="2622"/>
      <c r="H43" s="2622"/>
      <c r="I43" s="2622"/>
      <c r="J43" s="2622"/>
      <c r="K43" s="66"/>
      <c r="L43" s="2621" t="s">
        <v>101</v>
      </c>
      <c r="M43" s="2624"/>
      <c r="N43" s="2591"/>
      <c r="O43" s="2589"/>
      <c r="P43" s="2589"/>
      <c r="Q43" s="2589"/>
      <c r="R43" s="2589"/>
      <c r="S43" s="2589"/>
      <c r="T43" s="2589"/>
      <c r="U43" s="2594"/>
      <c r="W43" s="86"/>
      <c r="AH43" s="61"/>
      <c r="AI43" s="2633"/>
      <c r="AJ43" s="2557"/>
      <c r="AK43" s="2630"/>
      <c r="AL43" s="2640"/>
      <c r="AM43" s="2641"/>
      <c r="AN43" s="2641"/>
      <c r="AO43" s="2641"/>
      <c r="AP43" s="2641"/>
      <c r="AQ43" s="2642"/>
    </row>
    <row r="44" spans="1:43" ht="14.1" customHeight="1">
      <c r="A44" s="2629" t="s">
        <v>112</v>
      </c>
      <c r="B44" s="2557"/>
      <c r="C44" s="2629" t="s">
        <v>100</v>
      </c>
      <c r="D44" s="2557"/>
      <c r="E44" s="2556"/>
      <c r="F44" s="2556"/>
      <c r="G44" s="2556"/>
      <c r="H44" s="2556"/>
      <c r="I44" s="2556"/>
      <c r="J44" s="2556"/>
      <c r="K44" s="68"/>
      <c r="L44" s="2633"/>
      <c r="M44" s="2630"/>
      <c r="N44" s="2592"/>
      <c r="O44" s="2593"/>
      <c r="P44" s="2593"/>
      <c r="Q44" s="2593"/>
      <c r="R44" s="2593"/>
      <c r="S44" s="2593"/>
      <c r="T44" s="2593"/>
      <c r="U44" s="2595"/>
      <c r="W44" s="86"/>
    </row>
    <row r="45" spans="1:43" ht="14.1" customHeight="1">
      <c r="A45" s="2621" t="s">
        <v>113</v>
      </c>
      <c r="B45" s="2624"/>
      <c r="C45" s="2651"/>
      <c r="D45" s="2622"/>
      <c r="E45" s="2622"/>
      <c r="F45" s="2622"/>
      <c r="G45" s="2622"/>
      <c r="H45" s="2622"/>
      <c r="I45" s="2622"/>
      <c r="J45" s="2622"/>
      <c r="K45" s="65"/>
      <c r="L45" s="2621" t="s">
        <v>113</v>
      </c>
      <c r="M45" s="2624"/>
      <c r="N45" s="2651"/>
      <c r="O45" s="2622"/>
      <c r="P45" s="2622"/>
      <c r="Q45" s="2622"/>
      <c r="R45" s="2622"/>
      <c r="S45" s="2622"/>
      <c r="T45" s="2622"/>
      <c r="U45" s="2652"/>
      <c r="W45" s="91" t="s">
        <v>114</v>
      </c>
    </row>
    <row r="46" spans="1:43" ht="14.1" customHeight="1">
      <c r="A46" s="2632" t="s">
        <v>112</v>
      </c>
      <c r="B46" s="2619"/>
      <c r="C46" s="2623"/>
      <c r="D46" s="2556"/>
      <c r="E46" s="2556"/>
      <c r="F46" s="2556"/>
      <c r="G46" s="2556"/>
      <c r="H46" s="2556"/>
      <c r="I46" s="2556"/>
      <c r="J46" s="2556"/>
      <c r="K46" s="63"/>
      <c r="L46" s="2632" t="s">
        <v>112</v>
      </c>
      <c r="M46" s="2619"/>
      <c r="N46" s="2623"/>
      <c r="O46" s="2556"/>
      <c r="P46" s="2556"/>
      <c r="Q46" s="2556"/>
      <c r="R46" s="2556"/>
      <c r="S46" s="2556"/>
      <c r="T46" s="2556"/>
      <c r="U46" s="2656"/>
      <c r="W46" s="86"/>
    </row>
    <row r="47" spans="1:43" ht="14.1" customHeight="1">
      <c r="A47" s="77"/>
      <c r="B47" s="2648" t="s">
        <v>115</v>
      </c>
      <c r="C47" s="2591"/>
      <c r="D47" s="2589"/>
      <c r="E47" s="2589"/>
      <c r="F47" s="2589"/>
      <c r="G47" s="2589"/>
      <c r="H47" s="2589"/>
      <c r="I47" s="2589"/>
      <c r="J47" s="2589"/>
      <c r="K47" s="75"/>
      <c r="L47" s="77"/>
      <c r="M47" s="2648" t="s">
        <v>115</v>
      </c>
      <c r="N47" s="2591"/>
      <c r="O47" s="2589"/>
      <c r="P47" s="2589"/>
      <c r="Q47" s="2589"/>
      <c r="R47" s="2589"/>
      <c r="S47" s="2589"/>
      <c r="T47" s="2589"/>
      <c r="U47" s="2594"/>
      <c r="W47" s="86" t="s">
        <v>165</v>
      </c>
      <c r="X47" s="86"/>
      <c r="Y47" s="86"/>
      <c r="Z47" s="86"/>
      <c r="AA47" s="86"/>
      <c r="AB47" s="86"/>
      <c r="AC47" s="86"/>
      <c r="AD47" s="86"/>
      <c r="AE47" s="86"/>
      <c r="AF47" s="86"/>
      <c r="AG47" s="86"/>
      <c r="AH47" s="86"/>
      <c r="AI47" s="86"/>
      <c r="AJ47" s="86"/>
    </row>
    <row r="48" spans="1:43" ht="14.1" customHeight="1">
      <c r="A48" s="77"/>
      <c r="B48" s="2649"/>
      <c r="C48" s="2592"/>
      <c r="D48" s="2593"/>
      <c r="E48" s="2593"/>
      <c r="F48" s="2593"/>
      <c r="G48" s="2593"/>
      <c r="H48" s="2593"/>
      <c r="I48" s="2593"/>
      <c r="J48" s="2593"/>
      <c r="K48" s="63"/>
      <c r="L48" s="77"/>
      <c r="M48" s="2649"/>
      <c r="N48" s="2592"/>
      <c r="O48" s="2593"/>
      <c r="P48" s="2593"/>
      <c r="Q48" s="2593"/>
      <c r="R48" s="2593"/>
      <c r="S48" s="2593"/>
      <c r="T48" s="2593"/>
      <c r="U48" s="2595"/>
      <c r="W48" s="86" t="s">
        <v>116</v>
      </c>
      <c r="X48" s="86"/>
      <c r="Y48" s="86"/>
      <c r="Z48" s="86"/>
      <c r="AA48" s="86"/>
      <c r="AB48" s="86"/>
      <c r="AC48" s="86"/>
      <c r="AD48" s="86"/>
      <c r="AE48" s="86"/>
      <c r="AF48" s="86"/>
      <c r="AG48" s="86"/>
      <c r="AH48" s="86"/>
      <c r="AI48" s="86"/>
      <c r="AJ48" s="86"/>
    </row>
    <row r="49" spans="1:36" ht="14.1" customHeight="1">
      <c r="A49" s="77"/>
      <c r="B49" s="92" t="s">
        <v>117</v>
      </c>
      <c r="C49" s="2596"/>
      <c r="D49" s="2597"/>
      <c r="E49" s="2597"/>
      <c r="F49" s="2597"/>
      <c r="G49" s="2597"/>
      <c r="H49" s="2597"/>
      <c r="I49" s="2597"/>
      <c r="J49" s="2597"/>
      <c r="K49" s="65"/>
      <c r="L49" s="77"/>
      <c r="M49" s="92" t="s">
        <v>117</v>
      </c>
      <c r="N49" s="2596"/>
      <c r="O49" s="2597"/>
      <c r="P49" s="2597"/>
      <c r="Q49" s="2597"/>
      <c r="R49" s="2597"/>
      <c r="S49" s="2597"/>
      <c r="T49" s="2597"/>
      <c r="U49" s="2598"/>
      <c r="W49" s="86" t="s">
        <v>166</v>
      </c>
      <c r="X49" s="86"/>
      <c r="Y49" s="86"/>
      <c r="Z49" s="86"/>
      <c r="AA49" s="86"/>
      <c r="AB49" s="86"/>
      <c r="AC49" s="86"/>
      <c r="AD49" s="86"/>
      <c r="AE49" s="86"/>
      <c r="AF49" s="86"/>
      <c r="AG49" s="86"/>
      <c r="AH49" s="86"/>
      <c r="AI49" s="86"/>
      <c r="AJ49" s="86"/>
    </row>
    <row r="50" spans="1:36" ht="14.1" customHeight="1">
      <c r="A50" s="93"/>
      <c r="B50" s="94" t="s">
        <v>64</v>
      </c>
      <c r="C50" s="2645"/>
      <c r="D50" s="2646"/>
      <c r="E50" s="2646"/>
      <c r="F50" s="2646"/>
      <c r="G50" s="2646"/>
      <c r="H50" s="2646"/>
      <c r="I50" s="2646"/>
      <c r="J50" s="2646"/>
      <c r="K50" s="63"/>
      <c r="L50" s="93"/>
      <c r="M50" s="94" t="s">
        <v>64</v>
      </c>
      <c r="N50" s="2645"/>
      <c r="O50" s="2646"/>
      <c r="P50" s="2646"/>
      <c r="Q50" s="2646"/>
      <c r="R50" s="2646"/>
      <c r="S50" s="2646"/>
      <c r="T50" s="2646"/>
      <c r="U50" s="2647"/>
      <c r="W50" s="86" t="s">
        <v>118</v>
      </c>
      <c r="X50" s="86"/>
      <c r="Y50" s="86"/>
      <c r="Z50" s="86"/>
      <c r="AA50" s="86"/>
      <c r="AB50" s="86"/>
      <c r="AC50" s="86"/>
      <c r="AD50" s="86"/>
      <c r="AE50" s="86"/>
      <c r="AF50" s="86"/>
      <c r="AG50" s="86"/>
      <c r="AH50" s="86"/>
      <c r="AI50" s="86"/>
      <c r="AJ50" s="86"/>
    </row>
    <row r="51" spans="1:36" ht="14.1" customHeight="1">
      <c r="A51" s="86"/>
      <c r="W51" s="86" t="s">
        <v>119</v>
      </c>
      <c r="X51" s="86"/>
      <c r="Y51" s="86"/>
      <c r="Z51" s="86"/>
      <c r="AA51" s="86"/>
      <c r="AB51" s="86"/>
      <c r="AC51" s="86"/>
      <c r="AD51" s="86"/>
      <c r="AE51" s="86"/>
      <c r="AF51" s="86"/>
      <c r="AG51" s="86"/>
      <c r="AH51" s="86"/>
      <c r="AI51" s="86"/>
      <c r="AJ51" s="86"/>
    </row>
    <row r="52" spans="1:36" ht="14.1" customHeight="1">
      <c r="A52" s="2605" t="s">
        <v>120</v>
      </c>
      <c r="B52" s="2606"/>
      <c r="C52" s="2606"/>
      <c r="D52" s="2606"/>
      <c r="E52" s="2606"/>
      <c r="F52" s="2606"/>
      <c r="G52" s="2606"/>
      <c r="H52" s="2606"/>
      <c r="I52" s="2606"/>
      <c r="J52" s="2606"/>
      <c r="K52" s="2606"/>
      <c r="L52" s="2606"/>
      <c r="M52" s="2606"/>
      <c r="N52" s="2606"/>
      <c r="O52" s="2606"/>
      <c r="P52" s="2606"/>
      <c r="Q52" s="2606"/>
      <c r="R52" s="2606"/>
      <c r="S52" s="2606"/>
      <c r="T52" s="2606"/>
      <c r="U52" s="2606"/>
      <c r="W52" s="86" t="s">
        <v>121</v>
      </c>
      <c r="X52" s="86"/>
      <c r="Y52" s="86"/>
      <c r="Z52" s="86"/>
      <c r="AA52" s="86"/>
      <c r="AB52" s="86"/>
      <c r="AC52" s="86"/>
      <c r="AD52" s="86"/>
      <c r="AE52" s="86"/>
      <c r="AF52" s="86"/>
      <c r="AG52" s="86"/>
      <c r="AH52" s="86"/>
      <c r="AI52" s="86"/>
      <c r="AJ52" s="86"/>
    </row>
    <row r="53" spans="1:36" ht="14.1" customHeight="1">
      <c r="A53" s="2605" t="s">
        <v>122</v>
      </c>
      <c r="B53" s="2606"/>
      <c r="C53" s="2606"/>
      <c r="D53" s="2606"/>
      <c r="E53" s="2606"/>
      <c r="F53" s="2606"/>
      <c r="G53" s="2606"/>
      <c r="H53" s="2606"/>
      <c r="I53" s="2606"/>
      <c r="J53" s="2606"/>
      <c r="K53" s="2606"/>
      <c r="L53" s="2606"/>
      <c r="M53" s="2606"/>
      <c r="N53" s="2606"/>
      <c r="O53" s="2606"/>
      <c r="P53" s="2606"/>
      <c r="Q53" s="2606"/>
      <c r="R53" s="2606"/>
      <c r="S53" s="2606"/>
      <c r="T53" s="2606"/>
      <c r="U53" s="2606"/>
      <c r="W53" s="86" t="s">
        <v>123</v>
      </c>
      <c r="X53" s="86"/>
      <c r="Y53" s="86"/>
      <c r="Z53" s="86"/>
      <c r="AA53" s="86"/>
      <c r="AB53" s="86"/>
      <c r="AC53" s="86"/>
      <c r="AD53" s="86"/>
      <c r="AE53" s="86"/>
      <c r="AF53" s="86"/>
      <c r="AG53" s="86"/>
      <c r="AH53" s="86"/>
      <c r="AI53" s="86"/>
      <c r="AJ53" s="86"/>
    </row>
    <row r="54" spans="1:36" ht="14.1" customHeight="1">
      <c r="A54" s="2605" t="s">
        <v>124</v>
      </c>
      <c r="B54" s="2606"/>
      <c r="C54" s="2606"/>
      <c r="D54" s="2606"/>
      <c r="E54" s="2606"/>
      <c r="F54" s="2606"/>
      <c r="G54" s="2606"/>
      <c r="H54" s="2606"/>
      <c r="I54" s="2606"/>
      <c r="J54" s="2606"/>
      <c r="K54" s="2606"/>
      <c r="L54" s="2606"/>
      <c r="M54" s="2606"/>
      <c r="N54" s="2606"/>
      <c r="O54" s="2606"/>
      <c r="P54" s="2606"/>
      <c r="Q54" s="2606"/>
      <c r="R54" s="2606"/>
      <c r="S54" s="2606"/>
      <c r="T54" s="2606"/>
      <c r="U54" s="2606"/>
      <c r="W54" s="86" t="s">
        <v>125</v>
      </c>
      <c r="X54" s="86"/>
      <c r="Y54" s="86"/>
      <c r="Z54" s="86"/>
      <c r="AA54" s="86"/>
      <c r="AB54" s="86"/>
      <c r="AC54" s="86"/>
      <c r="AD54" s="86"/>
      <c r="AE54" s="86"/>
      <c r="AF54" s="86"/>
      <c r="AG54" s="86"/>
      <c r="AH54" s="86"/>
      <c r="AI54" s="86"/>
      <c r="AJ54" s="86"/>
    </row>
    <row r="55" spans="1:36" ht="14.1" customHeight="1">
      <c r="A55" s="2605" t="s">
        <v>126</v>
      </c>
      <c r="B55" s="2606"/>
      <c r="C55" s="2606"/>
      <c r="D55" s="2606"/>
      <c r="E55" s="2606"/>
      <c r="F55" s="2606"/>
      <c r="G55" s="2606"/>
      <c r="H55" s="2606"/>
      <c r="I55" s="2606"/>
      <c r="J55" s="2606"/>
      <c r="K55" s="2606"/>
      <c r="L55" s="2606"/>
      <c r="M55" s="2606"/>
      <c r="N55" s="2606"/>
      <c r="O55" s="2606"/>
      <c r="P55" s="2606"/>
      <c r="Q55" s="2606"/>
      <c r="R55" s="2606"/>
      <c r="S55" s="2606"/>
      <c r="T55" s="2606"/>
      <c r="U55" s="2606"/>
      <c r="W55" s="86" t="s">
        <v>127</v>
      </c>
      <c r="X55" s="86"/>
      <c r="Y55" s="86"/>
      <c r="Z55" s="86"/>
      <c r="AA55" s="86"/>
      <c r="AB55" s="86"/>
      <c r="AC55" s="86"/>
      <c r="AD55" s="86"/>
      <c r="AE55" s="86"/>
      <c r="AF55" s="86"/>
      <c r="AG55" s="86"/>
      <c r="AH55" s="86"/>
      <c r="AI55" s="86"/>
      <c r="AJ55" s="86"/>
    </row>
    <row r="56" spans="1:36" ht="14.1" customHeight="1">
      <c r="A56" s="2605" t="s">
        <v>128</v>
      </c>
      <c r="B56" s="2606"/>
      <c r="C56" s="2606"/>
      <c r="D56" s="2606"/>
      <c r="E56" s="2606"/>
      <c r="F56" s="2606"/>
      <c r="G56" s="2606"/>
      <c r="H56" s="2606"/>
      <c r="I56" s="2606"/>
      <c r="J56" s="2606"/>
      <c r="K56" s="2606"/>
      <c r="L56" s="2606"/>
      <c r="M56" s="2606"/>
      <c r="N56" s="2606"/>
      <c r="O56" s="2606"/>
      <c r="P56" s="2606"/>
      <c r="Q56" s="2606"/>
      <c r="R56" s="2606"/>
      <c r="S56" s="2606"/>
      <c r="T56" s="2606"/>
      <c r="U56" s="2606"/>
      <c r="W56" s="86" t="s">
        <v>129</v>
      </c>
      <c r="X56" s="86"/>
      <c r="Y56" s="86"/>
      <c r="Z56" s="86"/>
      <c r="AA56" s="86"/>
      <c r="AB56" s="86"/>
      <c r="AC56" s="86"/>
      <c r="AD56" s="86"/>
      <c r="AE56" s="86"/>
      <c r="AF56" s="86"/>
      <c r="AG56" s="86"/>
      <c r="AH56" s="86"/>
      <c r="AI56" s="86"/>
      <c r="AJ56" s="86"/>
    </row>
    <row r="57" spans="1:36" ht="14.1" customHeight="1">
      <c r="A57" s="2605" t="s">
        <v>130</v>
      </c>
      <c r="B57" s="2606"/>
      <c r="C57" s="2606"/>
      <c r="D57" s="2606"/>
      <c r="E57" s="2606"/>
      <c r="F57" s="2606"/>
      <c r="G57" s="2606"/>
      <c r="H57" s="2606"/>
      <c r="I57" s="2606"/>
      <c r="J57" s="2606"/>
      <c r="K57" s="2606"/>
      <c r="L57" s="2606"/>
      <c r="M57" s="2606"/>
      <c r="N57" s="2606"/>
      <c r="O57" s="2606"/>
      <c r="P57" s="2606"/>
      <c r="Q57" s="2606"/>
      <c r="R57" s="2606"/>
      <c r="S57" s="2606"/>
      <c r="T57" s="2606"/>
      <c r="U57" s="2606"/>
      <c r="W57" s="86" t="s">
        <v>131</v>
      </c>
      <c r="X57" s="86"/>
      <c r="Y57" s="86"/>
      <c r="Z57" s="86"/>
      <c r="AA57" s="86"/>
      <c r="AB57" s="86"/>
      <c r="AC57" s="86"/>
      <c r="AD57" s="86"/>
      <c r="AE57" s="86"/>
      <c r="AF57" s="86"/>
      <c r="AG57" s="86"/>
      <c r="AH57" s="86"/>
      <c r="AI57" s="86"/>
      <c r="AJ57" s="86"/>
    </row>
    <row r="58" spans="1:36" ht="14.1" customHeight="1">
      <c r="A58" s="2605" t="s">
        <v>132</v>
      </c>
      <c r="B58" s="2606"/>
      <c r="C58" s="2606"/>
      <c r="D58" s="2606"/>
      <c r="E58" s="2606"/>
      <c r="F58" s="2606"/>
      <c r="G58" s="2606"/>
      <c r="H58" s="2606"/>
      <c r="I58" s="2606"/>
      <c r="J58" s="2606"/>
      <c r="K58" s="2606"/>
      <c r="L58" s="2606"/>
      <c r="M58" s="2606"/>
      <c r="N58" s="2606"/>
      <c r="O58" s="2606"/>
      <c r="P58" s="2606"/>
      <c r="Q58" s="2606"/>
      <c r="R58" s="2606"/>
      <c r="S58" s="2606"/>
      <c r="T58" s="2606"/>
      <c r="U58" s="2606"/>
      <c r="W58" s="86" t="s">
        <v>133</v>
      </c>
      <c r="X58" s="86"/>
      <c r="Y58" s="86"/>
      <c r="Z58" s="86"/>
      <c r="AA58" s="86"/>
      <c r="AB58" s="86"/>
      <c r="AC58" s="86"/>
      <c r="AD58" s="86"/>
      <c r="AE58" s="86"/>
      <c r="AF58" s="86"/>
      <c r="AG58" s="86"/>
      <c r="AH58" s="86"/>
      <c r="AI58" s="86"/>
      <c r="AJ58" s="86"/>
    </row>
    <row r="59" spans="1:36" ht="14.1" customHeight="1">
      <c r="A59" s="2605" t="s">
        <v>134</v>
      </c>
      <c r="B59" s="2606"/>
      <c r="C59" s="2606"/>
      <c r="D59" s="2606"/>
      <c r="E59" s="2606"/>
      <c r="F59" s="2606"/>
      <c r="G59" s="2606"/>
      <c r="H59" s="2606"/>
      <c r="I59" s="2606"/>
      <c r="J59" s="2606"/>
      <c r="K59" s="2606"/>
      <c r="L59" s="2606"/>
      <c r="M59" s="2606"/>
      <c r="N59" s="2606"/>
      <c r="O59" s="2606"/>
      <c r="P59" s="2606"/>
      <c r="Q59" s="2606"/>
      <c r="R59" s="2606"/>
      <c r="S59" s="2606"/>
      <c r="T59" s="2606"/>
      <c r="U59" s="2606"/>
      <c r="W59" s="86" t="s">
        <v>135</v>
      </c>
      <c r="X59" s="86"/>
      <c r="Y59" s="86"/>
      <c r="Z59" s="86"/>
      <c r="AA59" s="86"/>
      <c r="AB59" s="86"/>
      <c r="AC59" s="86"/>
      <c r="AD59" s="86"/>
      <c r="AE59" s="86"/>
      <c r="AF59" s="86"/>
      <c r="AG59" s="86"/>
      <c r="AH59" s="86"/>
      <c r="AI59" s="86"/>
      <c r="AJ59" s="86"/>
    </row>
    <row r="60" spans="1:36" ht="14.1" customHeight="1">
      <c r="A60" s="2643" t="s">
        <v>136</v>
      </c>
      <c r="B60" s="2644"/>
      <c r="C60" s="2644"/>
      <c r="D60" s="2644"/>
      <c r="E60" s="2644"/>
      <c r="F60" s="2644"/>
      <c r="G60" s="2644"/>
      <c r="H60" s="2644"/>
      <c r="I60" s="2644"/>
      <c r="J60" s="2644"/>
      <c r="K60" s="2644"/>
      <c r="L60" s="2644"/>
      <c r="M60" s="2644"/>
      <c r="N60" s="2644"/>
      <c r="O60" s="2644"/>
      <c r="P60" s="2644"/>
      <c r="Q60" s="2644"/>
      <c r="R60" s="2644"/>
      <c r="S60" s="2644"/>
      <c r="T60" s="2644"/>
      <c r="U60" s="2644"/>
      <c r="W60" s="95" t="s">
        <v>137</v>
      </c>
      <c r="X60" s="86"/>
      <c r="Y60" s="86"/>
      <c r="Z60" s="86"/>
      <c r="AA60" s="86"/>
      <c r="AB60" s="86"/>
      <c r="AC60" s="86"/>
      <c r="AD60" s="86"/>
      <c r="AE60" s="86"/>
      <c r="AF60" s="86"/>
      <c r="AG60" s="86"/>
      <c r="AH60" s="86"/>
      <c r="AI60" s="86"/>
      <c r="AJ60" s="86"/>
    </row>
  </sheetData>
  <mergeCells count="135">
    <mergeCell ref="AL17:AQ18"/>
    <mergeCell ref="A6:C6"/>
    <mergeCell ref="W7:X7"/>
    <mergeCell ref="D6:N7"/>
    <mergeCell ref="D9:S10"/>
    <mergeCell ref="Y17:AC18"/>
    <mergeCell ref="AD17:AK18"/>
    <mergeCell ref="A1:D1"/>
    <mergeCell ref="W2:AC3"/>
    <mergeCell ref="A4:U4"/>
    <mergeCell ref="A5:U5"/>
    <mergeCell ref="W4:X6"/>
    <mergeCell ref="A9:C9"/>
    <mergeCell ref="Y4:AG6"/>
    <mergeCell ref="Y10:AQ12"/>
    <mergeCell ref="Y8:AQ8"/>
    <mergeCell ref="AJ4:AQ6"/>
    <mergeCell ref="AH4:AI6"/>
    <mergeCell ref="A8:B8"/>
    <mergeCell ref="A30:B30"/>
    <mergeCell ref="E30:M30"/>
    <mergeCell ref="H29:O29"/>
    <mergeCell ref="W9:X9"/>
    <mergeCell ref="W12:X12"/>
    <mergeCell ref="W10:X10"/>
    <mergeCell ref="W11:X11"/>
    <mergeCell ref="AA26:AF28"/>
    <mergeCell ref="A14:B14"/>
    <mergeCell ref="A15:B15"/>
    <mergeCell ref="A20:B20"/>
    <mergeCell ref="A21:B21"/>
    <mergeCell ref="W14:X14"/>
    <mergeCell ref="L19:M19"/>
    <mergeCell ref="W20:X20"/>
    <mergeCell ref="AH26:AK28"/>
    <mergeCell ref="AH29:AK31"/>
    <mergeCell ref="C12:G12"/>
    <mergeCell ref="W22:X22"/>
    <mergeCell ref="L11:M11"/>
    <mergeCell ref="H12:O12"/>
    <mergeCell ref="P12:U12"/>
    <mergeCell ref="C20:U22"/>
    <mergeCell ref="C30:D30"/>
    <mergeCell ref="G23:U24"/>
    <mergeCell ref="P29:U29"/>
    <mergeCell ref="W26:Z28"/>
    <mergeCell ref="AH13:AI15"/>
    <mergeCell ref="AL26:AQ28"/>
    <mergeCell ref="A16:B16"/>
    <mergeCell ref="C29:G29"/>
    <mergeCell ref="D25:U25"/>
    <mergeCell ref="E33:M34"/>
    <mergeCell ref="N31:U32"/>
    <mergeCell ref="N33:U34"/>
    <mergeCell ref="AC32:AF34"/>
    <mergeCell ref="AA29:AF30"/>
    <mergeCell ref="AA31:AF31"/>
    <mergeCell ref="X31:Z31"/>
    <mergeCell ref="W32:Z34"/>
    <mergeCell ref="AA32:AB32"/>
    <mergeCell ref="AA34:AB34"/>
    <mergeCell ref="C31:D32"/>
    <mergeCell ref="C33:D34"/>
    <mergeCell ref="X29:Z30"/>
    <mergeCell ref="A22:B22"/>
    <mergeCell ref="A23:B23"/>
    <mergeCell ref="A24:B24"/>
    <mergeCell ref="N30:U30"/>
    <mergeCell ref="L26:M28"/>
    <mergeCell ref="A27:B27"/>
    <mergeCell ref="A25:B25"/>
    <mergeCell ref="AL29:AQ31"/>
    <mergeCell ref="AL32:AQ34"/>
    <mergeCell ref="AL35:AQ37"/>
    <mergeCell ref="C49:J50"/>
    <mergeCell ref="AH35:AK37"/>
    <mergeCell ref="AI38:AK40"/>
    <mergeCell ref="AI41:AK43"/>
    <mergeCell ref="N45:U46"/>
    <mergeCell ref="AH32:AK34"/>
    <mergeCell ref="C44:D44"/>
    <mergeCell ref="E43:J44"/>
    <mergeCell ref="N41:U41"/>
    <mergeCell ref="N42:U42"/>
    <mergeCell ref="L43:M44"/>
    <mergeCell ref="N43:U44"/>
    <mergeCell ref="C43:D43"/>
    <mergeCell ref="L41:M41"/>
    <mergeCell ref="N40:U40"/>
    <mergeCell ref="L40:M40"/>
    <mergeCell ref="C39:J40"/>
    <mergeCell ref="L42:M42"/>
    <mergeCell ref="L39:M39"/>
    <mergeCell ref="C41:J42"/>
    <mergeCell ref="N39:U39"/>
    <mergeCell ref="AL38:AQ40"/>
    <mergeCell ref="AL41:AQ43"/>
    <mergeCell ref="A60:U60"/>
    <mergeCell ref="A52:U52"/>
    <mergeCell ref="A53:U53"/>
    <mergeCell ref="A54:U54"/>
    <mergeCell ref="A55:U55"/>
    <mergeCell ref="A56:U56"/>
    <mergeCell ref="A57:U57"/>
    <mergeCell ref="N49:U50"/>
    <mergeCell ref="L45:M45"/>
    <mergeCell ref="L46:M46"/>
    <mergeCell ref="M47:M48"/>
    <mergeCell ref="A58:U58"/>
    <mergeCell ref="B47:B48"/>
    <mergeCell ref="A38:B38"/>
    <mergeCell ref="A39:B40"/>
    <mergeCell ref="A45:B45"/>
    <mergeCell ref="A43:B43"/>
    <mergeCell ref="A42:B42"/>
    <mergeCell ref="A46:B46"/>
    <mergeCell ref="A44:B44"/>
    <mergeCell ref="A41:B41"/>
    <mergeCell ref="C45:J46"/>
    <mergeCell ref="C47:J48"/>
    <mergeCell ref="N47:U48"/>
    <mergeCell ref="AA35:AF37"/>
    <mergeCell ref="A59:U59"/>
    <mergeCell ref="N36:U36"/>
    <mergeCell ref="N37:U37"/>
    <mergeCell ref="E31:M32"/>
    <mergeCell ref="A33:B33"/>
    <mergeCell ref="A31:B31"/>
    <mergeCell ref="A32:B32"/>
    <mergeCell ref="C36:J37"/>
    <mergeCell ref="A36:B36"/>
    <mergeCell ref="L36:M36"/>
    <mergeCell ref="L37:M37"/>
    <mergeCell ref="A37:B37"/>
    <mergeCell ref="X35:Z37"/>
  </mergeCells>
  <phoneticPr fontId="3"/>
  <pageMargins left="0.56999999999999995" right="0.59055118110236227" top="0.4" bottom="0.38" header="0.34" footer="0.25"/>
  <pageSetup paperSize="9" scale="70" orientation="landscape" r:id="rId1"/>
  <headerFooter alignWithMargins="0">
    <oddFooter>&amp;C１８－３</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7"/>
  <sheetViews>
    <sheetView showGridLines="0" showRowColHeaders="0" view="pageBreakPreview" zoomScale="70" zoomScaleNormal="75" workbookViewId="0">
      <selection activeCell="W16" sqref="W16:Y16"/>
    </sheetView>
  </sheetViews>
  <sheetFormatPr defaultColWidth="4.625" defaultRowHeight="21" customHeight="1"/>
  <cols>
    <col min="1" max="6" width="4.625" style="97" customWidth="1"/>
    <col min="7" max="8" width="2.625" style="97" customWidth="1"/>
    <col min="9" max="11" width="4.625" style="97" customWidth="1"/>
    <col min="12" max="13" width="2.625" style="97" customWidth="1"/>
    <col min="14" max="16384" width="4.625" style="97"/>
  </cols>
  <sheetData>
    <row r="1" spans="1:45" ht="21" customHeight="1" thickBot="1">
      <c r="A1" s="2707" t="s">
        <v>138</v>
      </c>
      <c r="B1" s="2708"/>
      <c r="C1" s="2708"/>
      <c r="D1" s="2708"/>
      <c r="E1" s="2708"/>
      <c r="F1" s="2708"/>
      <c r="G1" s="2708"/>
      <c r="H1" s="2708"/>
      <c r="I1" s="2708"/>
      <c r="J1" s="2709"/>
      <c r="K1" s="96"/>
      <c r="L1" s="96"/>
      <c r="M1" s="96"/>
      <c r="N1" s="96"/>
      <c r="O1" s="96"/>
      <c r="P1" s="96"/>
      <c r="Q1" s="96"/>
      <c r="R1" s="96"/>
      <c r="S1" s="96"/>
      <c r="T1" s="96"/>
      <c r="U1" s="96"/>
      <c r="V1" s="96"/>
      <c r="W1" s="96"/>
      <c r="X1" s="96"/>
      <c r="Y1" s="96"/>
    </row>
    <row r="2" spans="1:45" ht="21" customHeight="1">
      <c r="A2" s="2722" t="s">
        <v>139</v>
      </c>
      <c r="B2" s="2722"/>
      <c r="C2" s="2722"/>
      <c r="D2" s="2722"/>
      <c r="E2" s="2722"/>
      <c r="F2" s="2722"/>
      <c r="G2" s="2722"/>
      <c r="H2" s="2722"/>
      <c r="I2" s="2722"/>
      <c r="J2" s="2722"/>
      <c r="K2" s="2722"/>
      <c r="L2" s="2722"/>
      <c r="M2" s="2722"/>
      <c r="N2" s="2722"/>
      <c r="O2" s="2722"/>
      <c r="P2" s="2722"/>
      <c r="Q2" s="2722"/>
      <c r="R2" s="2722"/>
      <c r="S2" s="2722"/>
      <c r="T2" s="2722"/>
      <c r="U2" s="2722"/>
      <c r="V2" s="2722"/>
      <c r="W2" s="2722"/>
      <c r="X2" s="2722"/>
      <c r="Y2" s="2722"/>
      <c r="Z2" s="2722"/>
      <c r="AA2" s="2722"/>
      <c r="AB2" s="2722"/>
      <c r="AC2" s="2722"/>
      <c r="AD2" s="2722"/>
      <c r="AE2" s="2722"/>
      <c r="AF2" s="2722"/>
      <c r="AG2" s="2722"/>
      <c r="AH2" s="2722"/>
      <c r="AI2" s="2722"/>
      <c r="AJ2" s="2722"/>
      <c r="AK2" s="2722"/>
      <c r="AL2" s="2722"/>
      <c r="AM2" s="2722"/>
      <c r="AN2" s="2722"/>
      <c r="AO2" s="2722"/>
      <c r="AP2" s="2722"/>
      <c r="AQ2" s="2722"/>
      <c r="AR2" s="2722"/>
      <c r="AS2" s="2722"/>
    </row>
    <row r="3" spans="1:45" ht="21" customHeight="1">
      <c r="A3" s="98"/>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ht="21" customHeight="1">
      <c r="A4" s="2712" t="s">
        <v>195</v>
      </c>
      <c r="B4" s="2710"/>
      <c r="C4" s="99"/>
      <c r="D4" s="100"/>
      <c r="E4" s="100"/>
      <c r="F4" s="100"/>
      <c r="G4" s="100"/>
      <c r="H4" s="100"/>
      <c r="I4" s="100"/>
      <c r="J4" s="100"/>
      <c r="K4" s="101"/>
      <c r="L4" s="102"/>
      <c r="M4" s="102"/>
      <c r="N4" s="2712" t="s">
        <v>140</v>
      </c>
      <c r="O4" s="103" t="s">
        <v>141</v>
      </c>
      <c r="P4" s="104"/>
      <c r="Q4" s="104" t="s">
        <v>197</v>
      </c>
      <c r="R4" s="104"/>
      <c r="S4" s="104" t="s">
        <v>20</v>
      </c>
      <c r="T4" s="171" t="s">
        <v>68</v>
      </c>
      <c r="U4" s="104"/>
      <c r="V4" s="105" t="s">
        <v>21</v>
      </c>
    </row>
    <row r="5" spans="1:45" ht="21" customHeight="1">
      <c r="A5" s="2715" t="s">
        <v>196</v>
      </c>
      <c r="B5" s="2716"/>
      <c r="C5" s="108"/>
      <c r="D5" s="104"/>
      <c r="E5" s="104"/>
      <c r="F5" s="104"/>
      <c r="G5" s="104"/>
      <c r="H5" s="104"/>
      <c r="I5" s="104"/>
      <c r="J5" s="104"/>
      <c r="K5" s="105"/>
      <c r="L5" s="102"/>
      <c r="M5" s="102"/>
      <c r="N5" s="2713"/>
      <c r="O5" s="103" t="s">
        <v>142</v>
      </c>
      <c r="P5" s="104"/>
      <c r="Q5" s="104" t="s">
        <v>197</v>
      </c>
      <c r="R5" s="104"/>
      <c r="S5" s="104" t="s">
        <v>20</v>
      </c>
      <c r="T5" s="171" t="s">
        <v>68</v>
      </c>
      <c r="U5" s="104"/>
      <c r="V5" s="105" t="s">
        <v>21</v>
      </c>
    </row>
    <row r="6" spans="1:45" ht="21" customHeight="1">
      <c r="A6" s="96"/>
      <c r="B6" s="96"/>
      <c r="C6" s="96"/>
      <c r="D6" s="96"/>
      <c r="E6" s="96"/>
      <c r="F6" s="96"/>
      <c r="G6" s="96"/>
      <c r="H6" s="96"/>
      <c r="I6" s="96"/>
      <c r="J6" s="96"/>
      <c r="K6" s="96"/>
      <c r="L6" s="96"/>
      <c r="M6" s="96"/>
      <c r="N6" s="96"/>
      <c r="O6" s="96"/>
      <c r="P6" s="96"/>
      <c r="Q6" s="96"/>
      <c r="R6" s="96"/>
      <c r="S6" s="96"/>
      <c r="T6" s="96"/>
      <c r="U6" s="96"/>
      <c r="V6" s="96"/>
      <c r="W6" s="96"/>
      <c r="X6" s="96"/>
      <c r="Y6" s="96"/>
    </row>
    <row r="7" spans="1:45" ht="21" customHeight="1">
      <c r="A7" s="2715" t="s">
        <v>204</v>
      </c>
      <c r="B7" s="2716"/>
      <c r="C7" s="2717"/>
      <c r="D7" s="110"/>
      <c r="E7" s="111"/>
      <c r="F7" s="112"/>
      <c r="G7" s="113"/>
      <c r="H7" s="96"/>
      <c r="I7" s="96"/>
      <c r="J7" s="96"/>
      <c r="K7" s="96"/>
      <c r="L7" s="96"/>
      <c r="M7" s="96"/>
      <c r="N7" s="114"/>
      <c r="O7" s="2710" t="s">
        <v>198</v>
      </c>
      <c r="P7" s="2710"/>
      <c r="Q7" s="2710"/>
      <c r="R7" s="2712"/>
      <c r="S7" s="2710"/>
      <c r="T7" s="2711"/>
      <c r="V7" s="114"/>
      <c r="W7" s="2710" t="s">
        <v>198</v>
      </c>
      <c r="X7" s="2710"/>
      <c r="Y7" s="2710"/>
      <c r="Z7" s="2712"/>
      <c r="AA7" s="2710"/>
      <c r="AB7" s="2711"/>
      <c r="AD7" s="114"/>
      <c r="AE7" s="2710" t="s">
        <v>198</v>
      </c>
      <c r="AF7" s="2710"/>
      <c r="AG7" s="2710"/>
      <c r="AH7" s="2712"/>
      <c r="AI7" s="2710"/>
      <c r="AJ7" s="2711"/>
      <c r="AL7" s="114"/>
      <c r="AM7" s="2710" t="s">
        <v>198</v>
      </c>
      <c r="AN7" s="2710"/>
      <c r="AO7" s="2710"/>
      <c r="AP7" s="2712"/>
      <c r="AQ7" s="2710"/>
      <c r="AR7" s="2711"/>
    </row>
    <row r="8" spans="1:45" ht="21" customHeight="1">
      <c r="A8" s="2715" t="s">
        <v>203</v>
      </c>
      <c r="B8" s="2716"/>
      <c r="C8" s="2717"/>
      <c r="D8" s="115"/>
      <c r="E8" s="116"/>
      <c r="F8" s="117"/>
      <c r="G8" s="113"/>
      <c r="H8" s="96"/>
      <c r="I8" s="96"/>
      <c r="J8" s="96"/>
      <c r="K8" s="96"/>
      <c r="L8" s="96"/>
      <c r="M8" s="96"/>
      <c r="N8" s="118"/>
      <c r="O8" s="2716" t="s">
        <v>143</v>
      </c>
      <c r="P8" s="2716"/>
      <c r="Q8" s="2717"/>
      <c r="R8" s="2715"/>
      <c r="S8" s="2716"/>
      <c r="T8" s="2717"/>
      <c r="V8" s="118"/>
      <c r="W8" s="2716" t="s">
        <v>143</v>
      </c>
      <c r="X8" s="2716"/>
      <c r="Y8" s="2717"/>
      <c r="Z8" s="2715"/>
      <c r="AA8" s="2716"/>
      <c r="AB8" s="2717"/>
      <c r="AD8" s="118"/>
      <c r="AE8" s="2716" t="s">
        <v>143</v>
      </c>
      <c r="AF8" s="2716"/>
      <c r="AG8" s="2717"/>
      <c r="AH8" s="2715"/>
      <c r="AI8" s="2716"/>
      <c r="AJ8" s="2717"/>
      <c r="AL8" s="118"/>
      <c r="AM8" s="2716" t="s">
        <v>143</v>
      </c>
      <c r="AN8" s="2716"/>
      <c r="AO8" s="2717"/>
      <c r="AP8" s="2715"/>
      <c r="AQ8" s="2716"/>
      <c r="AR8" s="2717"/>
    </row>
    <row r="9" spans="1:45" ht="21" customHeight="1" thickBot="1">
      <c r="A9" s="2715" t="s">
        <v>144</v>
      </c>
      <c r="B9" s="2716"/>
      <c r="C9" s="2717"/>
      <c r="D9" s="120"/>
      <c r="E9" s="121"/>
      <c r="F9" s="122"/>
      <c r="G9" s="113"/>
      <c r="H9" s="96"/>
      <c r="I9" s="96"/>
      <c r="J9" s="96"/>
      <c r="K9" s="96"/>
      <c r="L9" s="96"/>
      <c r="M9" s="113"/>
      <c r="N9" s="118"/>
      <c r="O9" s="2719" t="s">
        <v>201</v>
      </c>
      <c r="P9" s="2719"/>
      <c r="Q9" s="2719"/>
      <c r="R9" s="2718"/>
      <c r="S9" s="2719"/>
      <c r="T9" s="2723"/>
      <c r="U9" s="189"/>
      <c r="V9" s="118"/>
      <c r="W9" s="2719" t="s">
        <v>201</v>
      </c>
      <c r="X9" s="2719"/>
      <c r="Y9" s="2719"/>
      <c r="Z9" s="2718"/>
      <c r="AA9" s="2719"/>
      <c r="AB9" s="2723"/>
      <c r="AC9" s="189"/>
      <c r="AD9" s="118"/>
      <c r="AE9" s="2719" t="s">
        <v>201</v>
      </c>
      <c r="AF9" s="2719"/>
      <c r="AG9" s="2719"/>
      <c r="AH9" s="2718"/>
      <c r="AI9" s="2719"/>
      <c r="AJ9" s="2723"/>
      <c r="AK9" s="189"/>
      <c r="AL9" s="118"/>
      <c r="AM9" s="2719" t="s">
        <v>201</v>
      </c>
      <c r="AN9" s="2719"/>
      <c r="AO9" s="2719"/>
      <c r="AP9" s="2718"/>
      <c r="AQ9" s="2719"/>
      <c r="AR9" s="2723"/>
    </row>
    <row r="10" spans="1:45" ht="21" customHeight="1">
      <c r="A10" s="2712" t="s">
        <v>145</v>
      </c>
      <c r="B10" s="2710"/>
      <c r="C10" s="2711"/>
      <c r="D10" s="124"/>
      <c r="E10" s="123"/>
      <c r="F10" s="125"/>
      <c r="G10" s="113"/>
      <c r="H10" s="96"/>
      <c r="I10" s="96"/>
      <c r="J10" s="96"/>
      <c r="K10" s="96"/>
      <c r="L10" s="96"/>
      <c r="M10" s="182"/>
      <c r="N10" s="118"/>
      <c r="O10" s="2710" t="s">
        <v>200</v>
      </c>
      <c r="P10" s="2710"/>
      <c r="Q10" s="2710"/>
      <c r="R10" s="2712"/>
      <c r="S10" s="2710"/>
      <c r="T10" s="2711"/>
      <c r="U10" s="188"/>
      <c r="V10" s="118"/>
      <c r="W10" s="2710" t="s">
        <v>200</v>
      </c>
      <c r="X10" s="2710"/>
      <c r="Y10" s="2710"/>
      <c r="Z10" s="2712"/>
      <c r="AA10" s="2710"/>
      <c r="AB10" s="2711"/>
      <c r="AC10" s="188"/>
      <c r="AD10" s="118"/>
      <c r="AE10" s="2710" t="s">
        <v>200</v>
      </c>
      <c r="AF10" s="2710"/>
      <c r="AG10" s="2710"/>
      <c r="AH10" s="2712"/>
      <c r="AI10" s="2710"/>
      <c r="AJ10" s="2711"/>
      <c r="AK10" s="188"/>
      <c r="AL10" s="118"/>
      <c r="AM10" s="2710" t="s">
        <v>200</v>
      </c>
      <c r="AN10" s="2710"/>
      <c r="AO10" s="2710"/>
      <c r="AP10" s="2712"/>
      <c r="AQ10" s="2710"/>
      <c r="AR10" s="2711"/>
    </row>
    <row r="11" spans="1:45" ht="21" customHeight="1">
      <c r="A11" s="126"/>
      <c r="B11" s="2715" t="s">
        <v>146</v>
      </c>
      <c r="C11" s="2717"/>
      <c r="D11" s="106"/>
      <c r="E11" s="107"/>
      <c r="F11" s="119"/>
      <c r="G11" s="113"/>
      <c r="H11" s="96"/>
      <c r="I11" s="96"/>
      <c r="J11" s="96"/>
      <c r="L11" s="96"/>
      <c r="M11" s="183"/>
      <c r="N11" s="127"/>
      <c r="O11" s="128"/>
      <c r="P11" s="2715" t="s">
        <v>146</v>
      </c>
      <c r="Q11" s="2716"/>
      <c r="R11" s="2715"/>
      <c r="S11" s="2716"/>
      <c r="T11" s="2717"/>
      <c r="V11" s="127"/>
      <c r="W11" s="128"/>
      <c r="X11" s="2715" t="s">
        <v>146</v>
      </c>
      <c r="Y11" s="2716"/>
      <c r="Z11" s="2715"/>
      <c r="AA11" s="2716"/>
      <c r="AB11" s="2717"/>
      <c r="AD11" s="127"/>
      <c r="AE11" s="128"/>
      <c r="AF11" s="2715" t="s">
        <v>146</v>
      </c>
      <c r="AG11" s="2716"/>
      <c r="AH11" s="2715"/>
      <c r="AI11" s="2716"/>
      <c r="AJ11" s="2717"/>
      <c r="AL11" s="127"/>
      <c r="AM11" s="128"/>
      <c r="AN11" s="2715" t="s">
        <v>146</v>
      </c>
      <c r="AO11" s="2716"/>
      <c r="AP11" s="2715"/>
      <c r="AQ11" s="2716"/>
      <c r="AR11" s="2717"/>
    </row>
    <row r="12" spans="1:45" ht="21" customHeight="1">
      <c r="A12" s="2718" t="s">
        <v>145</v>
      </c>
      <c r="B12" s="2719"/>
      <c r="C12" s="2719"/>
      <c r="D12" s="106"/>
      <c r="E12" s="107"/>
      <c r="F12" s="119"/>
      <c r="G12" s="113"/>
      <c r="H12" s="96"/>
      <c r="I12" s="96"/>
      <c r="J12" s="96"/>
      <c r="L12" s="96"/>
      <c r="M12" s="183"/>
      <c r="N12" s="2718" t="s">
        <v>199</v>
      </c>
      <c r="O12" s="2719"/>
      <c r="P12" s="2718"/>
      <c r="Q12" s="2719"/>
      <c r="R12" s="102"/>
      <c r="S12" s="2719"/>
      <c r="T12" s="2723"/>
      <c r="V12" s="2718" t="s">
        <v>199</v>
      </c>
      <c r="W12" s="2719"/>
      <c r="X12" s="2718"/>
      <c r="Y12" s="2719"/>
      <c r="Z12" s="102"/>
      <c r="AA12" s="2719"/>
      <c r="AB12" s="2723"/>
      <c r="AD12" s="2718" t="s">
        <v>199</v>
      </c>
      <c r="AE12" s="2719"/>
      <c r="AF12" s="2718"/>
      <c r="AG12" s="2719"/>
      <c r="AH12" s="102"/>
      <c r="AI12" s="2719"/>
      <c r="AJ12" s="2723"/>
      <c r="AL12" s="2718" t="s">
        <v>199</v>
      </c>
      <c r="AM12" s="2719"/>
      <c r="AN12" s="2718"/>
      <c r="AO12" s="2719"/>
      <c r="AP12" s="102"/>
      <c r="AQ12" s="2719"/>
      <c r="AR12" s="2723"/>
    </row>
    <row r="13" spans="1:45" ht="21" customHeight="1">
      <c r="A13" s="126"/>
      <c r="B13" s="2715" t="s">
        <v>146</v>
      </c>
      <c r="C13" s="2717"/>
      <c r="D13" s="109"/>
      <c r="E13" s="129"/>
      <c r="F13" s="130"/>
      <c r="G13" s="113"/>
      <c r="H13" s="96"/>
      <c r="I13" s="96"/>
      <c r="J13" s="96"/>
      <c r="K13" s="96"/>
      <c r="L13" s="96"/>
      <c r="M13" s="183"/>
      <c r="N13" s="2720" t="s">
        <v>590</v>
      </c>
      <c r="O13" s="2721"/>
      <c r="P13" s="131"/>
      <c r="Q13" s="132"/>
      <c r="R13" s="132"/>
      <c r="S13" s="132"/>
      <c r="T13" s="133"/>
      <c r="U13" s="96"/>
      <c r="V13" s="2720" t="s">
        <v>590</v>
      </c>
      <c r="W13" s="2721"/>
      <c r="X13" s="131"/>
      <c r="Y13" s="132"/>
      <c r="Z13" s="132"/>
      <c r="AA13" s="132"/>
      <c r="AB13" s="133"/>
      <c r="AC13" s="96"/>
      <c r="AD13" s="2720" t="s">
        <v>590</v>
      </c>
      <c r="AE13" s="2721"/>
      <c r="AF13" s="131"/>
      <c r="AG13" s="132"/>
      <c r="AH13" s="132"/>
      <c r="AI13" s="132"/>
      <c r="AJ13" s="133"/>
      <c r="AK13" s="96"/>
      <c r="AL13" s="2720" t="s">
        <v>590</v>
      </c>
      <c r="AM13" s="2721"/>
      <c r="AN13" s="131"/>
      <c r="AO13" s="132"/>
      <c r="AP13" s="132"/>
      <c r="AQ13" s="132"/>
      <c r="AR13" s="133"/>
    </row>
    <row r="14" spans="1:45" ht="21" customHeight="1" thickBot="1">
      <c r="A14" s="113"/>
      <c r="B14" s="96"/>
      <c r="C14" s="96"/>
      <c r="D14" s="96"/>
      <c r="E14" s="96"/>
      <c r="F14" s="96"/>
      <c r="G14" s="113"/>
      <c r="H14" s="96"/>
      <c r="I14" s="2715" t="s">
        <v>147</v>
      </c>
      <c r="J14" s="2716"/>
      <c r="K14" s="2717"/>
      <c r="L14" s="96"/>
      <c r="M14" s="183"/>
      <c r="U14" s="102"/>
    </row>
    <row r="15" spans="1:45" ht="21" customHeight="1">
      <c r="A15" s="113"/>
      <c r="B15" s="96"/>
      <c r="C15" s="96"/>
      <c r="D15" s="96"/>
      <c r="E15" s="96"/>
      <c r="F15" s="96"/>
      <c r="G15" s="113"/>
      <c r="H15" s="179"/>
      <c r="I15" s="134"/>
      <c r="J15" s="128"/>
      <c r="K15" s="135"/>
      <c r="L15" s="96"/>
      <c r="M15" s="183"/>
      <c r="N15" s="114"/>
      <c r="O15" s="2710" t="s">
        <v>198</v>
      </c>
      <c r="P15" s="2710"/>
      <c r="Q15" s="2710"/>
      <c r="R15" s="2712"/>
      <c r="S15" s="2710"/>
      <c r="T15" s="2711"/>
      <c r="V15" s="114"/>
      <c r="W15" s="2710" t="s">
        <v>198</v>
      </c>
      <c r="X15" s="2710"/>
      <c r="Y15" s="2710"/>
      <c r="Z15" s="2712"/>
      <c r="AA15" s="2710"/>
      <c r="AB15" s="2711"/>
      <c r="AD15" s="114"/>
      <c r="AE15" s="2710" t="s">
        <v>198</v>
      </c>
      <c r="AF15" s="2710"/>
      <c r="AG15" s="2710"/>
      <c r="AH15" s="2712"/>
      <c r="AI15" s="2710"/>
      <c r="AJ15" s="2711"/>
      <c r="AL15" s="114"/>
      <c r="AM15" s="2710" t="s">
        <v>198</v>
      </c>
      <c r="AN15" s="2710"/>
      <c r="AO15" s="2710"/>
      <c r="AP15" s="2712"/>
      <c r="AQ15" s="2710"/>
      <c r="AR15" s="2711"/>
    </row>
    <row r="16" spans="1:45" ht="21" customHeight="1" thickBot="1">
      <c r="A16" s="2712" t="s">
        <v>202</v>
      </c>
      <c r="B16" s="2711"/>
      <c r="C16" s="2715" t="s">
        <v>148</v>
      </c>
      <c r="D16" s="2716"/>
      <c r="E16" s="2716"/>
      <c r="F16" s="2717"/>
      <c r="G16" s="113"/>
      <c r="H16" s="176"/>
      <c r="I16" s="177"/>
      <c r="J16" s="178"/>
      <c r="K16" s="178"/>
      <c r="L16" s="177"/>
      <c r="M16" s="184"/>
      <c r="N16" s="118"/>
      <c r="O16" s="2716" t="s">
        <v>143</v>
      </c>
      <c r="P16" s="2716"/>
      <c r="Q16" s="2717"/>
      <c r="R16" s="2715"/>
      <c r="S16" s="2716"/>
      <c r="T16" s="2717"/>
      <c r="V16" s="118"/>
      <c r="W16" s="2716" t="s">
        <v>143</v>
      </c>
      <c r="X16" s="2716"/>
      <c r="Y16" s="2717"/>
      <c r="Z16" s="2715"/>
      <c r="AA16" s="2716"/>
      <c r="AB16" s="2717"/>
      <c r="AD16" s="118"/>
      <c r="AE16" s="2716" t="s">
        <v>143</v>
      </c>
      <c r="AF16" s="2716"/>
      <c r="AG16" s="2717"/>
      <c r="AH16" s="2715"/>
      <c r="AI16" s="2716"/>
      <c r="AJ16" s="2717"/>
      <c r="AL16" s="118"/>
      <c r="AM16" s="2716" t="s">
        <v>143</v>
      </c>
      <c r="AN16" s="2716"/>
      <c r="AO16" s="2717"/>
      <c r="AP16" s="2715"/>
      <c r="AQ16" s="2716"/>
      <c r="AR16" s="2717"/>
    </row>
    <row r="17" spans="1:44" ht="21" customHeight="1" thickBot="1">
      <c r="A17" s="2713"/>
      <c r="B17" s="2714"/>
      <c r="C17" s="108"/>
      <c r="D17" s="191"/>
      <c r="E17" s="104"/>
      <c r="F17" s="105"/>
      <c r="G17" s="113"/>
      <c r="H17" s="180"/>
      <c r="I17" s="96"/>
      <c r="J17" s="102"/>
      <c r="K17" s="102"/>
      <c r="L17" s="96"/>
      <c r="M17" s="181"/>
      <c r="N17" s="118"/>
      <c r="O17" s="2719" t="s">
        <v>201</v>
      </c>
      <c r="P17" s="2719"/>
      <c r="Q17" s="2719"/>
      <c r="R17" s="2718"/>
      <c r="S17" s="2719"/>
      <c r="T17" s="2723"/>
      <c r="U17" s="189"/>
      <c r="V17" s="118"/>
      <c r="W17" s="2719" t="s">
        <v>201</v>
      </c>
      <c r="X17" s="2719"/>
      <c r="Y17" s="2719"/>
      <c r="Z17" s="2718"/>
      <c r="AA17" s="2719"/>
      <c r="AB17" s="2723"/>
      <c r="AC17" s="189"/>
      <c r="AD17" s="118"/>
      <c r="AE17" s="2719" t="s">
        <v>201</v>
      </c>
      <c r="AF17" s="2719"/>
      <c r="AG17" s="2719"/>
      <c r="AH17" s="2718"/>
      <c r="AI17" s="2719"/>
      <c r="AJ17" s="2723"/>
      <c r="AK17" s="189"/>
      <c r="AL17" s="118"/>
      <c r="AM17" s="2719" t="s">
        <v>201</v>
      </c>
      <c r="AN17" s="2719"/>
      <c r="AO17" s="2719"/>
      <c r="AP17" s="2718"/>
      <c r="AQ17" s="2719"/>
      <c r="AR17" s="2723"/>
    </row>
    <row r="18" spans="1:44" ht="21" customHeight="1" thickBot="1">
      <c r="A18" s="113"/>
      <c r="B18" s="113"/>
      <c r="E18" s="172"/>
      <c r="F18" s="174"/>
      <c r="G18" s="175"/>
      <c r="H18" s="181"/>
      <c r="I18" s="2715" t="s">
        <v>149</v>
      </c>
      <c r="J18" s="2716"/>
      <c r="K18" s="2717"/>
      <c r="M18" s="185"/>
      <c r="N18" s="118"/>
      <c r="O18" s="2710" t="s">
        <v>200</v>
      </c>
      <c r="P18" s="2710"/>
      <c r="Q18" s="2710"/>
      <c r="R18" s="2712"/>
      <c r="S18" s="2710"/>
      <c r="T18" s="2711"/>
      <c r="U18" s="188"/>
      <c r="V18" s="118"/>
      <c r="W18" s="2710" t="s">
        <v>200</v>
      </c>
      <c r="X18" s="2710"/>
      <c r="Y18" s="2710"/>
      <c r="Z18" s="2712"/>
      <c r="AA18" s="2710"/>
      <c r="AB18" s="2711"/>
      <c r="AC18" s="188"/>
      <c r="AD18" s="118"/>
      <c r="AE18" s="2710" t="s">
        <v>200</v>
      </c>
      <c r="AF18" s="2710"/>
      <c r="AG18" s="2710"/>
      <c r="AH18" s="2712"/>
      <c r="AI18" s="2710"/>
      <c r="AJ18" s="2711"/>
      <c r="AK18" s="188"/>
      <c r="AL18" s="118"/>
      <c r="AM18" s="2710" t="s">
        <v>200</v>
      </c>
      <c r="AN18" s="2710"/>
      <c r="AO18" s="2710"/>
      <c r="AP18" s="2712"/>
      <c r="AQ18" s="2710"/>
      <c r="AR18" s="2711"/>
    </row>
    <row r="19" spans="1:44" ht="21" customHeight="1">
      <c r="A19" s="113"/>
      <c r="B19" s="113"/>
      <c r="E19" s="173"/>
      <c r="F19" s="136"/>
      <c r="G19" s="113"/>
      <c r="H19" s="113"/>
      <c r="I19" s="108"/>
      <c r="J19" s="104"/>
      <c r="K19" s="105"/>
      <c r="M19" s="186"/>
      <c r="N19" s="127"/>
      <c r="O19" s="128"/>
      <c r="P19" s="2715" t="s">
        <v>146</v>
      </c>
      <c r="Q19" s="2716"/>
      <c r="R19" s="2715"/>
      <c r="S19" s="2716"/>
      <c r="T19" s="2717"/>
      <c r="V19" s="127"/>
      <c r="W19" s="128"/>
      <c r="X19" s="2715" t="s">
        <v>146</v>
      </c>
      <c r="Y19" s="2716"/>
      <c r="Z19" s="2715"/>
      <c r="AA19" s="2716"/>
      <c r="AB19" s="2717"/>
      <c r="AD19" s="127"/>
      <c r="AE19" s="128"/>
      <c r="AF19" s="2715" t="s">
        <v>146</v>
      </c>
      <c r="AG19" s="2716"/>
      <c r="AH19" s="2715"/>
      <c r="AI19" s="2716"/>
      <c r="AJ19" s="2717"/>
      <c r="AL19" s="127"/>
      <c r="AM19" s="128"/>
      <c r="AN19" s="2715" t="s">
        <v>146</v>
      </c>
      <c r="AO19" s="2716"/>
      <c r="AP19" s="2715"/>
      <c r="AQ19" s="2716"/>
      <c r="AR19" s="2717"/>
    </row>
    <row r="20" spans="1:44" ht="21" customHeight="1">
      <c r="A20" s="2712" t="s">
        <v>150</v>
      </c>
      <c r="B20" s="2711"/>
      <c r="C20" s="108"/>
      <c r="D20" s="2710"/>
      <c r="E20" s="2710"/>
      <c r="F20" s="2711"/>
      <c r="G20" s="102"/>
      <c r="H20" s="113"/>
      <c r="I20" s="113"/>
      <c r="J20" s="113"/>
      <c r="L20" s="113"/>
      <c r="M20" s="186"/>
      <c r="N20" s="2718" t="s">
        <v>199</v>
      </c>
      <c r="O20" s="2719"/>
      <c r="P20" s="2718"/>
      <c r="Q20" s="2719"/>
      <c r="R20" s="102"/>
      <c r="S20" s="2719"/>
      <c r="T20" s="2723"/>
      <c r="V20" s="2718" t="s">
        <v>199</v>
      </c>
      <c r="W20" s="2719"/>
      <c r="X20" s="2718"/>
      <c r="Y20" s="2719"/>
      <c r="Z20" s="102"/>
      <c r="AA20" s="2719"/>
      <c r="AB20" s="2723"/>
      <c r="AD20" s="2718" t="s">
        <v>199</v>
      </c>
      <c r="AE20" s="2719"/>
      <c r="AF20" s="2718"/>
      <c r="AG20" s="2719"/>
      <c r="AH20" s="102"/>
      <c r="AI20" s="2719"/>
      <c r="AJ20" s="2723"/>
      <c r="AL20" s="2718" t="s">
        <v>199</v>
      </c>
      <c r="AM20" s="2719"/>
      <c r="AN20" s="2718"/>
      <c r="AO20" s="2719"/>
      <c r="AP20" s="102"/>
      <c r="AQ20" s="2719"/>
      <c r="AR20" s="2723"/>
    </row>
    <row r="21" spans="1:44" ht="21" customHeight="1">
      <c r="A21" s="2713"/>
      <c r="B21" s="2714"/>
      <c r="C21" s="108"/>
      <c r="D21" s="191"/>
      <c r="E21" s="104"/>
      <c r="F21" s="105"/>
      <c r="G21" s="102"/>
      <c r="H21" s="113"/>
      <c r="L21" s="113"/>
      <c r="M21" s="186"/>
      <c r="N21" s="2720" t="s">
        <v>590</v>
      </c>
      <c r="O21" s="2721"/>
      <c r="P21" s="131"/>
      <c r="Q21" s="132"/>
      <c r="R21" s="132"/>
      <c r="S21" s="132"/>
      <c r="T21" s="133"/>
      <c r="U21" s="96"/>
      <c r="V21" s="2720" t="s">
        <v>590</v>
      </c>
      <c r="W21" s="2721"/>
      <c r="X21" s="131"/>
      <c r="Y21" s="132"/>
      <c r="Z21" s="132"/>
      <c r="AA21" s="132"/>
      <c r="AB21" s="133"/>
      <c r="AC21" s="96"/>
      <c r="AD21" s="2720" t="s">
        <v>590</v>
      </c>
      <c r="AE21" s="2721"/>
      <c r="AF21" s="131"/>
      <c r="AG21" s="132"/>
      <c r="AH21" s="132"/>
      <c r="AI21" s="132"/>
      <c r="AJ21" s="133"/>
      <c r="AK21" s="96"/>
      <c r="AL21" s="2720" t="s">
        <v>590</v>
      </c>
      <c r="AM21" s="2721"/>
      <c r="AN21" s="131"/>
      <c r="AO21" s="132"/>
      <c r="AP21" s="132"/>
      <c r="AQ21" s="132"/>
      <c r="AR21" s="133"/>
    </row>
    <row r="22" spans="1:44" ht="21" customHeight="1">
      <c r="A22" s="113"/>
      <c r="B22" s="113"/>
      <c r="C22" s="96"/>
      <c r="D22" s="96"/>
      <c r="E22" s="96"/>
      <c r="F22" s="96"/>
      <c r="G22" s="96"/>
      <c r="H22" s="113"/>
      <c r="L22" s="113"/>
      <c r="M22" s="186"/>
      <c r="N22" s="102"/>
      <c r="O22" s="102"/>
      <c r="P22" s="102"/>
      <c r="Q22" s="102"/>
      <c r="R22" s="102"/>
      <c r="S22" s="102"/>
      <c r="T22" s="102"/>
      <c r="V22" s="102"/>
      <c r="W22" s="102"/>
      <c r="X22" s="102"/>
      <c r="Y22" s="102"/>
      <c r="Z22" s="102"/>
      <c r="AA22" s="102"/>
      <c r="AB22" s="102"/>
      <c r="AD22" s="102"/>
      <c r="AE22" s="102"/>
      <c r="AF22" s="102"/>
      <c r="AG22" s="102"/>
      <c r="AH22" s="102"/>
      <c r="AI22" s="102"/>
      <c r="AJ22" s="102"/>
      <c r="AL22" s="102"/>
      <c r="AM22" s="102"/>
      <c r="AN22" s="102"/>
      <c r="AO22" s="102"/>
      <c r="AP22" s="102"/>
      <c r="AQ22" s="102"/>
      <c r="AR22" s="102"/>
    </row>
    <row r="23" spans="1:44" ht="21" customHeight="1">
      <c r="A23" s="97" t="s">
        <v>151</v>
      </c>
      <c r="B23" s="97" t="s">
        <v>152</v>
      </c>
      <c r="C23" s="96"/>
      <c r="D23" s="96"/>
      <c r="E23" s="96"/>
      <c r="F23" s="96"/>
      <c r="G23" s="96"/>
      <c r="H23" s="96"/>
      <c r="L23" s="113"/>
      <c r="M23" s="186"/>
      <c r="N23" s="114"/>
      <c r="O23" s="2710" t="s">
        <v>198</v>
      </c>
      <c r="P23" s="2710"/>
      <c r="Q23" s="2710"/>
      <c r="R23" s="2712"/>
      <c r="S23" s="2710"/>
      <c r="T23" s="2711"/>
      <c r="V23" s="114"/>
      <c r="W23" s="2710" t="s">
        <v>198</v>
      </c>
      <c r="X23" s="2710"/>
      <c r="Y23" s="2710"/>
      <c r="Z23" s="2712"/>
      <c r="AA23" s="2710"/>
      <c r="AB23" s="2711"/>
      <c r="AD23" s="114"/>
      <c r="AE23" s="2710" t="s">
        <v>198</v>
      </c>
      <c r="AF23" s="2710"/>
      <c r="AG23" s="2710"/>
      <c r="AH23" s="2712"/>
      <c r="AI23" s="2710"/>
      <c r="AJ23" s="2711"/>
      <c r="AL23" s="114"/>
      <c r="AM23" s="2710" t="s">
        <v>198</v>
      </c>
      <c r="AN23" s="2710"/>
      <c r="AO23" s="2710"/>
      <c r="AP23" s="2712"/>
      <c r="AQ23" s="2710"/>
      <c r="AR23" s="2711"/>
    </row>
    <row r="24" spans="1:44" ht="21" customHeight="1">
      <c r="B24" s="97" t="s">
        <v>153</v>
      </c>
      <c r="C24" s="96"/>
      <c r="D24" s="96"/>
      <c r="E24" s="96"/>
      <c r="F24" s="96"/>
      <c r="G24" s="96"/>
      <c r="H24" s="96"/>
      <c r="L24" s="113"/>
      <c r="M24" s="186"/>
      <c r="N24" s="118"/>
      <c r="O24" s="2716" t="s">
        <v>143</v>
      </c>
      <c r="P24" s="2716"/>
      <c r="Q24" s="2717"/>
      <c r="R24" s="2715"/>
      <c r="S24" s="2716"/>
      <c r="T24" s="2717"/>
      <c r="V24" s="118"/>
      <c r="W24" s="2716" t="s">
        <v>143</v>
      </c>
      <c r="X24" s="2716"/>
      <c r="Y24" s="2717"/>
      <c r="Z24" s="2715"/>
      <c r="AA24" s="2716"/>
      <c r="AB24" s="2717"/>
      <c r="AD24" s="118"/>
      <c r="AE24" s="2716" t="s">
        <v>143</v>
      </c>
      <c r="AF24" s="2716"/>
      <c r="AG24" s="2717"/>
      <c r="AH24" s="2715"/>
      <c r="AI24" s="2716"/>
      <c r="AJ24" s="2717"/>
      <c r="AL24" s="118"/>
      <c r="AM24" s="2716" t="s">
        <v>143</v>
      </c>
      <c r="AN24" s="2716"/>
      <c r="AO24" s="2717"/>
      <c r="AP24" s="2715"/>
      <c r="AQ24" s="2716"/>
      <c r="AR24" s="2717"/>
    </row>
    <row r="25" spans="1:44" ht="21" customHeight="1" thickBot="1">
      <c r="A25" s="97" t="s">
        <v>154</v>
      </c>
      <c r="B25" s="97" t="s">
        <v>155</v>
      </c>
      <c r="C25" s="96"/>
      <c r="D25" s="96"/>
      <c r="E25" s="96"/>
      <c r="F25" s="96"/>
      <c r="G25" s="96"/>
      <c r="H25" s="96"/>
      <c r="L25" s="113"/>
      <c r="M25" s="187"/>
      <c r="N25" s="118"/>
      <c r="O25" s="2719" t="s">
        <v>201</v>
      </c>
      <c r="P25" s="2719"/>
      <c r="Q25" s="2719"/>
      <c r="R25" s="2718"/>
      <c r="S25" s="2719"/>
      <c r="T25" s="2723"/>
      <c r="U25" s="189"/>
      <c r="V25" s="118"/>
      <c r="W25" s="2719" t="s">
        <v>201</v>
      </c>
      <c r="X25" s="2719"/>
      <c r="Y25" s="2719"/>
      <c r="Z25" s="2718"/>
      <c r="AA25" s="2719"/>
      <c r="AB25" s="2723"/>
      <c r="AC25" s="189"/>
      <c r="AD25" s="118"/>
      <c r="AE25" s="2719" t="s">
        <v>201</v>
      </c>
      <c r="AF25" s="2719"/>
      <c r="AG25" s="2719"/>
      <c r="AH25" s="2718"/>
      <c r="AI25" s="2719"/>
      <c r="AJ25" s="2723"/>
      <c r="AK25" s="189"/>
      <c r="AL25" s="118"/>
      <c r="AM25" s="2719" t="s">
        <v>201</v>
      </c>
      <c r="AN25" s="2719"/>
      <c r="AO25" s="2719"/>
      <c r="AP25" s="2718"/>
      <c r="AQ25" s="2719"/>
      <c r="AR25" s="2723"/>
    </row>
    <row r="26" spans="1:44" ht="21" customHeight="1">
      <c r="B26" s="97" t="s">
        <v>156</v>
      </c>
      <c r="C26" s="96"/>
      <c r="D26" s="96"/>
      <c r="E26" s="96"/>
      <c r="F26" s="96"/>
      <c r="G26" s="96"/>
      <c r="H26" s="96"/>
      <c r="L26" s="113"/>
      <c r="M26" s="185"/>
      <c r="N26" s="118"/>
      <c r="O26" s="2710" t="s">
        <v>200</v>
      </c>
      <c r="P26" s="2710"/>
      <c r="Q26" s="2710"/>
      <c r="R26" s="2712"/>
      <c r="S26" s="2710"/>
      <c r="T26" s="2711"/>
      <c r="U26" s="188"/>
      <c r="V26" s="118"/>
      <c r="W26" s="2710" t="s">
        <v>200</v>
      </c>
      <c r="X26" s="2710"/>
      <c r="Y26" s="2710"/>
      <c r="Z26" s="2712"/>
      <c r="AA26" s="2710"/>
      <c r="AB26" s="2711"/>
      <c r="AC26" s="188"/>
      <c r="AD26" s="118"/>
      <c r="AE26" s="2710" t="s">
        <v>200</v>
      </c>
      <c r="AF26" s="2710"/>
      <c r="AG26" s="2710"/>
      <c r="AH26" s="2712"/>
      <c r="AI26" s="2710"/>
      <c r="AJ26" s="2711"/>
      <c r="AK26" s="188"/>
      <c r="AL26" s="118"/>
      <c r="AM26" s="2710" t="s">
        <v>200</v>
      </c>
      <c r="AN26" s="2710"/>
      <c r="AO26" s="2710"/>
      <c r="AP26" s="2712"/>
      <c r="AQ26" s="2710"/>
      <c r="AR26" s="2711"/>
    </row>
    <row r="27" spans="1:44" ht="21" customHeight="1">
      <c r="A27" s="97" t="s">
        <v>157</v>
      </c>
      <c r="B27" s="97" t="s">
        <v>158</v>
      </c>
      <c r="C27" s="96"/>
      <c r="D27" s="96"/>
      <c r="E27" s="96"/>
      <c r="F27" s="96"/>
      <c r="G27" s="96"/>
      <c r="H27" s="96"/>
      <c r="I27" s="96"/>
      <c r="J27" s="96"/>
      <c r="L27" s="113"/>
      <c r="M27" s="186"/>
      <c r="N27" s="127"/>
      <c r="O27" s="128"/>
      <c r="P27" s="2715" t="s">
        <v>146</v>
      </c>
      <c r="Q27" s="2716"/>
      <c r="R27" s="2715"/>
      <c r="S27" s="2716"/>
      <c r="T27" s="2717"/>
      <c r="V27" s="127"/>
      <c r="W27" s="128"/>
      <c r="X27" s="2715" t="s">
        <v>146</v>
      </c>
      <c r="Y27" s="2716"/>
      <c r="Z27" s="2715"/>
      <c r="AA27" s="2716"/>
      <c r="AB27" s="2717"/>
      <c r="AD27" s="127"/>
      <c r="AE27" s="128"/>
      <c r="AF27" s="2715" t="s">
        <v>146</v>
      </c>
      <c r="AG27" s="2716"/>
      <c r="AH27" s="2715"/>
      <c r="AI27" s="2716"/>
      <c r="AJ27" s="2717"/>
      <c r="AL27" s="127"/>
      <c r="AM27" s="128"/>
      <c r="AN27" s="2715" t="s">
        <v>146</v>
      </c>
      <c r="AO27" s="2716"/>
      <c r="AP27" s="2715"/>
      <c r="AQ27" s="2716"/>
      <c r="AR27" s="2717"/>
    </row>
    <row r="28" spans="1:44" ht="21" customHeight="1">
      <c r="B28" s="97" t="s">
        <v>159</v>
      </c>
      <c r="C28" s="96"/>
      <c r="D28" s="96"/>
      <c r="E28" s="96"/>
      <c r="F28" s="96"/>
      <c r="G28" s="96"/>
      <c r="H28" s="96"/>
      <c r="I28" s="96"/>
      <c r="J28" s="96"/>
      <c r="L28" s="113"/>
      <c r="M28" s="186"/>
      <c r="N28" s="2718" t="s">
        <v>199</v>
      </c>
      <c r="O28" s="2719"/>
      <c r="P28" s="2718"/>
      <c r="Q28" s="2719"/>
      <c r="R28" s="102"/>
      <c r="S28" s="2719"/>
      <c r="T28" s="2723"/>
      <c r="V28" s="2718" t="s">
        <v>199</v>
      </c>
      <c r="W28" s="2719"/>
      <c r="X28" s="2718"/>
      <c r="Y28" s="2719"/>
      <c r="Z28" s="102"/>
      <c r="AA28" s="2719"/>
      <c r="AB28" s="2723"/>
      <c r="AD28" s="2718" t="s">
        <v>199</v>
      </c>
      <c r="AE28" s="2719"/>
      <c r="AF28" s="2718"/>
      <c r="AG28" s="2719"/>
      <c r="AH28" s="102"/>
      <c r="AI28" s="2719"/>
      <c r="AJ28" s="2723"/>
      <c r="AL28" s="2718" t="s">
        <v>199</v>
      </c>
      <c r="AM28" s="2719"/>
      <c r="AN28" s="2718"/>
      <c r="AO28" s="2719"/>
      <c r="AP28" s="102"/>
      <c r="AQ28" s="2719"/>
      <c r="AR28" s="2723"/>
    </row>
    <row r="29" spans="1:44" ht="21" customHeight="1">
      <c r="B29" s="97" t="s">
        <v>160</v>
      </c>
      <c r="C29" s="96"/>
      <c r="D29" s="96"/>
      <c r="E29" s="96"/>
      <c r="F29" s="96"/>
      <c r="G29" s="96"/>
      <c r="H29" s="96"/>
      <c r="I29" s="96"/>
      <c r="J29" s="96"/>
      <c r="L29" s="113"/>
      <c r="M29" s="186"/>
      <c r="N29" s="2720" t="s">
        <v>590</v>
      </c>
      <c r="O29" s="2721"/>
      <c r="P29" s="131"/>
      <c r="Q29" s="132"/>
      <c r="R29" s="132"/>
      <c r="S29" s="132"/>
      <c r="T29" s="133"/>
      <c r="U29" s="96"/>
      <c r="V29" s="2720" t="s">
        <v>590</v>
      </c>
      <c r="W29" s="2721"/>
      <c r="X29" s="131"/>
      <c r="Y29" s="132"/>
      <c r="Z29" s="132"/>
      <c r="AA29" s="132"/>
      <c r="AB29" s="133"/>
      <c r="AC29" s="96"/>
      <c r="AD29" s="2720" t="s">
        <v>590</v>
      </c>
      <c r="AE29" s="2721"/>
      <c r="AF29" s="131"/>
      <c r="AG29" s="132"/>
      <c r="AH29" s="132"/>
      <c r="AI29" s="132"/>
      <c r="AJ29" s="133"/>
      <c r="AK29" s="96"/>
      <c r="AL29" s="2720" t="s">
        <v>590</v>
      </c>
      <c r="AM29" s="2721"/>
      <c r="AN29" s="131"/>
      <c r="AO29" s="132"/>
      <c r="AP29" s="132"/>
      <c r="AQ29" s="132"/>
      <c r="AR29" s="133"/>
    </row>
    <row r="30" spans="1:44" ht="21" customHeight="1">
      <c r="A30" s="96"/>
      <c r="B30" s="96"/>
      <c r="C30" s="96"/>
      <c r="D30" s="96"/>
      <c r="E30" s="96"/>
      <c r="F30" s="96"/>
      <c r="G30" s="96"/>
      <c r="H30" s="96"/>
      <c r="I30" s="96"/>
      <c r="J30" s="96"/>
      <c r="L30" s="113"/>
      <c r="M30" s="186"/>
      <c r="N30" s="102"/>
      <c r="O30" s="102"/>
      <c r="P30" s="102"/>
      <c r="Q30" s="102"/>
      <c r="R30" s="102"/>
      <c r="S30" s="102"/>
      <c r="T30" s="102"/>
      <c r="V30" s="102"/>
      <c r="W30" s="102"/>
      <c r="X30" s="102"/>
      <c r="Y30" s="102"/>
      <c r="Z30" s="102"/>
      <c r="AA30" s="102"/>
      <c r="AB30" s="102"/>
      <c r="AD30" s="102"/>
      <c r="AE30" s="102"/>
      <c r="AF30" s="102"/>
      <c r="AG30" s="102"/>
      <c r="AH30" s="102"/>
      <c r="AI30" s="102"/>
      <c r="AJ30" s="102"/>
      <c r="AL30" s="102"/>
      <c r="AM30" s="102"/>
      <c r="AN30" s="102"/>
      <c r="AO30" s="102"/>
      <c r="AP30" s="102"/>
      <c r="AQ30" s="102"/>
      <c r="AR30" s="102"/>
    </row>
    <row r="31" spans="1:44" ht="21" customHeight="1">
      <c r="A31" s="96"/>
      <c r="B31" s="96"/>
      <c r="C31" s="96"/>
      <c r="D31" s="96"/>
      <c r="E31" s="96"/>
      <c r="F31" s="96"/>
      <c r="G31" s="96"/>
      <c r="H31" s="96"/>
      <c r="I31" s="96"/>
      <c r="J31" s="96"/>
      <c r="K31" s="113"/>
      <c r="M31" s="186"/>
      <c r="N31" s="114"/>
      <c r="O31" s="2710" t="s">
        <v>198</v>
      </c>
      <c r="P31" s="2710"/>
      <c r="Q31" s="2710"/>
      <c r="R31" s="2712"/>
      <c r="S31" s="2710"/>
      <c r="T31" s="2711"/>
      <c r="V31" s="114"/>
      <c r="W31" s="2710" t="s">
        <v>198</v>
      </c>
      <c r="X31" s="2710"/>
      <c r="Y31" s="2710"/>
      <c r="Z31" s="2712"/>
      <c r="AA31" s="2710"/>
      <c r="AB31" s="2711"/>
      <c r="AD31" s="114"/>
      <c r="AE31" s="2710" t="s">
        <v>198</v>
      </c>
      <c r="AF31" s="2710"/>
      <c r="AG31" s="2710"/>
      <c r="AH31" s="2712"/>
      <c r="AI31" s="2710"/>
      <c r="AJ31" s="2711"/>
      <c r="AL31" s="114"/>
      <c r="AM31" s="2710" t="s">
        <v>198</v>
      </c>
      <c r="AN31" s="2710"/>
      <c r="AO31" s="2710"/>
      <c r="AP31" s="2712"/>
      <c r="AQ31" s="2710"/>
      <c r="AR31" s="2711"/>
    </row>
    <row r="32" spans="1:44" ht="21" customHeight="1">
      <c r="A32" s="96"/>
      <c r="B32" s="96"/>
      <c r="C32" s="96"/>
      <c r="D32" s="96"/>
      <c r="E32" s="96"/>
      <c r="F32" s="96"/>
      <c r="G32" s="96"/>
      <c r="H32" s="96"/>
      <c r="I32" s="96"/>
      <c r="J32" s="96"/>
      <c r="K32" s="113"/>
      <c r="M32" s="186"/>
      <c r="N32" s="118"/>
      <c r="O32" s="2716" t="s">
        <v>143</v>
      </c>
      <c r="P32" s="2716"/>
      <c r="Q32" s="2717"/>
      <c r="R32" s="2715"/>
      <c r="S32" s="2716"/>
      <c r="T32" s="2717"/>
      <c r="V32" s="118"/>
      <c r="W32" s="2716" t="s">
        <v>143</v>
      </c>
      <c r="X32" s="2716"/>
      <c r="Y32" s="2717"/>
      <c r="Z32" s="2715"/>
      <c r="AA32" s="2716"/>
      <c r="AB32" s="2717"/>
      <c r="AD32" s="118"/>
      <c r="AE32" s="2716" t="s">
        <v>143</v>
      </c>
      <c r="AF32" s="2716"/>
      <c r="AG32" s="2717"/>
      <c r="AH32" s="2715"/>
      <c r="AI32" s="2716"/>
      <c r="AJ32" s="2717"/>
      <c r="AL32" s="118"/>
      <c r="AM32" s="2716" t="s">
        <v>143</v>
      </c>
      <c r="AN32" s="2716"/>
      <c r="AO32" s="2717"/>
      <c r="AP32" s="2715"/>
      <c r="AQ32" s="2716"/>
      <c r="AR32" s="2717"/>
    </row>
    <row r="33" spans="1:44" ht="21" customHeight="1" thickBot="1">
      <c r="A33" s="96"/>
      <c r="B33" s="96"/>
      <c r="C33" s="96"/>
      <c r="D33" s="96"/>
      <c r="E33" s="96"/>
      <c r="F33" s="96"/>
      <c r="G33" s="96"/>
      <c r="H33" s="96"/>
      <c r="I33" s="96"/>
      <c r="J33" s="96"/>
      <c r="K33" s="113"/>
      <c r="M33" s="190"/>
      <c r="N33" s="118"/>
      <c r="O33" s="2719" t="s">
        <v>201</v>
      </c>
      <c r="P33" s="2719"/>
      <c r="Q33" s="2719"/>
      <c r="R33" s="2718"/>
      <c r="S33" s="2719"/>
      <c r="T33" s="2723"/>
      <c r="U33" s="189"/>
      <c r="V33" s="118"/>
      <c r="W33" s="2719" t="s">
        <v>201</v>
      </c>
      <c r="X33" s="2719"/>
      <c r="Y33" s="2719"/>
      <c r="Z33" s="2718"/>
      <c r="AA33" s="2719"/>
      <c r="AB33" s="2723"/>
      <c r="AC33" s="189"/>
      <c r="AD33" s="118"/>
      <c r="AE33" s="2719" t="s">
        <v>201</v>
      </c>
      <c r="AF33" s="2719"/>
      <c r="AG33" s="2719"/>
      <c r="AH33" s="2718"/>
      <c r="AI33" s="2719"/>
      <c r="AJ33" s="2723"/>
      <c r="AK33" s="189"/>
      <c r="AL33" s="118"/>
      <c r="AM33" s="2719" t="s">
        <v>201</v>
      </c>
      <c r="AN33" s="2719"/>
      <c r="AO33" s="2719"/>
      <c r="AP33" s="2718"/>
      <c r="AQ33" s="2719"/>
      <c r="AR33" s="2723"/>
    </row>
    <row r="34" spans="1:44" ht="21" customHeight="1">
      <c r="A34" s="102"/>
      <c r="B34" s="102"/>
      <c r="C34" s="102"/>
      <c r="D34" s="102"/>
      <c r="E34" s="102"/>
      <c r="F34" s="102"/>
      <c r="G34" s="102"/>
      <c r="H34" s="102"/>
      <c r="I34" s="102"/>
      <c r="J34" s="102"/>
      <c r="K34" s="102"/>
      <c r="N34" s="118"/>
      <c r="O34" s="2710" t="s">
        <v>200</v>
      </c>
      <c r="P34" s="2710"/>
      <c r="Q34" s="2710"/>
      <c r="R34" s="2712"/>
      <c r="S34" s="2710"/>
      <c r="T34" s="2711"/>
      <c r="U34" s="188"/>
      <c r="V34" s="118"/>
      <c r="W34" s="2710" t="s">
        <v>200</v>
      </c>
      <c r="X34" s="2710"/>
      <c r="Y34" s="2710"/>
      <c r="Z34" s="2712"/>
      <c r="AA34" s="2710"/>
      <c r="AB34" s="2711"/>
      <c r="AC34" s="188"/>
      <c r="AD34" s="118"/>
      <c r="AE34" s="2710" t="s">
        <v>200</v>
      </c>
      <c r="AF34" s="2710"/>
      <c r="AG34" s="2710"/>
      <c r="AH34" s="2712"/>
      <c r="AI34" s="2710"/>
      <c r="AJ34" s="2711"/>
      <c r="AK34" s="188"/>
      <c r="AL34" s="118"/>
      <c r="AM34" s="2710" t="s">
        <v>200</v>
      </c>
      <c r="AN34" s="2710"/>
      <c r="AO34" s="2710"/>
      <c r="AP34" s="2712"/>
      <c r="AQ34" s="2710"/>
      <c r="AR34" s="2711"/>
    </row>
    <row r="35" spans="1:44" ht="21" customHeight="1">
      <c r="A35" s="137"/>
      <c r="N35" s="127"/>
      <c r="O35" s="128"/>
      <c r="P35" s="2715" t="s">
        <v>146</v>
      </c>
      <c r="Q35" s="2716"/>
      <c r="R35" s="2715"/>
      <c r="S35" s="2716"/>
      <c r="T35" s="2717"/>
      <c r="V35" s="127"/>
      <c r="W35" s="128"/>
      <c r="X35" s="2715" t="s">
        <v>146</v>
      </c>
      <c r="Y35" s="2716"/>
      <c r="Z35" s="2715"/>
      <c r="AA35" s="2716"/>
      <c r="AB35" s="2717"/>
      <c r="AD35" s="127"/>
      <c r="AE35" s="128"/>
      <c r="AF35" s="2715" t="s">
        <v>146</v>
      </c>
      <c r="AG35" s="2716"/>
      <c r="AH35" s="2715"/>
      <c r="AI35" s="2716"/>
      <c r="AJ35" s="2717"/>
      <c r="AL35" s="127"/>
      <c r="AM35" s="128"/>
      <c r="AN35" s="2715" t="s">
        <v>146</v>
      </c>
      <c r="AO35" s="2716"/>
      <c r="AP35" s="2715"/>
      <c r="AQ35" s="2716"/>
      <c r="AR35" s="2717"/>
    </row>
    <row r="36" spans="1:44" ht="21" customHeight="1">
      <c r="N36" s="2718" t="s">
        <v>199</v>
      </c>
      <c r="O36" s="2719"/>
      <c r="P36" s="2718"/>
      <c r="Q36" s="2719"/>
      <c r="R36" s="102"/>
      <c r="S36" s="2719"/>
      <c r="T36" s="2723"/>
      <c r="V36" s="2718" t="s">
        <v>199</v>
      </c>
      <c r="W36" s="2719"/>
      <c r="X36" s="2718"/>
      <c r="Y36" s="2719"/>
      <c r="Z36" s="102"/>
      <c r="AA36" s="2719"/>
      <c r="AB36" s="2723"/>
      <c r="AD36" s="2718" t="s">
        <v>199</v>
      </c>
      <c r="AE36" s="2719"/>
      <c r="AF36" s="2718"/>
      <c r="AG36" s="2719"/>
      <c r="AH36" s="102"/>
      <c r="AI36" s="2719"/>
      <c r="AJ36" s="2723"/>
      <c r="AL36" s="2718" t="s">
        <v>199</v>
      </c>
      <c r="AM36" s="2719"/>
      <c r="AN36" s="2718"/>
      <c r="AO36" s="2719"/>
      <c r="AP36" s="102"/>
      <c r="AQ36" s="2719"/>
      <c r="AR36" s="2723"/>
    </row>
    <row r="37" spans="1:44" ht="21" customHeight="1">
      <c r="N37" s="2720" t="s">
        <v>590</v>
      </c>
      <c r="O37" s="2721"/>
      <c r="P37" s="131"/>
      <c r="Q37" s="132"/>
      <c r="R37" s="132"/>
      <c r="S37" s="132"/>
      <c r="T37" s="133"/>
      <c r="U37" s="96"/>
      <c r="V37" s="2720" t="s">
        <v>590</v>
      </c>
      <c r="W37" s="2721"/>
      <c r="X37" s="131"/>
      <c r="Y37" s="132"/>
      <c r="Z37" s="132"/>
      <c r="AA37" s="132"/>
      <c r="AB37" s="133"/>
      <c r="AC37" s="96"/>
      <c r="AD37" s="2720" t="s">
        <v>590</v>
      </c>
      <c r="AE37" s="2721"/>
      <c r="AF37" s="131"/>
      <c r="AG37" s="132"/>
      <c r="AH37" s="132"/>
      <c r="AI37" s="132"/>
      <c r="AJ37" s="133"/>
      <c r="AK37" s="96"/>
      <c r="AL37" s="2720" t="s">
        <v>590</v>
      </c>
      <c r="AM37" s="2721"/>
      <c r="AN37" s="131"/>
      <c r="AO37" s="132"/>
      <c r="AP37" s="132"/>
      <c r="AQ37" s="132"/>
      <c r="AR37" s="133"/>
    </row>
  </sheetData>
  <mergeCells count="242">
    <mergeCell ref="R16:T16"/>
    <mergeCell ref="S12:T12"/>
    <mergeCell ref="P11:Q11"/>
    <mergeCell ref="N12:O12"/>
    <mergeCell ref="O16:Q16"/>
    <mergeCell ref="R11:T11"/>
    <mergeCell ref="N13:O13"/>
    <mergeCell ref="P12:Q12"/>
    <mergeCell ref="R7:T7"/>
    <mergeCell ref="R8:T8"/>
    <mergeCell ref="R9:T9"/>
    <mergeCell ref="R10:T10"/>
    <mergeCell ref="O7:Q7"/>
    <mergeCell ref="O8:Q8"/>
    <mergeCell ref="O9:Q9"/>
    <mergeCell ref="O10:Q10"/>
    <mergeCell ref="P27:Q27"/>
    <mergeCell ref="N20:O20"/>
    <mergeCell ref="R27:T27"/>
    <mergeCell ref="R15:T15"/>
    <mergeCell ref="R18:T18"/>
    <mergeCell ref="R32:T32"/>
    <mergeCell ref="R26:T26"/>
    <mergeCell ref="O23:Q23"/>
    <mergeCell ref="R23:T23"/>
    <mergeCell ref="O24:Q24"/>
    <mergeCell ref="N29:O29"/>
    <mergeCell ref="R17:T17"/>
    <mergeCell ref="O26:Q26"/>
    <mergeCell ref="O25:Q25"/>
    <mergeCell ref="O18:Q18"/>
    <mergeCell ref="O17:Q17"/>
    <mergeCell ref="O15:Q15"/>
    <mergeCell ref="R25:T25"/>
    <mergeCell ref="N21:O21"/>
    <mergeCell ref="P19:Q19"/>
    <mergeCell ref="R19:T19"/>
    <mergeCell ref="R24:T24"/>
    <mergeCell ref="S20:T20"/>
    <mergeCell ref="P20:Q20"/>
    <mergeCell ref="R33:T33"/>
    <mergeCell ref="O33:Q33"/>
    <mergeCell ref="O31:Q31"/>
    <mergeCell ref="R31:T31"/>
    <mergeCell ref="O32:Q32"/>
    <mergeCell ref="N28:O28"/>
    <mergeCell ref="P28:Q28"/>
    <mergeCell ref="S28:T28"/>
    <mergeCell ref="O34:Q34"/>
    <mergeCell ref="R34:T34"/>
    <mergeCell ref="P35:Q35"/>
    <mergeCell ref="R35:T35"/>
    <mergeCell ref="N36:O36"/>
    <mergeCell ref="P36:Q36"/>
    <mergeCell ref="S36:T36"/>
    <mergeCell ref="N37:O37"/>
    <mergeCell ref="W7:Y7"/>
    <mergeCell ref="Z7:AB7"/>
    <mergeCell ref="W8:Y8"/>
    <mergeCell ref="Z8:AB8"/>
    <mergeCell ref="W9:Y9"/>
    <mergeCell ref="Z9:AB9"/>
    <mergeCell ref="W10:Y10"/>
    <mergeCell ref="Z10:AB10"/>
    <mergeCell ref="X11:Y11"/>
    <mergeCell ref="Z11:AB11"/>
    <mergeCell ref="V12:W12"/>
    <mergeCell ref="X12:Y12"/>
    <mergeCell ref="AA12:AB12"/>
    <mergeCell ref="V13:W13"/>
    <mergeCell ref="W15:Y15"/>
    <mergeCell ref="Z15:AB15"/>
    <mergeCell ref="W16:Y16"/>
    <mergeCell ref="Z16:AB16"/>
    <mergeCell ref="W17:Y17"/>
    <mergeCell ref="Z17:AB17"/>
    <mergeCell ref="W18:Y18"/>
    <mergeCell ref="Z18:AB18"/>
    <mergeCell ref="X19:Y19"/>
    <mergeCell ref="Z19:AB19"/>
    <mergeCell ref="V20:W20"/>
    <mergeCell ref="X20:Y20"/>
    <mergeCell ref="AA20:AB20"/>
    <mergeCell ref="V21:W21"/>
    <mergeCell ref="W23:Y23"/>
    <mergeCell ref="Z23:AB23"/>
    <mergeCell ref="W24:Y24"/>
    <mergeCell ref="Z24:AB24"/>
    <mergeCell ref="W25:Y25"/>
    <mergeCell ref="Z25:AB25"/>
    <mergeCell ref="W26:Y26"/>
    <mergeCell ref="Z26:AB26"/>
    <mergeCell ref="X27:Y27"/>
    <mergeCell ref="Z27:AB27"/>
    <mergeCell ref="V28:W28"/>
    <mergeCell ref="X28:Y28"/>
    <mergeCell ref="AA28:AB28"/>
    <mergeCell ref="V29:W29"/>
    <mergeCell ref="W31:Y31"/>
    <mergeCell ref="Z31:AB31"/>
    <mergeCell ref="W32:Y32"/>
    <mergeCell ref="Z32:AB32"/>
    <mergeCell ref="W33:Y33"/>
    <mergeCell ref="Z33:AB33"/>
    <mergeCell ref="W34:Y34"/>
    <mergeCell ref="Z34:AB34"/>
    <mergeCell ref="X35:Y35"/>
    <mergeCell ref="Z35:AB35"/>
    <mergeCell ref="V36:W36"/>
    <mergeCell ref="X36:Y36"/>
    <mergeCell ref="AA36:AB36"/>
    <mergeCell ref="V37:W37"/>
    <mergeCell ref="AE7:AG7"/>
    <mergeCell ref="AH7:AJ7"/>
    <mergeCell ref="AE8:AG8"/>
    <mergeCell ref="AH8:AJ8"/>
    <mergeCell ref="AE9:AG9"/>
    <mergeCell ref="AH9:AJ9"/>
    <mergeCell ref="AE10:AG10"/>
    <mergeCell ref="AH10:AJ10"/>
    <mergeCell ref="AF11:AG11"/>
    <mergeCell ref="AH11:AJ11"/>
    <mergeCell ref="AD12:AE12"/>
    <mergeCell ref="AF12:AG12"/>
    <mergeCell ref="AI12:AJ12"/>
    <mergeCell ref="AD13:AE13"/>
    <mergeCell ref="AE15:AG15"/>
    <mergeCell ref="AH15:AJ15"/>
    <mergeCell ref="AE16:AG16"/>
    <mergeCell ref="AH16:AJ16"/>
    <mergeCell ref="AE17:AG17"/>
    <mergeCell ref="AH17:AJ17"/>
    <mergeCell ref="AE18:AG18"/>
    <mergeCell ref="AH18:AJ18"/>
    <mergeCell ref="AF19:AG19"/>
    <mergeCell ref="AH19:AJ19"/>
    <mergeCell ref="AD20:AE20"/>
    <mergeCell ref="AF20:AG20"/>
    <mergeCell ref="AI20:AJ20"/>
    <mergeCell ref="AD21:AE21"/>
    <mergeCell ref="AE23:AG23"/>
    <mergeCell ref="AH23:AJ23"/>
    <mergeCell ref="AE24:AG24"/>
    <mergeCell ref="AH24:AJ24"/>
    <mergeCell ref="AE25:AG25"/>
    <mergeCell ref="AH25:AJ25"/>
    <mergeCell ref="AE26:AG26"/>
    <mergeCell ref="AH26:AJ26"/>
    <mergeCell ref="AF27:AG27"/>
    <mergeCell ref="AH27:AJ27"/>
    <mergeCell ref="AD28:AE28"/>
    <mergeCell ref="AF28:AG28"/>
    <mergeCell ref="AI28:AJ28"/>
    <mergeCell ref="AD29:AE29"/>
    <mergeCell ref="AE31:AG31"/>
    <mergeCell ref="AH31:AJ31"/>
    <mergeCell ref="AE32:AG32"/>
    <mergeCell ref="AH32:AJ32"/>
    <mergeCell ref="AE33:AG33"/>
    <mergeCell ref="AH33:AJ33"/>
    <mergeCell ref="AE34:AG34"/>
    <mergeCell ref="AH34:AJ34"/>
    <mergeCell ref="AF35:AG35"/>
    <mergeCell ref="AH35:AJ35"/>
    <mergeCell ref="AD36:AE36"/>
    <mergeCell ref="AF36:AG36"/>
    <mergeCell ref="AI36:AJ36"/>
    <mergeCell ref="AD37:AE37"/>
    <mergeCell ref="AM7:AO7"/>
    <mergeCell ref="AP7:AR7"/>
    <mergeCell ref="AM8:AO8"/>
    <mergeCell ref="AP8:AR8"/>
    <mergeCell ref="AM9:AO9"/>
    <mergeCell ref="AP9:AR9"/>
    <mergeCell ref="AM10:AO10"/>
    <mergeCell ref="AP10:AR10"/>
    <mergeCell ref="AN11:AO11"/>
    <mergeCell ref="AP11:AR11"/>
    <mergeCell ref="AL12:AM12"/>
    <mergeCell ref="AN12:AO12"/>
    <mergeCell ref="AQ12:AR12"/>
    <mergeCell ref="AL13:AM13"/>
    <mergeCell ref="AM15:AO15"/>
    <mergeCell ref="AP15:AR15"/>
    <mergeCell ref="AM16:AO16"/>
    <mergeCell ref="AP16:AR16"/>
    <mergeCell ref="AP23:AR23"/>
    <mergeCell ref="AM24:AO24"/>
    <mergeCell ref="AP24:AR24"/>
    <mergeCell ref="AM25:AO25"/>
    <mergeCell ref="AP25:AR25"/>
    <mergeCell ref="AM26:AO26"/>
    <mergeCell ref="AP26:AR26"/>
    <mergeCell ref="AM17:AO17"/>
    <mergeCell ref="AP17:AR17"/>
    <mergeCell ref="AM18:AO18"/>
    <mergeCell ref="AP18:AR18"/>
    <mergeCell ref="AN19:AO19"/>
    <mergeCell ref="AP19:AR19"/>
    <mergeCell ref="AL20:AM20"/>
    <mergeCell ref="AN20:AO20"/>
    <mergeCell ref="AQ20:AR20"/>
    <mergeCell ref="AL37:AM37"/>
    <mergeCell ref="N4:N5"/>
    <mergeCell ref="A2:AS2"/>
    <mergeCell ref="AN35:AO35"/>
    <mergeCell ref="AP35:AR35"/>
    <mergeCell ref="AL36:AM36"/>
    <mergeCell ref="AN36:AO36"/>
    <mergeCell ref="AQ36:AR36"/>
    <mergeCell ref="AM33:AO33"/>
    <mergeCell ref="AP33:AR33"/>
    <mergeCell ref="AN27:AO27"/>
    <mergeCell ref="AP27:AR27"/>
    <mergeCell ref="AL28:AM28"/>
    <mergeCell ref="AN28:AO28"/>
    <mergeCell ref="AQ28:AR28"/>
    <mergeCell ref="AM34:AO34"/>
    <mergeCell ref="AP34:AR34"/>
    <mergeCell ref="AL29:AM29"/>
    <mergeCell ref="AM31:AO31"/>
    <mergeCell ref="AP31:AR31"/>
    <mergeCell ref="AM32:AO32"/>
    <mergeCell ref="AP32:AR32"/>
    <mergeCell ref="AL21:AM21"/>
    <mergeCell ref="AM23:AO23"/>
    <mergeCell ref="A1:J1"/>
    <mergeCell ref="D20:F20"/>
    <mergeCell ref="A20:B21"/>
    <mergeCell ref="A5:B5"/>
    <mergeCell ref="A4:B4"/>
    <mergeCell ref="A8:C8"/>
    <mergeCell ref="A7:C7"/>
    <mergeCell ref="I18:K18"/>
    <mergeCell ref="I14:K14"/>
    <mergeCell ref="A9:C9"/>
    <mergeCell ref="A10:C10"/>
    <mergeCell ref="C16:F16"/>
    <mergeCell ref="A16:B17"/>
    <mergeCell ref="B13:C13"/>
    <mergeCell ref="A12:C12"/>
    <mergeCell ref="B11:C11"/>
  </mergeCells>
  <phoneticPr fontId="3"/>
  <pageMargins left="0.59055118110236227" right="0.19685039370078741" top="0.53" bottom="0.81" header="0.45" footer="0.51181102362204722"/>
  <pageSetup paperSize="9" scale="70" orientation="landscape" r:id="rId1"/>
  <headerFooter alignWithMargins="0">
    <oddFooter>&amp;C１８－４</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9"/>
  <sheetViews>
    <sheetView showGridLines="0" view="pageBreakPreview" topLeftCell="K21" zoomScaleNormal="100" workbookViewId="0">
      <selection activeCell="X28" sqref="X28"/>
    </sheetView>
  </sheetViews>
  <sheetFormatPr defaultColWidth="8" defaultRowHeight="12"/>
  <cols>
    <col min="1" max="1" width="6.375" style="40" customWidth="1"/>
    <col min="2" max="3" width="7.125" style="40" customWidth="1"/>
    <col min="4" max="5" width="6.375" style="40" customWidth="1"/>
    <col min="6" max="7" width="5.625" style="40" customWidth="1"/>
    <col min="8" max="9" width="7.125" style="40" customWidth="1"/>
    <col min="10" max="11" width="6.375" style="40" customWidth="1"/>
    <col min="12" max="13" width="5.625" style="40" customWidth="1"/>
    <col min="14" max="15" width="7.125" style="40" customWidth="1"/>
    <col min="16" max="17" width="6.375" style="40" customWidth="1"/>
    <col min="18" max="19" width="5.625" style="40" customWidth="1"/>
    <col min="20" max="21" width="7.125" style="40" customWidth="1"/>
    <col min="22" max="23" width="6.375" style="40" customWidth="1"/>
    <col min="24" max="25" width="5.625" style="40" customWidth="1"/>
    <col min="26" max="27" width="7.125" style="40" customWidth="1"/>
    <col min="28" max="33" width="6.375" style="40" customWidth="1"/>
    <col min="34" max="16384" width="8" style="40"/>
  </cols>
  <sheetData>
    <row r="1" spans="1:34" s="45" customFormat="1" ht="15.95" customHeight="1" thickBot="1">
      <c r="A1" s="2654"/>
      <c r="B1" s="2654"/>
      <c r="C1" s="2654"/>
      <c r="D1" s="139"/>
    </row>
    <row r="2" spans="1:34" ht="24.75" thickBot="1">
      <c r="B2" s="2750" t="s">
        <v>167</v>
      </c>
      <c r="C2" s="2751"/>
      <c r="D2" s="2751"/>
      <c r="E2" s="2751"/>
      <c r="F2" s="2751"/>
      <c r="G2" s="2693"/>
      <c r="H2" s="140"/>
      <c r="I2" s="140"/>
      <c r="L2" s="203"/>
      <c r="M2" s="141"/>
      <c r="N2" s="141"/>
      <c r="O2" s="141"/>
      <c r="P2" s="138" t="s">
        <v>206</v>
      </c>
      <c r="Q2" s="141"/>
      <c r="R2" s="141"/>
      <c r="S2" s="141"/>
      <c r="T2" s="141"/>
      <c r="U2" s="141"/>
      <c r="V2" s="141"/>
      <c r="W2" s="141"/>
      <c r="X2" s="141"/>
      <c r="Y2" s="141"/>
    </row>
    <row r="3" spans="1:34" ht="19.5" customHeight="1" thickBot="1">
      <c r="A3" s="142"/>
      <c r="B3" s="142"/>
      <c r="C3" s="142"/>
      <c r="D3" s="143"/>
      <c r="E3" s="143"/>
      <c r="F3" s="143"/>
      <c r="G3" s="143"/>
      <c r="H3" s="143"/>
      <c r="I3" s="142"/>
      <c r="J3" s="144"/>
      <c r="K3" s="142"/>
      <c r="L3" s="142"/>
      <c r="M3" s="142"/>
      <c r="N3" s="142"/>
      <c r="O3" s="142"/>
      <c r="P3" s="142"/>
      <c r="Q3" s="144"/>
      <c r="R3" s="144"/>
      <c r="S3" s="144"/>
      <c r="T3" s="144"/>
      <c r="U3" s="144"/>
      <c r="V3" s="144"/>
      <c r="W3" s="144"/>
      <c r="X3" s="144"/>
      <c r="Y3" s="144"/>
      <c r="Z3" s="144"/>
      <c r="AA3" s="144"/>
      <c r="AB3" s="144"/>
      <c r="AC3" s="144"/>
      <c r="AD3" s="144"/>
      <c r="AE3" s="144"/>
      <c r="AH3" s="145" t="s">
        <v>168</v>
      </c>
    </row>
    <row r="4" spans="1:34" ht="19.5" customHeight="1" thickBot="1">
      <c r="A4" s="2559" t="s">
        <v>580</v>
      </c>
      <c r="B4" s="2561"/>
      <c r="C4" s="202"/>
      <c r="D4" s="2739"/>
      <c r="E4" s="2740"/>
      <c r="F4" s="144"/>
      <c r="G4" s="142"/>
      <c r="H4" s="193" t="s">
        <v>168</v>
      </c>
      <c r="I4" s="194"/>
      <c r="J4" s="2739"/>
      <c r="K4" s="2740"/>
      <c r="L4" s="144"/>
      <c r="M4" s="142"/>
      <c r="N4" s="193" t="s">
        <v>168</v>
      </c>
      <c r="O4" s="194"/>
      <c r="P4" s="2739"/>
      <c r="Q4" s="2740"/>
      <c r="R4" s="144"/>
      <c r="S4" s="142"/>
      <c r="T4" s="193" t="s">
        <v>168</v>
      </c>
      <c r="U4" s="194"/>
      <c r="V4" s="2739"/>
      <c r="W4" s="2740"/>
      <c r="X4" s="144"/>
      <c r="Y4" s="142"/>
      <c r="Z4" s="193" t="s">
        <v>168</v>
      </c>
      <c r="AA4" s="194"/>
      <c r="AB4" s="2739"/>
      <c r="AC4" s="2740"/>
      <c r="AD4" s="144"/>
      <c r="AE4" s="144"/>
    </row>
    <row r="5" spans="1:34" ht="19.5" customHeight="1">
      <c r="A5" s="142"/>
      <c r="B5" s="2749" t="s">
        <v>577</v>
      </c>
      <c r="C5" s="2630"/>
      <c r="D5" s="2744"/>
      <c r="E5" s="2745"/>
      <c r="F5" s="144"/>
      <c r="G5" s="142"/>
      <c r="H5" s="2727" t="s">
        <v>169</v>
      </c>
      <c r="I5" s="2552"/>
      <c r="J5" s="2724"/>
      <c r="K5" s="2725"/>
      <c r="L5" s="144"/>
      <c r="M5" s="142"/>
      <c r="N5" s="2727" t="s">
        <v>169</v>
      </c>
      <c r="O5" s="2552"/>
      <c r="P5" s="2724"/>
      <c r="Q5" s="2725"/>
      <c r="R5" s="144"/>
      <c r="S5" s="142"/>
      <c r="T5" s="2727" t="s">
        <v>169</v>
      </c>
      <c r="U5" s="2552"/>
      <c r="V5" s="2724"/>
      <c r="W5" s="2725"/>
      <c r="X5" s="144"/>
      <c r="Y5" s="142"/>
      <c r="Z5" s="2727" t="s">
        <v>169</v>
      </c>
      <c r="AA5" s="2552"/>
      <c r="AB5" s="2724"/>
      <c r="AC5" s="2725"/>
      <c r="AD5" s="144"/>
      <c r="AE5" s="144"/>
    </row>
    <row r="6" spans="1:34" ht="19.5" customHeight="1">
      <c r="A6" s="142"/>
      <c r="B6" s="211" t="s">
        <v>579</v>
      </c>
      <c r="C6" s="2746" t="s">
        <v>205</v>
      </c>
      <c r="D6" s="2747"/>
      <c r="E6" s="2748"/>
      <c r="F6" s="144"/>
      <c r="G6" s="142"/>
      <c r="H6" s="211" t="s">
        <v>579</v>
      </c>
      <c r="I6" s="2741" t="s">
        <v>205</v>
      </c>
      <c r="J6" s="2742"/>
      <c r="K6" s="2743"/>
      <c r="L6" s="144"/>
      <c r="M6" s="142"/>
      <c r="N6" s="211" t="s">
        <v>579</v>
      </c>
      <c r="O6" s="2741" t="s">
        <v>205</v>
      </c>
      <c r="P6" s="2742"/>
      <c r="Q6" s="2743"/>
      <c r="R6" s="144"/>
      <c r="S6" s="142"/>
      <c r="T6" s="211" t="s">
        <v>579</v>
      </c>
      <c r="U6" s="2741" t="s">
        <v>205</v>
      </c>
      <c r="V6" s="2742"/>
      <c r="W6" s="2743"/>
      <c r="X6" s="144"/>
      <c r="Y6" s="142"/>
      <c r="Z6" s="211" t="s">
        <v>579</v>
      </c>
      <c r="AA6" s="2741" t="s">
        <v>205</v>
      </c>
      <c r="AB6" s="2742"/>
      <c r="AC6" s="2743"/>
      <c r="AD6" s="144"/>
      <c r="AE6" s="144"/>
    </row>
    <row r="7" spans="1:34" ht="19.5" customHeight="1">
      <c r="A7" s="144"/>
      <c r="B7" s="2730" t="s">
        <v>170</v>
      </c>
      <c r="C7" s="2731"/>
      <c r="D7" s="2731"/>
      <c r="E7" s="2732"/>
      <c r="F7" s="147"/>
      <c r="G7" s="41"/>
      <c r="H7" s="2727" t="s">
        <v>171</v>
      </c>
      <c r="I7" s="2728"/>
      <c r="J7" s="2728"/>
      <c r="K7" s="2729"/>
      <c r="L7" s="147"/>
      <c r="M7" s="41"/>
      <c r="N7" s="2727" t="s">
        <v>171</v>
      </c>
      <c r="O7" s="2728"/>
      <c r="P7" s="2728"/>
      <c r="Q7" s="2729"/>
      <c r="R7" s="147"/>
      <c r="S7" s="41"/>
      <c r="T7" s="2727" t="s">
        <v>171</v>
      </c>
      <c r="U7" s="2728"/>
      <c r="V7" s="2728"/>
      <c r="W7" s="2729"/>
      <c r="X7" s="147"/>
      <c r="Y7" s="41"/>
      <c r="Z7" s="2727" t="s">
        <v>171</v>
      </c>
      <c r="AA7" s="2728"/>
      <c r="AB7" s="2728"/>
      <c r="AC7" s="2729"/>
      <c r="AD7" s="144"/>
      <c r="AE7" s="144"/>
    </row>
    <row r="8" spans="1:34" ht="19.5" customHeight="1" thickBot="1">
      <c r="A8" s="142"/>
      <c r="B8" s="2733"/>
      <c r="C8" s="2734"/>
      <c r="D8" s="2734"/>
      <c r="E8" s="2735"/>
      <c r="F8" s="196"/>
      <c r="G8" s="198"/>
      <c r="H8" s="2730" t="s">
        <v>170</v>
      </c>
      <c r="I8" s="2731"/>
      <c r="J8" s="2731"/>
      <c r="K8" s="2732"/>
      <c r="L8" s="197"/>
      <c r="M8" s="198"/>
      <c r="N8" s="2730" t="s">
        <v>170</v>
      </c>
      <c r="O8" s="2731"/>
      <c r="P8" s="2731"/>
      <c r="Q8" s="2732"/>
      <c r="R8" s="197"/>
      <c r="S8" s="198"/>
      <c r="T8" s="2730" t="s">
        <v>170</v>
      </c>
      <c r="U8" s="2731"/>
      <c r="V8" s="2731"/>
      <c r="W8" s="2732"/>
      <c r="X8" s="197"/>
      <c r="Y8" s="198"/>
      <c r="Z8" s="2730" t="s">
        <v>170</v>
      </c>
      <c r="AA8" s="2731"/>
      <c r="AB8" s="2731"/>
      <c r="AC8" s="2732"/>
      <c r="AD8" s="148"/>
      <c r="AE8" s="142"/>
      <c r="AF8" s="41"/>
      <c r="AG8" s="139"/>
    </row>
    <row r="9" spans="1:34" ht="19.5" customHeight="1">
      <c r="A9" s="142"/>
      <c r="B9" s="2733"/>
      <c r="C9" s="2734"/>
      <c r="D9" s="2734"/>
      <c r="E9" s="2735"/>
      <c r="F9" s="147"/>
      <c r="G9" s="147"/>
      <c r="H9" s="2733"/>
      <c r="I9" s="2734"/>
      <c r="J9" s="2734"/>
      <c r="K9" s="2735"/>
      <c r="L9" s="147"/>
      <c r="M9" s="147"/>
      <c r="N9" s="2733"/>
      <c r="O9" s="2734"/>
      <c r="P9" s="2734"/>
      <c r="Q9" s="2735"/>
      <c r="R9" s="147"/>
      <c r="S9" s="147"/>
      <c r="T9" s="2733"/>
      <c r="U9" s="2734"/>
      <c r="V9" s="2734"/>
      <c r="W9" s="2735"/>
      <c r="X9" s="147"/>
      <c r="Y9" s="147"/>
      <c r="Z9" s="2733"/>
      <c r="AA9" s="2734"/>
      <c r="AB9" s="2734"/>
      <c r="AC9" s="2735"/>
      <c r="AD9" s="148"/>
      <c r="AE9" s="142"/>
      <c r="AF9" s="42"/>
      <c r="AG9" s="42"/>
    </row>
    <row r="10" spans="1:34" ht="19.5" customHeight="1">
      <c r="A10" s="144"/>
      <c r="B10" s="2733"/>
      <c r="C10" s="2734"/>
      <c r="D10" s="2734"/>
      <c r="E10" s="2735"/>
      <c r="F10" s="147"/>
      <c r="G10" s="147"/>
      <c r="H10" s="2733"/>
      <c r="I10" s="2734"/>
      <c r="J10" s="2734"/>
      <c r="K10" s="2735"/>
      <c r="L10" s="147"/>
      <c r="M10" s="147"/>
      <c r="N10" s="2733"/>
      <c r="O10" s="2734"/>
      <c r="P10" s="2734"/>
      <c r="Q10" s="2735"/>
      <c r="R10" s="147"/>
      <c r="S10" s="147"/>
      <c r="T10" s="2733"/>
      <c r="U10" s="2734"/>
      <c r="V10" s="2734"/>
      <c r="W10" s="2735"/>
      <c r="X10" s="147"/>
      <c r="Y10" s="147"/>
      <c r="Z10" s="2733"/>
      <c r="AA10" s="2734"/>
      <c r="AB10" s="2734"/>
      <c r="AC10" s="2735"/>
      <c r="AD10" s="148"/>
      <c r="AE10" s="144"/>
    </row>
    <row r="11" spans="1:34" ht="19.5" customHeight="1">
      <c r="A11" s="144"/>
      <c r="B11" s="2733"/>
      <c r="C11" s="2734"/>
      <c r="D11" s="2734"/>
      <c r="E11" s="2735"/>
      <c r="F11" s="147"/>
      <c r="G11" s="147"/>
      <c r="H11" s="2733"/>
      <c r="I11" s="2734"/>
      <c r="J11" s="2734"/>
      <c r="K11" s="2735"/>
      <c r="L11" s="147"/>
      <c r="M11" s="147"/>
      <c r="N11" s="2733"/>
      <c r="O11" s="2734"/>
      <c r="P11" s="2734"/>
      <c r="Q11" s="2735"/>
      <c r="R11" s="147"/>
      <c r="S11" s="147"/>
      <c r="T11" s="2733"/>
      <c r="U11" s="2734"/>
      <c r="V11" s="2734"/>
      <c r="W11" s="2735"/>
      <c r="X11" s="147"/>
      <c r="Y11" s="147"/>
      <c r="Z11" s="2733"/>
      <c r="AA11" s="2734"/>
      <c r="AB11" s="2734"/>
      <c r="AC11" s="2735"/>
      <c r="AD11" s="148"/>
      <c r="AE11" s="142"/>
      <c r="AF11" s="41"/>
      <c r="AG11" s="139"/>
    </row>
    <row r="12" spans="1:34" ht="19.5" customHeight="1">
      <c r="A12" s="144"/>
      <c r="B12" s="2733"/>
      <c r="C12" s="2734"/>
      <c r="D12" s="2734"/>
      <c r="E12" s="2735"/>
      <c r="F12" s="147"/>
      <c r="G12" s="147"/>
      <c r="H12" s="2733"/>
      <c r="I12" s="2734"/>
      <c r="J12" s="2734"/>
      <c r="K12" s="2735"/>
      <c r="L12" s="147"/>
      <c r="M12" s="147"/>
      <c r="N12" s="2733"/>
      <c r="O12" s="2734"/>
      <c r="P12" s="2734"/>
      <c r="Q12" s="2735"/>
      <c r="R12" s="147"/>
      <c r="S12" s="147"/>
      <c r="T12" s="2733"/>
      <c r="U12" s="2734"/>
      <c r="V12" s="2734"/>
      <c r="W12" s="2735"/>
      <c r="X12" s="147"/>
      <c r="Y12" s="147"/>
      <c r="Z12" s="2733"/>
      <c r="AA12" s="2734"/>
      <c r="AB12" s="2734"/>
      <c r="AC12" s="2735"/>
      <c r="AD12" s="148"/>
      <c r="AE12" s="142"/>
      <c r="AF12" s="41"/>
      <c r="AG12" s="139"/>
    </row>
    <row r="13" spans="1:34" ht="19.5" customHeight="1">
      <c r="A13" s="142"/>
      <c r="B13" s="2733"/>
      <c r="C13" s="2734"/>
      <c r="D13" s="2734"/>
      <c r="E13" s="2735"/>
      <c r="F13" s="147"/>
      <c r="G13" s="147"/>
      <c r="H13" s="2733"/>
      <c r="I13" s="2734"/>
      <c r="J13" s="2734"/>
      <c r="K13" s="2735"/>
      <c r="L13" s="147"/>
      <c r="M13" s="147"/>
      <c r="N13" s="2733"/>
      <c r="O13" s="2734"/>
      <c r="P13" s="2734"/>
      <c r="Q13" s="2735"/>
      <c r="R13" s="147"/>
      <c r="S13" s="147"/>
      <c r="T13" s="2733"/>
      <c r="U13" s="2734"/>
      <c r="V13" s="2734"/>
      <c r="W13" s="2735"/>
      <c r="X13" s="147"/>
      <c r="Y13" s="147"/>
      <c r="Z13" s="2733"/>
      <c r="AA13" s="2734"/>
      <c r="AB13" s="2734"/>
      <c r="AC13" s="2735"/>
      <c r="AD13" s="148"/>
      <c r="AE13" s="142"/>
      <c r="AF13" s="42"/>
      <c r="AG13" s="42"/>
    </row>
    <row r="14" spans="1:34" ht="19.5" customHeight="1" thickBot="1">
      <c r="A14" s="142"/>
      <c r="B14" s="2736"/>
      <c r="C14" s="2737"/>
      <c r="D14" s="2737"/>
      <c r="E14" s="2738"/>
      <c r="F14" s="147"/>
      <c r="G14" s="147"/>
      <c r="H14" s="2736"/>
      <c r="I14" s="2737"/>
      <c r="J14" s="2737"/>
      <c r="K14" s="2738"/>
      <c r="L14" s="147"/>
      <c r="M14" s="147"/>
      <c r="N14" s="2736"/>
      <c r="O14" s="2737"/>
      <c r="P14" s="2737"/>
      <c r="Q14" s="2738"/>
      <c r="R14" s="147"/>
      <c r="S14" s="147"/>
      <c r="T14" s="2736"/>
      <c r="U14" s="2737"/>
      <c r="V14" s="2737"/>
      <c r="W14" s="2738"/>
      <c r="X14" s="147"/>
      <c r="Y14" s="147"/>
      <c r="Z14" s="2736"/>
      <c r="AA14" s="2737"/>
      <c r="AB14" s="2737"/>
      <c r="AC14" s="2738"/>
      <c r="AD14" s="148"/>
      <c r="AE14" s="144"/>
    </row>
    <row r="15" spans="1:34" ht="19.5" customHeight="1">
      <c r="A15" s="144"/>
      <c r="G15" s="144"/>
      <c r="H15" s="144"/>
      <c r="I15" s="147"/>
      <c r="J15" s="199"/>
      <c r="K15" s="147"/>
      <c r="L15" s="147"/>
      <c r="M15" s="147"/>
      <c r="N15" s="149"/>
      <c r="O15" s="142"/>
      <c r="P15" s="146"/>
      <c r="Q15" s="147"/>
      <c r="R15" s="147"/>
      <c r="S15" s="147"/>
      <c r="T15" s="147"/>
      <c r="U15" s="149"/>
      <c r="V15" s="146"/>
      <c r="W15" s="147"/>
      <c r="X15" s="147"/>
      <c r="Y15" s="147"/>
      <c r="Z15" s="147"/>
      <c r="AA15" s="147"/>
      <c r="AB15" s="146"/>
      <c r="AC15" s="144"/>
      <c r="AD15" s="148"/>
      <c r="AE15" s="142"/>
      <c r="AF15" s="41"/>
      <c r="AG15" s="139"/>
    </row>
    <row r="16" spans="1:34" ht="19.5" customHeight="1" thickBot="1">
      <c r="A16" s="144"/>
      <c r="G16" s="144"/>
      <c r="H16" s="144"/>
      <c r="I16" s="147"/>
      <c r="J16" s="195"/>
      <c r="K16" s="147"/>
      <c r="L16" s="147"/>
      <c r="M16" s="147"/>
      <c r="N16" s="149"/>
      <c r="O16" s="142"/>
      <c r="P16" s="192"/>
      <c r="Q16" s="147"/>
      <c r="R16" s="147"/>
      <c r="S16" s="147"/>
      <c r="T16" s="147"/>
      <c r="U16" s="149"/>
      <c r="V16" s="192"/>
      <c r="W16" s="147"/>
      <c r="X16" s="147"/>
      <c r="Y16" s="147"/>
      <c r="Z16" s="147"/>
      <c r="AA16" s="147"/>
      <c r="AB16" s="192"/>
      <c r="AC16" s="144"/>
      <c r="AD16" s="148"/>
      <c r="AE16" s="142"/>
      <c r="AF16" s="41"/>
      <c r="AG16" s="139"/>
    </row>
    <row r="17" spans="1:33" ht="19.5" customHeight="1">
      <c r="A17" s="144"/>
      <c r="B17" s="40" t="s">
        <v>172</v>
      </c>
      <c r="G17" s="144"/>
      <c r="H17" s="193" t="s">
        <v>168</v>
      </c>
      <c r="I17" s="194"/>
      <c r="J17" s="2739"/>
      <c r="K17" s="2740"/>
      <c r="L17" s="144"/>
      <c r="M17" s="142"/>
      <c r="N17" s="193" t="s">
        <v>168</v>
      </c>
      <c r="O17" s="194"/>
      <c r="P17" s="2739"/>
      <c r="Q17" s="2740"/>
      <c r="R17" s="144"/>
      <c r="S17" s="142"/>
      <c r="T17" s="193" t="s">
        <v>168</v>
      </c>
      <c r="U17" s="194"/>
      <c r="V17" s="2739"/>
      <c r="W17" s="2740"/>
      <c r="X17" s="144"/>
      <c r="Y17" s="142"/>
      <c r="Z17" s="193" t="s">
        <v>168</v>
      </c>
      <c r="AA17" s="194"/>
      <c r="AB17" s="2739"/>
      <c r="AC17" s="2740"/>
      <c r="AD17" s="148"/>
      <c r="AE17" s="150"/>
      <c r="AF17" s="151"/>
      <c r="AG17" s="139"/>
    </row>
    <row r="18" spans="1:33" ht="19.5" customHeight="1">
      <c r="A18" s="144"/>
      <c r="B18" s="142"/>
      <c r="C18" s="143"/>
      <c r="D18" s="143"/>
      <c r="E18" s="143"/>
      <c r="F18" s="142"/>
      <c r="G18" s="144"/>
      <c r="H18" s="2727" t="s">
        <v>169</v>
      </c>
      <c r="I18" s="2552"/>
      <c r="J18" s="2724"/>
      <c r="K18" s="2725"/>
      <c r="L18" s="144"/>
      <c r="M18" s="142"/>
      <c r="N18" s="2727" t="s">
        <v>169</v>
      </c>
      <c r="O18" s="2552"/>
      <c r="P18" s="2724"/>
      <c r="Q18" s="2725"/>
      <c r="R18" s="144"/>
      <c r="S18" s="142"/>
      <c r="T18" s="2727" t="s">
        <v>169</v>
      </c>
      <c r="U18" s="2552"/>
      <c r="V18" s="2724"/>
      <c r="W18" s="2725"/>
      <c r="X18" s="144"/>
      <c r="Y18" s="142"/>
      <c r="Z18" s="2727" t="s">
        <v>169</v>
      </c>
      <c r="AA18" s="2552"/>
      <c r="AB18" s="2724"/>
      <c r="AC18" s="2725"/>
      <c r="AD18" s="148"/>
      <c r="AE18" s="150"/>
      <c r="AF18" s="151"/>
      <c r="AG18" s="139"/>
    </row>
    <row r="19" spans="1:33" ht="19.5" customHeight="1">
      <c r="A19" s="144"/>
      <c r="B19" s="142" t="s">
        <v>173</v>
      </c>
      <c r="C19" s="143"/>
      <c r="D19" s="143"/>
      <c r="E19" s="143"/>
      <c r="F19" s="142"/>
      <c r="G19" s="144"/>
      <c r="H19" s="211" t="s">
        <v>579</v>
      </c>
      <c r="I19" s="2741" t="s">
        <v>205</v>
      </c>
      <c r="J19" s="2742"/>
      <c r="K19" s="2743"/>
      <c r="L19" s="144"/>
      <c r="M19" s="142"/>
      <c r="N19" s="211" t="s">
        <v>579</v>
      </c>
      <c r="O19" s="2741" t="s">
        <v>205</v>
      </c>
      <c r="P19" s="2742"/>
      <c r="Q19" s="2743"/>
      <c r="R19" s="144"/>
      <c r="S19" s="142"/>
      <c r="T19" s="211" t="s">
        <v>579</v>
      </c>
      <c r="U19" s="2741" t="s">
        <v>205</v>
      </c>
      <c r="V19" s="2742"/>
      <c r="W19" s="2743"/>
      <c r="X19" s="144"/>
      <c r="Y19" s="142"/>
      <c r="Z19" s="211" t="s">
        <v>579</v>
      </c>
      <c r="AA19" s="2741" t="s">
        <v>205</v>
      </c>
      <c r="AB19" s="2742"/>
      <c r="AC19" s="2743"/>
      <c r="AD19" s="148"/>
      <c r="AE19" s="142"/>
      <c r="AF19" s="41"/>
      <c r="AG19" s="139"/>
    </row>
    <row r="20" spans="1:33" ht="19.5" customHeight="1">
      <c r="A20" s="144"/>
      <c r="B20" s="142" t="s">
        <v>174</v>
      </c>
      <c r="C20" s="143"/>
      <c r="D20" s="143"/>
      <c r="E20" s="143"/>
      <c r="F20" s="142"/>
      <c r="G20" s="144"/>
      <c r="H20" s="2727" t="s">
        <v>171</v>
      </c>
      <c r="I20" s="2728"/>
      <c r="J20" s="2728"/>
      <c r="K20" s="2729"/>
      <c r="L20" s="147"/>
      <c r="M20" s="41"/>
      <c r="N20" s="2727" t="s">
        <v>171</v>
      </c>
      <c r="O20" s="2728"/>
      <c r="P20" s="2728"/>
      <c r="Q20" s="2729"/>
      <c r="R20" s="147"/>
      <c r="S20" s="41"/>
      <c r="T20" s="2727" t="s">
        <v>171</v>
      </c>
      <c r="U20" s="2728"/>
      <c r="V20" s="2728"/>
      <c r="W20" s="2729"/>
      <c r="X20" s="147"/>
      <c r="Y20" s="41"/>
      <c r="Z20" s="2727" t="s">
        <v>171</v>
      </c>
      <c r="AA20" s="2728"/>
      <c r="AB20" s="2728"/>
      <c r="AC20" s="2729"/>
      <c r="AD20" s="148"/>
      <c r="AE20" s="142"/>
      <c r="AF20" s="41"/>
      <c r="AG20" s="139"/>
    </row>
    <row r="21" spans="1:33" ht="19.5" customHeight="1" thickBot="1">
      <c r="A21" s="144"/>
      <c r="B21" s="142" t="s">
        <v>175</v>
      </c>
      <c r="C21" s="143"/>
      <c r="D21" s="143"/>
      <c r="E21" s="143"/>
      <c r="F21" s="142"/>
      <c r="G21" s="144"/>
      <c r="H21" s="2730" t="s">
        <v>170</v>
      </c>
      <c r="I21" s="2731"/>
      <c r="J21" s="2731"/>
      <c r="K21" s="2732"/>
      <c r="L21" s="197"/>
      <c r="M21" s="198"/>
      <c r="N21" s="2730" t="s">
        <v>170</v>
      </c>
      <c r="O21" s="2731"/>
      <c r="P21" s="2731"/>
      <c r="Q21" s="2732"/>
      <c r="R21" s="197"/>
      <c r="S21" s="198"/>
      <c r="T21" s="2730" t="s">
        <v>170</v>
      </c>
      <c r="U21" s="2731"/>
      <c r="V21" s="2731"/>
      <c r="W21" s="2732"/>
      <c r="X21" s="197"/>
      <c r="Y21" s="198"/>
      <c r="Z21" s="2730" t="s">
        <v>170</v>
      </c>
      <c r="AA21" s="2731"/>
      <c r="AB21" s="2731"/>
      <c r="AC21" s="2732"/>
      <c r="AD21" s="148"/>
      <c r="AE21" s="142"/>
      <c r="AF21" s="41"/>
      <c r="AG21" s="139"/>
    </row>
    <row r="22" spans="1:33" ht="19.5" customHeight="1">
      <c r="A22" s="144"/>
      <c r="B22" s="142" t="s">
        <v>176</v>
      </c>
      <c r="C22" s="143"/>
      <c r="D22" s="143"/>
      <c r="E22" s="143"/>
      <c r="F22" s="142"/>
      <c r="G22" s="144"/>
      <c r="H22" s="2733"/>
      <c r="I22" s="2734"/>
      <c r="J22" s="2734"/>
      <c r="K22" s="2735"/>
      <c r="L22" s="147"/>
      <c r="M22" s="147"/>
      <c r="N22" s="2733"/>
      <c r="O22" s="2734"/>
      <c r="P22" s="2734"/>
      <c r="Q22" s="2735"/>
      <c r="R22" s="147"/>
      <c r="S22" s="147"/>
      <c r="T22" s="2733"/>
      <c r="U22" s="2734"/>
      <c r="V22" s="2734"/>
      <c r="W22" s="2735"/>
      <c r="X22" s="147"/>
      <c r="Y22" s="147"/>
      <c r="Z22" s="2733"/>
      <c r="AA22" s="2734"/>
      <c r="AB22" s="2734"/>
      <c r="AC22" s="2735"/>
      <c r="AD22" s="148"/>
      <c r="AE22" s="142"/>
      <c r="AF22" s="41"/>
      <c r="AG22" s="139"/>
    </row>
    <row r="23" spans="1:33" ht="19.5" customHeight="1">
      <c r="A23" s="144"/>
      <c r="B23" s="142" t="s">
        <v>177</v>
      </c>
      <c r="C23" s="143"/>
      <c r="D23" s="143"/>
      <c r="E23" s="143"/>
      <c r="F23" s="142"/>
      <c r="G23" s="144"/>
      <c r="H23" s="2733"/>
      <c r="I23" s="2734"/>
      <c r="J23" s="2734"/>
      <c r="K23" s="2735"/>
      <c r="L23" s="147"/>
      <c r="M23" s="147"/>
      <c r="N23" s="2733"/>
      <c r="O23" s="2734"/>
      <c r="P23" s="2734"/>
      <c r="Q23" s="2735"/>
      <c r="R23" s="147"/>
      <c r="S23" s="147"/>
      <c r="T23" s="2733"/>
      <c r="U23" s="2734"/>
      <c r="V23" s="2734"/>
      <c r="W23" s="2735"/>
      <c r="X23" s="147"/>
      <c r="Y23" s="147"/>
      <c r="Z23" s="2733"/>
      <c r="AA23" s="2734"/>
      <c r="AB23" s="2734"/>
      <c r="AC23" s="2735"/>
      <c r="AD23" s="148"/>
      <c r="AE23" s="144"/>
      <c r="AF23" s="151"/>
      <c r="AG23" s="41"/>
    </row>
    <row r="24" spans="1:33" ht="19.5" customHeight="1">
      <c r="A24" s="144"/>
      <c r="B24" s="142"/>
      <c r="C24" s="143"/>
      <c r="D24" s="143"/>
      <c r="E24" s="143"/>
      <c r="F24" s="142"/>
      <c r="G24" s="144"/>
      <c r="H24" s="2733"/>
      <c r="I24" s="2734"/>
      <c r="J24" s="2734"/>
      <c r="K24" s="2735"/>
      <c r="L24" s="147"/>
      <c r="M24" s="147"/>
      <c r="N24" s="2733"/>
      <c r="O24" s="2734"/>
      <c r="P24" s="2734"/>
      <c r="Q24" s="2735"/>
      <c r="R24" s="147"/>
      <c r="S24" s="147"/>
      <c r="T24" s="2733"/>
      <c r="U24" s="2734"/>
      <c r="V24" s="2734"/>
      <c r="W24" s="2735"/>
      <c r="X24" s="147"/>
      <c r="Y24" s="147"/>
      <c r="Z24" s="2733"/>
      <c r="AA24" s="2734"/>
      <c r="AB24" s="2734"/>
      <c r="AC24" s="2735"/>
      <c r="AD24" s="148"/>
      <c r="AE24" s="144"/>
      <c r="AF24" s="151"/>
      <c r="AG24" s="41"/>
    </row>
    <row r="25" spans="1:33" ht="19.5" customHeight="1">
      <c r="A25" s="144"/>
      <c r="B25" s="142"/>
      <c r="C25" s="143"/>
      <c r="D25" s="143"/>
      <c r="E25" s="143"/>
      <c r="F25" s="142"/>
      <c r="G25" s="144"/>
      <c r="H25" s="2733"/>
      <c r="I25" s="2734"/>
      <c r="J25" s="2734"/>
      <c r="K25" s="2735"/>
      <c r="L25" s="147"/>
      <c r="M25" s="147"/>
      <c r="N25" s="2733"/>
      <c r="O25" s="2734"/>
      <c r="P25" s="2734"/>
      <c r="Q25" s="2735"/>
      <c r="R25" s="147"/>
      <c r="S25" s="147"/>
      <c r="T25" s="2733"/>
      <c r="U25" s="2734"/>
      <c r="V25" s="2734"/>
      <c r="W25" s="2735"/>
      <c r="X25" s="147"/>
      <c r="Y25" s="147"/>
      <c r="Z25" s="2733"/>
      <c r="AA25" s="2734"/>
      <c r="AB25" s="2734"/>
      <c r="AC25" s="2735"/>
      <c r="AD25" s="148"/>
      <c r="AE25" s="142"/>
      <c r="AF25" s="42"/>
      <c r="AG25" s="42"/>
    </row>
    <row r="26" spans="1:33" ht="19.5" customHeight="1">
      <c r="A26" s="144"/>
      <c r="B26" s="142"/>
      <c r="C26" s="143"/>
      <c r="D26" s="143"/>
      <c r="E26" s="143"/>
      <c r="F26" s="142"/>
      <c r="G26" s="144"/>
      <c r="H26" s="2733"/>
      <c r="I26" s="2734"/>
      <c r="J26" s="2734"/>
      <c r="K26" s="2735"/>
      <c r="L26" s="147"/>
      <c r="M26" s="147"/>
      <c r="N26" s="2733"/>
      <c r="O26" s="2734"/>
      <c r="P26" s="2734"/>
      <c r="Q26" s="2735"/>
      <c r="R26" s="147"/>
      <c r="S26" s="147"/>
      <c r="T26" s="2733"/>
      <c r="U26" s="2734"/>
      <c r="V26" s="2734"/>
      <c r="W26" s="2735"/>
      <c r="X26" s="147"/>
      <c r="Y26" s="147"/>
      <c r="Z26" s="2733"/>
      <c r="AA26" s="2734"/>
      <c r="AB26" s="2734"/>
      <c r="AC26" s="2735"/>
      <c r="AD26" s="148"/>
      <c r="AE26" s="142"/>
      <c r="AF26" s="42"/>
      <c r="AG26" s="42"/>
    </row>
    <row r="27" spans="1:33" ht="19.5" customHeight="1" thickBot="1">
      <c r="A27" s="144"/>
      <c r="B27" s="142" t="s">
        <v>178</v>
      </c>
      <c r="C27" s="143"/>
      <c r="D27" s="143"/>
      <c r="E27" s="143"/>
      <c r="F27" s="142"/>
      <c r="G27" s="144"/>
      <c r="H27" s="2736"/>
      <c r="I27" s="2737"/>
      <c r="J27" s="2737"/>
      <c r="K27" s="2738"/>
      <c r="L27" s="147"/>
      <c r="M27" s="147"/>
      <c r="N27" s="2736"/>
      <c r="O27" s="2737"/>
      <c r="P27" s="2737"/>
      <c r="Q27" s="2738"/>
      <c r="R27" s="147"/>
      <c r="S27" s="147"/>
      <c r="T27" s="2736"/>
      <c r="U27" s="2737"/>
      <c r="V27" s="2737"/>
      <c r="W27" s="2738"/>
      <c r="X27" s="147"/>
      <c r="Y27" s="147"/>
      <c r="Z27" s="2736"/>
      <c r="AA27" s="2737"/>
      <c r="AB27" s="2737"/>
      <c r="AC27" s="2738"/>
      <c r="AD27" s="148"/>
      <c r="AE27" s="144"/>
    </row>
    <row r="28" spans="1:33" ht="19.5" customHeight="1">
      <c r="A28" s="144"/>
      <c r="B28" s="142" t="s">
        <v>179</v>
      </c>
      <c r="C28" s="143"/>
      <c r="D28" s="143"/>
      <c r="E28" s="143"/>
      <c r="F28" s="142"/>
      <c r="G28" s="144"/>
      <c r="H28" s="144"/>
      <c r="I28" s="144"/>
      <c r="J28" s="200"/>
      <c r="K28" s="148"/>
      <c r="L28" s="150"/>
      <c r="M28" s="150"/>
      <c r="N28" s="149"/>
      <c r="O28" s="142"/>
      <c r="P28" s="146"/>
      <c r="Q28" s="147"/>
      <c r="R28" s="147"/>
      <c r="S28" s="147"/>
      <c r="T28" s="147"/>
      <c r="U28" s="149"/>
      <c r="V28" s="146"/>
      <c r="W28" s="147"/>
      <c r="X28" s="147"/>
      <c r="Y28" s="147"/>
      <c r="Z28" s="147"/>
      <c r="AA28" s="147"/>
      <c r="AB28" s="146"/>
      <c r="AC28" s="144"/>
      <c r="AD28" s="148"/>
      <c r="AE28" s="142"/>
      <c r="AF28" s="41"/>
      <c r="AG28" s="139"/>
    </row>
    <row r="29" spans="1:33" ht="19.5" customHeight="1" thickBot="1">
      <c r="A29" s="144"/>
      <c r="B29" s="142" t="s">
        <v>180</v>
      </c>
      <c r="C29" s="143"/>
      <c r="D29" s="143"/>
      <c r="E29" s="143"/>
      <c r="F29" s="142"/>
      <c r="G29" s="144"/>
      <c r="H29" s="144"/>
      <c r="I29" s="144"/>
      <c r="J29" s="201"/>
      <c r="K29" s="148"/>
      <c r="L29" s="142"/>
      <c r="M29" s="142"/>
      <c r="N29" s="149"/>
      <c r="O29" s="142"/>
      <c r="P29" s="192"/>
      <c r="Q29" s="147"/>
      <c r="R29" s="147"/>
      <c r="S29" s="147"/>
      <c r="T29" s="147"/>
      <c r="U29" s="149"/>
      <c r="V29" s="192"/>
      <c r="W29" s="147"/>
      <c r="X29" s="147"/>
      <c r="Y29" s="147"/>
      <c r="Z29" s="147"/>
      <c r="AA29" s="147"/>
      <c r="AB29" s="192"/>
      <c r="AC29" s="144"/>
      <c r="AD29" s="148"/>
      <c r="AE29" s="142"/>
      <c r="AF29" s="41"/>
      <c r="AG29" s="139"/>
    </row>
    <row r="30" spans="1:33" ht="19.5" customHeight="1">
      <c r="A30" s="144"/>
      <c r="B30" s="142"/>
      <c r="C30" s="143"/>
      <c r="D30" s="143"/>
      <c r="E30" s="143"/>
      <c r="F30" s="142"/>
      <c r="G30" s="144"/>
      <c r="H30" s="193" t="s">
        <v>168</v>
      </c>
      <c r="I30" s="194"/>
      <c r="J30" s="2739"/>
      <c r="K30" s="2740"/>
      <c r="L30" s="144"/>
      <c r="M30" s="142"/>
      <c r="N30" s="193" t="s">
        <v>168</v>
      </c>
      <c r="O30" s="194"/>
      <c r="P30" s="2739"/>
      <c r="Q30" s="2740"/>
      <c r="R30" s="144"/>
      <c r="S30" s="142"/>
      <c r="T30" s="193" t="s">
        <v>168</v>
      </c>
      <c r="U30" s="194"/>
      <c r="V30" s="2739"/>
      <c r="W30" s="2740"/>
      <c r="X30" s="144"/>
      <c r="Y30" s="142"/>
      <c r="Z30" s="193" t="s">
        <v>168</v>
      </c>
      <c r="AA30" s="194"/>
      <c r="AB30" s="2739"/>
      <c r="AC30" s="2740"/>
      <c r="AD30" s="148"/>
      <c r="AE30" s="150"/>
      <c r="AF30" s="151"/>
      <c r="AG30" s="139"/>
    </row>
    <row r="31" spans="1:33" ht="19.5" customHeight="1">
      <c r="A31" s="144"/>
      <c r="B31" s="142"/>
      <c r="C31" s="143"/>
      <c r="D31" s="143"/>
      <c r="E31" s="143"/>
      <c r="F31" s="142"/>
      <c r="G31" s="144"/>
      <c r="H31" s="2727" t="s">
        <v>169</v>
      </c>
      <c r="I31" s="2552"/>
      <c r="J31" s="2724"/>
      <c r="K31" s="2725"/>
      <c r="L31" s="144"/>
      <c r="M31" s="142"/>
      <c r="N31" s="2727" t="s">
        <v>169</v>
      </c>
      <c r="O31" s="2552"/>
      <c r="P31" s="2724"/>
      <c r="Q31" s="2725"/>
      <c r="R31" s="144"/>
      <c r="S31" s="142"/>
      <c r="T31" s="2727" t="s">
        <v>169</v>
      </c>
      <c r="U31" s="2552"/>
      <c r="V31" s="2724"/>
      <c r="W31" s="2725"/>
      <c r="X31" s="144"/>
      <c r="Y31" s="142"/>
      <c r="Z31" s="2727" t="s">
        <v>169</v>
      </c>
      <c r="AA31" s="2552"/>
      <c r="AB31" s="2724"/>
      <c r="AC31" s="2725"/>
      <c r="AD31" s="148"/>
      <c r="AE31" s="150"/>
      <c r="AF31" s="151"/>
      <c r="AG31" s="139"/>
    </row>
    <row r="32" spans="1:33" ht="19.5" customHeight="1">
      <c r="A32" s="144"/>
      <c r="B32" s="142"/>
      <c r="C32" s="143"/>
      <c r="D32" s="143"/>
      <c r="E32" s="143"/>
      <c r="F32" s="142"/>
      <c r="G32" s="144"/>
      <c r="H32" s="211" t="s">
        <v>579</v>
      </c>
      <c r="I32" s="2741" t="s">
        <v>205</v>
      </c>
      <c r="J32" s="2742"/>
      <c r="K32" s="2743"/>
      <c r="L32" s="144"/>
      <c r="M32" s="142"/>
      <c r="N32" s="211" t="s">
        <v>579</v>
      </c>
      <c r="O32" s="2741" t="s">
        <v>205</v>
      </c>
      <c r="P32" s="2742"/>
      <c r="Q32" s="2743"/>
      <c r="R32" s="144"/>
      <c r="S32" s="142"/>
      <c r="T32" s="211" t="s">
        <v>579</v>
      </c>
      <c r="U32" s="2741" t="s">
        <v>205</v>
      </c>
      <c r="V32" s="2742"/>
      <c r="W32" s="2743"/>
      <c r="X32" s="144"/>
      <c r="Y32" s="142"/>
      <c r="Z32" s="211" t="s">
        <v>579</v>
      </c>
      <c r="AA32" s="2741" t="s">
        <v>205</v>
      </c>
      <c r="AB32" s="2742"/>
      <c r="AC32" s="2743"/>
      <c r="AD32" s="148"/>
      <c r="AE32" s="142"/>
      <c r="AF32" s="41"/>
      <c r="AG32" s="139"/>
    </row>
    <row r="33" spans="1:33" ht="19.5" customHeight="1">
      <c r="A33" s="144"/>
      <c r="B33" s="142"/>
      <c r="C33" s="143"/>
      <c r="D33" s="143"/>
      <c r="E33" s="143"/>
      <c r="F33" s="142"/>
      <c r="G33" s="144"/>
      <c r="H33" s="2727" t="s">
        <v>171</v>
      </c>
      <c r="I33" s="2728"/>
      <c r="J33" s="2728"/>
      <c r="K33" s="2729"/>
      <c r="L33" s="147"/>
      <c r="M33" s="41"/>
      <c r="N33" s="2727" t="s">
        <v>171</v>
      </c>
      <c r="O33" s="2728"/>
      <c r="P33" s="2728"/>
      <c r="Q33" s="2729"/>
      <c r="R33" s="147"/>
      <c r="S33" s="41"/>
      <c r="T33" s="2727" t="s">
        <v>171</v>
      </c>
      <c r="U33" s="2728"/>
      <c r="V33" s="2728"/>
      <c r="W33" s="2729"/>
      <c r="X33" s="147"/>
      <c r="Y33" s="41"/>
      <c r="Z33" s="2727" t="s">
        <v>171</v>
      </c>
      <c r="AA33" s="2728"/>
      <c r="AB33" s="2728"/>
      <c r="AC33" s="2729"/>
      <c r="AD33" s="148"/>
      <c r="AE33" s="142"/>
      <c r="AF33" s="41"/>
      <c r="AG33" s="139"/>
    </row>
    <row r="34" spans="1:33" ht="19.5" customHeight="1" thickBot="1">
      <c r="A34" s="144"/>
      <c r="B34" s="142"/>
      <c r="C34" s="143"/>
      <c r="D34" s="143"/>
      <c r="E34" s="143"/>
      <c r="F34" s="142"/>
      <c r="G34" s="144"/>
      <c r="H34" s="2730" t="s">
        <v>170</v>
      </c>
      <c r="I34" s="2731"/>
      <c r="J34" s="2731"/>
      <c r="K34" s="2732"/>
      <c r="L34" s="197"/>
      <c r="M34" s="198"/>
      <c r="N34" s="2730" t="s">
        <v>170</v>
      </c>
      <c r="O34" s="2731"/>
      <c r="P34" s="2731"/>
      <c r="Q34" s="2732"/>
      <c r="R34" s="197"/>
      <c r="S34" s="198"/>
      <c r="T34" s="2730" t="s">
        <v>170</v>
      </c>
      <c r="U34" s="2731"/>
      <c r="V34" s="2731"/>
      <c r="W34" s="2732"/>
      <c r="X34" s="197"/>
      <c r="Y34" s="198"/>
      <c r="Z34" s="2730" t="s">
        <v>170</v>
      </c>
      <c r="AA34" s="2731"/>
      <c r="AB34" s="2731"/>
      <c r="AC34" s="2732"/>
      <c r="AD34" s="148"/>
      <c r="AE34" s="142"/>
      <c r="AF34" s="41"/>
      <c r="AG34" s="139"/>
    </row>
    <row r="35" spans="1:33" ht="19.5" customHeight="1">
      <c r="A35" s="144"/>
      <c r="B35" s="142"/>
      <c r="C35" s="143"/>
      <c r="D35" s="143"/>
      <c r="E35" s="143"/>
      <c r="F35" s="142"/>
      <c r="G35" s="144"/>
      <c r="H35" s="2733"/>
      <c r="I35" s="2734"/>
      <c r="J35" s="2734"/>
      <c r="K35" s="2735"/>
      <c r="L35" s="147"/>
      <c r="M35" s="147"/>
      <c r="N35" s="2733"/>
      <c r="O35" s="2734"/>
      <c r="P35" s="2734"/>
      <c r="Q35" s="2735"/>
      <c r="R35" s="147"/>
      <c r="S35" s="147"/>
      <c r="T35" s="2733"/>
      <c r="U35" s="2734"/>
      <c r="V35" s="2734"/>
      <c r="W35" s="2735"/>
      <c r="X35" s="147"/>
      <c r="Y35" s="147"/>
      <c r="Z35" s="2733"/>
      <c r="AA35" s="2734"/>
      <c r="AB35" s="2734"/>
      <c r="AC35" s="2735"/>
      <c r="AD35" s="148"/>
      <c r="AE35" s="142"/>
      <c r="AF35" s="41"/>
      <c r="AG35" s="139"/>
    </row>
    <row r="36" spans="1:33" ht="19.5" customHeight="1">
      <c r="A36" s="144"/>
      <c r="B36" s="142"/>
      <c r="C36" s="143"/>
      <c r="D36" s="143"/>
      <c r="E36" s="143"/>
      <c r="F36" s="142"/>
      <c r="G36" s="144"/>
      <c r="H36" s="2733"/>
      <c r="I36" s="2734"/>
      <c r="J36" s="2734"/>
      <c r="K36" s="2735"/>
      <c r="L36" s="147"/>
      <c r="M36" s="147"/>
      <c r="N36" s="2733"/>
      <c r="O36" s="2734"/>
      <c r="P36" s="2734"/>
      <c r="Q36" s="2735"/>
      <c r="R36" s="147"/>
      <c r="S36" s="147"/>
      <c r="T36" s="2733"/>
      <c r="U36" s="2734"/>
      <c r="V36" s="2734"/>
      <c r="W36" s="2735"/>
      <c r="X36" s="147"/>
      <c r="Y36" s="147"/>
      <c r="Z36" s="2733"/>
      <c r="AA36" s="2734"/>
      <c r="AB36" s="2734"/>
      <c r="AC36" s="2735"/>
      <c r="AD36" s="148"/>
      <c r="AE36" s="144"/>
      <c r="AF36" s="151"/>
      <c r="AG36" s="41"/>
    </row>
    <row r="37" spans="1:33" ht="19.5" customHeight="1">
      <c r="A37" s="144"/>
      <c r="B37" s="144"/>
      <c r="C37" s="144"/>
      <c r="D37" s="144"/>
      <c r="E37" s="144"/>
      <c r="F37" s="144"/>
      <c r="G37" s="144"/>
      <c r="H37" s="2733"/>
      <c r="I37" s="2734"/>
      <c r="J37" s="2734"/>
      <c r="K37" s="2735"/>
      <c r="L37" s="147"/>
      <c r="M37" s="147"/>
      <c r="N37" s="2733"/>
      <c r="O37" s="2734"/>
      <c r="P37" s="2734"/>
      <c r="Q37" s="2735"/>
      <c r="R37" s="147"/>
      <c r="S37" s="147"/>
      <c r="T37" s="2733"/>
      <c r="U37" s="2734"/>
      <c r="V37" s="2734"/>
      <c r="W37" s="2735"/>
      <c r="X37" s="147"/>
      <c r="Y37" s="147"/>
      <c r="Z37" s="2733"/>
      <c r="AA37" s="2734"/>
      <c r="AB37" s="2734"/>
      <c r="AC37" s="2735"/>
      <c r="AD37" s="152"/>
      <c r="AE37" s="144"/>
      <c r="AF37" s="151"/>
      <c r="AG37" s="41"/>
    </row>
    <row r="38" spans="1:33" ht="19.5" customHeight="1">
      <c r="A38" s="144"/>
      <c r="B38" s="144"/>
      <c r="C38" s="144"/>
      <c r="D38" s="144"/>
      <c r="E38" s="144"/>
      <c r="F38" s="144"/>
      <c r="G38" s="144"/>
      <c r="H38" s="2733"/>
      <c r="I38" s="2734"/>
      <c r="J38" s="2734"/>
      <c r="K38" s="2735"/>
      <c r="L38" s="147"/>
      <c r="M38" s="147"/>
      <c r="N38" s="2733"/>
      <c r="O38" s="2734"/>
      <c r="P38" s="2734"/>
      <c r="Q38" s="2735"/>
      <c r="R38" s="147"/>
      <c r="S38" s="147"/>
      <c r="T38" s="2733"/>
      <c r="U38" s="2734"/>
      <c r="V38" s="2734"/>
      <c r="W38" s="2735"/>
      <c r="X38" s="147"/>
      <c r="Y38" s="147"/>
      <c r="Z38" s="2733"/>
      <c r="AA38" s="2734"/>
      <c r="AB38" s="2734"/>
      <c r="AC38" s="2735"/>
      <c r="AD38" s="2726"/>
      <c r="AE38" s="2726"/>
      <c r="AF38" s="2580"/>
      <c r="AG38" s="2580"/>
    </row>
    <row r="39" spans="1:33" ht="19.5" customHeight="1">
      <c r="A39" s="144"/>
      <c r="B39" s="144"/>
      <c r="C39" s="144"/>
      <c r="D39" s="144"/>
      <c r="E39" s="144"/>
      <c r="F39" s="144"/>
      <c r="G39" s="144"/>
      <c r="H39" s="2733"/>
      <c r="I39" s="2734"/>
      <c r="J39" s="2734"/>
      <c r="K39" s="2735"/>
      <c r="L39" s="147"/>
      <c r="M39" s="147"/>
      <c r="N39" s="2733"/>
      <c r="O39" s="2734"/>
      <c r="P39" s="2734"/>
      <c r="Q39" s="2735"/>
      <c r="R39" s="147"/>
      <c r="S39" s="147"/>
      <c r="T39" s="2733"/>
      <c r="U39" s="2734"/>
      <c r="V39" s="2734"/>
      <c r="W39" s="2735"/>
      <c r="X39" s="147"/>
      <c r="Y39" s="147"/>
      <c r="Z39" s="2733"/>
      <c r="AA39" s="2734"/>
      <c r="AB39" s="2734"/>
      <c r="AC39" s="2735"/>
      <c r="AD39" s="2726"/>
      <c r="AE39" s="2726"/>
      <c r="AF39" s="2580"/>
      <c r="AG39" s="2580"/>
    </row>
    <row r="40" spans="1:33" ht="12.6" customHeight="1" thickBot="1">
      <c r="H40" s="2736"/>
      <c r="I40" s="2737"/>
      <c r="J40" s="2737"/>
      <c r="K40" s="2738"/>
      <c r="L40" s="147"/>
      <c r="M40" s="147"/>
      <c r="N40" s="2736"/>
      <c r="O40" s="2737"/>
      <c r="P40" s="2737"/>
      <c r="Q40" s="2738"/>
      <c r="R40" s="147"/>
      <c r="S40" s="147"/>
      <c r="T40" s="2736"/>
      <c r="U40" s="2737"/>
      <c r="V40" s="2737"/>
      <c r="W40" s="2738"/>
      <c r="X40" s="147"/>
      <c r="Y40" s="147"/>
      <c r="Z40" s="2736"/>
      <c r="AA40" s="2737"/>
      <c r="AB40" s="2737"/>
      <c r="AC40" s="2738"/>
    </row>
    <row r="41" spans="1:33" ht="12.6" customHeight="1"/>
    <row r="42" spans="1:33" ht="12.6" customHeight="1"/>
    <row r="43" spans="1:33" ht="12.6" customHeight="1"/>
    <row r="44" spans="1:33" ht="12.6" customHeight="1"/>
    <row r="45" spans="1:33" ht="12" customHeight="1"/>
    <row r="46" spans="1:33" ht="12" customHeight="1"/>
    <row r="47" spans="1:33" ht="12" customHeight="1"/>
    <row r="48" spans="1:33" ht="12" customHeight="1"/>
    <row r="49" ht="12" customHeight="1"/>
    <row r="50" ht="12" customHeight="1"/>
    <row r="51" ht="12" customHeight="1"/>
    <row r="52" ht="12" customHeight="1"/>
    <row r="53" ht="12" customHeight="1"/>
    <row r="54" ht="12" customHeight="1"/>
    <row r="55" ht="12" customHeight="1"/>
    <row r="56" ht="12" customHeight="1"/>
    <row r="57" ht="9.9499999999999993" customHeight="1"/>
    <row r="58" ht="9.9499999999999993" customHeight="1"/>
    <row r="59" ht="9.9499999999999993" customHeight="1"/>
  </sheetData>
  <mergeCells count="82">
    <mergeCell ref="A1:C1"/>
    <mergeCell ref="B2:G2"/>
    <mergeCell ref="H34:K40"/>
    <mergeCell ref="N34:Q40"/>
    <mergeCell ref="J30:K30"/>
    <mergeCell ref="P30:Q30"/>
    <mergeCell ref="H20:K20"/>
    <mergeCell ref="N20:Q20"/>
    <mergeCell ref="I6:K6"/>
    <mergeCell ref="H5:I5"/>
    <mergeCell ref="N7:Q7"/>
    <mergeCell ref="N8:Q14"/>
    <mergeCell ref="I32:K32"/>
    <mergeCell ref="O32:Q32"/>
    <mergeCell ref="T34:W40"/>
    <mergeCell ref="Z34:AC40"/>
    <mergeCell ref="H33:K33"/>
    <mergeCell ref="N33:Q33"/>
    <mergeCell ref="T33:W33"/>
    <mergeCell ref="Z33:AC33"/>
    <mergeCell ref="U19:W19"/>
    <mergeCell ref="AB30:AC30"/>
    <mergeCell ref="T20:W20"/>
    <mergeCell ref="J31:K31"/>
    <mergeCell ref="P31:Q31"/>
    <mergeCell ref="V31:W31"/>
    <mergeCell ref="AB31:AC31"/>
    <mergeCell ref="AA19:AC19"/>
    <mergeCell ref="H21:K27"/>
    <mergeCell ref="N21:Q27"/>
    <mergeCell ref="I19:K19"/>
    <mergeCell ref="O19:Q19"/>
    <mergeCell ref="H31:I31"/>
    <mergeCell ref="N31:O31"/>
    <mergeCell ref="T31:U31"/>
    <mergeCell ref="AB17:AC17"/>
    <mergeCell ref="AB4:AC4"/>
    <mergeCell ref="AB5:AC5"/>
    <mergeCell ref="J5:K5"/>
    <mergeCell ref="V5:W5"/>
    <mergeCell ref="T5:U5"/>
    <mergeCell ref="H8:K14"/>
    <mergeCell ref="Z5:AA5"/>
    <mergeCell ref="AA6:AC6"/>
    <mergeCell ref="V4:W4"/>
    <mergeCell ref="P4:Q4"/>
    <mergeCell ref="P5:Q5"/>
    <mergeCell ref="U6:W6"/>
    <mergeCell ref="J17:K17"/>
    <mergeCell ref="P17:Q17"/>
    <mergeCell ref="V17:W17"/>
    <mergeCell ref="V18:W18"/>
    <mergeCell ref="D4:E4"/>
    <mergeCell ref="D5:E5"/>
    <mergeCell ref="B7:E14"/>
    <mergeCell ref="A4:B4"/>
    <mergeCell ref="C6:E6"/>
    <mergeCell ref="B5:C5"/>
    <mergeCell ref="N5:O5"/>
    <mergeCell ref="O6:Q6"/>
    <mergeCell ref="J4:K4"/>
    <mergeCell ref="H18:I18"/>
    <mergeCell ref="N18:O18"/>
    <mergeCell ref="H7:K7"/>
    <mergeCell ref="J18:K18"/>
    <mergeCell ref="P18:Q18"/>
    <mergeCell ref="AB18:AC18"/>
    <mergeCell ref="AD38:AE39"/>
    <mergeCell ref="AF38:AG39"/>
    <mergeCell ref="T7:W7"/>
    <mergeCell ref="T8:W14"/>
    <mergeCell ref="Z7:AC7"/>
    <mergeCell ref="Z8:AC14"/>
    <mergeCell ref="Z20:AC20"/>
    <mergeCell ref="Z21:AC27"/>
    <mergeCell ref="V30:W30"/>
    <mergeCell ref="Z31:AA31"/>
    <mergeCell ref="T18:U18"/>
    <mergeCell ref="Z18:AA18"/>
    <mergeCell ref="AA32:AC32"/>
    <mergeCell ref="T21:W27"/>
    <mergeCell ref="U32:W32"/>
  </mergeCells>
  <phoneticPr fontId="8"/>
  <pageMargins left="0.78700000000000003" right="0.78" top="0.68" bottom="0.64" header="0.51200000000000001" footer="0.42"/>
  <pageSetup paperSize="9" scale="70" orientation="landscape" r:id="rId1"/>
  <headerFooter alignWithMargins="0">
    <oddFooter>&amp;C１８－５</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view="pageBreakPreview" topLeftCell="A9" zoomScaleNormal="100" zoomScaleSheetLayoutView="100" workbookViewId="0">
      <selection activeCell="B30" sqref="B30:F32"/>
    </sheetView>
  </sheetViews>
  <sheetFormatPr defaultRowHeight="14.25"/>
  <cols>
    <col min="1" max="1" width="11.25" style="22" customWidth="1"/>
    <col min="2" max="2" width="15.625" style="22" customWidth="1"/>
    <col min="3" max="3" width="9.625" style="22" customWidth="1"/>
    <col min="4" max="4" width="13.625" style="22" customWidth="1"/>
    <col min="5" max="5" width="12.875" style="22" customWidth="1"/>
    <col min="6" max="6" width="21.625" style="22" customWidth="1"/>
    <col min="7" max="7" width="4.625" style="22" customWidth="1"/>
    <col min="8" max="16384" width="9" style="22"/>
  </cols>
  <sheetData>
    <row r="1" spans="1:7" ht="23.25" customHeight="1">
      <c r="A1" s="804" t="s">
        <v>214</v>
      </c>
      <c r="B1" s="804"/>
      <c r="C1" s="804"/>
      <c r="D1" s="804"/>
      <c r="E1" s="804"/>
      <c r="F1" s="804"/>
      <c r="G1" s="804"/>
    </row>
    <row r="2" spans="1:7">
      <c r="A2" s="23"/>
      <c r="B2" s="23"/>
      <c r="C2" s="23"/>
      <c r="D2" s="23"/>
      <c r="E2" s="23"/>
      <c r="F2" s="805"/>
      <c r="G2" s="23"/>
    </row>
    <row r="3" spans="1:7">
      <c r="A3" s="23"/>
      <c r="B3" s="23"/>
      <c r="C3" s="23"/>
      <c r="D3" s="23"/>
      <c r="E3" s="23"/>
      <c r="F3" s="23"/>
      <c r="G3" s="23"/>
    </row>
    <row r="4" spans="1:7">
      <c r="A4" s="23"/>
      <c r="B4" s="23"/>
      <c r="C4" s="23"/>
      <c r="D4" s="23"/>
      <c r="E4" s="1549" t="s">
        <v>907</v>
      </c>
      <c r="F4" s="1549"/>
      <c r="G4" s="1549"/>
    </row>
    <row r="5" spans="1:7">
      <c r="A5" s="1551" t="s">
        <v>770</v>
      </c>
      <c r="B5" s="1551"/>
      <c r="C5" s="1551"/>
      <c r="D5" s="23"/>
      <c r="E5" s="23"/>
      <c r="F5" s="23"/>
      <c r="G5" s="23"/>
    </row>
    <row r="6" spans="1:7">
      <c r="A6" s="1555">
        <f>'5'!$A$12</f>
        <v>0</v>
      </c>
      <c r="B6" s="1555"/>
      <c r="C6" s="806"/>
      <c r="D6" s="23"/>
      <c r="E6" s="23"/>
      <c r="F6" s="23"/>
      <c r="G6" s="23"/>
    </row>
    <row r="7" spans="1:7">
      <c r="A7" s="1554">
        <f>'5'!$A$13</f>
        <v>0</v>
      </c>
      <c r="B7" s="1554"/>
      <c r="C7" s="23" t="s">
        <v>900</v>
      </c>
      <c r="D7" s="23"/>
      <c r="E7" s="23"/>
      <c r="F7" s="23"/>
      <c r="G7" s="23"/>
    </row>
    <row r="8" spans="1:7">
      <c r="A8" s="23"/>
      <c r="B8" s="806"/>
      <c r="C8" s="23"/>
      <c r="D8" s="23"/>
      <c r="E8" s="23"/>
      <c r="F8" s="23"/>
      <c r="G8" s="23"/>
    </row>
    <row r="9" spans="1:7">
      <c r="A9" s="23"/>
      <c r="B9" s="23"/>
      <c r="C9" s="23"/>
      <c r="D9" s="23"/>
      <c r="E9" s="807" t="s">
        <v>683</v>
      </c>
      <c r="F9" s="1553">
        <f>'1'!$G$13</f>
        <v>0</v>
      </c>
      <c r="G9" s="1553"/>
    </row>
    <row r="10" spans="1:7">
      <c r="A10" s="23"/>
      <c r="B10" s="23"/>
      <c r="C10" s="23"/>
      <c r="D10" s="23"/>
      <c r="E10" s="789"/>
      <c r="F10" s="1553"/>
      <c r="G10" s="1553"/>
    </row>
    <row r="11" spans="1:7">
      <c r="A11" s="23"/>
      <c r="B11" s="23"/>
      <c r="C11" s="23"/>
      <c r="D11" s="23"/>
      <c r="E11" s="808" t="s">
        <v>584</v>
      </c>
      <c r="F11" s="1118">
        <f>'4'!$C$30</f>
        <v>0</v>
      </c>
      <c r="G11" s="806" t="s">
        <v>573</v>
      </c>
    </row>
    <row r="12" spans="1:7">
      <c r="A12" s="23"/>
      <c r="B12" s="23"/>
      <c r="C12" s="23"/>
      <c r="D12" s="23"/>
      <c r="E12"/>
      <c r="F12"/>
      <c r="G12"/>
    </row>
    <row r="13" spans="1:7">
      <c r="A13" s="23"/>
      <c r="B13" s="23"/>
      <c r="C13" s="23"/>
      <c r="D13" s="23"/>
      <c r="E13"/>
      <c r="F13"/>
      <c r="G13"/>
    </row>
    <row r="14" spans="1:7">
      <c r="A14" s="23"/>
      <c r="B14" s="23"/>
      <c r="C14" s="23"/>
      <c r="D14" s="23"/>
      <c r="E14" s="808"/>
      <c r="F14" s="808"/>
      <c r="G14" s="808"/>
    </row>
    <row r="15" spans="1:7">
      <c r="A15" s="23"/>
      <c r="B15" s="23"/>
      <c r="C15" s="23"/>
      <c r="D15" s="23"/>
      <c r="E15" s="23"/>
      <c r="F15" s="23"/>
      <c r="G15" s="23"/>
    </row>
    <row r="16" spans="1:7">
      <c r="A16" s="23"/>
      <c r="B16" s="23"/>
      <c r="C16" s="23"/>
      <c r="D16" s="23"/>
      <c r="E16" s="23"/>
      <c r="F16" s="23"/>
      <c r="G16" s="23"/>
    </row>
    <row r="17" spans="1:7" ht="14.25" customHeight="1">
      <c r="A17" s="1550" t="str">
        <f>"　"&amp;TEXT('4'!$J$18,"ggge年m月d日")&amp;"付けをもって請負契約を締結した"&amp;'1'!$C$26&amp;"の電気保安技術者を下記のとおり定めたので別紙経歴書を添えて通知します。"</f>
        <v>　令和　年　月　日付けをもって請負契約を締結した○○整備工事の電気保安技術者を下記のとおり定めたので別紙経歴書を添えて通知します。</v>
      </c>
      <c r="B17" s="1550"/>
      <c r="C17" s="1550"/>
      <c r="D17" s="1550"/>
      <c r="E17" s="1550"/>
      <c r="F17" s="1550"/>
      <c r="G17" s="23"/>
    </row>
    <row r="18" spans="1:7">
      <c r="A18" s="1550"/>
      <c r="B18" s="1550"/>
      <c r="C18" s="1550"/>
      <c r="D18" s="1550"/>
      <c r="E18" s="1550"/>
      <c r="F18" s="1550"/>
      <c r="G18" s="809"/>
    </row>
    <row r="19" spans="1:7">
      <c r="A19" s="23"/>
      <c r="B19" s="23"/>
      <c r="C19" s="23"/>
      <c r="D19" s="23"/>
      <c r="E19" s="23"/>
      <c r="F19" s="23"/>
      <c r="G19" s="23"/>
    </row>
    <row r="20" spans="1:7" ht="14.25" customHeight="1">
      <c r="A20" s="806"/>
      <c r="B20" s="806"/>
      <c r="C20" s="806"/>
      <c r="D20" s="806"/>
      <c r="E20" s="806"/>
      <c r="F20" s="806"/>
      <c r="G20" s="806"/>
    </row>
    <row r="21" spans="1:7" ht="14.25" customHeight="1">
      <c r="A21" s="806"/>
      <c r="B21" s="806"/>
      <c r="C21" s="806"/>
      <c r="D21" s="806"/>
      <c r="E21" s="806"/>
      <c r="F21" s="806"/>
      <c r="G21" s="806"/>
    </row>
    <row r="22" spans="1:7" ht="14.25" customHeight="1">
      <c r="A22" s="23"/>
      <c r="B22" s="23"/>
      <c r="C22" s="23"/>
      <c r="D22" s="23"/>
      <c r="E22" s="23"/>
      <c r="F22" s="23"/>
      <c r="G22" s="23"/>
    </row>
    <row r="23" spans="1:7" ht="14.25" customHeight="1">
      <c r="A23" s="810" t="s">
        <v>574</v>
      </c>
      <c r="B23" s="810"/>
      <c r="C23" s="810"/>
      <c r="D23" s="810"/>
      <c r="E23" s="810"/>
      <c r="F23" s="810"/>
      <c r="G23" s="810"/>
    </row>
    <row r="24" spans="1:7">
      <c r="A24" s="23"/>
      <c r="B24" s="23"/>
      <c r="C24" s="23"/>
      <c r="D24" s="23"/>
      <c r="E24" s="23"/>
      <c r="F24" s="23"/>
      <c r="G24" s="23"/>
    </row>
    <row r="25" spans="1:7">
      <c r="A25" s="23"/>
      <c r="B25" s="23"/>
      <c r="C25" s="23"/>
      <c r="D25" s="23"/>
      <c r="E25" s="23"/>
      <c r="F25" s="23"/>
      <c r="G25" s="23"/>
    </row>
    <row r="26" spans="1:7">
      <c r="A26" s="809" t="s">
        <v>601</v>
      </c>
      <c r="B26" s="811" t="s">
        <v>544</v>
      </c>
      <c r="C26" s="23"/>
      <c r="D26" s="23"/>
      <c r="E26" s="23"/>
      <c r="F26" s="23"/>
      <c r="G26" s="23"/>
    </row>
    <row r="27" spans="1:7">
      <c r="A27" s="23"/>
      <c r="B27" s="23"/>
      <c r="C27" s="23"/>
      <c r="D27" s="23"/>
      <c r="E27" s="23"/>
      <c r="F27" s="23"/>
      <c r="G27" s="23"/>
    </row>
    <row r="28" spans="1:7">
      <c r="A28" s="23"/>
      <c r="B28" s="23"/>
      <c r="C28" s="23"/>
      <c r="D28" s="23"/>
      <c r="E28" s="23"/>
      <c r="F28" s="23"/>
      <c r="G28" s="23"/>
    </row>
    <row r="29" spans="1:7">
      <c r="A29" s="811"/>
      <c r="B29" s="23"/>
      <c r="C29" s="811"/>
      <c r="D29" s="811"/>
      <c r="E29" s="811"/>
      <c r="F29" s="811"/>
      <c r="G29" s="23"/>
    </row>
    <row r="30" spans="1:7">
      <c r="A30" s="809" t="s">
        <v>601</v>
      </c>
      <c r="B30" s="1540" t="s">
        <v>602</v>
      </c>
      <c r="C30" s="1540"/>
      <c r="D30" s="1540"/>
      <c r="E30" s="1540"/>
      <c r="F30" s="1540"/>
      <c r="G30" s="812"/>
    </row>
    <row r="31" spans="1:7">
      <c r="A31" s="811"/>
      <c r="B31" s="1552"/>
      <c r="C31" s="1552"/>
      <c r="D31" s="1552"/>
      <c r="E31" s="1552"/>
      <c r="F31" s="1552"/>
      <c r="G31" s="812"/>
    </row>
    <row r="32" spans="1:7">
      <c r="A32" s="813"/>
      <c r="B32" s="1552"/>
      <c r="C32" s="1552"/>
      <c r="D32" s="1552"/>
      <c r="E32" s="1552"/>
      <c r="F32" s="1552"/>
      <c r="G32" s="23"/>
    </row>
    <row r="33" spans="1:7">
      <c r="A33" s="809"/>
      <c r="B33" s="808"/>
      <c r="C33" s="811"/>
      <c r="D33" s="811"/>
      <c r="E33" s="811"/>
      <c r="F33" s="811"/>
      <c r="G33" s="23"/>
    </row>
    <row r="34" spans="1:7">
      <c r="A34" s="809"/>
      <c r="B34" s="808"/>
      <c r="C34" s="811"/>
      <c r="D34" s="811"/>
      <c r="E34" s="811"/>
      <c r="F34" s="811"/>
      <c r="G34" s="23"/>
    </row>
    <row r="35" spans="1:7">
      <c r="A35" s="813"/>
      <c r="B35" s="808"/>
      <c r="C35" s="811"/>
      <c r="D35" s="811"/>
      <c r="E35" s="811"/>
      <c r="F35" s="811"/>
      <c r="G35" s="23"/>
    </row>
    <row r="36" spans="1:7">
      <c r="A36" s="809"/>
      <c r="B36" s="808"/>
      <c r="C36" s="811"/>
      <c r="D36" s="811"/>
      <c r="E36" s="811"/>
      <c r="F36" s="811"/>
      <c r="G36" s="23"/>
    </row>
    <row r="37" spans="1:7">
      <c r="A37" s="809"/>
      <c r="B37" s="808"/>
      <c r="C37" s="811"/>
      <c r="D37" s="811"/>
      <c r="E37" s="811"/>
      <c r="F37" s="811"/>
      <c r="G37" s="806"/>
    </row>
    <row r="38" spans="1:7">
      <c r="A38" s="813"/>
      <c r="B38" s="808"/>
      <c r="C38" s="811"/>
      <c r="D38" s="811"/>
      <c r="E38" s="811"/>
      <c r="F38" s="811"/>
      <c r="G38" s="23"/>
    </row>
    <row r="39" spans="1:7">
      <c r="A39" s="809"/>
      <c r="B39" s="808"/>
      <c r="C39" s="811"/>
      <c r="D39" s="811"/>
      <c r="E39" s="811"/>
      <c r="F39" s="811"/>
      <c r="G39" s="23"/>
    </row>
    <row r="40" spans="1:7">
      <c r="A40" s="809"/>
      <c r="B40" s="808"/>
      <c r="C40" s="23"/>
      <c r="D40" s="23"/>
      <c r="E40" s="23"/>
      <c r="F40" s="23"/>
      <c r="G40" s="23"/>
    </row>
    <row r="41" spans="1:7">
      <c r="A41" s="813"/>
      <c r="B41" s="808"/>
      <c r="C41" s="23"/>
      <c r="D41" s="23"/>
      <c r="E41" s="23"/>
      <c r="F41" s="23"/>
      <c r="G41" s="23"/>
    </row>
    <row r="42" spans="1:7">
      <c r="A42" s="809"/>
      <c r="B42" s="811"/>
      <c r="C42" s="23"/>
      <c r="D42" s="23"/>
      <c r="E42" s="23"/>
      <c r="F42" s="23"/>
      <c r="G42" s="23"/>
    </row>
    <row r="43" spans="1:7">
      <c r="A43" s="809"/>
      <c r="B43" s="23"/>
      <c r="C43" s="23"/>
      <c r="D43" s="23"/>
      <c r="E43" s="23"/>
      <c r="F43" s="23"/>
      <c r="G43" s="23"/>
    </row>
    <row r="44" spans="1:7">
      <c r="A44" s="813"/>
      <c r="B44" s="808"/>
      <c r="C44" s="23"/>
      <c r="D44" s="23"/>
      <c r="E44" s="23"/>
      <c r="F44" s="23"/>
      <c r="G44" s="23"/>
    </row>
    <row r="45" spans="1:7">
      <c r="A45" s="23"/>
      <c r="B45" s="23"/>
      <c r="C45" s="23"/>
      <c r="D45" s="23"/>
      <c r="E45" s="23"/>
      <c r="F45" s="23"/>
      <c r="G45" s="23"/>
    </row>
    <row r="46" spans="1:7">
      <c r="A46" s="23"/>
      <c r="B46" s="23"/>
      <c r="C46" s="23"/>
      <c r="D46" s="23"/>
      <c r="E46" s="23"/>
      <c r="F46" s="23"/>
      <c r="G46" s="23"/>
    </row>
    <row r="47" spans="1:7">
      <c r="A47" s="23"/>
      <c r="B47" s="23"/>
      <c r="C47" s="23"/>
      <c r="D47" s="23"/>
      <c r="E47" s="23"/>
      <c r="F47" s="23"/>
      <c r="G47" s="23"/>
    </row>
    <row r="48" spans="1:7">
      <c r="A48" s="23"/>
      <c r="B48" s="23"/>
      <c r="C48" s="23"/>
      <c r="D48" s="23"/>
      <c r="E48" s="23"/>
      <c r="F48" s="23"/>
      <c r="G48" s="23"/>
    </row>
    <row r="49" spans="1:8">
      <c r="A49" s="23"/>
      <c r="B49" s="23"/>
      <c r="C49" s="23"/>
      <c r="D49" s="23"/>
      <c r="E49" s="23"/>
      <c r="F49" s="23"/>
      <c r="G49" s="23"/>
    </row>
    <row r="50" spans="1:8">
      <c r="A50" s="23"/>
      <c r="B50" s="23"/>
      <c r="C50" s="23"/>
      <c r="D50" s="23"/>
      <c r="E50" s="23"/>
      <c r="F50" s="23"/>
      <c r="G50" s="23"/>
    </row>
    <row r="51" spans="1:8">
      <c r="A51" s="23"/>
      <c r="B51" s="23"/>
      <c r="C51" s="23"/>
      <c r="D51" s="23"/>
      <c r="E51" s="23"/>
      <c r="F51" s="23"/>
      <c r="G51" s="23"/>
    </row>
    <row r="52" spans="1:8">
      <c r="A52"/>
      <c r="B52"/>
      <c r="C52"/>
      <c r="D52"/>
      <c r="E52"/>
      <c r="F52"/>
      <c r="G52"/>
      <c r="H52"/>
    </row>
    <row r="53" spans="1:8">
      <c r="A53" s="814" t="str">
        <f>IF($E$4="令和　年　月　日","6","")</f>
        <v>6</v>
      </c>
      <c r="B53" s="810"/>
      <c r="C53" s="810"/>
      <c r="D53" s="810"/>
      <c r="E53" s="810"/>
      <c r="F53" s="810"/>
      <c r="G53" s="810"/>
    </row>
  </sheetData>
  <mergeCells count="8">
    <mergeCell ref="E4:G4"/>
    <mergeCell ref="A17:F18"/>
    <mergeCell ref="A5:C5"/>
    <mergeCell ref="B30:F32"/>
    <mergeCell ref="F10:G10"/>
    <mergeCell ref="F9:G9"/>
    <mergeCell ref="A7:B7"/>
    <mergeCell ref="A6:B6"/>
  </mergeCells>
  <phoneticPr fontId="8"/>
  <conditionalFormatting sqref="D26">
    <cfRule type="expression" dxfId="361" priority="1">
      <formula>D26=""</formula>
    </cfRule>
  </conditionalFormatting>
  <conditionalFormatting sqref="E4:G4">
    <cfRule type="expression" dxfId="360" priority="2">
      <formula>E4="令和　年　月　日"</formula>
    </cfRule>
  </conditionalFormatting>
  <dataValidations count="2">
    <dataValidation imeMode="hiragana" allowBlank="1" showInputMessage="1" showErrorMessage="1" sqref="A6:B7 A17:F18 F11 D26 F9:G10"/>
    <dataValidation imeMode="off" allowBlank="1" showInputMessage="1" showErrorMessage="1" sqref="E4:G4"/>
  </dataValidations>
  <printOptions horizontalCentered="1"/>
  <pageMargins left="0.78740157480314965" right="0.59055118110236227" top="0.98425196850393704" bottom="0.98425196850393704" header="0.51181102362204722" footer="0.51181102362204722"/>
  <pageSetup paperSize="9"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showGridLines="0" view="pageBreakPreview" zoomScaleNormal="100" zoomScaleSheetLayoutView="100" workbookViewId="0">
      <selection activeCell="H26" sqref="H26:I46"/>
    </sheetView>
  </sheetViews>
  <sheetFormatPr defaultRowHeight="13.5"/>
  <cols>
    <col min="1" max="4" width="9.75" style="24" customWidth="1"/>
    <col min="5" max="5" width="21.125" style="24" customWidth="1"/>
    <col min="6" max="6" width="12" style="24" customWidth="1"/>
    <col min="7" max="7" width="7.625" style="24" customWidth="1"/>
    <col min="8" max="8" width="9.75" style="24" customWidth="1"/>
    <col min="9" max="16384" width="9" style="24"/>
  </cols>
  <sheetData>
    <row r="1" spans="1:9" ht="14.25">
      <c r="A1" s="29"/>
      <c r="B1" s="29"/>
      <c r="C1" s="29"/>
      <c r="D1" s="29"/>
      <c r="E1" s="29"/>
      <c r="F1" s="29"/>
      <c r="G1" s="29"/>
      <c r="H1" s="29"/>
      <c r="I1" s="29"/>
    </row>
    <row r="2" spans="1:9" ht="21.75" customHeight="1">
      <c r="A2" s="29"/>
      <c r="B2" s="29"/>
      <c r="C2" s="29"/>
      <c r="D2" s="29"/>
      <c r="E2" s="29"/>
      <c r="F2" s="30"/>
      <c r="G2" s="1566" t="s">
        <v>906</v>
      </c>
      <c r="H2" s="1566"/>
      <c r="I2" s="1566"/>
    </row>
    <row r="3" spans="1:9" ht="21" customHeight="1">
      <c r="A3" s="29"/>
      <c r="B3" s="29"/>
      <c r="C3" s="29"/>
      <c r="D3" s="29"/>
      <c r="E3" s="29"/>
      <c r="F3" s="30"/>
      <c r="G3" s="29"/>
      <c r="H3" s="29"/>
      <c r="I3" s="29"/>
    </row>
    <row r="4" spans="1:9" ht="14.25">
      <c r="A4" s="29"/>
      <c r="B4" s="29"/>
      <c r="C4" s="29"/>
      <c r="D4" s="29"/>
      <c r="E4" s="29"/>
      <c r="F4" s="29"/>
      <c r="G4" s="29"/>
      <c r="H4" s="29"/>
      <c r="I4" s="815"/>
    </row>
    <row r="5" spans="1:9" ht="14.25">
      <c r="A5" s="1567" t="s">
        <v>770</v>
      </c>
      <c r="B5" s="1567"/>
      <c r="C5" s="1568"/>
      <c r="D5" s="29"/>
      <c r="E5" s="29"/>
      <c r="F5" s="25"/>
      <c r="G5" s="29"/>
      <c r="H5" s="29"/>
      <c r="I5" s="815"/>
    </row>
    <row r="6" spans="1:9" ht="14.25">
      <c r="A6" s="1555">
        <f>'5'!$A$12</f>
        <v>0</v>
      </c>
      <c r="B6" s="1555"/>
      <c r="C6" s="1555"/>
      <c r="D6" s="29"/>
      <c r="E6" s="29"/>
      <c r="F6" s="26"/>
      <c r="G6" s="29"/>
      <c r="H6" s="29"/>
      <c r="I6" s="29"/>
    </row>
    <row r="7" spans="1:9" ht="14.25">
      <c r="A7" s="1554">
        <f>'5'!$A$13</f>
        <v>0</v>
      </c>
      <c r="B7" s="1554"/>
      <c r="C7" s="1554"/>
      <c r="D7" s="29" t="s">
        <v>545</v>
      </c>
      <c r="E7" s="29"/>
      <c r="F7" s="29"/>
      <c r="G7" s="817"/>
      <c r="H7" s="29"/>
      <c r="I7" s="29"/>
    </row>
    <row r="8" spans="1:9" ht="14.25">
      <c r="A8" s="29"/>
      <c r="B8" s="29"/>
      <c r="C8" s="29"/>
      <c r="D8" s="29"/>
      <c r="E8" s="29"/>
      <c r="F8" s="29"/>
      <c r="G8" s="818"/>
      <c r="H8" s="29"/>
      <c r="I8" s="29"/>
    </row>
    <row r="9" spans="1:9" ht="14.25">
      <c r="A9" s="29"/>
      <c r="B9" s="29"/>
      <c r="C9" s="29"/>
      <c r="D9" s="29"/>
      <c r="E9" s="29"/>
      <c r="F9" s="29"/>
      <c r="G9" s="29"/>
      <c r="H9" s="29"/>
      <c r="I9" s="29"/>
    </row>
    <row r="10" spans="1:9" ht="14.25">
      <c r="A10" s="29"/>
      <c r="B10" s="29"/>
      <c r="C10" s="29"/>
      <c r="D10" s="29"/>
      <c r="E10" s="28"/>
      <c r="F10" s="518" t="s">
        <v>681</v>
      </c>
      <c r="G10" s="1571">
        <f>'1'!$G$13</f>
        <v>0</v>
      </c>
      <c r="H10" s="1571"/>
      <c r="I10" s="1571"/>
    </row>
    <row r="11" spans="1:9" ht="14.25">
      <c r="A11" s="29"/>
      <c r="B11" s="29"/>
      <c r="C11" s="29"/>
      <c r="D11" s="29"/>
      <c r="E11" s="28"/>
      <c r="F11" s="789"/>
      <c r="G11" s="1570"/>
      <c r="H11" s="1570"/>
      <c r="I11" s="1570"/>
    </row>
    <row r="12" spans="1:9" ht="14.25" customHeight="1">
      <c r="A12" s="29"/>
      <c r="B12" s="29"/>
      <c r="C12" s="29"/>
      <c r="D12" s="29"/>
      <c r="E12" s="28"/>
      <c r="F12" s="28" t="s">
        <v>581</v>
      </c>
      <c r="G12" s="1569">
        <f>'4'!$C$30</f>
        <v>0</v>
      </c>
      <c r="H12" s="1569"/>
      <c r="I12" s="29" t="s">
        <v>740</v>
      </c>
    </row>
    <row r="13" spans="1:9" ht="14.25">
      <c r="A13" s="29"/>
      <c r="B13" s="29"/>
      <c r="C13" s="29"/>
      <c r="D13" s="29"/>
      <c r="E13" s="29"/>
      <c r="F13" s="29"/>
      <c r="G13" s="29"/>
      <c r="H13" s="29"/>
      <c r="I13" s="29"/>
    </row>
    <row r="14" spans="1:9" ht="14.25">
      <c r="A14" s="29"/>
      <c r="B14" s="29"/>
      <c r="C14" s="29"/>
      <c r="D14" s="29"/>
      <c r="E14" s="29"/>
      <c r="F14" s="29"/>
      <c r="G14" s="29"/>
      <c r="H14" s="29"/>
      <c r="I14" s="29"/>
    </row>
    <row r="15" spans="1:9" ht="24" customHeight="1">
      <c r="A15" s="819" t="s">
        <v>865</v>
      </c>
      <c r="B15" s="819"/>
      <c r="C15" s="819"/>
      <c r="D15" s="819"/>
      <c r="E15" s="819"/>
      <c r="F15" s="819"/>
      <c r="G15" s="819"/>
      <c r="H15" s="819"/>
      <c r="I15" s="819"/>
    </row>
    <row r="16" spans="1:9" ht="14.25">
      <c r="A16" s="29"/>
      <c r="B16" s="29"/>
      <c r="C16" s="29"/>
      <c r="D16" s="29"/>
      <c r="E16" s="29"/>
      <c r="F16" s="815"/>
      <c r="G16" s="818"/>
      <c r="H16" s="815"/>
      <c r="I16" s="815"/>
    </row>
    <row r="17" spans="1:9" ht="14.25">
      <c r="A17" s="29"/>
      <c r="B17" s="29"/>
      <c r="C17" s="29"/>
      <c r="D17" s="29"/>
      <c r="E17" s="29"/>
      <c r="F17" s="29"/>
      <c r="G17" s="29"/>
      <c r="H17" s="815"/>
      <c r="I17" s="815"/>
    </row>
    <row r="18" spans="1:9" ht="14.25">
      <c r="A18" s="29"/>
      <c r="B18" s="25"/>
      <c r="C18" s="1564"/>
      <c r="D18" s="1564"/>
      <c r="E18" s="1564"/>
      <c r="F18" s="29"/>
      <c r="G18" s="29"/>
      <c r="H18" s="815"/>
      <c r="I18" s="815"/>
    </row>
    <row r="19" spans="1:9" ht="14.25">
      <c r="A19" s="29"/>
      <c r="B19" s="29"/>
      <c r="C19" s="29"/>
      <c r="D19" s="29"/>
      <c r="E19" s="29"/>
      <c r="F19" s="29"/>
      <c r="G19" s="29"/>
      <c r="H19" s="815"/>
      <c r="I19" s="815"/>
    </row>
    <row r="20" spans="1:9" ht="14.25">
      <c r="A20" s="29"/>
      <c r="B20" s="29"/>
      <c r="C20" s="29"/>
      <c r="D20" s="29"/>
      <c r="E20" s="29"/>
      <c r="F20" s="29"/>
      <c r="G20" s="29"/>
      <c r="H20" s="815"/>
      <c r="I20" s="815"/>
    </row>
    <row r="21" spans="1:9" ht="14.25">
      <c r="A21" s="1565"/>
      <c r="B21" s="1565"/>
      <c r="C21" s="1565"/>
      <c r="D21" s="29" t="s">
        <v>585</v>
      </c>
      <c r="E21" s="29"/>
      <c r="F21" s="29"/>
      <c r="G21" s="818"/>
      <c r="H21" s="815"/>
      <c r="I21" s="815"/>
    </row>
    <row r="22" spans="1:9" ht="14.25">
      <c r="A22" s="820"/>
      <c r="B22" s="29"/>
      <c r="C22" s="29"/>
      <c r="D22" s="29"/>
      <c r="E22" s="29"/>
      <c r="F22" s="29"/>
      <c r="G22" s="29"/>
      <c r="H22" s="815"/>
      <c r="I22" s="815"/>
    </row>
    <row r="23" spans="1:9" ht="14.25">
      <c r="A23" s="821" t="s">
        <v>840</v>
      </c>
      <c r="B23" s="821"/>
      <c r="C23" s="821"/>
      <c r="D23" s="821"/>
      <c r="E23" s="821"/>
      <c r="F23" s="821"/>
      <c r="G23" s="821"/>
      <c r="H23" s="822"/>
      <c r="I23" s="822"/>
    </row>
    <row r="24" spans="1:9" ht="14.25" customHeight="1">
      <c r="A24" s="823"/>
      <c r="B24" s="824"/>
      <c r="C24" s="824"/>
      <c r="D24" s="824"/>
      <c r="E24" s="824"/>
      <c r="F24" s="824"/>
      <c r="G24" s="824"/>
      <c r="H24" s="824"/>
      <c r="I24" s="815"/>
    </row>
    <row r="25" spans="1:9" ht="27" customHeight="1">
      <c r="A25" s="1556" t="s">
        <v>586</v>
      </c>
      <c r="B25" s="1557"/>
      <c r="C25" s="1556" t="s">
        <v>587</v>
      </c>
      <c r="D25" s="1557"/>
      <c r="E25" s="649" t="s">
        <v>588</v>
      </c>
      <c r="F25" s="1556" t="s">
        <v>571</v>
      </c>
      <c r="G25" s="1557"/>
      <c r="H25" s="1556" t="s">
        <v>211</v>
      </c>
      <c r="I25" s="1557"/>
    </row>
    <row r="26" spans="1:9" ht="20.100000000000001" customHeight="1">
      <c r="A26" s="1558"/>
      <c r="B26" s="1561"/>
      <c r="C26" s="1558"/>
      <c r="D26" s="1561"/>
      <c r="E26" s="1558"/>
      <c r="F26" s="1558"/>
      <c r="G26" s="1561"/>
      <c r="H26" s="1558"/>
      <c r="I26" s="1561"/>
    </row>
    <row r="27" spans="1:9" ht="20.100000000000001" customHeight="1">
      <c r="A27" s="1559"/>
      <c r="B27" s="1562"/>
      <c r="C27" s="1559"/>
      <c r="D27" s="1562"/>
      <c r="E27" s="1559"/>
      <c r="F27" s="1559"/>
      <c r="G27" s="1562"/>
      <c r="H27" s="1559"/>
      <c r="I27" s="1562"/>
    </row>
    <row r="28" spans="1:9" ht="20.100000000000001" customHeight="1">
      <c r="A28" s="1559"/>
      <c r="B28" s="1562"/>
      <c r="C28" s="1559"/>
      <c r="D28" s="1562"/>
      <c r="E28" s="1559"/>
      <c r="F28" s="1559"/>
      <c r="G28" s="1562"/>
      <c r="H28" s="1559"/>
      <c r="I28" s="1562"/>
    </row>
    <row r="29" spans="1:9" ht="20.100000000000001" customHeight="1">
      <c r="A29" s="1559"/>
      <c r="B29" s="1562"/>
      <c r="C29" s="1559"/>
      <c r="D29" s="1562"/>
      <c r="E29" s="1559"/>
      <c r="F29" s="1559"/>
      <c r="G29" s="1562"/>
      <c r="H29" s="1559"/>
      <c r="I29" s="1562"/>
    </row>
    <row r="30" spans="1:9" ht="20.100000000000001" customHeight="1">
      <c r="A30" s="1559"/>
      <c r="B30" s="1562"/>
      <c r="C30" s="1559"/>
      <c r="D30" s="1562"/>
      <c r="E30" s="1559"/>
      <c r="F30" s="1559"/>
      <c r="G30" s="1562"/>
      <c r="H30" s="1559"/>
      <c r="I30" s="1562"/>
    </row>
    <row r="31" spans="1:9" ht="20.100000000000001" customHeight="1">
      <c r="A31" s="1559"/>
      <c r="B31" s="1562"/>
      <c r="C31" s="1559"/>
      <c r="D31" s="1562"/>
      <c r="E31" s="1559"/>
      <c r="F31" s="1559"/>
      <c r="G31" s="1562"/>
      <c r="H31" s="1559"/>
      <c r="I31" s="1562"/>
    </row>
    <row r="32" spans="1:9" ht="20.100000000000001" customHeight="1">
      <c r="A32" s="1559"/>
      <c r="B32" s="1562"/>
      <c r="C32" s="1559"/>
      <c r="D32" s="1562"/>
      <c r="E32" s="1559"/>
      <c r="F32" s="1559"/>
      <c r="G32" s="1562"/>
      <c r="H32" s="1559"/>
      <c r="I32" s="1562"/>
    </row>
    <row r="33" spans="1:11" ht="20.100000000000001" customHeight="1">
      <c r="A33" s="1559"/>
      <c r="B33" s="1562"/>
      <c r="C33" s="1559"/>
      <c r="D33" s="1562"/>
      <c r="E33" s="1559"/>
      <c r="F33" s="1559"/>
      <c r="G33" s="1562"/>
      <c r="H33" s="1559"/>
      <c r="I33" s="1562"/>
    </row>
    <row r="34" spans="1:11" ht="20.100000000000001" customHeight="1">
      <c r="A34" s="1559"/>
      <c r="B34" s="1562"/>
      <c r="C34" s="1559"/>
      <c r="D34" s="1562"/>
      <c r="E34" s="1559"/>
      <c r="F34" s="1559"/>
      <c r="G34" s="1562"/>
      <c r="H34" s="1559"/>
      <c r="I34" s="1562"/>
      <c r="K34" s="30"/>
    </row>
    <row r="35" spans="1:11" ht="20.100000000000001" customHeight="1">
      <c r="A35" s="1559"/>
      <c r="B35" s="1562"/>
      <c r="C35" s="1559"/>
      <c r="D35" s="1562"/>
      <c r="E35" s="1559"/>
      <c r="F35" s="1559"/>
      <c r="G35" s="1562"/>
      <c r="H35" s="1559"/>
      <c r="I35" s="1562"/>
      <c r="K35" s="30"/>
    </row>
    <row r="36" spans="1:11" ht="20.100000000000001" customHeight="1">
      <c r="A36" s="1559"/>
      <c r="B36" s="1562"/>
      <c r="C36" s="1559"/>
      <c r="D36" s="1562"/>
      <c r="E36" s="1559"/>
      <c r="F36" s="1559"/>
      <c r="G36" s="1562"/>
      <c r="H36" s="1559"/>
      <c r="I36" s="1562"/>
      <c r="K36" s="27"/>
    </row>
    <row r="37" spans="1:11" ht="20.100000000000001" customHeight="1">
      <c r="A37" s="1559"/>
      <c r="B37" s="1562"/>
      <c r="C37" s="1559"/>
      <c r="D37" s="1562"/>
      <c r="E37" s="1559"/>
      <c r="F37" s="1559"/>
      <c r="G37" s="1562"/>
      <c r="H37" s="1559"/>
      <c r="I37" s="1562"/>
      <c r="K37" s="27"/>
    </row>
    <row r="38" spans="1:11" ht="20.100000000000001" customHeight="1">
      <c r="A38" s="1559"/>
      <c r="B38" s="1562"/>
      <c r="C38" s="1559"/>
      <c r="D38" s="1562"/>
      <c r="E38" s="1559"/>
      <c r="F38" s="1559"/>
      <c r="G38" s="1562"/>
      <c r="H38" s="1559"/>
      <c r="I38" s="1562"/>
      <c r="K38" s="27"/>
    </row>
    <row r="39" spans="1:11" ht="20.100000000000001" customHeight="1">
      <c r="A39" s="1559"/>
      <c r="B39" s="1562"/>
      <c r="C39" s="1559"/>
      <c r="D39" s="1562"/>
      <c r="E39" s="1559"/>
      <c r="F39" s="1559"/>
      <c r="G39" s="1562"/>
      <c r="H39" s="1559"/>
      <c r="I39" s="1562"/>
      <c r="K39" s="27"/>
    </row>
    <row r="40" spans="1:11" ht="20.100000000000001" customHeight="1">
      <c r="A40" s="1559"/>
      <c r="B40" s="1562"/>
      <c r="C40" s="1559"/>
      <c r="D40" s="1562"/>
      <c r="E40" s="1559"/>
      <c r="F40" s="1559"/>
      <c r="G40" s="1562"/>
      <c r="H40" s="1559"/>
      <c r="I40" s="1562"/>
      <c r="K40" s="27"/>
    </row>
    <row r="41" spans="1:11" ht="20.100000000000001" customHeight="1">
      <c r="A41" s="1559"/>
      <c r="B41" s="1562"/>
      <c r="C41" s="1559"/>
      <c r="D41" s="1562"/>
      <c r="E41" s="1559"/>
      <c r="F41" s="1559"/>
      <c r="G41" s="1562"/>
      <c r="H41" s="1559"/>
      <c r="I41" s="1562"/>
      <c r="K41" s="27"/>
    </row>
    <row r="42" spans="1:11" ht="20.100000000000001" customHeight="1">
      <c r="A42" s="1559"/>
      <c r="B42" s="1562"/>
      <c r="C42" s="1559"/>
      <c r="D42" s="1562"/>
      <c r="E42" s="1559"/>
      <c r="F42" s="1559"/>
      <c r="G42" s="1562"/>
      <c r="H42" s="1559"/>
      <c r="I42" s="1562"/>
      <c r="K42" s="27"/>
    </row>
    <row r="43" spans="1:11" ht="20.100000000000001" customHeight="1">
      <c r="A43" s="1559"/>
      <c r="B43" s="1562"/>
      <c r="C43" s="1559"/>
      <c r="D43" s="1562"/>
      <c r="E43" s="1559"/>
      <c r="F43" s="1559"/>
      <c r="G43" s="1562"/>
      <c r="H43" s="1559"/>
      <c r="I43" s="1562"/>
      <c r="K43" s="27"/>
    </row>
    <row r="44" spans="1:11" ht="19.5" customHeight="1">
      <c r="A44" s="1559"/>
      <c r="B44" s="1562"/>
      <c r="C44" s="1559"/>
      <c r="D44" s="1562"/>
      <c r="E44" s="1559"/>
      <c r="F44" s="1559"/>
      <c r="G44" s="1562"/>
      <c r="H44" s="1559"/>
      <c r="I44" s="1562"/>
    </row>
    <row r="45" spans="1:11" ht="20.100000000000001" customHeight="1">
      <c r="A45" s="1559"/>
      <c r="B45" s="1562"/>
      <c r="C45" s="1559"/>
      <c r="D45" s="1562"/>
      <c r="E45" s="1559"/>
      <c r="F45" s="1559"/>
      <c r="G45" s="1562"/>
      <c r="H45" s="1559"/>
      <c r="I45" s="1562"/>
    </row>
    <row r="46" spans="1:11" ht="20.100000000000001" customHeight="1">
      <c r="A46" s="1560"/>
      <c r="B46" s="1563"/>
      <c r="C46" s="1560"/>
      <c r="D46" s="1563"/>
      <c r="E46" s="1560"/>
      <c r="F46" s="1560"/>
      <c r="G46" s="1563"/>
      <c r="H46" s="1560"/>
      <c r="I46" s="1563"/>
    </row>
    <row r="47" spans="1:11">
      <c r="A47" s="815" t="s">
        <v>589</v>
      </c>
      <c r="B47" s="815"/>
      <c r="C47" s="815"/>
      <c r="D47" s="815"/>
      <c r="E47" s="815"/>
      <c r="F47" s="815"/>
      <c r="G47" s="815"/>
      <c r="H47" s="815"/>
      <c r="I47" s="815"/>
    </row>
    <row r="48" spans="1:11">
      <c r="A48"/>
      <c r="B48"/>
      <c r="C48"/>
      <c r="D48"/>
      <c r="E48"/>
      <c r="F48"/>
      <c r="G48"/>
      <c r="H48"/>
      <c r="I48"/>
    </row>
    <row r="49" spans="1:9">
      <c r="A49" s="815"/>
      <c r="B49" s="815"/>
      <c r="C49" s="815"/>
      <c r="D49" s="815"/>
      <c r="E49" s="815"/>
      <c r="F49" s="815"/>
      <c r="G49" s="815"/>
      <c r="H49" s="815"/>
      <c r="I49" s="815"/>
    </row>
    <row r="50" spans="1:9">
      <c r="A50" s="815"/>
      <c r="B50" s="815"/>
      <c r="C50" s="815"/>
      <c r="D50" s="815"/>
      <c r="E50" s="815"/>
      <c r="F50" s="815"/>
      <c r="G50" s="815"/>
      <c r="H50" s="815"/>
      <c r="I50" s="815"/>
    </row>
    <row r="51" spans="1:9">
      <c r="A51" s="815"/>
      <c r="B51" s="815"/>
      <c r="C51" s="815"/>
      <c r="D51" s="815"/>
      <c r="E51" s="815"/>
      <c r="F51" s="815"/>
      <c r="G51" s="815"/>
      <c r="H51" s="815"/>
      <c r="I51" s="815"/>
    </row>
    <row r="52" spans="1:9">
      <c r="A52" s="815"/>
      <c r="B52" s="815"/>
      <c r="C52" s="815"/>
      <c r="D52" s="815"/>
      <c r="E52" s="815"/>
      <c r="F52" s="815"/>
      <c r="G52" s="815"/>
      <c r="H52" s="815"/>
      <c r="I52" s="815"/>
    </row>
    <row r="53" spans="1:9">
      <c r="A53" s="815"/>
      <c r="B53" s="815"/>
      <c r="C53" s="815"/>
      <c r="D53" s="815"/>
      <c r="E53" s="815"/>
      <c r="F53" s="815"/>
      <c r="G53" s="815"/>
      <c r="H53" s="815"/>
      <c r="I53" s="815"/>
    </row>
    <row r="54" spans="1:9">
      <c r="A54" s="825" t="str">
        <f>IF($G$2="令和　年　月　日","7","")</f>
        <v>7</v>
      </c>
      <c r="B54" s="822"/>
      <c r="C54" s="822"/>
      <c r="D54" s="822"/>
      <c r="E54" s="822"/>
      <c r="F54" s="822"/>
      <c r="G54" s="822"/>
      <c r="H54" s="822"/>
      <c r="I54" s="822"/>
    </row>
  </sheetData>
  <mergeCells count="18">
    <mergeCell ref="G2:I2"/>
    <mergeCell ref="A5:C5"/>
    <mergeCell ref="G12:H12"/>
    <mergeCell ref="G11:I11"/>
    <mergeCell ref="G10:I10"/>
    <mergeCell ref="C18:E18"/>
    <mergeCell ref="C26:D46"/>
    <mergeCell ref="A7:C7"/>
    <mergeCell ref="A6:C6"/>
    <mergeCell ref="A21:C21"/>
    <mergeCell ref="H25:I25"/>
    <mergeCell ref="E26:E46"/>
    <mergeCell ref="F26:G46"/>
    <mergeCell ref="H26:I46"/>
    <mergeCell ref="A25:B25"/>
    <mergeCell ref="C25:D25"/>
    <mergeCell ref="F25:G25"/>
    <mergeCell ref="A26:B46"/>
  </mergeCells>
  <phoneticPr fontId="3"/>
  <conditionalFormatting sqref="A21:C21">
    <cfRule type="expression" dxfId="359" priority="1">
      <formula>A21=""</formula>
    </cfRule>
  </conditionalFormatting>
  <conditionalFormatting sqref="G2:I2">
    <cfRule type="expression" dxfId="358" priority="2">
      <formula>G2="令和　年　月　日"</formula>
    </cfRule>
  </conditionalFormatting>
  <dataValidations count="2">
    <dataValidation imeMode="hiragana" allowBlank="1" showInputMessage="1" showErrorMessage="1" sqref="A6:C7 A26:I46 G12:H12 A21:C21 G10:I11"/>
    <dataValidation imeMode="off" allowBlank="1" showInputMessage="1" showErrorMessage="1" sqref="G2:I2"/>
  </dataValidations>
  <printOptions horizontalCentered="1"/>
  <pageMargins left="0.78740157480314965" right="0.59055118110236227" top="0.59055118110236227" bottom="0.59055118110236227" header="0.51181102362204722" footer="0.51181102362204722"/>
  <pageSetup paperSize="9" scale="90"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77</vt:i4>
      </vt:variant>
    </vt:vector>
  </HeadingPairs>
  <TitlesOfParts>
    <vt:vector size="153" baseType="lpstr">
      <vt:lpstr>表紙</vt:lpstr>
      <vt:lpstr>1</vt:lpstr>
      <vt:lpstr>2-1</vt:lpstr>
      <vt:lpstr>2-2 </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33-1</vt:lpstr>
      <vt:lpstr>33-2</vt:lpstr>
      <vt:lpstr>34</vt:lpstr>
      <vt:lpstr>34 (建替整備)</vt:lpstr>
      <vt:lpstr>35</vt:lpstr>
      <vt:lpstr>36-1</vt:lpstr>
      <vt:lpstr>36-2</vt:lpstr>
      <vt:lpstr>36-3</vt:lpstr>
      <vt:lpstr>36-4</vt:lpstr>
      <vt:lpstr>36-5</vt:lpstr>
      <vt:lpstr>37</vt:lpstr>
      <vt:lpstr>38-1</vt:lpstr>
      <vt:lpstr>38-2</vt:lpstr>
      <vt:lpstr>38-3</vt:lpstr>
      <vt:lpstr>38-4</vt:lpstr>
      <vt:lpstr>40</vt:lpstr>
      <vt:lpstr>41</vt:lpstr>
      <vt:lpstr>42</vt:lpstr>
      <vt:lpstr>43</vt:lpstr>
      <vt:lpstr>44</vt:lpstr>
      <vt:lpstr>45</vt:lpstr>
      <vt:lpstr>46</vt:lpstr>
      <vt:lpstr>47</vt:lpstr>
      <vt:lpstr>48 </vt:lpstr>
      <vt:lpstr>49</vt:lpstr>
      <vt:lpstr>50</vt:lpstr>
      <vt:lpstr>51-1</vt:lpstr>
      <vt:lpstr>51-2</vt:lpstr>
      <vt:lpstr>51-3</vt:lpstr>
      <vt:lpstr>52</vt:lpstr>
      <vt:lpstr>53</vt:lpstr>
      <vt:lpstr>54-1</vt:lpstr>
      <vt:lpstr>54-2</vt:lpstr>
      <vt:lpstr>54-3</vt:lpstr>
      <vt:lpstr>54-4</vt:lpstr>
      <vt:lpstr>54-５</vt:lpstr>
      <vt:lpstr>54-６</vt:lpstr>
      <vt:lpstr>54-7</vt:lpstr>
      <vt:lpstr>18-2</vt:lpstr>
      <vt:lpstr>18-3</vt:lpstr>
      <vt:lpstr>18-4</vt:lpstr>
      <vt:lpstr>18-5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'18-4'!Print_Area</vt:lpstr>
      <vt:lpstr>'18-5'!Print_Area</vt:lpstr>
      <vt:lpstr>'19'!Print_Area</vt:lpstr>
      <vt:lpstr>'20'!Print_Area</vt:lpstr>
      <vt:lpstr>'21'!Print_Area</vt:lpstr>
      <vt:lpstr>'2-1'!Print_Area</vt:lpstr>
      <vt:lpstr>'22'!Print_Area</vt:lpstr>
      <vt:lpstr>'2-2 '!Print_Area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'33-1'!Print_Area</vt:lpstr>
      <vt:lpstr>'33-2'!Print_Area</vt:lpstr>
      <vt:lpstr>'34'!Print_Area</vt:lpstr>
      <vt:lpstr>'34 (建替整備)'!Print_Area</vt:lpstr>
      <vt:lpstr>'35'!Print_Area</vt:lpstr>
      <vt:lpstr>'36-1'!Print_Area</vt:lpstr>
      <vt:lpstr>'36-2'!Print_Area</vt:lpstr>
      <vt:lpstr>'36-3'!Print_Area</vt:lpstr>
      <vt:lpstr>'36-4'!Print_Area</vt:lpstr>
      <vt:lpstr>'36-5'!Print_Area</vt:lpstr>
      <vt:lpstr>'37'!Print_Area</vt:lpstr>
      <vt:lpstr>'38-1'!Print_Area</vt:lpstr>
      <vt:lpstr>'38-2'!Print_Area</vt:lpstr>
      <vt:lpstr>'38-3'!Print_Area</vt:lpstr>
      <vt:lpstr>'38-4'!Print_Area</vt:lpstr>
      <vt:lpstr>'4'!Print_Area</vt:lpstr>
      <vt:lpstr>'40'!Print_Area</vt:lpstr>
      <vt:lpstr>'41'!Print_Area</vt:lpstr>
      <vt:lpstr>'42'!Print_Area</vt:lpstr>
      <vt:lpstr>'43'!Print_Area</vt:lpstr>
      <vt:lpstr>'44'!Print_Area</vt:lpstr>
      <vt:lpstr>'45'!Print_Area</vt:lpstr>
      <vt:lpstr>'46'!Print_Area</vt:lpstr>
      <vt:lpstr>'47'!Print_Area</vt:lpstr>
      <vt:lpstr>'48 '!Print_Area</vt:lpstr>
      <vt:lpstr>'49'!Print_Area</vt:lpstr>
      <vt:lpstr>'5'!Print_Area</vt:lpstr>
      <vt:lpstr>'50'!Print_Area</vt:lpstr>
      <vt:lpstr>'51-1'!Print_Area</vt:lpstr>
      <vt:lpstr>'51-2'!Print_Area</vt:lpstr>
      <vt:lpstr>'51-3'!Print_Area</vt:lpstr>
      <vt:lpstr>'52'!Print_Area</vt:lpstr>
      <vt:lpstr>'53'!Print_Area</vt:lpstr>
      <vt:lpstr>'54-1'!Print_Area</vt:lpstr>
      <vt:lpstr>'54-2'!Print_Area</vt:lpstr>
      <vt:lpstr>'54-3'!Print_Area</vt:lpstr>
      <vt:lpstr>'54-4'!Print_Area</vt:lpstr>
      <vt:lpstr>'54-５'!Print_Area</vt:lpstr>
      <vt:lpstr>'54-６'!Print_Area</vt:lpstr>
      <vt:lpstr>'54-7'!Print_Area</vt:lpstr>
      <vt:lpstr>'6'!Print_Area</vt:lpstr>
      <vt:lpstr>'7'!Print_Area</vt:lpstr>
      <vt:lpstr>'8'!Print_Area</vt:lpstr>
      <vt:lpstr>'9'!Print_Area</vt:lpstr>
      <vt:lpstr>表紙!Print_Area</vt:lpstr>
      <vt:lpstr>'36-2'!Print_Titles</vt:lpstr>
      <vt:lpstr>'36-4'!Print_Titles</vt:lpstr>
      <vt:lpstr>'51-2'!Print_Titles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3000n071</dc:creator>
  <cp:lastModifiedBy>Kakitani</cp:lastModifiedBy>
  <cp:lastPrinted>2024-02-14T07:53:05Z</cp:lastPrinted>
  <dcterms:created xsi:type="dcterms:W3CDTF">2003-11-06T04:12:07Z</dcterms:created>
  <dcterms:modified xsi:type="dcterms:W3CDTF">2024-03-26T05:45:49Z</dcterms:modified>
</cp:coreProperties>
</file>